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X:\Active Projects\EPA Small Systems GB\_Round 5\Direct Assistance\Princeton Water, KY\"/>
    </mc:Choice>
  </mc:AlternateContent>
  <bookViews>
    <workbookView xWindow="0" yWindow="0" windowWidth="19200" windowHeight="6885" tabRatio="691" activeTab="1"/>
  </bookViews>
  <sheets>
    <sheet name="Instructions" sheetId="20" r:id="rId1"/>
    <sheet name="Inputs" sheetId="11" r:id="rId2"/>
    <sheet name="Assessment" sheetId="23" r:id="rId3"/>
    <sheet name="callouts" sheetId="21" state="hidden" r:id="rId4"/>
    <sheet name="ACS_5YR" sheetId="22" state="hidden" r:id="rId5"/>
  </sheets>
  <definedNames>
    <definedName name="Alt_rates_bills_percentage" localSheetId="2">Assessment!$E$44:$E$52</definedName>
    <definedName name="Current_rates" localSheetId="2">Assessment!$D$44:$D$52</definedName>
    <definedName name="Current_rates_bills_percentage" localSheetId="2">Assessment!$D$44:$D$52</definedName>
    <definedName name="dateprepared">Inputs!$F$7</definedName>
    <definedName name="Entire_pop" localSheetId="2">Assessment!$B$44:$B$52</definedName>
    <definedName name="Homeowner_pop">Assessment!$C$44:$C$52</definedName>
    <definedName name="_xlnm.Print_Area" localSheetId="2">Assessment!$A$3:$E$128</definedName>
    <definedName name="_xlnm.Print_Area" localSheetId="1">Inputs!$A$4:$L$111</definedName>
    <definedName name="_xlnm.Print_Area" localSheetId="0">Instructions!$B$1:$M$65</definedName>
    <definedName name="_xlnm.Print_Titles" localSheetId="2">Assessment!$1:$2</definedName>
    <definedName name="_xlnm.Print_Titles" localSheetId="1">Inputs!$1:$2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1" i="23" l="1"/>
  <c r="A1" i="11"/>
  <c r="A1" i="23"/>
  <c r="A80" i="23"/>
  <c r="C108" i="23"/>
  <c r="C107" i="23"/>
  <c r="C106" i="23"/>
  <c r="C105" i="23"/>
  <c r="C104" i="23"/>
  <c r="C103" i="23"/>
  <c r="C102" i="23"/>
  <c r="C101" i="23"/>
  <c r="H69" i="23"/>
  <c r="A109" i="23"/>
  <c r="B52" i="23"/>
  <c r="B51" i="23"/>
  <c r="B50" i="23"/>
  <c r="B49" i="23"/>
  <c r="B48" i="23"/>
  <c r="B47" i="23"/>
  <c r="B46" i="23"/>
  <c r="B45" i="23"/>
  <c r="B44" i="23"/>
  <c r="C43" i="23"/>
  <c r="B43" i="23"/>
  <c r="D87" i="11"/>
  <c r="F87" i="11"/>
  <c r="E88" i="11"/>
  <c r="E89" i="11"/>
  <c r="E90" i="11"/>
  <c r="E91" i="11"/>
  <c r="E92" i="11"/>
  <c r="E93" i="11"/>
  <c r="E94" i="11"/>
  <c r="E95" i="11"/>
  <c r="E96" i="11"/>
  <c r="E97" i="11"/>
  <c r="E98" i="11"/>
  <c r="E87" i="11"/>
  <c r="A81" i="11"/>
  <c r="D88" i="11"/>
  <c r="D89" i="11"/>
  <c r="C44" i="23" s="1"/>
  <c r="D90" i="11"/>
  <c r="C45" i="23"/>
  <c r="I45" i="23" s="1"/>
  <c r="D91" i="11"/>
  <c r="D92" i="11"/>
  <c r="D93" i="11"/>
  <c r="C47" i="23"/>
  <c r="I47" i="23" s="1"/>
  <c r="D94" i="11"/>
  <c r="C48" i="23" s="1"/>
  <c r="I48" i="23" s="1"/>
  <c r="D95" i="11"/>
  <c r="C49" i="23"/>
  <c r="I49" i="23" s="1"/>
  <c r="D96" i="11"/>
  <c r="C50" i="23" s="1"/>
  <c r="I50" i="23" s="1"/>
  <c r="D97" i="11"/>
  <c r="C51" i="23" s="1"/>
  <c r="I51" i="23" s="1"/>
  <c r="D98" i="11"/>
  <c r="C52" i="23"/>
  <c r="I52" i="23" s="1"/>
  <c r="G60" i="11"/>
  <c r="D100" i="23"/>
  <c r="C100" i="23"/>
  <c r="C29" i="23"/>
  <c r="B100" i="23"/>
  <c r="A20" i="23"/>
  <c r="B108" i="23"/>
  <c r="G108" i="23" s="1"/>
  <c r="B107" i="23"/>
  <c r="G107" i="23" s="1"/>
  <c r="B106" i="23"/>
  <c r="G106" i="23" s="1"/>
  <c r="B105" i="23"/>
  <c r="B104" i="23"/>
  <c r="G104" i="23" s="1"/>
  <c r="B103" i="23"/>
  <c r="G103" i="23" s="1"/>
  <c r="B102" i="23"/>
  <c r="G102" i="23" s="1"/>
  <c r="B101" i="23"/>
  <c r="A30" i="23"/>
  <c r="A29" i="23"/>
  <c r="F72" i="11"/>
  <c r="F69" i="11"/>
  <c r="F67" i="11"/>
  <c r="F65" i="11"/>
  <c r="F63" i="11"/>
  <c r="F61" i="11"/>
  <c r="F60" i="11"/>
  <c r="F59" i="11"/>
  <c r="F58" i="11"/>
  <c r="F57" i="11"/>
  <c r="F56" i="11"/>
  <c r="F55" i="11"/>
  <c r="F54" i="11"/>
  <c r="F53" i="11"/>
  <c r="F52" i="11"/>
  <c r="F51" i="11"/>
  <c r="A50" i="11"/>
  <c r="F48" i="11"/>
  <c r="F47" i="11"/>
  <c r="G40" i="11"/>
  <c r="I37" i="11"/>
  <c r="E21" i="11"/>
  <c r="E27" i="11" s="1"/>
  <c r="F27" i="11" s="1"/>
  <c r="G27" i="11" s="1"/>
  <c r="E15" i="11"/>
  <c r="I14" i="11"/>
  <c r="J14" i="11"/>
  <c r="B16" i="11" s="1"/>
  <c r="J11" i="11"/>
  <c r="G26" i="11"/>
  <c r="I11" i="11"/>
  <c r="E19" i="11"/>
  <c r="E25" i="11" s="1"/>
  <c r="H11" i="11"/>
  <c r="H10" i="11"/>
  <c r="K9" i="11"/>
  <c r="G19" i="11"/>
  <c r="G25" i="11"/>
  <c r="E20" i="11"/>
  <c r="E26" i="11" s="1"/>
  <c r="G20" i="11"/>
  <c r="C46" i="23" l="1"/>
  <c r="I46" i="23" s="1"/>
  <c r="D43" i="23"/>
  <c r="A55" i="23"/>
  <c r="A23" i="11"/>
  <c r="A82" i="23"/>
  <c r="G101" i="23"/>
  <c r="F21" i="11"/>
  <c r="G21" i="11" s="1"/>
  <c r="D49" i="23" s="1"/>
  <c r="H49" i="23" s="1"/>
  <c r="G105" i="23"/>
  <c r="H67" i="23"/>
  <c r="I44" i="23"/>
  <c r="A18" i="11"/>
  <c r="B4" i="11"/>
  <c r="A27" i="23"/>
  <c r="E48" i="23"/>
  <c r="E52" i="23"/>
  <c r="D27" i="23"/>
  <c r="D28" i="23" s="1"/>
  <c r="D30" i="23" s="1"/>
  <c r="E50" i="23"/>
  <c r="C85" i="23"/>
  <c r="E47" i="23"/>
  <c r="E46" i="23"/>
  <c r="E44" i="23"/>
  <c r="E85" i="23"/>
  <c r="E49" i="23"/>
  <c r="E51" i="23"/>
  <c r="E43" i="23"/>
  <c r="E45" i="23"/>
  <c r="A4" i="11"/>
  <c r="D52" i="23"/>
  <c r="H52" i="23" s="1"/>
  <c r="D46" i="23"/>
  <c r="D51" i="23" l="1"/>
  <c r="H51" i="23" s="1"/>
  <c r="D44" i="23"/>
  <c r="H63" i="23" s="1"/>
  <c r="D45" i="23"/>
  <c r="D47" i="23"/>
  <c r="D48" i="23"/>
  <c r="H48" i="23" s="1"/>
  <c r="C27" i="23"/>
  <c r="C28" i="23" s="1"/>
  <c r="C30" i="23" s="1"/>
  <c r="A32" i="23" s="1"/>
  <c r="D50" i="23"/>
  <c r="H50" i="23" s="1"/>
  <c r="C4" i="11"/>
  <c r="A6" i="23" s="1"/>
  <c r="E90" i="23"/>
  <c r="C86" i="23"/>
  <c r="C88" i="23"/>
  <c r="C87" i="23"/>
  <c r="C89" i="23"/>
  <c r="E87" i="23"/>
  <c r="C90" i="23"/>
  <c r="E86" i="23"/>
  <c r="E88" i="23"/>
  <c r="E89" i="23"/>
  <c r="H46" i="23"/>
  <c r="H45" i="23"/>
  <c r="H44" i="23"/>
  <c r="H47" i="23"/>
  <c r="D87" i="23" l="1"/>
  <c r="B90" i="23"/>
  <c r="B86" i="23"/>
  <c r="D90" i="23"/>
  <c r="B89" i="23"/>
  <c r="B87" i="23"/>
  <c r="B88" i="23"/>
  <c r="D89" i="23"/>
  <c r="D86" i="23"/>
  <c r="D88" i="23"/>
  <c r="H64" i="23"/>
  <c r="H65" i="23"/>
  <c r="A74" i="23" l="1"/>
  <c r="A91" i="23"/>
</calcChain>
</file>

<file path=xl/sharedStrings.xml><?xml version="1.0" encoding="utf-8"?>
<sst xmlns="http://schemas.openxmlformats.org/spreadsheetml/2006/main" count="6288" uniqueCount="1376">
  <si>
    <t>(X)</t>
  </si>
  <si>
    <t>Estimate</t>
  </si>
  <si>
    <t>Margin of Error</t>
  </si>
  <si>
    <t>Percent</t>
  </si>
  <si>
    <t>Percent Margin of Error</t>
  </si>
  <si>
    <t>Interactive Spreadsheet Tool</t>
  </si>
  <si>
    <t>Glenn Barnes</t>
  </si>
  <si>
    <t>glennbarnes@sog.unc.edu</t>
  </si>
  <si>
    <t>North Carolina</t>
  </si>
  <si>
    <t>Source:</t>
  </si>
  <si>
    <t>Water</t>
  </si>
  <si>
    <t>Wastewater</t>
  </si>
  <si>
    <t>Water &amp; Wastewater</t>
  </si>
  <si>
    <t xml:space="preserve">Date prepared: </t>
  </si>
  <si>
    <t>GEO.id</t>
  </si>
  <si>
    <t>GEO.id2</t>
  </si>
  <si>
    <t>GEO.display-label</t>
  </si>
  <si>
    <t>HC01_VC04</t>
  </si>
  <si>
    <t>HC02_VC04</t>
  </si>
  <si>
    <t>HC03_VC04</t>
  </si>
  <si>
    <t>HC04_VC04</t>
  </si>
  <si>
    <t>HC01_VC05</t>
  </si>
  <si>
    <t>HC02_VC05</t>
  </si>
  <si>
    <t>HC03_VC05</t>
  </si>
  <si>
    <t>HC04_VC05</t>
  </si>
  <si>
    <t>HC01_VC06</t>
  </si>
  <si>
    <t>HC02_VC06</t>
  </si>
  <si>
    <t>HC03_VC06</t>
  </si>
  <si>
    <t>HC04_VC06</t>
  </si>
  <si>
    <t>HC01_VC07</t>
  </si>
  <si>
    <t>HC02_VC07</t>
  </si>
  <si>
    <t>HC03_VC07</t>
  </si>
  <si>
    <t>HC04_VC07</t>
  </si>
  <si>
    <t>HC01_VC08</t>
  </si>
  <si>
    <t>HC02_VC08</t>
  </si>
  <si>
    <t>HC03_VC08</t>
  </si>
  <si>
    <t>HC04_VC08</t>
  </si>
  <si>
    <t>HC01_VC09</t>
  </si>
  <si>
    <t>HC02_VC09</t>
  </si>
  <si>
    <t>HC03_VC09</t>
  </si>
  <si>
    <t>HC04_VC09</t>
  </si>
  <si>
    <t>HC01_VC12</t>
  </si>
  <si>
    <t>HC02_VC12</t>
  </si>
  <si>
    <t>HC03_VC12</t>
  </si>
  <si>
    <t>HC04_VC12</t>
  </si>
  <si>
    <t>HC01_VC15</t>
  </si>
  <si>
    <t>HC02_VC15</t>
  </si>
  <si>
    <t>HC03_VC15</t>
  </si>
  <si>
    <t>HC04_VC15</t>
  </si>
  <si>
    <t>HC01_VC16</t>
  </si>
  <si>
    <t>HC02_VC16</t>
  </si>
  <si>
    <t>HC03_VC16</t>
  </si>
  <si>
    <t>HC04_VC16</t>
  </si>
  <si>
    <t>HC01_VC17</t>
  </si>
  <si>
    <t>HC02_VC17</t>
  </si>
  <si>
    <t>HC03_VC17</t>
  </si>
  <si>
    <t>HC04_VC17</t>
  </si>
  <si>
    <t>HC01_VC20</t>
  </si>
  <si>
    <t>HC02_VC20</t>
  </si>
  <si>
    <t>HC03_VC20</t>
  </si>
  <si>
    <t>HC04_VC20</t>
  </si>
  <si>
    <t>HC01_VC23</t>
  </si>
  <si>
    <t>HC02_VC23</t>
  </si>
  <si>
    <t>HC03_VC23</t>
  </si>
  <si>
    <t>HC04_VC23</t>
  </si>
  <si>
    <t>HC01_VC28</t>
  </si>
  <si>
    <t>HC02_VC28</t>
  </si>
  <si>
    <t>HC03_VC28</t>
  </si>
  <si>
    <t>HC04_VC28</t>
  </si>
  <si>
    <t>HC01_VC29</t>
  </si>
  <si>
    <t>HC02_VC29</t>
  </si>
  <si>
    <t>HC03_VC29</t>
  </si>
  <si>
    <t>HC04_VC29</t>
  </si>
  <si>
    <t>HC01_VC30</t>
  </si>
  <si>
    <t>HC02_VC30</t>
  </si>
  <si>
    <t>HC03_VC30</t>
  </si>
  <si>
    <t>HC04_VC30</t>
  </si>
  <si>
    <t>HC01_VC31</t>
  </si>
  <si>
    <t>HC02_VC31</t>
  </si>
  <si>
    <t>HC03_VC31</t>
  </si>
  <si>
    <t>HC04_VC31</t>
  </si>
  <si>
    <t>HC01_VC32</t>
  </si>
  <si>
    <t>HC02_VC32</t>
  </si>
  <si>
    <t>HC03_VC32</t>
  </si>
  <si>
    <t>HC04_VC32</t>
  </si>
  <si>
    <t>HC01_VC33</t>
  </si>
  <si>
    <t>HC02_VC33</t>
  </si>
  <si>
    <t>HC03_VC33</t>
  </si>
  <si>
    <t>HC04_VC33</t>
  </si>
  <si>
    <t>HC01_VC36</t>
  </si>
  <si>
    <t>HC02_VC36</t>
  </si>
  <si>
    <t>HC03_VC36</t>
  </si>
  <si>
    <t>HC04_VC36</t>
  </si>
  <si>
    <t>HC01_VC40</t>
  </si>
  <si>
    <t>HC02_VC40</t>
  </si>
  <si>
    <t>HC03_VC40</t>
  </si>
  <si>
    <t>HC04_VC40</t>
  </si>
  <si>
    <t>HC01_VC41</t>
  </si>
  <si>
    <t>HC02_VC41</t>
  </si>
  <si>
    <t>HC03_VC41</t>
  </si>
  <si>
    <t>HC04_VC41</t>
  </si>
  <si>
    <t>HC01_VC42</t>
  </si>
  <si>
    <t>HC02_VC42</t>
  </si>
  <si>
    <t>HC03_VC42</t>
  </si>
  <si>
    <t>HC04_VC42</t>
  </si>
  <si>
    <t>HC01_VC43</t>
  </si>
  <si>
    <t>HC02_VC43</t>
  </si>
  <si>
    <t>HC03_VC43</t>
  </si>
  <si>
    <t>HC04_VC43</t>
  </si>
  <si>
    <t>HC01_VC44</t>
  </si>
  <si>
    <t>HC02_VC44</t>
  </si>
  <si>
    <t>HC03_VC44</t>
  </si>
  <si>
    <t>HC04_VC44</t>
  </si>
  <si>
    <t>HC01_VC45</t>
  </si>
  <si>
    <t>HC02_VC45</t>
  </si>
  <si>
    <t>HC03_VC45</t>
  </si>
  <si>
    <t>HC04_VC45</t>
  </si>
  <si>
    <t>HC01_VC49</t>
  </si>
  <si>
    <t>HC02_VC49</t>
  </si>
  <si>
    <t>HC03_VC49</t>
  </si>
  <si>
    <t>HC04_VC49</t>
  </si>
  <si>
    <t>HC01_VC50</t>
  </si>
  <si>
    <t>HC02_VC50</t>
  </si>
  <si>
    <t>HC03_VC50</t>
  </si>
  <si>
    <t>HC04_VC50</t>
  </si>
  <si>
    <t>HC01_VC51</t>
  </si>
  <si>
    <t>HC02_VC51</t>
  </si>
  <si>
    <t>HC03_VC51</t>
  </si>
  <si>
    <t>HC04_VC51</t>
  </si>
  <si>
    <t>HC01_VC52</t>
  </si>
  <si>
    <t>HC02_VC52</t>
  </si>
  <si>
    <t>HC03_VC52</t>
  </si>
  <si>
    <t>HC04_VC52</t>
  </si>
  <si>
    <t>HC01_VC53</t>
  </si>
  <si>
    <t>HC02_VC53</t>
  </si>
  <si>
    <t>HC03_VC53</t>
  </si>
  <si>
    <t>HC04_VC53</t>
  </si>
  <si>
    <t>HC01_VC54</t>
  </si>
  <si>
    <t>HC02_VC54</t>
  </si>
  <si>
    <t>HC03_VC54</t>
  </si>
  <si>
    <t>HC04_VC54</t>
  </si>
  <si>
    <t>HC01_VC55</t>
  </si>
  <si>
    <t>HC02_VC55</t>
  </si>
  <si>
    <t>HC03_VC55</t>
  </si>
  <si>
    <t>HC04_VC55</t>
  </si>
  <si>
    <t>HC01_VC56</t>
  </si>
  <si>
    <t>HC02_VC56</t>
  </si>
  <si>
    <t>HC03_VC56</t>
  </si>
  <si>
    <t>HC04_VC56</t>
  </si>
  <si>
    <t>HC01_VC57</t>
  </si>
  <si>
    <t>HC02_VC57</t>
  </si>
  <si>
    <t>HC03_VC57</t>
  </si>
  <si>
    <t>HC04_VC57</t>
  </si>
  <si>
    <t>HC01_VC58</t>
  </si>
  <si>
    <t>HC02_VC58</t>
  </si>
  <si>
    <t>HC03_VC58</t>
  </si>
  <si>
    <t>HC04_VC58</t>
  </si>
  <si>
    <t>HC01_VC59</t>
  </si>
  <si>
    <t>HC02_VC59</t>
  </si>
  <si>
    <t>HC03_VC59</t>
  </si>
  <si>
    <t>HC04_VC59</t>
  </si>
  <si>
    <t>HC01_VC60</t>
  </si>
  <si>
    <t>HC02_VC60</t>
  </si>
  <si>
    <t>HC03_VC60</t>
  </si>
  <si>
    <t>HC04_VC60</t>
  </si>
  <si>
    <t>HC01_VC61</t>
  </si>
  <si>
    <t>HC02_VC61</t>
  </si>
  <si>
    <t>HC03_VC61</t>
  </si>
  <si>
    <t>HC04_VC61</t>
  </si>
  <si>
    <t>HC01_VC62</t>
  </si>
  <si>
    <t>HC02_VC62</t>
  </si>
  <si>
    <t>HC03_VC62</t>
  </si>
  <si>
    <t>HC04_VC62</t>
  </si>
  <si>
    <t>HC01_VC66</t>
  </si>
  <si>
    <t>HC02_VC66</t>
  </si>
  <si>
    <t>HC03_VC66</t>
  </si>
  <si>
    <t>HC04_VC66</t>
  </si>
  <si>
    <t>HC01_VC67</t>
  </si>
  <si>
    <t>HC02_VC67</t>
  </si>
  <si>
    <t>HC03_VC67</t>
  </si>
  <si>
    <t>HC04_VC67</t>
  </si>
  <si>
    <t>HC01_VC68</t>
  </si>
  <si>
    <t>HC02_VC68</t>
  </si>
  <si>
    <t>HC03_VC68</t>
  </si>
  <si>
    <t>HC04_VC68</t>
  </si>
  <si>
    <t>HC01_VC69</t>
  </si>
  <si>
    <t>HC02_VC69</t>
  </si>
  <si>
    <t>HC03_VC69</t>
  </si>
  <si>
    <t>HC04_VC69</t>
  </si>
  <si>
    <t>HC01_VC70</t>
  </si>
  <si>
    <t>HC02_VC70</t>
  </si>
  <si>
    <t>HC03_VC70</t>
  </si>
  <si>
    <t>HC04_VC70</t>
  </si>
  <si>
    <t>HC01_VC74</t>
  </si>
  <si>
    <t>HC02_VC74</t>
  </si>
  <si>
    <t>HC03_VC74</t>
  </si>
  <si>
    <t>HC04_VC74</t>
  </si>
  <si>
    <t>HC01_VC75</t>
  </si>
  <si>
    <t>HC02_VC75</t>
  </si>
  <si>
    <t>HC03_VC75</t>
  </si>
  <si>
    <t>HC04_VC75</t>
  </si>
  <si>
    <t>HC01_VC76</t>
  </si>
  <si>
    <t>HC02_VC76</t>
  </si>
  <si>
    <t>HC03_VC76</t>
  </si>
  <si>
    <t>HC04_VC76</t>
  </si>
  <si>
    <t>HC01_VC77</t>
  </si>
  <si>
    <t>HC02_VC77</t>
  </si>
  <si>
    <t>HC03_VC77</t>
  </si>
  <si>
    <t>HC04_VC77</t>
  </si>
  <si>
    <t>HC01_VC78</t>
  </si>
  <si>
    <t>HC02_VC78</t>
  </si>
  <si>
    <t>HC03_VC78</t>
  </si>
  <si>
    <t>HC04_VC78</t>
  </si>
  <si>
    <t>HC01_VC79</t>
  </si>
  <si>
    <t>HC02_VC79</t>
  </si>
  <si>
    <t>HC03_VC79</t>
  </si>
  <si>
    <t>HC04_VC79</t>
  </si>
  <si>
    <t>HC01_VC80</t>
  </si>
  <si>
    <t>HC02_VC80</t>
  </si>
  <si>
    <t>HC03_VC80</t>
  </si>
  <si>
    <t>HC04_VC80</t>
  </si>
  <si>
    <t>HC01_VC81</t>
  </si>
  <si>
    <t>HC02_VC81</t>
  </si>
  <si>
    <t>HC03_VC81</t>
  </si>
  <si>
    <t>HC04_VC81</t>
  </si>
  <si>
    <t>HC01_VC82</t>
  </si>
  <si>
    <t>HC02_VC82</t>
  </si>
  <si>
    <t>HC03_VC82</t>
  </si>
  <si>
    <t>HC04_VC82</t>
  </si>
  <si>
    <t>HC01_VC83</t>
  </si>
  <si>
    <t>HC02_VC83</t>
  </si>
  <si>
    <t>HC03_VC83</t>
  </si>
  <si>
    <t>HC04_VC83</t>
  </si>
  <si>
    <t>HC01_VC84</t>
  </si>
  <si>
    <t>HC02_VC84</t>
  </si>
  <si>
    <t>HC03_VC84</t>
  </si>
  <si>
    <t>HC04_VC84</t>
  </si>
  <si>
    <t>HC01_VC85</t>
  </si>
  <si>
    <t>HC02_VC85</t>
  </si>
  <si>
    <t>HC03_VC85</t>
  </si>
  <si>
    <t>HC04_VC85</t>
  </si>
  <si>
    <t>HC01_VC86</t>
  </si>
  <si>
    <t>HC02_VC86</t>
  </si>
  <si>
    <t>HC03_VC86</t>
  </si>
  <si>
    <t>HC04_VC86</t>
  </si>
  <si>
    <t>HC01_VC89</t>
  </si>
  <si>
    <t>HC02_VC89</t>
  </si>
  <si>
    <t>HC03_VC89</t>
  </si>
  <si>
    <t>HC04_VC89</t>
  </si>
  <si>
    <t>HC01_VC90</t>
  </si>
  <si>
    <t>HC02_VC90</t>
  </si>
  <si>
    <t>HC03_VC90</t>
  </si>
  <si>
    <t>HC04_VC90</t>
  </si>
  <si>
    <t>HC01_VC91</t>
  </si>
  <si>
    <t>HC02_VC91</t>
  </si>
  <si>
    <t>HC03_VC91</t>
  </si>
  <si>
    <t>HC04_VC91</t>
  </si>
  <si>
    <t>HC01_VC92</t>
  </si>
  <si>
    <t>HC02_VC92</t>
  </si>
  <si>
    <t>HC03_VC92</t>
  </si>
  <si>
    <t>HC04_VC92</t>
  </si>
  <si>
    <t>HC01_VC93</t>
  </si>
  <si>
    <t>HC02_VC93</t>
  </si>
  <si>
    <t>HC03_VC93</t>
  </si>
  <si>
    <t>HC04_VC93</t>
  </si>
  <si>
    <t>HC01_VC97</t>
  </si>
  <si>
    <t>HC02_VC97</t>
  </si>
  <si>
    <t>HC03_VC97</t>
  </si>
  <si>
    <t>HC04_VC97</t>
  </si>
  <si>
    <t>HC01_VC98</t>
  </si>
  <si>
    <t>HC02_VC98</t>
  </si>
  <si>
    <t>HC03_VC98</t>
  </si>
  <si>
    <t>HC04_VC98</t>
  </si>
  <si>
    <t>HC01_VC99</t>
  </si>
  <si>
    <t>HC02_VC99</t>
  </si>
  <si>
    <t>HC03_VC99</t>
  </si>
  <si>
    <t>HC04_VC99</t>
  </si>
  <si>
    <t>HC01_VC101</t>
  </si>
  <si>
    <t>HC02_VC101</t>
  </si>
  <si>
    <t>HC03_VC101</t>
  </si>
  <si>
    <t>HC04_VC101</t>
  </si>
  <si>
    <t>HC01_VC103</t>
  </si>
  <si>
    <t>HC02_VC103</t>
  </si>
  <si>
    <t>HC03_VC103</t>
  </si>
  <si>
    <t>HC04_VC103</t>
  </si>
  <si>
    <t>HC01_VC104</t>
  </si>
  <si>
    <t>HC02_VC104</t>
  </si>
  <si>
    <t>HC03_VC104</t>
  </si>
  <si>
    <t>HC04_VC104</t>
  </si>
  <si>
    <t>HC01_VC105</t>
  </si>
  <si>
    <t>HC02_VC105</t>
  </si>
  <si>
    <t>HC03_VC105</t>
  </si>
  <si>
    <t>HC04_VC105</t>
  </si>
  <si>
    <t>HC01_VC106</t>
  </si>
  <si>
    <t>HC02_VC106</t>
  </si>
  <si>
    <t>HC03_VC106</t>
  </si>
  <si>
    <t>HC04_VC106</t>
  </si>
  <si>
    <t>HC01_VC107</t>
  </si>
  <si>
    <t>HC02_VC107</t>
  </si>
  <si>
    <t>HC03_VC107</t>
  </si>
  <si>
    <t>HC04_VC107</t>
  </si>
  <si>
    <t>HC01_VC108</t>
  </si>
  <si>
    <t>HC02_VC108</t>
  </si>
  <si>
    <t>HC03_VC108</t>
  </si>
  <si>
    <t>HC04_VC108</t>
  </si>
  <si>
    <t>HC01_VC109</t>
  </si>
  <si>
    <t>HC02_VC109</t>
  </si>
  <si>
    <t>HC03_VC109</t>
  </si>
  <si>
    <t>HC04_VC109</t>
  </si>
  <si>
    <t>HC01_VC110</t>
  </si>
  <si>
    <t>HC02_VC110</t>
  </si>
  <si>
    <t>HC03_VC110</t>
  </si>
  <si>
    <t>HC04_VC110</t>
  </si>
  <si>
    <t>HC01_VC111</t>
  </si>
  <si>
    <t>HC02_VC111</t>
  </si>
  <si>
    <t>HC03_VC111</t>
  </si>
  <si>
    <t>HC04_VC111</t>
  </si>
  <si>
    <t>HC01_VC112</t>
  </si>
  <si>
    <t>HC02_VC112</t>
  </si>
  <si>
    <t>HC03_VC112</t>
  </si>
  <si>
    <t>HC04_VC112</t>
  </si>
  <si>
    <t>HC01_VC113</t>
  </si>
  <si>
    <t>HC02_VC113</t>
  </si>
  <si>
    <t>HC03_VC113</t>
  </si>
  <si>
    <t>HC04_VC113</t>
  </si>
  <si>
    <t>HC01_VC115</t>
  </si>
  <si>
    <t>HC02_VC115</t>
  </si>
  <si>
    <t>HC03_VC115</t>
  </si>
  <si>
    <t>HC04_VC115</t>
  </si>
  <si>
    <t>HC01_VC118</t>
  </si>
  <si>
    <t>HC02_VC118</t>
  </si>
  <si>
    <t>HC03_VC118</t>
  </si>
  <si>
    <t>HC04_VC118</t>
  </si>
  <si>
    <t>HC01_VC121</t>
  </si>
  <si>
    <t>HC02_VC121</t>
  </si>
  <si>
    <t>HC03_VC121</t>
  </si>
  <si>
    <t>HC04_VC121</t>
  </si>
  <si>
    <t>HC01_VC122</t>
  </si>
  <si>
    <t>HC02_VC122</t>
  </si>
  <si>
    <t>HC03_VC122</t>
  </si>
  <si>
    <t>HC04_VC122</t>
  </si>
  <si>
    <t>HC01_VC130</t>
  </si>
  <si>
    <t>HC02_VC130</t>
  </si>
  <si>
    <t>HC03_VC130</t>
  </si>
  <si>
    <t>HC04_VC130</t>
  </si>
  <si>
    <t>HC01_VC131</t>
  </si>
  <si>
    <t>HC02_VC131</t>
  </si>
  <si>
    <t>HC03_VC131</t>
  </si>
  <si>
    <t>HC04_VC131</t>
  </si>
  <si>
    <t>HC01_VC133</t>
  </si>
  <si>
    <t>HC02_VC133</t>
  </si>
  <si>
    <t>HC03_VC133</t>
  </si>
  <si>
    <t>HC04_VC133</t>
  </si>
  <si>
    <t>HC01_VC134</t>
  </si>
  <si>
    <t>HC02_VC134</t>
  </si>
  <si>
    <t>HC03_VC134</t>
  </si>
  <si>
    <t>HC04_VC134</t>
  </si>
  <si>
    <t>HC01_VC137</t>
  </si>
  <si>
    <t>HC02_VC137</t>
  </si>
  <si>
    <t>HC03_VC137</t>
  </si>
  <si>
    <t>HC04_VC137</t>
  </si>
  <si>
    <t>HC01_VC138</t>
  </si>
  <si>
    <t>HC02_VC138</t>
  </si>
  <si>
    <t>HC03_VC138</t>
  </si>
  <si>
    <t>HC04_VC138</t>
  </si>
  <si>
    <t>HC01_VC141</t>
  </si>
  <si>
    <t>HC02_VC141</t>
  </si>
  <si>
    <t>HC03_VC141</t>
  </si>
  <si>
    <t>HC04_VC141</t>
  </si>
  <si>
    <t>HC01_VC142</t>
  </si>
  <si>
    <t>HC02_VC142</t>
  </si>
  <si>
    <t>HC03_VC142</t>
  </si>
  <si>
    <t>HC04_VC142</t>
  </si>
  <si>
    <t>HC01_VC143</t>
  </si>
  <si>
    <t>HC02_VC143</t>
  </si>
  <si>
    <t>HC03_VC143</t>
  </si>
  <si>
    <t>HC04_VC143</t>
  </si>
  <si>
    <t>HC01_VC144</t>
  </si>
  <si>
    <t>HC02_VC144</t>
  </si>
  <si>
    <t>HC03_VC144</t>
  </si>
  <si>
    <t>HC04_VC144</t>
  </si>
  <si>
    <t>HC01_VC145</t>
  </si>
  <si>
    <t>HC02_VC145</t>
  </si>
  <si>
    <t>HC03_VC145</t>
  </si>
  <si>
    <t>HC04_VC145</t>
  </si>
  <si>
    <t>HC01_VC146</t>
  </si>
  <si>
    <t>HC02_VC146</t>
  </si>
  <si>
    <t>HC03_VC146</t>
  </si>
  <si>
    <t>HC04_VC146</t>
  </si>
  <si>
    <t>HC01_VC147</t>
  </si>
  <si>
    <t>HC02_VC147</t>
  </si>
  <si>
    <t>HC03_VC147</t>
  </si>
  <si>
    <t>HC04_VC147</t>
  </si>
  <si>
    <t>HC01_VC148</t>
  </si>
  <si>
    <t>HC02_VC148</t>
  </si>
  <si>
    <t>HC03_VC148</t>
  </si>
  <si>
    <t>HC04_VC148</t>
  </si>
  <si>
    <t>HC01_VC150</t>
  </si>
  <si>
    <t>HC02_VC150</t>
  </si>
  <si>
    <t>HC03_VC150</t>
  </si>
  <si>
    <t>HC04_VC150</t>
  </si>
  <si>
    <t>HC01_VC151</t>
  </si>
  <si>
    <t>HC02_VC151</t>
  </si>
  <si>
    <t>HC03_VC151</t>
  </si>
  <si>
    <t>HC04_VC151</t>
  </si>
  <si>
    <t>HC01_VC152</t>
  </si>
  <si>
    <t>HC02_VC152</t>
  </si>
  <si>
    <t>HC03_VC152</t>
  </si>
  <si>
    <t>HC04_VC152</t>
  </si>
  <si>
    <t>HC01_VC153</t>
  </si>
  <si>
    <t>HC02_VC153</t>
  </si>
  <si>
    <t>HC03_VC153</t>
  </si>
  <si>
    <t>HC04_VC153</t>
  </si>
  <si>
    <t>HC01_VC156</t>
  </si>
  <si>
    <t>HC02_VC156</t>
  </si>
  <si>
    <t>HC03_VC156</t>
  </si>
  <si>
    <t>HC04_VC156</t>
  </si>
  <si>
    <t>HC01_VC157</t>
  </si>
  <si>
    <t>HC02_VC157</t>
  </si>
  <si>
    <t>HC03_VC157</t>
  </si>
  <si>
    <t>HC04_VC157</t>
  </si>
  <si>
    <t>HC01_VC161</t>
  </si>
  <si>
    <t>HC02_VC161</t>
  </si>
  <si>
    <t>HC03_VC161</t>
  </si>
  <si>
    <t>HC04_VC161</t>
  </si>
  <si>
    <t>HC01_VC162</t>
  </si>
  <si>
    <t>HC02_VC162</t>
  </si>
  <si>
    <t>HC03_VC162</t>
  </si>
  <si>
    <t>HC04_VC162</t>
  </si>
  <si>
    <t>HC01_VC163</t>
  </si>
  <si>
    <t>HC02_VC163</t>
  </si>
  <si>
    <t>HC03_VC163</t>
  </si>
  <si>
    <t>HC04_VC163</t>
  </si>
  <si>
    <t>HC01_VC164</t>
  </si>
  <si>
    <t>HC02_VC164</t>
  </si>
  <si>
    <t>HC03_VC164</t>
  </si>
  <si>
    <t>HC04_VC164</t>
  </si>
  <si>
    <t>HC01_VC166</t>
  </si>
  <si>
    <t>HC02_VC166</t>
  </si>
  <si>
    <t>HC03_VC166</t>
  </si>
  <si>
    <t>HC04_VC166</t>
  </si>
  <si>
    <t>HC01_VC167</t>
  </si>
  <si>
    <t>HC02_VC167</t>
  </si>
  <si>
    <t>HC03_VC167</t>
  </si>
  <si>
    <t>HC04_VC167</t>
  </si>
  <si>
    <t>HC01_VC168</t>
  </si>
  <si>
    <t>HC02_VC168</t>
  </si>
  <si>
    <t>HC03_VC168</t>
  </si>
  <si>
    <t>HC04_VC168</t>
  </si>
  <si>
    <t>HC01_VC169</t>
  </si>
  <si>
    <t>HC02_VC169</t>
  </si>
  <si>
    <t>HC03_VC169</t>
  </si>
  <si>
    <t>HC04_VC169</t>
  </si>
  <si>
    <t>HC01_VC171</t>
  </si>
  <si>
    <t>HC02_VC171</t>
  </si>
  <si>
    <t>HC03_VC171</t>
  </si>
  <si>
    <t>HC04_VC171</t>
  </si>
  <si>
    <t>HC01_VC172</t>
  </si>
  <si>
    <t>HC02_VC172</t>
  </si>
  <si>
    <t>HC03_VC172</t>
  </si>
  <si>
    <t>HC04_VC172</t>
  </si>
  <si>
    <t>HC01_VC173</t>
  </si>
  <si>
    <t>HC02_VC173</t>
  </si>
  <si>
    <t>HC03_VC173</t>
  </si>
  <si>
    <t>HC04_VC173</t>
  </si>
  <si>
    <t>HC01_VC174</t>
  </si>
  <si>
    <t>HC02_VC174</t>
  </si>
  <si>
    <t>HC03_VC174</t>
  </si>
  <si>
    <t>HC04_VC174</t>
  </si>
  <si>
    <t>HC01_VC175</t>
  </si>
  <si>
    <t>HC02_VC175</t>
  </si>
  <si>
    <t>HC03_VC175</t>
  </si>
  <si>
    <t>HC04_VC175</t>
  </si>
  <si>
    <t>Id</t>
  </si>
  <si>
    <t>Id2</t>
  </si>
  <si>
    <t>Geography</t>
  </si>
  <si>
    <t>Estimate; EMPLOYMENT STATUS - Population 16 years and over</t>
  </si>
  <si>
    <t>Margin of Error; EMPLOYMENT STATUS - Population 16 years and over</t>
  </si>
  <si>
    <t>Percent; EMPLOYMENT STATUS - Population 16 years and over</t>
  </si>
  <si>
    <t>Percent Margin of Error; EMPLOYMENT STATUS - Population 16 years and over</t>
  </si>
  <si>
    <t>Estimate; EMPLOYMENT STATUS - Civilian labor force</t>
  </si>
  <si>
    <t>Margin of Error; EMPLOYMENT STATUS - Civilian labor force</t>
  </si>
  <si>
    <t>Percent; EMPLOYMENT STATUS - Civilian labor force</t>
  </si>
  <si>
    <t>Percent Margin of Error; EMPLOYMENT STATUS - Civilian labor force</t>
  </si>
  <si>
    <t>Estimate; EMPLOYMENT STATUS - Females 16 years and over</t>
  </si>
  <si>
    <t>Margin of Error; EMPLOYMENT STATUS - Females 16 years and over</t>
  </si>
  <si>
    <t>Percent; EMPLOYMENT STATUS - Females 16 years and over</t>
  </si>
  <si>
    <t>Percent Margin of Error; EMPLOYMENT STATUS - Females 16 years and over</t>
  </si>
  <si>
    <t>Estimate; EMPLOYMENT STATUS - Own children under 6 years</t>
  </si>
  <si>
    <t>Margin of Error; EMPLOYMENT STATUS - Own children under 6 years</t>
  </si>
  <si>
    <t>Percent; EMPLOYMENT STATUS - Own children under 6 years</t>
  </si>
  <si>
    <t>Percent Margin of Error; EMPLOYMENT STATUS - Own children under 6 years</t>
  </si>
  <si>
    <t>Estimate; EMPLOYMENT STATUS - Own children 6 to 17 years</t>
  </si>
  <si>
    <t>Margin of Error; EMPLOYMENT STATUS - Own children 6 to 17 years</t>
  </si>
  <si>
    <t>Percent; EMPLOYMENT STATUS - Own children 6 to 17 years</t>
  </si>
  <si>
    <t>Percent Margin of Error; EMPLOYMENT STATUS - Own children 6 to 17 years</t>
  </si>
  <si>
    <t>Estimate; COMMUTING TO WORK - Workers 16 years and over</t>
  </si>
  <si>
    <t>Margin of Error; COMMUTING TO WORK - Workers 16 years and over</t>
  </si>
  <si>
    <t>Percent; COMMUTING TO WORK - Workers 16 years and over</t>
  </si>
  <si>
    <t>Percent Margin of Error; COMMUTING TO WORK - Workers 16 years and over</t>
  </si>
  <si>
    <t>Estimate; COMMUTING TO WORK - Mean travel time to work (minutes)</t>
  </si>
  <si>
    <t>Margin of Error; COMMUTING TO WORK - Mean travel time to work (minutes)</t>
  </si>
  <si>
    <t>Percent; COMMUTING TO WORK - Mean travel time to work (minutes)</t>
  </si>
  <si>
    <t>Percent Margin of Error; COMMUTING TO WORK - Mean travel time to work (minutes)</t>
  </si>
  <si>
    <t>Estimate; OCCUPATION - Civilian employed population 16 years and over</t>
  </si>
  <si>
    <t>Margin of Error; OCCUPATION - Civilian employed population 16 years and over</t>
  </si>
  <si>
    <t>Percent; OCCUPATION - Civilian employed population 16 years and over</t>
  </si>
  <si>
    <t>Percent Margin of Error; OCCUPATION - Civilian employed population 16 years and over</t>
  </si>
  <si>
    <t>Estimate; INDUSTRY - Civilian employed population 16 years and over</t>
  </si>
  <si>
    <t>Margin of Error; INDUSTRY - Civilian employed population 16 years and over</t>
  </si>
  <si>
    <t>Percent; INDUSTRY - Civilian employed population 16 years and over</t>
  </si>
  <si>
    <t>Percent Margin of Error; INDUSTRY - Civilian employed population 16 years and over</t>
  </si>
  <si>
    <t>Estimate; CLASS OF WORKER - Civilian employed population 16 years and over</t>
  </si>
  <si>
    <t>Margin of Error; CLASS OF WORKER - Civilian employed population 16 years and over</t>
  </si>
  <si>
    <t>Percent; CLASS OF WORKER - Civilian employed population 16 years and over</t>
  </si>
  <si>
    <t>Percent Margin of Error; CLASS OF WORKER - Civilian employed population 16 years and over</t>
  </si>
  <si>
    <t>Estimate; HEALTH INSURANCE COVERAGE - Civilian noninstitutionalized population</t>
  </si>
  <si>
    <t>Margin of Error; HEALTH INSURANCE COVERAGE - Civilian noninstitutionalized population</t>
  </si>
  <si>
    <t>Percent; HEALTH INSURANCE COVERAGE - Civilian noninstitutionalized population</t>
  </si>
  <si>
    <t>Percent Margin of Error; HEALTH INSURANCE COVERAGE - Civilian noninstitutionalized population</t>
  </si>
  <si>
    <t>Estimate; HEALTH INSURANCE COVERAGE - Civilian noninstitutionalized population under 18 years</t>
  </si>
  <si>
    <t>Margin of Error; HEALTH INSURANCE COVERAGE - Civilian noninstitutionalized population under 18 years</t>
  </si>
  <si>
    <t>Percent; HEALTH INSURANCE COVERAGE - Civilian noninstitutionalized population under 18 years</t>
  </si>
  <si>
    <t>Percent Margin of Error; HEALTH INSURANCE COVERAGE - Civilian noninstitutionalized population under 18 years</t>
  </si>
  <si>
    <t>Estimate; HEALTH INSURANCE COVERAGE - Civilian noninstitutionalized population 18 to 64 years</t>
  </si>
  <si>
    <t>Margin of Error; HEALTH INSURANCE COVERAGE - Civilian noninstitutionalized population 18 to 64 years</t>
  </si>
  <si>
    <t>Percent; HEALTH INSURANCE COVERAGE - Civilian noninstitutionalized population 18 to 64 years</t>
  </si>
  <si>
    <t>Percent Margin of Error; HEALTH INSURANCE COVERAGE - Civilian noninstitutionalized population 18 to 64 years</t>
  </si>
  <si>
    <t>Estimate; PERCENTAGE OF FAMILIES AND PEOPLE WHOSE INCOME IN THE PAST 12 MONTHS IS BELOW THE POVERTY LEVEL - All families</t>
  </si>
  <si>
    <t>Margin of Error; PERCENTAGE OF FAMILIES AND PEOPLE WHOSE INCOME IN THE PAST 12 MONTHS IS BELOW THE POVERTY LEVEL - All families</t>
  </si>
  <si>
    <t>Percent; PERCENTAGE OF FAMILIES AND PEOPLE WHOSE INCOME IN THE PAST 12 MONTHS IS BELOW THE POVERTY LEVEL - All families</t>
  </si>
  <si>
    <t>Percent Margin of Error; PERCENTAGE OF FAMILIES AND PEOPLE WHOSE INCOME IN THE PAST 12 MONTHS IS BELOW THE POVERTY LEVEL - All families</t>
  </si>
  <si>
    <t>Estimate; PERCENTAGE OF FAMILIES AND PEOPLE WHOSE INCOME IN THE PAST 12 MONTHS IS BELOW THE POVERTY LEVEL - All families - With related children under 18 years</t>
  </si>
  <si>
    <t>Margin of Error; PERCENTAGE OF FAMILIES AND PEOPLE WHOSE INCOME IN THE PAST 12 MONTHS IS BELOW THE POVERTY LEVEL - All families - With related children under 18 years</t>
  </si>
  <si>
    <t>Percent; PERCENTAGE OF FAMILIES AND PEOPLE WHOSE INCOME IN THE PAST 12 MONTHS IS BELOW THE POVERTY LEVEL - All families - With related children under 18 years</t>
  </si>
  <si>
    <t>Percent Margin of Error; PERCENTAGE OF FAMILIES AND PEOPLE WHOSE INCOME IN THE PAST 12 MONTHS IS BELOW THE POVERTY LEVEL - All families - With related children under 18 years</t>
  </si>
  <si>
    <t>Estimate; PERCENTAGE OF FAMILIES AND PEOPLE WHOSE INCOME IN THE PAST 12 MONTHS IS BELOW THE POVERTY LEVEL - All families - With related children under 18 years - With related children under 5 years only</t>
  </si>
  <si>
    <t>Margin of Error; PERCENTAGE OF FAMILIES AND PEOPLE WHOSE INCOME IN THE PAST 12 MONTHS IS BELOW THE POVERTY LEVEL - All families - With related children under 18 years - With related children under 5 years only</t>
  </si>
  <si>
    <t>Percent; PERCENTAGE OF FAMILIES AND PEOPLE WHOSE INCOME IN THE PAST 12 MONTHS IS BELOW THE POVERTY LEVEL - All families - With related children under 18 years - With related children under 5 years only</t>
  </si>
  <si>
    <t>Percent Margin of Error; PERCENTAGE OF FAMILIES AND PEOPLE WHOSE INCOME IN THE PAST 12 MONTHS IS BELOW THE POVERTY LEVEL - All families - With related children under 18 years - With related children under 5 years only</t>
  </si>
  <si>
    <t>Estimate; PERCENTAGE OF FAMILIES AND PEOPLE WHOSE INCOME IN THE PAST 12 MONTHS IS BELOW THE POVERTY LEVEL - Married couple families</t>
  </si>
  <si>
    <t>Margin of Error; PERCENTAGE OF FAMILIES AND PEOPLE WHOSE INCOME IN THE PAST 12 MONTHS IS BELOW THE POVERTY LEVEL - Married couple families</t>
  </si>
  <si>
    <t>Percent; PERCENTAGE OF FAMILIES AND PEOPLE WHOSE INCOME IN THE PAST 12 MONTHS IS BELOW THE POVERTY LEVEL - Married couple families</t>
  </si>
  <si>
    <t>Percent Margin of Error; PERCENTAGE OF FAMILIES AND PEOPLE WHOSE INCOME IN THE PAST 12 MONTHS IS BELOW THE POVERTY LEVEL - Married couple families</t>
  </si>
  <si>
    <t>Estimate; PERCENTAGE OF FAMILIES AND PEOPLE WHOSE INCOME IN THE PAST 12 MONTHS IS BELOW THE POVERTY LEVEL - Married couple families - With related children under 18 years</t>
  </si>
  <si>
    <t>Margin of Error; PERCENTAGE OF FAMILIES AND PEOPLE WHOSE INCOME IN THE PAST 12 MONTHS IS BELOW THE POVERTY LEVEL - Married couple families - With related children under 18 years</t>
  </si>
  <si>
    <t>Percent; PERCENTAGE OF FAMILIES AND PEOPLE WHOSE INCOME IN THE PAST 12 MONTHS IS BELOW THE POVERTY LEVEL - Married couple families - With related children under 18 years</t>
  </si>
  <si>
    <t>Percent Margin of Error; PERCENTAGE OF FAMILIES AND PEOPLE WHOSE INCOME IN THE PAST 12 MONTHS IS BELOW THE POVERTY LEVEL - Married couple families - With related children under 18 years</t>
  </si>
  <si>
    <t>Estimate; PERCENTAGE OF FAMILIES AND PEOPLE WHOSE INCOME IN THE PAST 12 MONTHS IS BELOW THE POVERTY LEVEL - Married couple families - With related children under 18 years - With related children under 5 years only</t>
  </si>
  <si>
    <t>Margin of Error; PERCENTAGE OF FAMILIES AND PEOPLE WHOSE INCOME IN THE PAST 12 MONTHS IS BELOW THE POVERTY LEVEL - Married couple families - With related children under 18 years - With related children under 5 years only</t>
  </si>
  <si>
    <t>Percent; PERCENTAGE OF FAMILIES AND PEOPLE WHOSE INCOME IN THE PAST 12 MONTHS IS BELOW THE POVERTY LEVEL - Married couple families - With related children under 18 years - With related children under 5 years only</t>
  </si>
  <si>
    <t>Percent Margin of Error; PERCENTAGE OF FAMILIES AND PEOPLE WHOSE INCOME IN THE PAST 12 MONTHS IS BELOW THE POVERTY LEVEL - Married couple families - With related children under 18 years - With related children under 5 years only</t>
  </si>
  <si>
    <t>Estimate; PERCENTAGE OF FAMILIES AND PEOPLE WHOSE INCOME IN THE PAST 12 MONTHS IS BELOW THE POVERTY LEVEL - Families with female householder, no husband present</t>
  </si>
  <si>
    <t>Margin of Error; PERCENTAGE OF FAMILIES AND PEOPLE WHOSE INCOME IN THE PAST 12 MONTHS IS BELOW THE POVERTY LEVEL - Families with female householder, no husband present</t>
  </si>
  <si>
    <t>Percent; PERCENTAGE OF FAMILIES AND PEOPLE WHOSE INCOME IN THE PAST 12 MONTHS IS BELOW THE POVERTY LEVEL - Families with female householder, no husband present</t>
  </si>
  <si>
    <t>Percent Margin of Error; PERCENTAGE OF FAMILIES AND PEOPLE WHOSE INCOME IN THE PAST 12 MONTHS IS BELOW THE POVERTY LEVEL - Families with female householder, no husband present</t>
  </si>
  <si>
    <t>Estimate; PERCENTAGE OF FAMILIES AND PEOPLE WHOSE INCOME IN THE PAST 12 MONTHS IS BELOW THE POVERTY LEVEL - Families with female householder, no husband present - With related children under 18 years</t>
  </si>
  <si>
    <t>Margin of Error; PERCENTAGE OF FAMILIES AND PEOPLE WHOSE INCOME IN THE PAST 12 MONTHS IS BELOW THE POVERTY LEVEL - Families with female householder, no husband present - With related children under 18 years</t>
  </si>
  <si>
    <t>Percent; PERCENTAGE OF FAMILIES AND PEOPLE WHOSE INCOME IN THE PAST 12 MONTHS IS BELOW THE POVERTY LEVEL - Families with female householder, no husband present - With related children under 18 years</t>
  </si>
  <si>
    <t>Percent Margin of Error; PERCENTAGE OF FAMILIES AND PEOPLE WHOSE INCOME IN THE PAST 12 MONTHS IS BELOW THE POVERTY LEVEL - Families with female householder, no husband present - With related children under 18 years</t>
  </si>
  <si>
    <t>Estimate; PERCENTAGE OF FAMILIES AND PEOPLE WHOSE INCOME IN THE PAST 12 MONTHS IS BELOW THE POVERTY LEVEL - Families with female householder, no husband present - With related children under 18 years - With related children under 5 years only</t>
  </si>
  <si>
    <t>Margin of Error; PERCENTAGE OF FAMILIES AND PEOPLE WHOSE INCOME IN THE PAST 12 MONTHS IS BELOW THE POVERTY LEVEL - Families with female householder, no husband present - With related children under 18 years - With related children under 5 years only</t>
  </si>
  <si>
    <t>Percent; PERCENTAGE OF FAMILIES AND PEOPLE WHOSE INCOME IN THE PAST 12 MONTHS IS BELOW THE POVERTY LEVEL - Families with female householder, no husband present - With related children under 18 years - With related children under 5 years only</t>
  </si>
  <si>
    <t>Percent Margin of Error; PERCENTAGE OF FAMILIES AND PEOPLE WHOSE INCOME IN THE PAST 12 MONTHS IS BELOW THE POVERTY LEVEL - Families with female householder, no husband present - With related children under 18 years - With related children under 5 years only</t>
  </si>
  <si>
    <t>Estimate; PERCENTAGE OF FAMILIES AND PEOPLE WHOSE INCOME IN THE PAST 12 MONTHS IS BELOW THE POVERTY LEVEL - All people</t>
  </si>
  <si>
    <t>Margin of Error; PERCENTAGE OF FAMILIES AND PEOPLE WHOSE INCOME IN THE PAST 12 MONTHS IS BELOW THE POVERTY LEVEL - All people</t>
  </si>
  <si>
    <t>Percent; PERCENTAGE OF FAMILIES AND PEOPLE WHOSE INCOME IN THE PAST 12 MONTHS IS BELOW THE POVERTY LEVEL - All people</t>
  </si>
  <si>
    <t>Percent Margin of Error; PERCENTAGE OF FAMILIES AND PEOPLE WHOSE INCOME IN THE PAST 12 MONTHS IS BELOW THE POVERTY LEVEL - All people</t>
  </si>
  <si>
    <t>Estimate; PERCENTAGE OF FAMILIES AND PEOPLE WHOSE INCOME IN THE PAST 12 MONTHS IS BELOW THE POVERTY LEVEL - Under 18 years</t>
  </si>
  <si>
    <t>Margin of Error; PERCENTAGE OF FAMILIES AND PEOPLE WHOSE INCOME IN THE PAST 12 MONTHS IS BELOW THE POVERTY LEVEL - Under 18 years</t>
  </si>
  <si>
    <t>Percent; PERCENTAGE OF FAMILIES AND PEOPLE WHOSE INCOME IN THE PAST 12 MONTHS IS BELOW THE POVERTY LEVEL - Under 18 years</t>
  </si>
  <si>
    <t>Percent Margin of Error; PERCENTAGE OF FAMILIES AND PEOPLE WHOSE INCOME IN THE PAST 12 MONTHS IS BELOW THE POVERTY LEVEL - Under 18 years</t>
  </si>
  <si>
    <t>Estimate; PERCENTAGE OF FAMILIES AND PEOPLE WHOSE INCOME IN THE PAST 12 MONTHS IS BELOW THE POVERTY LEVEL - Under 18 years - Related children under 18 years</t>
  </si>
  <si>
    <t>Margin of Error; PERCENTAGE OF FAMILIES AND PEOPLE WHOSE INCOME IN THE PAST 12 MONTHS IS BELOW THE POVERTY LEVEL - Under 18 years - Related children under 18 years</t>
  </si>
  <si>
    <t>Percent; PERCENTAGE OF FAMILIES AND PEOPLE WHOSE INCOME IN THE PAST 12 MONTHS IS BELOW THE POVERTY LEVEL - Under 18 years - Related children under 18 years</t>
  </si>
  <si>
    <t>Percent Margin of Error; PERCENTAGE OF FAMILIES AND PEOPLE WHOSE INCOME IN THE PAST 12 MONTHS IS BELOW THE POVERTY LEVEL - Under 18 years - Related children under 18 years</t>
  </si>
  <si>
    <t>Estimate; PERCENTAGE OF FAMILIES AND PEOPLE WHOSE INCOME IN THE PAST 12 MONTHS IS BELOW THE POVERTY LEVEL - Under 18 years - Related children under 18 years - Related children under 5 years</t>
  </si>
  <si>
    <t>Margin of Error; PERCENTAGE OF FAMILIES AND PEOPLE WHOSE INCOME IN THE PAST 12 MONTHS IS BELOW THE POVERTY LEVEL - Under 18 years - Related children under 18 years - Related children under 5 years</t>
  </si>
  <si>
    <t>Percent; PERCENTAGE OF FAMILIES AND PEOPLE WHOSE INCOME IN THE PAST 12 MONTHS IS BELOW THE POVERTY LEVEL - Under 18 years - Related children under 18 years - Related children under 5 years</t>
  </si>
  <si>
    <t>Percent Margin of Error; PERCENTAGE OF FAMILIES AND PEOPLE WHOSE INCOME IN THE PAST 12 MONTHS IS BELOW THE POVERTY LEVEL - Under 18 years - Related children under 18 years - Related children under 5 years</t>
  </si>
  <si>
    <t>Estimate; PERCENTAGE OF FAMILIES AND PEOPLE WHOSE INCOME IN THE PAST 12 MONTHS IS BELOW THE POVERTY LEVEL - Under 18 years - Related children under 18 years - Related children 5 to 17 years</t>
  </si>
  <si>
    <t>Margin of Error; PERCENTAGE OF FAMILIES AND PEOPLE WHOSE INCOME IN THE PAST 12 MONTHS IS BELOW THE POVERTY LEVEL - Under 18 years - Related children under 18 years - Related children 5 to 17 years</t>
  </si>
  <si>
    <t>Percent; PERCENTAGE OF FAMILIES AND PEOPLE WHOSE INCOME IN THE PAST 12 MONTHS IS BELOW THE POVERTY LEVEL - Under 18 years - Related children under 18 years - Related children 5 to 17 years</t>
  </si>
  <si>
    <t>Percent Margin of Error; PERCENTAGE OF FAMILIES AND PEOPLE WHOSE INCOME IN THE PAST 12 MONTHS IS BELOW THE POVERTY LEVEL - Under 18 years - Related children under 18 years - Related children 5 to 17 years</t>
  </si>
  <si>
    <t>Estimate; PERCENTAGE OF FAMILIES AND PEOPLE WHOSE INCOME IN THE PAST 12 MONTHS IS BELOW THE POVERTY LEVEL - 18 years and over</t>
  </si>
  <si>
    <t>Margin of Error; PERCENTAGE OF FAMILIES AND PEOPLE WHOSE INCOME IN THE PAST 12 MONTHS IS BELOW THE POVERTY LEVEL - 18 years and over</t>
  </si>
  <si>
    <t>Percent; PERCENTAGE OF FAMILIES AND PEOPLE WHOSE INCOME IN THE PAST 12 MONTHS IS BELOW THE POVERTY LEVEL - 18 years and over</t>
  </si>
  <si>
    <t>Percent Margin of Error; PERCENTAGE OF FAMILIES AND PEOPLE WHOSE INCOME IN THE PAST 12 MONTHS IS BELOW THE POVERTY LEVEL - 18 years and over</t>
  </si>
  <si>
    <t>0400000US01</t>
  </si>
  <si>
    <t>Alabama</t>
  </si>
  <si>
    <t>0400000US02</t>
  </si>
  <si>
    <t>Alaska</t>
  </si>
  <si>
    <t>0400000US04</t>
  </si>
  <si>
    <t>Arizona</t>
  </si>
  <si>
    <t>0400000US05</t>
  </si>
  <si>
    <t>Arkansas</t>
  </si>
  <si>
    <t>0400000US06</t>
  </si>
  <si>
    <t>California</t>
  </si>
  <si>
    <t>0400000US08</t>
  </si>
  <si>
    <t>Colorado</t>
  </si>
  <si>
    <t>0400000US09</t>
  </si>
  <si>
    <t>Connecticut</t>
  </si>
  <si>
    <t>0400000US10</t>
  </si>
  <si>
    <t>Delaware</t>
  </si>
  <si>
    <t>0400000US11</t>
  </si>
  <si>
    <t>District of Columbia</t>
  </si>
  <si>
    <t>0400000US12</t>
  </si>
  <si>
    <t>Florida</t>
  </si>
  <si>
    <t>0400000US13</t>
  </si>
  <si>
    <t>Georgia</t>
  </si>
  <si>
    <t>0400000US15</t>
  </si>
  <si>
    <t>Hawaii</t>
  </si>
  <si>
    <t>0400000US16</t>
  </si>
  <si>
    <t>Idaho</t>
  </si>
  <si>
    <t>0400000US17</t>
  </si>
  <si>
    <t>Illinois</t>
  </si>
  <si>
    <t>0400000US18</t>
  </si>
  <si>
    <t>Indiana</t>
  </si>
  <si>
    <t>0400000US19</t>
  </si>
  <si>
    <t>Iowa</t>
  </si>
  <si>
    <t>0400000US20</t>
  </si>
  <si>
    <t>Kansas</t>
  </si>
  <si>
    <t>0400000US21</t>
  </si>
  <si>
    <t>Kentucky</t>
  </si>
  <si>
    <t>0400000US22</t>
  </si>
  <si>
    <t>Louisiana</t>
  </si>
  <si>
    <t>0400000US23</t>
  </si>
  <si>
    <t>Maine</t>
  </si>
  <si>
    <t>0400000US24</t>
  </si>
  <si>
    <t>Maryland</t>
  </si>
  <si>
    <t>0400000US25</t>
  </si>
  <si>
    <t>Massachusetts</t>
  </si>
  <si>
    <t>0400000US26</t>
  </si>
  <si>
    <t>Michigan</t>
  </si>
  <si>
    <t>0400000US27</t>
  </si>
  <si>
    <t>Minnesota</t>
  </si>
  <si>
    <t>0400000US28</t>
  </si>
  <si>
    <t>Mississippi</t>
  </si>
  <si>
    <t>0400000US29</t>
  </si>
  <si>
    <t>Missouri</t>
  </si>
  <si>
    <t>0400000US30</t>
  </si>
  <si>
    <t>Montana</t>
  </si>
  <si>
    <t>0400000US31</t>
  </si>
  <si>
    <t>Nebraska</t>
  </si>
  <si>
    <t>0400000US32</t>
  </si>
  <si>
    <t>Nevada</t>
  </si>
  <si>
    <t>0400000US33</t>
  </si>
  <si>
    <t>New Hampshire</t>
  </si>
  <si>
    <t>0400000US34</t>
  </si>
  <si>
    <t>New Jersey</t>
  </si>
  <si>
    <t>0400000US35</t>
  </si>
  <si>
    <t>New Mexico</t>
  </si>
  <si>
    <t>0400000US36</t>
  </si>
  <si>
    <t>New York</t>
  </si>
  <si>
    <t>0400000US37</t>
  </si>
  <si>
    <t>0400000US38</t>
  </si>
  <si>
    <t>North Dakota</t>
  </si>
  <si>
    <t>0400000US39</t>
  </si>
  <si>
    <t>Ohio</t>
  </si>
  <si>
    <t>0400000US40</t>
  </si>
  <si>
    <t>Oklahoma</t>
  </si>
  <si>
    <t>0400000US41</t>
  </si>
  <si>
    <t>Oregon</t>
  </si>
  <si>
    <t>0400000US42</t>
  </si>
  <si>
    <t>Pennsylvania</t>
  </si>
  <si>
    <t>0400000US44</t>
  </si>
  <si>
    <t>Rhode Island</t>
  </si>
  <si>
    <t>0400000US45</t>
  </si>
  <si>
    <t>South Carolina</t>
  </si>
  <si>
    <t>0400000US46</t>
  </si>
  <si>
    <t>South Dakota</t>
  </si>
  <si>
    <t>0400000US47</t>
  </si>
  <si>
    <t>Tennessee</t>
  </si>
  <si>
    <t>0400000US48</t>
  </si>
  <si>
    <t>Texas</t>
  </si>
  <si>
    <t>0400000US49</t>
  </si>
  <si>
    <t>Utah</t>
  </si>
  <si>
    <t>0400000US50</t>
  </si>
  <si>
    <t>Vermont</t>
  </si>
  <si>
    <t>0400000US51</t>
  </si>
  <si>
    <t>Virginia</t>
  </si>
  <si>
    <t>0400000US53</t>
  </si>
  <si>
    <t>Washington</t>
  </si>
  <si>
    <t>0400000US54</t>
  </si>
  <si>
    <t>West Virginia</t>
  </si>
  <si>
    <t>0400000US55</t>
  </si>
  <si>
    <t>Wisconsin</t>
  </si>
  <si>
    <t>0400000US56</t>
  </si>
  <si>
    <t>Wyoming</t>
  </si>
  <si>
    <t>0400000US72</t>
  </si>
  <si>
    <t>Puerto Rico</t>
  </si>
  <si>
    <t>% with Food Stamp/SNAP benefits</t>
  </si>
  <si>
    <t>Less than $10,000</t>
  </si>
  <si>
    <t>$10,000 to $14,999</t>
  </si>
  <si>
    <t>$15,000 to $24,999</t>
  </si>
  <si>
    <t>$25,000 to $34,999</t>
  </si>
  <si>
    <t>$35,000 to $49,999</t>
  </si>
  <si>
    <t>$50,000 to $74,999</t>
  </si>
  <si>
    <t>$75,000 to $99,999</t>
  </si>
  <si>
    <t>$100,000 to $149,999</t>
  </si>
  <si>
    <t>$150,000 to $199,999</t>
  </si>
  <si>
    <t>$200,000 or more</t>
  </si>
  <si>
    <t>Data Inputs</t>
  </si>
  <si>
    <t>Maximum Threshold of Household Income</t>
  </si>
  <si>
    <t>Click here to read a short blog post about using the MHI data from the Census Bureau to calculate % MHI indicators.</t>
  </si>
  <si>
    <t>B) Affordability for Low-Income Customers</t>
  </si>
  <si>
    <t>Half of the households in the community make at least the "median household income" annually, and the other half make less than the MHI.</t>
  </si>
  <si>
    <t>Current rates</t>
  </si>
  <si>
    <t>Annual bills at same level of use</t>
  </si>
  <si>
    <t>While utilities often use % MHI to assess overall affordability of their rates, some utilities focus attention and assistance to low-income customers specifically.</t>
  </si>
  <si>
    <t>Click here to download a tool that helps utilities estimate how much it would cost them to establish a Customer Assistance Program to help low-income customers pay their bills.</t>
  </si>
  <si>
    <t>D) Consider Other Socioeconomic Factors for your Community</t>
  </si>
  <si>
    <t>% Not in the labor force</t>
  </si>
  <si>
    <t>% of all people with income below poverty</t>
  </si>
  <si>
    <t>% with Social Security income</t>
  </si>
  <si>
    <t>% with Supplemental Security income</t>
  </si>
  <si>
    <t>% with cash public assistance income</t>
  </si>
  <si>
    <t>Median Household Income</t>
  </si>
  <si>
    <t>ALL RIGHTS RESERVED</t>
  </si>
  <si>
    <t>This tool allows users to enter relevant Census data on their service community to help assess the affordability of their water or wastewater rates on their residential customers.  The tool also allows for a new rate structure to be entered to see how affordability compares from one rate structure to the next.</t>
  </si>
  <si>
    <t>1) Utility Information</t>
  </si>
  <si>
    <t>Name of the utility:</t>
  </si>
  <si>
    <t>Assess affordability of water, wastewater or combined water &amp; wastewater rates?</t>
  </si>
  <si>
    <t>2) Monthly Charges at [Near] the Average Residential Water Use</t>
  </si>
  <si>
    <t>What is the approximate average residential monthly consumption?</t>
  </si>
  <si>
    <t>cubic feet/month</t>
  </si>
  <si>
    <r>
      <t xml:space="preserve">gallons/month    </t>
    </r>
    <r>
      <rPr>
        <b/>
        <i/>
        <sz val="11"/>
        <rFont val="Calibri"/>
        <family val="2"/>
        <scheme val="minor"/>
      </rPr>
      <t>or</t>
    </r>
  </si>
  <si>
    <t xml:space="preserve">   a. Go to the U.S. Census Bureau's "American FactFinder" webpage: </t>
  </si>
  <si>
    <t xml:space="preserve">   d. Click on "Go".</t>
  </si>
  <si>
    <t xml:space="preserve">Type in the name of the Place or County you are using to represent your service area:   </t>
  </si>
  <si>
    <t>Key Socioeconomic Indicators</t>
  </si>
  <si>
    <t>not needed</t>
  </si>
  <si>
    <t>EMPLOYMENT STATUS</t>
  </si>
  <si>
    <t>With Social Security</t>
  </si>
  <si>
    <t>In labor force</t>
  </si>
  <si>
    <t>Unemployed</t>
  </si>
  <si>
    <t>Not in labor force</t>
  </si>
  <si>
    <t>With Supplemental Security Income</t>
  </si>
  <si>
    <t>With cash public assistance income</t>
  </si>
  <si>
    <t>With Food Stamp/SNAP benefits in the past 12 months</t>
  </si>
  <si>
    <t>PERCENTAGE OF FAMILIES AND PEOPLE WHOSE INCOME IN THE PAST 12 MONTHS IS BELOW THE POVERTY LEVEL</t>
  </si>
  <si>
    <t>All people</t>
  </si>
  <si>
    <t>In the "Inputs" worksheet, fill in all yellow-colored cells.</t>
  </si>
  <si>
    <t>The "Assessment" worksheet also displays key socioeconomic indicators for your community and compares them to the state and national averages. This allows you to consider the greater context of your customer base's socioeconomic conditions while assessing the affordability of your rates.</t>
  </si>
  <si>
    <t>Shadi Eskaf</t>
  </si>
  <si>
    <t>eskaf@sog.unc.edu</t>
  </si>
  <si>
    <t xml:space="preserve">   b. In the text box, start to type in (but do not yet complete) the name of a county, city, or town that best represents your service area (e.g.: Chapel Hill town, North Carolina).</t>
  </si>
  <si>
    <t xml:space="preserve">   c. As you type the name, the text box will automatically display options of counties, cities or towns based on your text. Select the desired geography. You must choose only one.</t>
  </si>
  <si>
    <t>In the "Assessment" worksheet, the tool automatically populates tables and charts to assist you in assessing the affordability of your utility's current and alternative rates for the average customer, low-income customers, and customers of varying ranges of income.</t>
  </si>
  <si>
    <t>Assessment of Affordability of Residential Rates</t>
  </si>
  <si>
    <t>Addressing Affordability of Rates</t>
  </si>
  <si>
    <t>Even without considering your rates, it is important to have a basic understanding of the economic conditions of your customer base. Are there many customers living on Social Security? Is there high unemployment in your area? Do households in your community make less than the state average? Is there a high rate of poverty? 
Many of these statistics can be found directly on the U.S. Census Bureau's website. Compare your community's socioeconomic statistics with those of your state and the U.S. for a comparative assessment.</t>
  </si>
  <si>
    <t>Click here to read more about using Census Bureau data while assessing affordability of rates.</t>
  </si>
  <si>
    <r>
      <rPr>
        <u/>
        <sz val="11"/>
        <color theme="1"/>
        <rFont val="Calibri"/>
        <family val="2"/>
        <scheme val="minor"/>
      </rPr>
      <t>Important note</t>
    </r>
    <r>
      <rPr>
        <sz val="11"/>
        <color theme="1"/>
        <rFont val="Calibri"/>
        <family val="2"/>
        <scheme val="minor"/>
      </rPr>
      <t>: always consider the financial needs and condition of the utility while addressing affordability of rates. Setting artificially low rates at the expense of financial sustainability eventually leads to financial constraints that prevent the utility from investing in its assets, leading to deteriorating conditions and provision of poor quality water, ultimately harming public health and service. Read the blog posts linked throughout this tool for more information on how you can provide assistance to customers that are unable to pay their bills.</t>
    </r>
  </si>
  <si>
    <t>Tool developed by the Environmental Finance Center at the 
University of North Carolina, Chapel Hill</t>
  </si>
  <si>
    <r>
      <t xml:space="preserve">For any questions, please contact the </t>
    </r>
    <r>
      <rPr>
        <b/>
        <sz val="11"/>
        <color theme="1"/>
        <rFont val="Calibri"/>
        <family val="2"/>
        <scheme val="minor"/>
      </rPr>
      <t>Environmental Finance Center at UNC, Chapel Hill:</t>
    </r>
  </si>
  <si>
    <t>Select the state, District of Columbia, or Puerto Rico from the dropdown menu:</t>
  </si>
  <si>
    <r>
      <t xml:space="preserve">Hint: To go from one input cell to another, hit the </t>
    </r>
    <r>
      <rPr>
        <b/>
        <i/>
        <sz val="11"/>
        <color rgb="FFC00000"/>
        <rFont val="Calibri"/>
        <family val="2"/>
        <scheme val="minor"/>
      </rPr>
      <t>TAB</t>
    </r>
    <r>
      <rPr>
        <i/>
        <sz val="11"/>
        <color rgb="FFC00000"/>
        <rFont val="Calibri"/>
        <family val="2"/>
        <scheme val="minor"/>
      </rPr>
      <t xml:space="preserve"> key (</t>
    </r>
    <r>
      <rPr>
        <i/>
        <u/>
        <sz val="11"/>
        <color rgb="FFC00000"/>
        <rFont val="Calibri"/>
        <family val="2"/>
        <scheme val="minor"/>
      </rPr>
      <t>not</t>
    </r>
    <r>
      <rPr>
        <i/>
        <sz val="11"/>
        <color rgb="FFC00000"/>
        <rFont val="Calibri"/>
        <family val="2"/>
        <scheme val="minor"/>
      </rPr>
      <t xml:space="preserve"> Enter), or </t>
    </r>
    <r>
      <rPr>
        <b/>
        <i/>
        <sz val="11"/>
        <color rgb="FFC00000"/>
        <rFont val="Calibri"/>
        <family val="2"/>
        <scheme val="minor"/>
      </rPr>
      <t>click on the yellow cells directly.</t>
    </r>
  </si>
  <si>
    <t xml:space="preserve">   e. Click on "Income" on the left menu column. It will open a box showing "Popular tables for this geography", one of which is the "American Community Survey".</t>
  </si>
  <si>
    <t xml:space="preserve">What year of the American Community Survey is it showing/are you using?   </t>
  </si>
  <si>
    <t>The most commonly used indicator of affordability of rates is "% MHI", or "percent of median household income" spent on average bills.</t>
  </si>
  <si>
    <r>
      <rPr>
        <b/>
        <sz val="11"/>
        <color rgb="FF222222"/>
        <rFont val="Calibri"/>
        <family val="2"/>
        <scheme val="minor"/>
      </rPr>
      <t>Median</t>
    </r>
    <r>
      <rPr>
        <sz val="11"/>
        <color rgb="FF222222"/>
        <rFont val="Calibri"/>
        <family val="2"/>
        <scheme val="minor"/>
      </rPr>
      <t xml:space="preserve"> household income (dollars)</t>
    </r>
  </si>
  <si>
    <r>
      <t xml:space="preserve">Download the latest version of this tool at </t>
    </r>
    <r>
      <rPr>
        <i/>
        <sz val="10"/>
        <color rgb="FF0000FF"/>
        <rFont val="Calibri"/>
        <family val="2"/>
        <scheme val="minor"/>
      </rPr>
      <t>http://efc.sog.unc.edu</t>
    </r>
    <r>
      <rPr>
        <i/>
        <sz val="10"/>
        <rFont val="Calibri"/>
        <family val="2"/>
        <scheme val="minor"/>
      </rPr>
      <t>. Find it in Resources/Tools.</t>
    </r>
  </si>
  <si>
    <t>3) Primary Service Area's Socioeconomic Factors</t>
  </si>
  <si>
    <r>
      <rPr>
        <i/>
        <u/>
        <sz val="11"/>
        <rFont val="Calibri"/>
        <family val="2"/>
        <scheme val="minor"/>
      </rPr>
      <t>Note</t>
    </r>
    <r>
      <rPr>
        <i/>
        <sz val="11"/>
        <rFont val="Calibri"/>
        <family val="2"/>
        <scheme val="minor"/>
      </rPr>
      <t>: your actual service area might not completely encompass a town or a county, or it might include more than one city or county. Choose the largest town/county in your service area, or calculate a weighted average of multiple areas.</t>
    </r>
  </si>
  <si>
    <t>It is calculated as the ratio of annual water/wastewater bills at the average consumption level to the median household income of the community.</t>
  </si>
  <si>
    <t>Key:</t>
  </si>
  <si>
    <t>Water &amp; Wastewater Residential Rates Affordability Assessment Tool</t>
  </si>
  <si>
    <t>http://factfinder.census.gov/</t>
  </si>
  <si>
    <t xml:space="preserve">   f. Click on "Selected Economic Characteristics (Employment, Commute, Occupation, Income, Health Insurance, Poverty, ...)" under the American Community Survey option.</t>
  </si>
  <si>
    <t>Note, the customers in each income bracket are spending more than the % of income listed in these columns.</t>
  </si>
  <si>
    <t>Alternative rates</t>
  </si>
  <si>
    <t>Percent of household income spent on bills</t>
  </si>
  <si>
    <t>Year of ACS (last year listed):</t>
  </si>
  <si>
    <t>Instructions:</t>
  </si>
  <si>
    <t>1) Go to http://factfinder.census.gov</t>
  </si>
  <si>
    <t>2) Click on Advanced Search / Show Me All</t>
  </si>
  <si>
    <t>4) Enter the year of ACS above in B2</t>
  </si>
  <si>
    <t>3) Select Topics / Dataset / [the latest 5-year ACS dataset]</t>
  </si>
  <si>
    <t>5) Select Geographies / Geographic Type: State / All States within United States, Puerto Rico and the Island Areas. Click Add to Your Selections.</t>
  </si>
  <si>
    <t>6) In the "Refine your search results" search box, type in "DP03" and select "DP03: Selected Economic Characteristics"). Hit Go.</t>
  </si>
  <si>
    <t>7) Check box next to DP03. Click Download. Hit Download again.</t>
  </si>
  <si>
    <t>8) A zip file will be downloaded. Open the .csv file that ends in "DO03_with_ann.csv"</t>
  </si>
  <si>
    <t>HC01_VC03</t>
  </si>
  <si>
    <t>HC02_VC03</t>
  </si>
  <si>
    <t>HC03_VC03</t>
  </si>
  <si>
    <t>HC04_VC03</t>
  </si>
  <si>
    <t>HC01_VC11</t>
  </si>
  <si>
    <t>HC02_VC11</t>
  </si>
  <si>
    <t>HC03_VC11</t>
  </si>
  <si>
    <t>HC04_VC11</t>
  </si>
  <si>
    <t>HC01_VC14</t>
  </si>
  <si>
    <t>HC02_VC14</t>
  </si>
  <si>
    <t>HC03_VC14</t>
  </si>
  <si>
    <t>HC04_VC14</t>
  </si>
  <si>
    <t>HC01_VC19</t>
  </si>
  <si>
    <t>HC02_VC19</t>
  </si>
  <si>
    <t>HC03_VC19</t>
  </si>
  <si>
    <t>HC04_VC19</t>
  </si>
  <si>
    <t>HC01_VC22</t>
  </si>
  <si>
    <t>HC02_VC22</t>
  </si>
  <si>
    <t>HC03_VC22</t>
  </si>
  <si>
    <t>HC04_VC22</t>
  </si>
  <si>
    <t>HC01_VC27</t>
  </si>
  <si>
    <t>HC02_VC27</t>
  </si>
  <si>
    <t>HC03_VC27</t>
  </si>
  <si>
    <t>HC04_VC27</t>
  </si>
  <si>
    <t>HC01_VC94</t>
  </si>
  <si>
    <t>HC02_VC94</t>
  </si>
  <si>
    <t>HC03_VC94</t>
  </si>
  <si>
    <t>HC04_VC94</t>
  </si>
  <si>
    <t>HC01_VC100</t>
  </si>
  <si>
    <t>HC02_VC100</t>
  </si>
  <si>
    <t>HC03_VC100</t>
  </si>
  <si>
    <t>HC04_VC100</t>
  </si>
  <si>
    <t>HC01_VC114</t>
  </si>
  <si>
    <t>HC02_VC114</t>
  </si>
  <si>
    <t>HC03_VC114</t>
  </si>
  <si>
    <t>HC04_VC114</t>
  </si>
  <si>
    <t>HC01_VC120</t>
  </si>
  <si>
    <t>HC02_VC120</t>
  </si>
  <si>
    <t>HC03_VC120</t>
  </si>
  <si>
    <t>HC04_VC120</t>
  </si>
  <si>
    <t>HC01_VC124</t>
  </si>
  <si>
    <t>HC02_VC124</t>
  </si>
  <si>
    <t>HC03_VC124</t>
  </si>
  <si>
    <t>HC04_VC124</t>
  </si>
  <si>
    <t>HC01_VC125</t>
  </si>
  <si>
    <t>HC02_VC125</t>
  </si>
  <si>
    <t>HC03_VC125</t>
  </si>
  <si>
    <t>HC04_VC125</t>
  </si>
  <si>
    <t>HC01_VC126</t>
  </si>
  <si>
    <t>HC02_VC126</t>
  </si>
  <si>
    <t>HC03_VC126</t>
  </si>
  <si>
    <t>HC04_VC126</t>
  </si>
  <si>
    <t>HC01_VC132</t>
  </si>
  <si>
    <t>HC02_VC132</t>
  </si>
  <si>
    <t>HC03_VC132</t>
  </si>
  <si>
    <t>HC04_VC132</t>
  </si>
  <si>
    <t>HC01_VC149</t>
  </si>
  <si>
    <t>HC02_VC149</t>
  </si>
  <si>
    <t>HC03_VC149</t>
  </si>
  <si>
    <t>HC04_VC149</t>
  </si>
  <si>
    <t>HC01_VC154</t>
  </si>
  <si>
    <t>HC02_VC154</t>
  </si>
  <si>
    <t>HC03_VC154</t>
  </si>
  <si>
    <t>HC04_VC154</t>
  </si>
  <si>
    <t>HC01_VC155</t>
  </si>
  <si>
    <t>HC02_VC155</t>
  </si>
  <si>
    <t>HC03_VC155</t>
  </si>
  <si>
    <t>HC04_VC155</t>
  </si>
  <si>
    <t>HC01_VC165</t>
  </si>
  <si>
    <t>HC02_VC165</t>
  </si>
  <si>
    <t>HC03_VC165</t>
  </si>
  <si>
    <t>HC04_VC165</t>
  </si>
  <si>
    <t>HC01_VC176</t>
  </si>
  <si>
    <t>HC02_VC176</t>
  </si>
  <si>
    <t>HC03_VC176</t>
  </si>
  <si>
    <t>HC04_VC176</t>
  </si>
  <si>
    <t>HC01_VC177</t>
  </si>
  <si>
    <t>HC02_VC177</t>
  </si>
  <si>
    <t>HC03_VC177</t>
  </si>
  <si>
    <t>HC04_VC177</t>
  </si>
  <si>
    <t>HC01_VC178</t>
  </si>
  <si>
    <t>HC02_VC178</t>
  </si>
  <si>
    <t>HC03_VC178</t>
  </si>
  <si>
    <t>HC04_VC178</t>
  </si>
  <si>
    <t>HC01_VC179</t>
  </si>
  <si>
    <t>HC02_VC179</t>
  </si>
  <si>
    <t>HC03_VC179</t>
  </si>
  <si>
    <t>HC04_VC179</t>
  </si>
  <si>
    <t>HC01_VC180</t>
  </si>
  <si>
    <t>HC02_VC180</t>
  </si>
  <si>
    <t>HC03_VC180</t>
  </si>
  <si>
    <t>HC04_VC180</t>
  </si>
  <si>
    <t>Estimate; EMPLOYMENT STATUS - Population 16 years and over - In labor force</t>
  </si>
  <si>
    <t>Margin of Error; EMPLOYMENT STATUS - Population 16 years and over - In labor force</t>
  </si>
  <si>
    <t>Percent; EMPLOYMENT STATUS - Population 16 years and over - In labor force</t>
  </si>
  <si>
    <t>Percent Margin of Error; EMPLOYMENT STATUS - Population 16 years and over - In labor force</t>
  </si>
  <si>
    <t>Estimate; EMPLOYMENT STATUS - Population 16 years and over - In labor force - Civilian labor force</t>
  </si>
  <si>
    <t>Margin of Error; EMPLOYMENT STATUS - Population 16 years and over - In labor force - Civilian labor force</t>
  </si>
  <si>
    <t>Percent; EMPLOYMENT STATUS - Population 16 years and over - In labor force - Civilian labor force</t>
  </si>
  <si>
    <t>Percent Margin of Error; EMPLOYMENT STATUS - Population 16 years and over - In labor force - Civilian labor force</t>
  </si>
  <si>
    <t>Estimate; EMPLOYMENT STATUS - Population 16 years and over - In labor force - Civilian labor force - Employed</t>
  </si>
  <si>
    <t>Margin of Error; EMPLOYMENT STATUS - Population 16 years and over - In labor force - Civilian labor force - Employed</t>
  </si>
  <si>
    <t>Percent; EMPLOYMENT STATUS - Population 16 years and over - In labor force - Civilian labor force - Employed</t>
  </si>
  <si>
    <t>Percent Margin of Error; EMPLOYMENT STATUS - Population 16 years and over - In labor force - Civilian labor force - Employed</t>
  </si>
  <si>
    <t>Estimate; EMPLOYMENT STATUS - Population 16 years and over - In labor force - Civilian labor force - Unemployed</t>
  </si>
  <si>
    <t>Margin of Error; EMPLOYMENT STATUS - Population 16 years and over - In labor force - Civilian labor force - Unemployed</t>
  </si>
  <si>
    <t>Percent; EMPLOYMENT STATUS - Population 16 years and over - In labor force - Civilian labor force - Unemployed</t>
  </si>
  <si>
    <t>Percent Margin of Error; EMPLOYMENT STATUS - Population 16 years and over - In labor force - Civilian labor force - Unemployed</t>
  </si>
  <si>
    <t>Estimate; EMPLOYMENT STATUS - Population 16 years and over - In labor force - Armed Forces</t>
  </si>
  <si>
    <t>Margin of Error; EMPLOYMENT STATUS - Population 16 years and over - In labor force - Armed Forces</t>
  </si>
  <si>
    <t>Percent; EMPLOYMENT STATUS - Population 16 years and over - In labor force - Armed Forces</t>
  </si>
  <si>
    <t>Percent Margin of Error; EMPLOYMENT STATUS - Population 16 years and over - In labor force - Armed Forces</t>
  </si>
  <si>
    <t>Estimate; EMPLOYMENT STATUS - Population 16 years and over - Not in labor force</t>
  </si>
  <si>
    <t>Margin of Error; EMPLOYMENT STATUS - Population 16 years and over - Not in labor force</t>
  </si>
  <si>
    <t>Percent; EMPLOYMENT STATUS - Population 16 years and over - Not in labor force</t>
  </si>
  <si>
    <t>Percent Margin of Error; EMPLOYMENT STATUS - Population 16 years and over - Not in labor force</t>
  </si>
  <si>
    <t>Estimate; EMPLOYMENT STATUS - Civilian labor force - Percent Unemployed</t>
  </si>
  <si>
    <t>Margin of Error; EMPLOYMENT STATUS - Civilian labor force - Percent Unemployed</t>
  </si>
  <si>
    <t>Percent; EMPLOYMENT STATUS - Civilian labor force - Percent Unemployed</t>
  </si>
  <si>
    <t>Percent Margin of Error; EMPLOYMENT STATUS - Civilian labor force - Percent Unemployed</t>
  </si>
  <si>
    <t>Estimate; EMPLOYMENT STATUS - Females 16 years and over - In labor force</t>
  </si>
  <si>
    <t>Margin of Error; EMPLOYMENT STATUS - Females 16 years and over - In labor force</t>
  </si>
  <si>
    <t>Percent; EMPLOYMENT STATUS - Females 16 years and over - In labor force</t>
  </si>
  <si>
    <t>Percent Margin of Error; EMPLOYMENT STATUS - Females 16 years and over - In labor force</t>
  </si>
  <si>
    <t>Estimate; EMPLOYMENT STATUS - Females 16 years and over - In labor force - Civilian labor force</t>
  </si>
  <si>
    <t>Margin of Error; EMPLOYMENT STATUS - Females 16 years and over - In labor force - Civilian labor force</t>
  </si>
  <si>
    <t>Percent; EMPLOYMENT STATUS - Females 16 years and over - In labor force - Civilian labor force</t>
  </si>
  <si>
    <t>Percent Margin of Error; EMPLOYMENT STATUS - Females 16 years and over - In labor force - Civilian labor force</t>
  </si>
  <si>
    <t>Estimate; EMPLOYMENT STATUS - Females 16 years and over - In labor force - Civilian labor force - Employed</t>
  </si>
  <si>
    <t>Margin of Error; EMPLOYMENT STATUS - Females 16 years and over - In labor force - Civilian labor force - Employed</t>
  </si>
  <si>
    <t>Percent; EMPLOYMENT STATUS - Females 16 years and over - In labor force - Civilian labor force - Employed</t>
  </si>
  <si>
    <t>Percent Margin of Error; EMPLOYMENT STATUS - Females 16 years and over - In labor force - Civilian labor force - Employed</t>
  </si>
  <si>
    <t>Estimate; EMPLOYMENT STATUS - Own children under 6 years - All parents in family in labor force</t>
  </si>
  <si>
    <t>Margin of Error; EMPLOYMENT STATUS - Own children under 6 years - All parents in family in labor force</t>
  </si>
  <si>
    <t>Percent; EMPLOYMENT STATUS - Own children under 6 years - All parents in family in labor force</t>
  </si>
  <si>
    <t>Percent Margin of Error; EMPLOYMENT STATUS - Own children under 6 years - All parents in family in labor force</t>
  </si>
  <si>
    <t>Estimate; EMPLOYMENT STATUS - Own children 6 to 17 years - All parents in family in labor force</t>
  </si>
  <si>
    <t>Margin of Error; EMPLOYMENT STATUS - Own children 6 to 17 years - All parents in family in labor force</t>
  </si>
  <si>
    <t>Percent; EMPLOYMENT STATUS - Own children 6 to 17 years - All parents in family in labor force</t>
  </si>
  <si>
    <t>Percent Margin of Error; EMPLOYMENT STATUS - Own children 6 to 17 years - All parents in family in labor force</t>
  </si>
  <si>
    <t>Estimate; COMMUTING TO WORK - Workers 16 years and over - Car, truck, or van -- drove alone</t>
  </si>
  <si>
    <t>Margin of Error; COMMUTING TO WORK - Workers 16 years and over - Car, truck, or van -- drove alone</t>
  </si>
  <si>
    <t>Percent; COMMUTING TO WORK - Workers 16 years and over - Car, truck, or van -- drove alone</t>
  </si>
  <si>
    <t>Percent Margin of Error; COMMUTING TO WORK - Workers 16 years and over - Car, truck, or van -- drove alone</t>
  </si>
  <si>
    <t>Estimate; COMMUTING TO WORK - Workers 16 years and over - Car, truck, or van -- carpooled</t>
  </si>
  <si>
    <t>Margin of Error; COMMUTING TO WORK - Workers 16 years and over - Car, truck, or van -- carpooled</t>
  </si>
  <si>
    <t>Percent; COMMUTING TO WORK - Workers 16 years and over - Car, truck, or van -- carpooled</t>
  </si>
  <si>
    <t>Percent Margin of Error; COMMUTING TO WORK - Workers 16 years and over - Car, truck, or van -- carpooled</t>
  </si>
  <si>
    <t>Estimate; COMMUTING TO WORK - Workers 16 years and over - Public transportation (excluding taxicab)</t>
  </si>
  <si>
    <t>Margin of Error; COMMUTING TO WORK - Workers 16 years and over - Public transportation (excluding taxicab)</t>
  </si>
  <si>
    <t>Percent; COMMUTING TO WORK - Workers 16 years and over - Public transportation (excluding taxicab)</t>
  </si>
  <si>
    <t>Percent Margin of Error; COMMUTING TO WORK - Workers 16 years and over - Public transportation (excluding taxicab)</t>
  </si>
  <si>
    <t>Estimate; COMMUTING TO WORK - Workers 16 years and over - Walked</t>
  </si>
  <si>
    <t>Margin of Error; COMMUTING TO WORK - Workers 16 years and over - Walked</t>
  </si>
  <si>
    <t>Percent; COMMUTING TO WORK - Workers 16 years and over - Walked</t>
  </si>
  <si>
    <t>Percent Margin of Error; COMMUTING TO WORK - Workers 16 years and over - Walked</t>
  </si>
  <si>
    <t>Estimate; COMMUTING TO WORK - Workers 16 years and over - Other means</t>
  </si>
  <si>
    <t>Margin of Error; COMMUTING TO WORK - Workers 16 years and over - Other means</t>
  </si>
  <si>
    <t>Percent; COMMUTING TO WORK - Workers 16 years and over - Other means</t>
  </si>
  <si>
    <t>Percent Margin of Error; COMMUTING TO WORK - Workers 16 years and over - Other means</t>
  </si>
  <si>
    <t>Estimate; COMMUTING TO WORK - Workers 16 years and over - Worked at home</t>
  </si>
  <si>
    <t>Margin of Error; COMMUTING TO WORK - Workers 16 years and over - Worked at home</t>
  </si>
  <si>
    <t>Percent; COMMUTING TO WORK - Workers 16 years and over - Worked at home</t>
  </si>
  <si>
    <t>Percent Margin of Error; COMMUTING TO WORK - Workers 16 years and over - Worked at home</t>
  </si>
  <si>
    <t>Estimate; OCCUPATION - Civilian employed population 16 years and over - Management, business, science, and arts occupations</t>
  </si>
  <si>
    <t>Margin of Error; OCCUPATION - Civilian employed population 16 years and over - Management, business, science, and arts occupations</t>
  </si>
  <si>
    <t>Percent; OCCUPATION - Civilian employed population 16 years and over - Management, business, science, and arts occupations</t>
  </si>
  <si>
    <t>Percent Margin of Error; OCCUPATION - Civilian employed population 16 years and over - Management, business, science, and arts occupations</t>
  </si>
  <si>
    <t>Estimate; OCCUPATION - Civilian employed population 16 years and over - Service occupations</t>
  </si>
  <si>
    <t>Margin of Error; OCCUPATION - Civilian employed population 16 years and over - Service occupations</t>
  </si>
  <si>
    <t>Percent; OCCUPATION - Civilian employed population 16 years and over - Service occupations</t>
  </si>
  <si>
    <t>Percent Margin of Error; OCCUPATION - Civilian employed population 16 years and over - Service occupations</t>
  </si>
  <si>
    <t>Estimate; OCCUPATION - Civilian employed population 16 years and over - Sales and office occupations</t>
  </si>
  <si>
    <t>Margin of Error; OCCUPATION - Civilian employed population 16 years and over - Sales and office occupations</t>
  </si>
  <si>
    <t>Percent; OCCUPATION - Civilian employed population 16 years and over - Sales and office occupations</t>
  </si>
  <si>
    <t>Percent Margin of Error; OCCUPATION - Civilian employed population 16 years and over - Sales and office occupations</t>
  </si>
  <si>
    <t>Estimate; OCCUPATION - Civilian employed population 16 years and over - Natural resources, construction, and maintenance occupations</t>
  </si>
  <si>
    <t>Margin of Error; OCCUPATION - Civilian employed population 16 years and over - Natural resources, construction, and maintenance occupations</t>
  </si>
  <si>
    <t>Percent; OCCUPATION - Civilian employed population 16 years and over - Natural resources, construction, and maintenance occupations</t>
  </si>
  <si>
    <t>Percent Margin of Error; OCCUPATION - Civilian employed population 16 years and over - Natural resources, construction, and maintenance occupations</t>
  </si>
  <si>
    <t>Estimate; OCCUPATION - Civilian employed population 16 years and over - Production, transportation, and material moving occupations</t>
  </si>
  <si>
    <t>Margin of Error; OCCUPATION - Civilian employed population 16 years and over - Production, transportation, and material moving occupations</t>
  </si>
  <si>
    <t>Percent; OCCUPATION - Civilian employed population 16 years and over - Production, transportation, and material moving occupations</t>
  </si>
  <si>
    <t>Percent Margin of Error; OCCUPATION - Civilian employed population 16 years and over - Production, transportation, and material moving occupations</t>
  </si>
  <si>
    <t>Estimate; INDUSTRY - Civilian employed population 16 years and over - Agriculture, forestry, fishing and hunting, and mining</t>
  </si>
  <si>
    <t>Margin of Error; INDUSTRY - Civilian employed population 16 years and over - Agriculture, forestry, fishing and hunting, and mining</t>
  </si>
  <si>
    <t>Percent; INDUSTRY - Civilian employed population 16 years and over - Agriculture, forestry, fishing and hunting, and mining</t>
  </si>
  <si>
    <t>Percent Margin of Error; INDUSTRY - Civilian employed population 16 years and over - Agriculture, forestry, fishing and hunting, and mining</t>
  </si>
  <si>
    <t>Estimate; INDUSTRY - Civilian employed population 16 years and over - Construction</t>
  </si>
  <si>
    <t>Margin of Error; INDUSTRY - Civilian employed population 16 years and over - Construction</t>
  </si>
  <si>
    <t>Percent; INDUSTRY - Civilian employed population 16 years and over - Construction</t>
  </si>
  <si>
    <t>Percent Margin of Error; INDUSTRY - Civilian employed population 16 years and over - Construction</t>
  </si>
  <si>
    <t>Estimate; INDUSTRY - Civilian employed population 16 years and over - Manufacturing</t>
  </si>
  <si>
    <t>Margin of Error; INDUSTRY - Civilian employed population 16 years and over - Manufacturing</t>
  </si>
  <si>
    <t>Percent; INDUSTRY - Civilian employed population 16 years and over - Manufacturing</t>
  </si>
  <si>
    <t>Percent Margin of Error; INDUSTRY - Civilian employed population 16 years and over - Manufacturing</t>
  </si>
  <si>
    <t>Estimate; INDUSTRY - Civilian employed population 16 years and over - Wholesale trade</t>
  </si>
  <si>
    <t>Margin of Error; INDUSTRY - Civilian employed population 16 years and over - Wholesale trade</t>
  </si>
  <si>
    <t>Percent; INDUSTRY - Civilian employed population 16 years and over - Wholesale trade</t>
  </si>
  <si>
    <t>Percent Margin of Error; INDUSTRY - Civilian employed population 16 years and over - Wholesale trade</t>
  </si>
  <si>
    <t>Estimate; INDUSTRY - Civilian employed population 16 years and over - Retail trade</t>
  </si>
  <si>
    <t>Margin of Error; INDUSTRY - Civilian employed population 16 years and over - Retail trade</t>
  </si>
  <si>
    <t>Percent; INDUSTRY - Civilian employed population 16 years and over - Retail trade</t>
  </si>
  <si>
    <t>Percent Margin of Error; INDUSTRY - Civilian employed population 16 years and over - Retail trade</t>
  </si>
  <si>
    <t>Estimate; INDUSTRY - Civilian employed population 16 years and over - Transportation and warehousing, and utilities</t>
  </si>
  <si>
    <t>Margin of Error; INDUSTRY - Civilian employed population 16 years and over - Transportation and warehousing, and utilities</t>
  </si>
  <si>
    <t>Percent; INDUSTRY - Civilian employed population 16 years and over - Transportation and warehousing, and utilities</t>
  </si>
  <si>
    <t>Percent Margin of Error; INDUSTRY - Civilian employed population 16 years and over - Transportation and warehousing, and utilities</t>
  </si>
  <si>
    <t>Estimate; INDUSTRY - Civilian employed population 16 years and over - Information</t>
  </si>
  <si>
    <t>Margin of Error; INDUSTRY - Civilian employed population 16 years and over - Information</t>
  </si>
  <si>
    <t>Percent; INDUSTRY - Civilian employed population 16 years and over - Information</t>
  </si>
  <si>
    <t>Percent Margin of Error; INDUSTRY - Civilian employed population 16 years and over - Information</t>
  </si>
  <si>
    <t>Estimate; INDUSTRY - Civilian employed population 16 years and over - Finance and insurance, and real estate and rental and leasing</t>
  </si>
  <si>
    <t>Margin of Error; INDUSTRY - Civilian employed population 16 years and over - Finance and insurance, and real estate and rental and leasing</t>
  </si>
  <si>
    <t>Percent; INDUSTRY - Civilian employed population 16 years and over - Finance and insurance, and real estate and rental and leasing</t>
  </si>
  <si>
    <t>Percent Margin of Error; INDUSTRY - Civilian employed population 16 years and over - Finance and insurance, and real estate and rental and leasing</t>
  </si>
  <si>
    <t>Estimate; INDUSTRY - Civilian employed population 16 years and over - Professional, scientific, and management, and administrative and waste management services</t>
  </si>
  <si>
    <t>Margin of Error; INDUSTRY - Civilian employed population 16 years and over - Professional, scientific, and management, and administrative and waste management services</t>
  </si>
  <si>
    <t>Percent; INDUSTRY - Civilian employed population 16 years and over - Professional, scientific, and management, and administrative and waste management services</t>
  </si>
  <si>
    <t>Percent Margin of Error; INDUSTRY - Civilian employed population 16 years and over - Professional, scientific, and management, and administrative and waste management services</t>
  </si>
  <si>
    <t>Estimate; INDUSTRY - Civilian employed population 16 years and over - Educational services, and health care and social assistance</t>
  </si>
  <si>
    <t>Margin of Error; INDUSTRY - Civilian employed population 16 years and over - Educational services, and health care and social assistance</t>
  </si>
  <si>
    <t>Percent; INDUSTRY - Civilian employed population 16 years and over - Educational services, and health care and social assistance</t>
  </si>
  <si>
    <t>Percent Margin of Error; INDUSTRY - Civilian employed population 16 years and over - Educational services, and health care and social assistance</t>
  </si>
  <si>
    <t>Estimate; INDUSTRY - Civilian employed population 16 years and over - Arts, entertainment, and recreation, and accommodation and food services</t>
  </si>
  <si>
    <t>Margin of Error; INDUSTRY - Civilian employed population 16 years and over - Arts, entertainment, and recreation, and accommodation and food services</t>
  </si>
  <si>
    <t>Percent; INDUSTRY - Civilian employed population 16 years and over - Arts, entertainment, and recreation, and accommodation and food services</t>
  </si>
  <si>
    <t>Percent Margin of Error; INDUSTRY - Civilian employed population 16 years and over - Arts, entertainment, and recreation, and accommodation and food services</t>
  </si>
  <si>
    <t>Estimate; INDUSTRY - Civilian employed population 16 years and over - Other services, except public administration</t>
  </si>
  <si>
    <t>Margin of Error; INDUSTRY - Civilian employed population 16 years and over - Other services, except public administration</t>
  </si>
  <si>
    <t>Percent; INDUSTRY - Civilian employed population 16 years and over - Other services, except public administration</t>
  </si>
  <si>
    <t>Percent Margin of Error; INDUSTRY - Civilian employed population 16 years and over - Other services, except public administration</t>
  </si>
  <si>
    <t>Estimate; INDUSTRY - Civilian employed population 16 years and over - Public administration</t>
  </si>
  <si>
    <t>Margin of Error; INDUSTRY - Civilian employed population 16 years and over - Public administration</t>
  </si>
  <si>
    <t>Percent; INDUSTRY - Civilian employed population 16 years and over - Public administration</t>
  </si>
  <si>
    <t>Percent Margin of Error; INDUSTRY - Civilian employed population 16 years and over - Public administration</t>
  </si>
  <si>
    <t>Estimate; CLASS OF WORKER - Civilian employed population 16 years and over - Private wage and salary workers</t>
  </si>
  <si>
    <t>Margin of Error; CLASS OF WORKER - Civilian employed population 16 years and over - Private wage and salary workers</t>
  </si>
  <si>
    <t>Percent; CLASS OF WORKER - Civilian employed population 16 years and over - Private wage and salary workers</t>
  </si>
  <si>
    <t>Percent Margin of Error; CLASS OF WORKER - Civilian employed population 16 years and over - Private wage and salary workers</t>
  </si>
  <si>
    <t>Estimate; CLASS OF WORKER - Civilian employed population 16 years and over - Government workers</t>
  </si>
  <si>
    <t>Margin of Error; CLASS OF WORKER - Civilian employed population 16 years and over - Government workers</t>
  </si>
  <si>
    <t>Percent; CLASS OF WORKER - Civilian employed population 16 years and over - Government workers</t>
  </si>
  <si>
    <t>Percent Margin of Error; CLASS OF WORKER - Civilian employed population 16 years and over - Government workers</t>
  </si>
  <si>
    <t>Estimate; CLASS OF WORKER - Civilian employed population 16 years and over - Self-employed in own not incorporated business workers</t>
  </si>
  <si>
    <t>Margin of Error; CLASS OF WORKER - Civilian employed population 16 years and over - Self-employed in own not incorporated business workers</t>
  </si>
  <si>
    <t>Percent; CLASS OF WORKER - Civilian employed population 16 years and over - Self-employed in own not incorporated business workers</t>
  </si>
  <si>
    <t>Percent Margin of Error; CLASS OF WORKER - Civilian employed population 16 years and over - Self-employed in own not incorporated business workers</t>
  </si>
  <si>
    <t>Estimate; CLASS OF WORKER - Civilian employed population 16 years and over - Unpaid family workers</t>
  </si>
  <si>
    <t>Margin of Error; CLASS OF WORKER - Civilian employed population 16 years and over - Unpaid family workers</t>
  </si>
  <si>
    <t>Percent; CLASS OF WORKER - Civilian employed population 16 years and over - Unpaid family workers</t>
  </si>
  <si>
    <t>Percent Margin of Error; CLASS OF WORKER - Civilian employed population 16 years and over - Unpaid family workers</t>
  </si>
  <si>
    <t>Estimate; INCOME AND BENEFITS (IN 2013 INFLATION-ADJUSTED DOLLARS) - Total households</t>
  </si>
  <si>
    <t>Margin of Error; INCOME AND BENEFITS (IN 2013 INFLATION-ADJUSTED DOLLARS) - Total households</t>
  </si>
  <si>
    <t>Percent; INCOME AND BENEFITS (IN 2013 INFLATION-ADJUSTED DOLLARS) - Total households</t>
  </si>
  <si>
    <t>Percent Margin of Error; INCOME AND BENEFITS (IN 2013 INFLATION-ADJUSTED DOLLARS) - Total households</t>
  </si>
  <si>
    <t>Estimate; INCOME AND BENEFITS (IN 2013 INFLATION-ADJUSTED DOLLARS) - Total households - Less than $10,000</t>
  </si>
  <si>
    <t>Margin of Error; INCOME AND BENEFITS (IN 2013 INFLATION-ADJUSTED DOLLARS) - Total households - Less than $10,000</t>
  </si>
  <si>
    <t>Percent; INCOME AND BENEFITS (IN 2013 INFLATION-ADJUSTED DOLLARS) - Total households - Less than $10,000</t>
  </si>
  <si>
    <t>Percent Margin of Error; INCOME AND BENEFITS (IN 2013 INFLATION-ADJUSTED DOLLARS) - Total households - Less than $10,000</t>
  </si>
  <si>
    <t>Estimate; INCOME AND BENEFITS (IN 2013 INFLATION-ADJUSTED DOLLARS) - Total households - $10,000 to $14,999</t>
  </si>
  <si>
    <t>Margin of Error; INCOME AND BENEFITS (IN 2013 INFLATION-ADJUSTED DOLLARS) - Total households - $10,000 to $14,999</t>
  </si>
  <si>
    <t>Percent; INCOME AND BENEFITS (IN 2013 INFLATION-ADJUSTED DOLLARS) - Total households - $10,000 to $14,999</t>
  </si>
  <si>
    <t>Percent Margin of Error; INCOME AND BENEFITS (IN 2013 INFLATION-ADJUSTED DOLLARS) - Total households - $10,000 to $14,999</t>
  </si>
  <si>
    <t>Estimate; INCOME AND BENEFITS (IN 2013 INFLATION-ADJUSTED DOLLARS) - Total households - $15,000 to $24,999</t>
  </si>
  <si>
    <t>Margin of Error; INCOME AND BENEFITS (IN 2013 INFLATION-ADJUSTED DOLLARS) - Total households - $15,000 to $24,999</t>
  </si>
  <si>
    <t>Percent; INCOME AND BENEFITS (IN 2013 INFLATION-ADJUSTED DOLLARS) - Total households - $15,000 to $24,999</t>
  </si>
  <si>
    <t>Percent Margin of Error; INCOME AND BENEFITS (IN 2013 INFLATION-ADJUSTED DOLLARS) - Total households - $15,000 to $24,999</t>
  </si>
  <si>
    <t>Estimate; INCOME AND BENEFITS (IN 2013 INFLATION-ADJUSTED DOLLARS) - Total households - $25,000 to $34,999</t>
  </si>
  <si>
    <t>Margin of Error; INCOME AND BENEFITS (IN 2013 INFLATION-ADJUSTED DOLLARS) - Total households - $25,000 to $34,999</t>
  </si>
  <si>
    <t>Percent; INCOME AND BENEFITS (IN 2013 INFLATION-ADJUSTED DOLLARS) - Total households - $25,000 to $34,999</t>
  </si>
  <si>
    <t>Percent Margin of Error; INCOME AND BENEFITS (IN 2013 INFLATION-ADJUSTED DOLLARS) - Total households - $25,000 to $34,999</t>
  </si>
  <si>
    <t>Estimate; INCOME AND BENEFITS (IN 2013 INFLATION-ADJUSTED DOLLARS) - Total households - $35,000 to $49,999</t>
  </si>
  <si>
    <t>Margin of Error; INCOME AND BENEFITS (IN 2013 INFLATION-ADJUSTED DOLLARS) - Total households - $35,000 to $49,999</t>
  </si>
  <si>
    <t>Percent; INCOME AND BENEFITS (IN 2013 INFLATION-ADJUSTED DOLLARS) - Total households - $35,000 to $49,999</t>
  </si>
  <si>
    <t>Percent Margin of Error; INCOME AND BENEFITS (IN 2013 INFLATION-ADJUSTED DOLLARS) - Total households - $35,000 to $49,999</t>
  </si>
  <si>
    <t>Estimate; INCOME AND BENEFITS (IN 2013 INFLATION-ADJUSTED DOLLARS) - Total households - $50,000 to $74,999</t>
  </si>
  <si>
    <t>Margin of Error; INCOME AND BENEFITS (IN 2013 INFLATION-ADJUSTED DOLLARS) - Total households - $50,000 to $74,999</t>
  </si>
  <si>
    <t>Percent; INCOME AND BENEFITS (IN 2013 INFLATION-ADJUSTED DOLLARS) - Total households - $50,000 to $74,999</t>
  </si>
  <si>
    <t>Percent Margin of Error; INCOME AND BENEFITS (IN 2013 INFLATION-ADJUSTED DOLLARS) - Total households - $50,000 to $74,999</t>
  </si>
  <si>
    <t>Estimate; INCOME AND BENEFITS (IN 2013 INFLATION-ADJUSTED DOLLARS) - Total households - $75,000 to $99,999</t>
  </si>
  <si>
    <t>Margin of Error; INCOME AND BENEFITS (IN 2013 INFLATION-ADJUSTED DOLLARS) - Total households - $75,000 to $99,999</t>
  </si>
  <si>
    <t>Percent; INCOME AND BENEFITS (IN 2013 INFLATION-ADJUSTED DOLLARS) - Total households - $75,000 to $99,999</t>
  </si>
  <si>
    <t>Percent Margin of Error; INCOME AND BENEFITS (IN 2013 INFLATION-ADJUSTED DOLLARS) - Total households - $75,000 to $99,999</t>
  </si>
  <si>
    <t>Estimate; INCOME AND BENEFITS (IN 2013 INFLATION-ADJUSTED DOLLARS) - Total households - $100,000 to $149,999</t>
  </si>
  <si>
    <t>Margin of Error; INCOME AND BENEFITS (IN 2013 INFLATION-ADJUSTED DOLLARS) - Total households - $100,000 to $149,999</t>
  </si>
  <si>
    <t>Percent; INCOME AND BENEFITS (IN 2013 INFLATION-ADJUSTED DOLLARS) - Total households - $100,000 to $149,999</t>
  </si>
  <si>
    <t>Percent Margin of Error; INCOME AND BENEFITS (IN 2013 INFLATION-ADJUSTED DOLLARS) - Total households - $100,000 to $149,999</t>
  </si>
  <si>
    <t>Estimate; INCOME AND BENEFITS (IN 2013 INFLATION-ADJUSTED DOLLARS) - Total households - $150,000 to $199,999</t>
  </si>
  <si>
    <t>Margin of Error; INCOME AND BENEFITS (IN 2013 INFLATION-ADJUSTED DOLLARS) - Total households - $150,000 to $199,999</t>
  </si>
  <si>
    <t>Percent; INCOME AND BENEFITS (IN 2013 INFLATION-ADJUSTED DOLLARS) - Total households - $150,000 to $199,999</t>
  </si>
  <si>
    <t>Percent Margin of Error; INCOME AND BENEFITS (IN 2013 INFLATION-ADJUSTED DOLLARS) - Total households - $150,000 to $199,999</t>
  </si>
  <si>
    <t>Estimate; INCOME AND BENEFITS (IN 2013 INFLATION-ADJUSTED DOLLARS) - Total households - $200,000 or more</t>
  </si>
  <si>
    <t>Margin of Error; INCOME AND BENEFITS (IN 2013 INFLATION-ADJUSTED DOLLARS) - Total households - $200,000 or more</t>
  </si>
  <si>
    <t>Percent; INCOME AND BENEFITS (IN 2013 INFLATION-ADJUSTED DOLLARS) - Total households - $200,000 or more</t>
  </si>
  <si>
    <t>Percent Margin of Error; INCOME AND BENEFITS (IN 2013 INFLATION-ADJUSTED DOLLARS) - Total households - $200,000 or more</t>
  </si>
  <si>
    <t>Estimate; INCOME AND BENEFITS (IN 2013 INFLATION-ADJUSTED DOLLARS) - Total households - Median household income (dollars)</t>
  </si>
  <si>
    <t>Margin of Error; INCOME AND BENEFITS (IN 2013 INFLATION-ADJUSTED DOLLARS) - Total households - Median household income (dollars)</t>
  </si>
  <si>
    <t>Percent; INCOME AND BENEFITS (IN 2013 INFLATION-ADJUSTED DOLLARS) - Total households - Median household income (dollars)</t>
  </si>
  <si>
    <t>Percent Margin of Error; INCOME AND BENEFITS (IN 2013 INFLATION-ADJUSTED DOLLARS) - Total households - Median household income (dollars)</t>
  </si>
  <si>
    <t>Estimate; INCOME AND BENEFITS (IN 2013 INFLATION-ADJUSTED DOLLARS) - Total households - Mean household income (dollars)</t>
  </si>
  <si>
    <t>Margin of Error; INCOME AND BENEFITS (IN 2013 INFLATION-ADJUSTED DOLLARS) - Total households - Mean household income (dollars)</t>
  </si>
  <si>
    <t>Percent; INCOME AND BENEFITS (IN 2013 INFLATION-ADJUSTED DOLLARS) - Total households - Mean household income (dollars)</t>
  </si>
  <si>
    <t>Percent Margin of Error; INCOME AND BENEFITS (IN 2013 INFLATION-ADJUSTED DOLLARS) - Total households - Mean household income (dollars)</t>
  </si>
  <si>
    <t>Estimate; INCOME AND BENEFITS (IN 2013 INFLATION-ADJUSTED DOLLARS) - With earnings</t>
  </si>
  <si>
    <t>Margin of Error; INCOME AND BENEFITS (IN 2013 INFLATION-ADJUSTED DOLLARS) - With earnings</t>
  </si>
  <si>
    <t>Percent; INCOME AND BENEFITS (IN 2013 INFLATION-ADJUSTED DOLLARS) - With earnings</t>
  </si>
  <si>
    <t>Percent Margin of Error; INCOME AND BENEFITS (IN 2013 INFLATION-ADJUSTED DOLLARS) - With earnings</t>
  </si>
  <si>
    <t>Estimate; INCOME AND BENEFITS (IN 2013 INFLATION-ADJUSTED DOLLARS) - With earnings - Mean earnings (dollars)</t>
  </si>
  <si>
    <t>Margin of Error; INCOME AND BENEFITS (IN 2013 INFLATION-ADJUSTED DOLLARS) - With earnings - Mean earnings (dollars)</t>
  </si>
  <si>
    <t>Percent; INCOME AND BENEFITS (IN 2013 INFLATION-ADJUSTED DOLLARS) - With earnings - Mean earnings (dollars)</t>
  </si>
  <si>
    <t>Percent Margin of Error; INCOME AND BENEFITS (IN 2013 INFLATION-ADJUSTED DOLLARS) - With earnings - Mean earnings (dollars)</t>
  </si>
  <si>
    <t>Estimate; INCOME AND BENEFITS (IN 2013 INFLATION-ADJUSTED DOLLARS) - With Social Security</t>
  </si>
  <si>
    <t>Margin of Error; INCOME AND BENEFITS (IN 2013 INFLATION-ADJUSTED DOLLARS) - With Social Security</t>
  </si>
  <si>
    <t>Percent; INCOME AND BENEFITS (IN 2013 INFLATION-ADJUSTED DOLLARS) - With Social Security</t>
  </si>
  <si>
    <t>Percent Margin of Error; INCOME AND BENEFITS (IN 2013 INFLATION-ADJUSTED DOLLARS) - With Social Security</t>
  </si>
  <si>
    <t>Estimate; INCOME AND BENEFITS (IN 2013 INFLATION-ADJUSTED DOLLARS) - With Social Security - Mean Social Security income (dollars)</t>
  </si>
  <si>
    <t>Margin of Error; INCOME AND BENEFITS (IN 2013 INFLATION-ADJUSTED DOLLARS) - With Social Security - Mean Social Security income (dollars)</t>
  </si>
  <si>
    <t>Percent; INCOME AND BENEFITS (IN 2013 INFLATION-ADJUSTED DOLLARS) - With Social Security - Mean Social Security income (dollars)</t>
  </si>
  <si>
    <t>Percent Margin of Error; INCOME AND BENEFITS (IN 2013 INFLATION-ADJUSTED DOLLARS) - With Social Security - Mean Social Security income (dollars)</t>
  </si>
  <si>
    <t>Estimate; INCOME AND BENEFITS (IN 2013 INFLATION-ADJUSTED DOLLARS) - With retirement income</t>
  </si>
  <si>
    <t>Margin of Error; INCOME AND BENEFITS (IN 2013 INFLATION-ADJUSTED DOLLARS) - With retirement income</t>
  </si>
  <si>
    <t>Percent; INCOME AND BENEFITS (IN 2013 INFLATION-ADJUSTED DOLLARS) - With retirement income</t>
  </si>
  <si>
    <t>Percent Margin of Error; INCOME AND BENEFITS (IN 2013 INFLATION-ADJUSTED DOLLARS) - With retirement income</t>
  </si>
  <si>
    <t>Estimate; INCOME AND BENEFITS (IN 2013 INFLATION-ADJUSTED DOLLARS) - With retirement income - Mean retirement income (dollars)</t>
  </si>
  <si>
    <t>Margin of Error; INCOME AND BENEFITS (IN 2013 INFLATION-ADJUSTED DOLLARS) - With retirement income - Mean retirement income (dollars)</t>
  </si>
  <si>
    <t>Percent; INCOME AND BENEFITS (IN 2013 INFLATION-ADJUSTED DOLLARS) - With retirement income - Mean retirement income (dollars)</t>
  </si>
  <si>
    <t>Percent Margin of Error; INCOME AND BENEFITS (IN 2013 INFLATION-ADJUSTED DOLLARS) - With retirement income - Mean retirement income (dollars)</t>
  </si>
  <si>
    <t>Estimate; INCOME AND BENEFITS (IN 2013 INFLATION-ADJUSTED DOLLARS) - With Supplemental Security Income</t>
  </si>
  <si>
    <t>Margin of Error; INCOME AND BENEFITS (IN 2013 INFLATION-ADJUSTED DOLLARS) - With Supplemental Security Income</t>
  </si>
  <si>
    <t>Percent; INCOME AND BENEFITS (IN 2013 INFLATION-ADJUSTED DOLLARS) - With Supplemental Security Income</t>
  </si>
  <si>
    <t>Percent Margin of Error; INCOME AND BENEFITS (IN 2013 INFLATION-ADJUSTED DOLLARS) - With Supplemental Security Income</t>
  </si>
  <si>
    <t>Estimate; INCOME AND BENEFITS (IN 2013 INFLATION-ADJUSTED DOLLARS) - With Supplemental Security Income - Mean Supplemental Security Income (dollars)</t>
  </si>
  <si>
    <t>Margin of Error; INCOME AND BENEFITS (IN 2013 INFLATION-ADJUSTED DOLLARS) - With Supplemental Security Income - Mean Supplemental Security Income (dollars)</t>
  </si>
  <si>
    <t>Percent; INCOME AND BENEFITS (IN 2013 INFLATION-ADJUSTED DOLLARS) - With Supplemental Security Income - Mean Supplemental Security Income (dollars)</t>
  </si>
  <si>
    <t>Percent Margin of Error; INCOME AND BENEFITS (IN 2013 INFLATION-ADJUSTED DOLLARS) - With Supplemental Security Income - Mean Supplemental Security Income (dollars)</t>
  </si>
  <si>
    <t>Estimate; INCOME AND BENEFITS (IN 2013 INFLATION-ADJUSTED DOLLARS) - With cash public assistance income</t>
  </si>
  <si>
    <t>Margin of Error; INCOME AND BENEFITS (IN 2013 INFLATION-ADJUSTED DOLLARS) - With cash public assistance income</t>
  </si>
  <si>
    <t>Percent; INCOME AND BENEFITS (IN 2013 INFLATION-ADJUSTED DOLLARS) - With cash public assistance income</t>
  </si>
  <si>
    <t>Percent Margin of Error; INCOME AND BENEFITS (IN 2013 INFLATION-ADJUSTED DOLLARS) - With cash public assistance income</t>
  </si>
  <si>
    <t>Estimate; INCOME AND BENEFITS (IN 2013 INFLATION-ADJUSTED DOLLARS) - With cash public assistance income - Mean cash public assistance income (dollars)</t>
  </si>
  <si>
    <t>Margin of Error; INCOME AND BENEFITS (IN 2013 INFLATION-ADJUSTED DOLLARS) - With cash public assistance income - Mean cash public assistance income (dollars)</t>
  </si>
  <si>
    <t>Percent; INCOME AND BENEFITS (IN 2013 INFLATION-ADJUSTED DOLLARS) - With cash public assistance income - Mean cash public assistance income (dollars)</t>
  </si>
  <si>
    <t>Percent Margin of Error; INCOME AND BENEFITS (IN 2013 INFLATION-ADJUSTED DOLLARS) - With cash public assistance income - Mean cash public assistance income (dollars)</t>
  </si>
  <si>
    <t>Estimate; INCOME AND BENEFITS (IN 2013 INFLATION-ADJUSTED DOLLARS) - With Food Stamp/SNAP benefits in the past 12 months</t>
  </si>
  <si>
    <t>Margin of Error; INCOME AND BENEFITS (IN 2013 INFLATION-ADJUSTED DOLLARS) - With Food Stamp/SNAP benefits in the past 12 months</t>
  </si>
  <si>
    <t>Percent; INCOME AND BENEFITS (IN 2013 INFLATION-ADJUSTED DOLLARS) - With Food Stamp/SNAP benefits in the past 12 months</t>
  </si>
  <si>
    <t>Percent Margin of Error; INCOME AND BENEFITS (IN 2013 INFLATION-ADJUSTED DOLLARS) - With Food Stamp/SNAP benefits in the past 12 months</t>
  </si>
  <si>
    <t>Estimate; INCOME AND BENEFITS (IN 2013 INFLATION-ADJUSTED DOLLARS) - Families</t>
  </si>
  <si>
    <t>Margin of Error; INCOME AND BENEFITS (IN 2013 INFLATION-ADJUSTED DOLLARS) - Families</t>
  </si>
  <si>
    <t>Percent; INCOME AND BENEFITS (IN 2013 INFLATION-ADJUSTED DOLLARS) - Families</t>
  </si>
  <si>
    <t>Percent Margin of Error; INCOME AND BENEFITS (IN 2013 INFLATION-ADJUSTED DOLLARS) - Families</t>
  </si>
  <si>
    <t>Estimate; INCOME AND BENEFITS (IN 2013 INFLATION-ADJUSTED DOLLARS) - Families - Less than $10,000</t>
  </si>
  <si>
    <t>Margin of Error; INCOME AND BENEFITS (IN 2013 INFLATION-ADJUSTED DOLLARS) - Families - Less than $10,000</t>
  </si>
  <si>
    <t>Percent; INCOME AND BENEFITS (IN 2013 INFLATION-ADJUSTED DOLLARS) - Families - Less than $10,000</t>
  </si>
  <si>
    <t>Percent Margin of Error; INCOME AND BENEFITS (IN 2013 INFLATION-ADJUSTED DOLLARS) - Families - Less than $10,000</t>
  </si>
  <si>
    <t>Estimate; INCOME AND BENEFITS (IN 2013 INFLATION-ADJUSTED DOLLARS) - Families - $10,000 to $14,999</t>
  </si>
  <si>
    <t>Margin of Error; INCOME AND BENEFITS (IN 2013 INFLATION-ADJUSTED DOLLARS) - Families - $10,000 to $14,999</t>
  </si>
  <si>
    <t>Percent; INCOME AND BENEFITS (IN 2013 INFLATION-ADJUSTED DOLLARS) - Families - $10,000 to $14,999</t>
  </si>
  <si>
    <t>Percent Margin of Error; INCOME AND BENEFITS (IN 2013 INFLATION-ADJUSTED DOLLARS) - Families - $10,000 to $14,999</t>
  </si>
  <si>
    <t>Estimate; INCOME AND BENEFITS (IN 2013 INFLATION-ADJUSTED DOLLARS) - Families - $15,000 to $24,999</t>
  </si>
  <si>
    <t>Margin of Error; INCOME AND BENEFITS (IN 2013 INFLATION-ADJUSTED DOLLARS) - Families - $15,000 to $24,999</t>
  </si>
  <si>
    <t>Percent; INCOME AND BENEFITS (IN 2013 INFLATION-ADJUSTED DOLLARS) - Families - $15,000 to $24,999</t>
  </si>
  <si>
    <t>Percent Margin of Error; INCOME AND BENEFITS (IN 2013 INFLATION-ADJUSTED DOLLARS) - Families - $15,000 to $24,999</t>
  </si>
  <si>
    <t>Estimate; INCOME AND BENEFITS (IN 2013 INFLATION-ADJUSTED DOLLARS) - Families - $25,000 to $34,999</t>
  </si>
  <si>
    <t>Margin of Error; INCOME AND BENEFITS (IN 2013 INFLATION-ADJUSTED DOLLARS) - Families - $25,000 to $34,999</t>
  </si>
  <si>
    <t>Percent; INCOME AND BENEFITS (IN 2013 INFLATION-ADJUSTED DOLLARS) - Families - $25,000 to $34,999</t>
  </si>
  <si>
    <t>Percent Margin of Error; INCOME AND BENEFITS (IN 2013 INFLATION-ADJUSTED DOLLARS) - Families - $25,000 to $34,999</t>
  </si>
  <si>
    <t>Estimate; INCOME AND BENEFITS (IN 2013 INFLATION-ADJUSTED DOLLARS) - Families - $35,000 to $49,999</t>
  </si>
  <si>
    <t>Margin of Error; INCOME AND BENEFITS (IN 2013 INFLATION-ADJUSTED DOLLARS) - Families - $35,000 to $49,999</t>
  </si>
  <si>
    <t>Percent; INCOME AND BENEFITS (IN 2013 INFLATION-ADJUSTED DOLLARS) - Families - $35,000 to $49,999</t>
  </si>
  <si>
    <t>Percent Margin of Error; INCOME AND BENEFITS (IN 2013 INFLATION-ADJUSTED DOLLARS) - Families - $35,000 to $49,999</t>
  </si>
  <si>
    <t>Estimate; INCOME AND BENEFITS (IN 2013 INFLATION-ADJUSTED DOLLARS) - Families - $50,000 to $74,999</t>
  </si>
  <si>
    <t>Margin of Error; INCOME AND BENEFITS (IN 2013 INFLATION-ADJUSTED DOLLARS) - Families - $50,000 to $74,999</t>
  </si>
  <si>
    <t>Percent; INCOME AND BENEFITS (IN 2013 INFLATION-ADJUSTED DOLLARS) - Families - $50,000 to $74,999</t>
  </si>
  <si>
    <t>Percent Margin of Error; INCOME AND BENEFITS (IN 2013 INFLATION-ADJUSTED DOLLARS) - Families - $50,000 to $74,999</t>
  </si>
  <si>
    <t>Estimate; INCOME AND BENEFITS (IN 2013 INFLATION-ADJUSTED DOLLARS) - Families - $75,000 to $99,999</t>
  </si>
  <si>
    <t>Margin of Error; INCOME AND BENEFITS (IN 2013 INFLATION-ADJUSTED DOLLARS) - Families - $75,000 to $99,999</t>
  </si>
  <si>
    <t>Percent; INCOME AND BENEFITS (IN 2013 INFLATION-ADJUSTED DOLLARS) - Families - $75,000 to $99,999</t>
  </si>
  <si>
    <t>Percent Margin of Error; INCOME AND BENEFITS (IN 2013 INFLATION-ADJUSTED DOLLARS) - Families - $75,000 to $99,999</t>
  </si>
  <si>
    <t>Estimate; INCOME AND BENEFITS (IN 2013 INFLATION-ADJUSTED DOLLARS) - Families - $100,000 to $149,999</t>
  </si>
  <si>
    <t>Margin of Error; INCOME AND BENEFITS (IN 2013 INFLATION-ADJUSTED DOLLARS) - Families - $100,000 to $149,999</t>
  </si>
  <si>
    <t>Percent; INCOME AND BENEFITS (IN 2013 INFLATION-ADJUSTED DOLLARS) - Families - $100,000 to $149,999</t>
  </si>
  <si>
    <t>Percent Margin of Error; INCOME AND BENEFITS (IN 2013 INFLATION-ADJUSTED DOLLARS) - Families - $100,000 to $149,999</t>
  </si>
  <si>
    <t>Estimate; INCOME AND BENEFITS (IN 2013 INFLATION-ADJUSTED DOLLARS) - Families - $150,000 to $199,999</t>
  </si>
  <si>
    <t>Margin of Error; INCOME AND BENEFITS (IN 2013 INFLATION-ADJUSTED DOLLARS) - Families - $150,000 to $199,999</t>
  </si>
  <si>
    <t>Percent; INCOME AND BENEFITS (IN 2013 INFLATION-ADJUSTED DOLLARS) - Families - $150,000 to $199,999</t>
  </si>
  <si>
    <t>Percent Margin of Error; INCOME AND BENEFITS (IN 2013 INFLATION-ADJUSTED DOLLARS) - Families - $150,000 to $199,999</t>
  </si>
  <si>
    <t>Estimate; INCOME AND BENEFITS (IN 2013 INFLATION-ADJUSTED DOLLARS) - Families - $200,000 or more</t>
  </si>
  <si>
    <t>Margin of Error; INCOME AND BENEFITS (IN 2013 INFLATION-ADJUSTED DOLLARS) - Families - $200,000 or more</t>
  </si>
  <si>
    <t>Percent; INCOME AND BENEFITS (IN 2013 INFLATION-ADJUSTED DOLLARS) - Families - $200,000 or more</t>
  </si>
  <si>
    <t>Percent Margin of Error; INCOME AND BENEFITS (IN 2013 INFLATION-ADJUSTED DOLLARS) - Families - $200,000 or more</t>
  </si>
  <si>
    <t>Estimate; INCOME AND BENEFITS (IN 2013 INFLATION-ADJUSTED DOLLARS) - Families - Median family income (dollars)</t>
  </si>
  <si>
    <t>Margin of Error; INCOME AND BENEFITS (IN 2013 INFLATION-ADJUSTED DOLLARS) - Families - Median family income (dollars)</t>
  </si>
  <si>
    <t>Percent; INCOME AND BENEFITS (IN 2013 INFLATION-ADJUSTED DOLLARS) - Families - Median family income (dollars)</t>
  </si>
  <si>
    <t>Percent Margin of Error; INCOME AND BENEFITS (IN 2013 INFLATION-ADJUSTED DOLLARS) - Families - Median family income (dollars)</t>
  </si>
  <si>
    <t>Estimate; INCOME AND BENEFITS (IN 2013 INFLATION-ADJUSTED DOLLARS) - Families - Mean family income (dollars)</t>
  </si>
  <si>
    <t>Margin of Error; INCOME AND BENEFITS (IN 2013 INFLATION-ADJUSTED DOLLARS) - Families - Mean family income (dollars)</t>
  </si>
  <si>
    <t>Percent; INCOME AND BENEFITS (IN 2013 INFLATION-ADJUSTED DOLLARS) - Families - Mean family income (dollars)</t>
  </si>
  <si>
    <t>Percent Margin of Error; INCOME AND BENEFITS (IN 2013 INFLATION-ADJUSTED DOLLARS) - Families - Mean family income (dollars)</t>
  </si>
  <si>
    <t>Estimate; INCOME AND BENEFITS (IN 2013 INFLATION-ADJUSTED DOLLARS) - Per capita income (dollars)</t>
  </si>
  <si>
    <t>Margin of Error; INCOME AND BENEFITS (IN 2013 INFLATION-ADJUSTED DOLLARS) - Per capita income (dollars)</t>
  </si>
  <si>
    <t>Percent; INCOME AND BENEFITS (IN 2013 INFLATION-ADJUSTED DOLLARS) - Per capita income (dollars)</t>
  </si>
  <si>
    <t>Percent Margin of Error; INCOME AND BENEFITS (IN 2013 INFLATION-ADJUSTED DOLLARS) - Per capita income (dollars)</t>
  </si>
  <si>
    <t>Estimate; INCOME AND BENEFITS (IN 2013 INFLATION-ADJUSTED DOLLARS) - Nonfamily households</t>
  </si>
  <si>
    <t>Margin of Error; INCOME AND BENEFITS (IN 2013 INFLATION-ADJUSTED DOLLARS) - Nonfamily households</t>
  </si>
  <si>
    <t>Percent; INCOME AND BENEFITS (IN 2013 INFLATION-ADJUSTED DOLLARS) - Nonfamily households</t>
  </si>
  <si>
    <t>Percent Margin of Error; INCOME AND BENEFITS (IN 2013 INFLATION-ADJUSTED DOLLARS) - Nonfamily households</t>
  </si>
  <si>
    <t>Estimate; INCOME AND BENEFITS (IN 2013 INFLATION-ADJUSTED DOLLARS) - Nonfamily households - Median nonfamily income (dollars)</t>
  </si>
  <si>
    <t>Margin of Error; INCOME AND BENEFITS (IN 2013 INFLATION-ADJUSTED DOLLARS) - Nonfamily households - Median nonfamily income (dollars)</t>
  </si>
  <si>
    <t>Percent; INCOME AND BENEFITS (IN 2013 INFLATION-ADJUSTED DOLLARS) - Nonfamily households - Median nonfamily income (dollars)</t>
  </si>
  <si>
    <t>Percent Margin of Error; INCOME AND BENEFITS (IN 2013 INFLATION-ADJUSTED DOLLARS) - Nonfamily households - Median nonfamily income (dollars)</t>
  </si>
  <si>
    <t>Estimate; INCOME AND BENEFITS (IN 2013 INFLATION-ADJUSTED DOLLARS) - Nonfamily households - Mean nonfamily income (dollars)</t>
  </si>
  <si>
    <t>Margin of Error; INCOME AND BENEFITS (IN 2013 INFLATION-ADJUSTED DOLLARS) - Nonfamily households - Mean nonfamily income (dollars)</t>
  </si>
  <si>
    <t>Percent; INCOME AND BENEFITS (IN 2013 INFLATION-ADJUSTED DOLLARS) - Nonfamily households - Mean nonfamily income (dollars)</t>
  </si>
  <si>
    <t>Percent Margin of Error; INCOME AND BENEFITS (IN 2013 INFLATION-ADJUSTED DOLLARS) - Nonfamily households - Mean nonfamily income (dollars)</t>
  </si>
  <si>
    <t>Estimate; INCOME AND BENEFITS (IN 2013 INFLATION-ADJUSTED DOLLARS) - Median earnings for workers (dollars)</t>
  </si>
  <si>
    <t>Margin of Error; INCOME AND BENEFITS (IN 2013 INFLATION-ADJUSTED DOLLARS) - Median earnings for workers (dollars)</t>
  </si>
  <si>
    <t>Percent; INCOME AND BENEFITS (IN 2013 INFLATION-ADJUSTED DOLLARS) - Median earnings for workers (dollars)</t>
  </si>
  <si>
    <t>Percent Margin of Error; INCOME AND BENEFITS (IN 2013 INFLATION-ADJUSTED DOLLARS) - Median earnings for workers (dollars)</t>
  </si>
  <si>
    <t>Estimate; INCOME AND BENEFITS (IN 2013 INFLATION-ADJUSTED DOLLARS) - Median earnings for male full-time, year-round workers (dollars)</t>
  </si>
  <si>
    <t>Margin of Error; INCOME AND BENEFITS (IN 2013 INFLATION-ADJUSTED DOLLARS) - Median earnings for male full-time, year-round workers (dollars)</t>
  </si>
  <si>
    <t>Percent; INCOME AND BENEFITS (IN 2013 INFLATION-ADJUSTED DOLLARS) - Median earnings for male full-time, year-round workers (dollars)</t>
  </si>
  <si>
    <t>Percent Margin of Error; INCOME AND BENEFITS (IN 2013 INFLATION-ADJUSTED DOLLARS) - Median earnings for male full-time, year-round workers (dollars)</t>
  </si>
  <si>
    <t>Estimate; INCOME AND BENEFITS (IN 2013 INFLATION-ADJUSTED DOLLARS) - Median earnings for female full-time, year-round workers (dollars)</t>
  </si>
  <si>
    <t>Margin of Error; INCOME AND BENEFITS (IN 2013 INFLATION-ADJUSTED DOLLARS) - Median earnings for female full-time, year-round workers (dollars)</t>
  </si>
  <si>
    <t>Percent; INCOME AND BENEFITS (IN 2013 INFLATION-ADJUSTED DOLLARS) - Median earnings for female full-time, year-round workers (dollars)</t>
  </si>
  <si>
    <t>Percent Margin of Error; INCOME AND BENEFITS (IN 2013 INFLATION-ADJUSTED DOLLARS) - Median earnings for female full-time, year-round workers (dollars)</t>
  </si>
  <si>
    <t>Estimate; HEALTH INSURANCE COVERAGE - Civilian noninstitutionalized population - With health insurance coverage</t>
  </si>
  <si>
    <t>Margin of Error; HEALTH INSURANCE COVERAGE - Civilian noninstitutionalized population - With health insurance coverage</t>
  </si>
  <si>
    <t>Percent; HEALTH INSURANCE COVERAGE - Civilian noninstitutionalized population - With health insurance coverage</t>
  </si>
  <si>
    <t>Percent Margin of Error; HEALTH INSURANCE COVERAGE - Civilian noninstitutionalized population - With health insurance coverage</t>
  </si>
  <si>
    <t>Estimate; HEALTH INSURANCE COVERAGE - Civilian noninstitutionalized population - With health insurance coverage - With private health insurance</t>
  </si>
  <si>
    <t>Margin of Error; HEALTH INSURANCE COVERAGE - Civilian noninstitutionalized population - With health insurance coverage - With private health insurance</t>
  </si>
  <si>
    <t>Percent; HEALTH INSURANCE COVERAGE - Civilian noninstitutionalized population - With health insurance coverage - With private health insurance</t>
  </si>
  <si>
    <t>Percent Margin of Error; HEALTH INSURANCE COVERAGE - Civilian noninstitutionalized population - With health insurance coverage - With private health insurance</t>
  </si>
  <si>
    <t>Estimate; HEALTH INSURANCE COVERAGE - Civilian noninstitutionalized population - With health insurance coverage - With public coverage</t>
  </si>
  <si>
    <t>Margin of Error; HEALTH INSURANCE COVERAGE - Civilian noninstitutionalized population - With health insurance coverage - With public coverage</t>
  </si>
  <si>
    <t>Percent; HEALTH INSURANCE COVERAGE - Civilian noninstitutionalized population - With health insurance coverage - With public coverage</t>
  </si>
  <si>
    <t>Percent Margin of Error; HEALTH INSURANCE COVERAGE - Civilian noninstitutionalized population - With health insurance coverage - With public coverage</t>
  </si>
  <si>
    <t>Estimate; HEALTH INSURANCE COVERAGE - Civilian noninstitutionalized population - No health insurance coverage</t>
  </si>
  <si>
    <t>Margin of Error; HEALTH INSURANCE COVERAGE - Civilian noninstitutionalized population - No health insurance coverage</t>
  </si>
  <si>
    <t>Percent; HEALTH INSURANCE COVERAGE - Civilian noninstitutionalized population - No health insurance coverage</t>
  </si>
  <si>
    <t>Percent Margin of Error; HEALTH INSURANCE COVERAGE - Civilian noninstitutionalized population - No health insurance coverage</t>
  </si>
  <si>
    <t>Estimate; HEALTH INSURANCE COVERAGE - Civilian noninstitutionalized population under 18 years - No health insurance coverage</t>
  </si>
  <si>
    <t>Margin of Error; HEALTH INSURANCE COVERAGE - Civilian noninstitutionalized population under 18 years - No health insurance coverage</t>
  </si>
  <si>
    <t>Percent; HEALTH INSURANCE COVERAGE - Civilian noninstitutionalized population under 18 years - No health insurance coverage</t>
  </si>
  <si>
    <t>Percent Margin of Error; HEALTH INSURANCE COVERAGE - Civilian noninstitutionalized population under 18 years - No health insurance coverage</t>
  </si>
  <si>
    <t>Estimate; HEALTH INSURANCE COVERAGE - Civilian noninstitutionalized population 18 to 64 years - In labor force:</t>
  </si>
  <si>
    <t>Margin of Error; HEALTH INSURANCE COVERAGE - Civilian noninstitutionalized population 18 to 64 years - In labor force:</t>
  </si>
  <si>
    <t>Percent; HEALTH INSURANCE COVERAGE - Civilian noninstitutionalized population 18 to 64 years - In labor force:</t>
  </si>
  <si>
    <t>Percent Margin of Error; HEALTH INSURANCE COVERAGE - Civilian noninstitutionalized population 18 to 64 years - In labor force:</t>
  </si>
  <si>
    <t>Estimate; HEALTH INSURANCE COVERAGE - Civilian noninstitutionalized population 18 to 64 years - In labor force: - Employed:</t>
  </si>
  <si>
    <t>Margin of Error; HEALTH INSURANCE COVERAGE - Civilian noninstitutionalized population 18 to 64 years - In labor force: - Employed:</t>
  </si>
  <si>
    <t>Percent; HEALTH INSURANCE COVERAGE - Civilian noninstitutionalized population 18 to 64 years - In labor force: - Employed:</t>
  </si>
  <si>
    <t>Percent Margin of Error; HEALTH INSURANCE COVERAGE - Civilian noninstitutionalized population 18 to 64 years - In labor force: - Employed:</t>
  </si>
  <si>
    <t>Estimate; HEALTH INSURANCE COVERAGE - Civilian noninstitutionalized population 18 to 64 years - In labor force: - Employed: - With health insurance coverage</t>
  </si>
  <si>
    <t>Margin of Error; HEALTH INSURANCE COVERAGE - Civilian noninstitutionalized population 18 to 64 years - In labor force: - Employed: - With health insurance coverage</t>
  </si>
  <si>
    <t>Percent; HEALTH INSURANCE COVERAGE - Civilian noninstitutionalized population 18 to 64 years - In labor force: - Employed: - With health insurance coverage</t>
  </si>
  <si>
    <t>Percent Margin of Error; HEALTH INSURANCE COVERAGE - Civilian noninstitutionalized population 18 to 64 years - In labor force: - Employed: - With health insurance coverage</t>
  </si>
  <si>
    <t>Estimate; HEALTH INSURANCE COVERAGE - Civilian noninstitutionalized population 18 to 64 years - In labor force: - Employed: - With health insurance coverage - With private health insurance</t>
  </si>
  <si>
    <t>Margin of Error; HEALTH INSURANCE COVERAGE - Civilian noninstitutionalized population 18 to 64 years - In labor force: - Employed: - With health insurance coverage - With private health insurance</t>
  </si>
  <si>
    <t>Percent; HEALTH INSURANCE COVERAGE - Civilian noninstitutionalized population 18 to 64 years - In labor force: - Employed: - With health insurance coverage - With private health insurance</t>
  </si>
  <si>
    <t>Percent Margin of Error; HEALTH INSURANCE COVERAGE - Civilian noninstitutionalized population 18 to 64 years - In labor force: - Employed: - With health insurance coverage - With private health insurance</t>
  </si>
  <si>
    <t>Estimate; HEALTH INSURANCE COVERAGE - Civilian noninstitutionalized population 18 to 64 years - In labor force: - Employed: - With health insurance coverage - With public coverage</t>
  </si>
  <si>
    <t>Margin of Error; HEALTH INSURANCE COVERAGE - Civilian noninstitutionalized population 18 to 64 years - In labor force: - Employed: - With health insurance coverage - With public coverage</t>
  </si>
  <si>
    <t>Percent; HEALTH INSURANCE COVERAGE - Civilian noninstitutionalized population 18 to 64 years - In labor force: - Employed: - With health insurance coverage - With public coverage</t>
  </si>
  <si>
    <t>Percent Margin of Error; HEALTH INSURANCE COVERAGE - Civilian noninstitutionalized population 18 to 64 years - In labor force: - Employed: - With health insurance coverage - With public coverage</t>
  </si>
  <si>
    <t>Estimate; HEALTH INSURANCE COVERAGE - Civilian noninstitutionalized population 18 to 64 years - In labor force: - Employed: - No health insurance coverage</t>
  </si>
  <si>
    <t>Margin of Error; HEALTH INSURANCE COVERAGE - Civilian noninstitutionalized population 18 to 64 years - In labor force: - Employed: - No health insurance coverage</t>
  </si>
  <si>
    <t>Percent; HEALTH INSURANCE COVERAGE - Civilian noninstitutionalized population 18 to 64 years - In labor force: - Employed: - No health insurance coverage</t>
  </si>
  <si>
    <t>Percent Margin of Error; HEALTH INSURANCE COVERAGE - Civilian noninstitutionalized population 18 to 64 years - In labor force: - Employed: - No health insurance coverage</t>
  </si>
  <si>
    <t>Estimate; HEALTH INSURANCE COVERAGE - Civilian noninstitutionalized population 18 to 64 years - In labor force: - Unemployed:</t>
  </si>
  <si>
    <t>Margin of Error; HEALTH INSURANCE COVERAGE - Civilian noninstitutionalized population 18 to 64 years - In labor force: - Unemployed:</t>
  </si>
  <si>
    <t>Percent; HEALTH INSURANCE COVERAGE - Civilian noninstitutionalized population 18 to 64 years - In labor force: - Unemployed:</t>
  </si>
  <si>
    <t>Percent Margin of Error; HEALTH INSURANCE COVERAGE - Civilian noninstitutionalized population 18 to 64 years - In labor force: - Unemployed:</t>
  </si>
  <si>
    <t>Estimate; HEALTH INSURANCE COVERAGE - Civilian noninstitutionalized population 18 to 64 years - In labor force: - Unemployed: - With health insurance coverage</t>
  </si>
  <si>
    <t>Margin of Error; HEALTH INSURANCE COVERAGE - Civilian noninstitutionalized population 18 to 64 years - In labor force: - Unemployed: - With health insurance coverage</t>
  </si>
  <si>
    <t>Percent; HEALTH INSURANCE COVERAGE - Civilian noninstitutionalized population 18 to 64 years - In labor force: - Unemployed: - With health insurance coverage</t>
  </si>
  <si>
    <t>Percent Margin of Error; HEALTH INSURANCE COVERAGE - Civilian noninstitutionalized population 18 to 64 years - In labor force: - Unemployed: - With health insurance coverage</t>
  </si>
  <si>
    <t>Estimate; HEALTH INSURANCE COVERAGE - Civilian noninstitutionalized population 18 to 64 years - In labor force: - Unemployed: - With health insurance coverage - With private health insurance</t>
  </si>
  <si>
    <t>Margin of Error; HEALTH INSURANCE COVERAGE - Civilian noninstitutionalized population 18 to 64 years - In labor force: - Unemployed: - With health insurance coverage - With private health insurance</t>
  </si>
  <si>
    <t>Percent; HEALTH INSURANCE COVERAGE - Civilian noninstitutionalized population 18 to 64 years - In labor force: - Unemployed: - With health insurance coverage - With private health insurance</t>
  </si>
  <si>
    <t>Percent Margin of Error; HEALTH INSURANCE COVERAGE - Civilian noninstitutionalized population 18 to 64 years - In labor force: - Unemployed: - With health insurance coverage - With private health insurance</t>
  </si>
  <si>
    <t>Estimate; HEALTH INSURANCE COVERAGE - Civilian noninstitutionalized population 18 to 64 years - In labor force: - Unemployed: - With health insurance coverage - With public coverage</t>
  </si>
  <si>
    <t>Margin of Error; HEALTH INSURANCE COVERAGE - Civilian noninstitutionalized population 18 to 64 years - In labor force: - Unemployed: - With health insurance coverage - With public coverage</t>
  </si>
  <si>
    <t>Percent; HEALTH INSURANCE COVERAGE - Civilian noninstitutionalized population 18 to 64 years - In labor force: - Unemployed: - With health insurance coverage - With public coverage</t>
  </si>
  <si>
    <t>Percent Margin of Error; HEALTH INSURANCE COVERAGE - Civilian noninstitutionalized population 18 to 64 years - In labor force: - Unemployed: - With health insurance coverage - With public coverage</t>
  </si>
  <si>
    <t>Estimate; HEALTH INSURANCE COVERAGE - Civilian noninstitutionalized population 18 to 64 years - In labor force: - Unemployed: - No health insurance coverage</t>
  </si>
  <si>
    <t>Margin of Error; HEALTH INSURANCE COVERAGE - Civilian noninstitutionalized population 18 to 64 years - In labor force: - Unemployed: - No health insurance coverage</t>
  </si>
  <si>
    <t>Percent; HEALTH INSURANCE COVERAGE - Civilian noninstitutionalized population 18 to 64 years - In labor force: - Unemployed: - No health insurance coverage</t>
  </si>
  <si>
    <t>Percent Margin of Error; HEALTH INSURANCE COVERAGE - Civilian noninstitutionalized population 18 to 64 years - In labor force: - Unemployed: - No health insurance coverage</t>
  </si>
  <si>
    <t>Estimate; HEALTH INSURANCE COVERAGE - Civilian noninstitutionalized population 18 to 64 years - Not in labor force:</t>
  </si>
  <si>
    <t>Margin of Error; HEALTH INSURANCE COVERAGE - Civilian noninstitutionalized population 18 to 64 years - Not in labor force:</t>
  </si>
  <si>
    <t>Percent; HEALTH INSURANCE COVERAGE - Civilian noninstitutionalized population 18 to 64 years - Not in labor force:</t>
  </si>
  <si>
    <t>Percent Margin of Error; HEALTH INSURANCE COVERAGE - Civilian noninstitutionalized population 18 to 64 years - Not in labor force:</t>
  </si>
  <si>
    <t>Estimate; HEALTH INSURANCE COVERAGE - Civilian noninstitutionalized population 18 to 64 years - Not in labor force: - With health insurance coverage</t>
  </si>
  <si>
    <t>Margin of Error; HEALTH INSURANCE COVERAGE - Civilian noninstitutionalized population 18 to 64 years - Not in labor force: - With health insurance coverage</t>
  </si>
  <si>
    <t>Percent; HEALTH INSURANCE COVERAGE - Civilian noninstitutionalized population 18 to 64 years - Not in labor force: - With health insurance coverage</t>
  </si>
  <si>
    <t>Percent Margin of Error; HEALTH INSURANCE COVERAGE - Civilian noninstitutionalized population 18 to 64 years - Not in labor force: - With health insurance coverage</t>
  </si>
  <si>
    <t>Estimate; HEALTH INSURANCE COVERAGE - Civilian noninstitutionalized population 18 to 64 years - Not in labor force: - With health insurance coverage - With private health insurance</t>
  </si>
  <si>
    <t>Margin of Error; HEALTH INSURANCE COVERAGE - Civilian noninstitutionalized population 18 to 64 years - Not in labor force: - With health insurance coverage - With private health insurance</t>
  </si>
  <si>
    <t>Percent; HEALTH INSURANCE COVERAGE - Civilian noninstitutionalized population 18 to 64 years - Not in labor force: - With health insurance coverage - With private health insurance</t>
  </si>
  <si>
    <t>Percent Margin of Error; HEALTH INSURANCE COVERAGE - Civilian noninstitutionalized population 18 to 64 years - Not in labor force: - With health insurance coverage - With private health insurance</t>
  </si>
  <si>
    <t>Estimate; HEALTH INSURANCE COVERAGE - Civilian noninstitutionalized population 18 to 64 years - Not in labor force: - With health insurance coverage - With public coverage</t>
  </si>
  <si>
    <t>Margin of Error; HEALTH INSURANCE COVERAGE - Civilian noninstitutionalized population 18 to 64 years - Not in labor force: - With health insurance coverage - With public coverage</t>
  </si>
  <si>
    <t>Percent; HEALTH INSURANCE COVERAGE - Civilian noninstitutionalized population 18 to 64 years - Not in labor force: - With health insurance coverage - With public coverage</t>
  </si>
  <si>
    <t>Percent Margin of Error; HEALTH INSURANCE COVERAGE - Civilian noninstitutionalized population 18 to 64 years - Not in labor force: - With health insurance coverage - With public coverage</t>
  </si>
  <si>
    <t>Estimate; HEALTH INSURANCE COVERAGE - Civilian noninstitutionalized population 18 to 64 years - Not in labor force: - No health insurance coverage</t>
  </si>
  <si>
    <t>Margin of Error; HEALTH INSURANCE COVERAGE - Civilian noninstitutionalized population 18 to 64 years - Not in labor force: - No health insurance coverage</t>
  </si>
  <si>
    <t>Percent; HEALTH INSURANCE COVERAGE - Civilian noninstitutionalized population 18 to 64 years - Not in labor force: - No health insurance coverage</t>
  </si>
  <si>
    <t>Percent Margin of Error; HEALTH INSURANCE COVERAGE - Civilian noninstitutionalized population 18 to 64 years - Not in labor force: - No health insurance coverage</t>
  </si>
  <si>
    <t>Estimate; PERCENTAGE OF FAMILIES AND PEOPLE WHOSE INCOME IN THE PAST 12 MONTHS IS BELOW THE POVERTY LEVEL - 18 to 64 years</t>
  </si>
  <si>
    <t>Margin of Error; PERCENTAGE OF FAMILIES AND PEOPLE WHOSE INCOME IN THE PAST 12 MONTHS IS BELOW THE POVERTY LEVEL - 18 to 64 years</t>
  </si>
  <si>
    <t>Percent; PERCENTAGE OF FAMILIES AND PEOPLE WHOSE INCOME IN THE PAST 12 MONTHS IS BELOW THE POVERTY LEVEL - 18 to 64 years</t>
  </si>
  <si>
    <t>Percent Margin of Error; PERCENTAGE OF FAMILIES AND PEOPLE WHOSE INCOME IN THE PAST 12 MONTHS IS BELOW THE POVERTY LEVEL - 18 to 64 years</t>
  </si>
  <si>
    <t>Estimate; PERCENTAGE OF FAMILIES AND PEOPLE WHOSE INCOME IN THE PAST 12 MONTHS IS BELOW THE POVERTY LEVEL - 65 years and over</t>
  </si>
  <si>
    <t>Margin of Error; PERCENTAGE OF FAMILIES AND PEOPLE WHOSE INCOME IN THE PAST 12 MONTHS IS BELOW THE POVERTY LEVEL - 65 years and over</t>
  </si>
  <si>
    <t>Percent; PERCENTAGE OF FAMILIES AND PEOPLE WHOSE INCOME IN THE PAST 12 MONTHS IS BELOW THE POVERTY LEVEL - 65 years and over</t>
  </si>
  <si>
    <t>Percent Margin of Error; PERCENTAGE OF FAMILIES AND PEOPLE WHOSE INCOME IN THE PAST 12 MONTHS IS BELOW THE POVERTY LEVEL - 65 years and over</t>
  </si>
  <si>
    <t>Estimate; PERCENTAGE OF FAMILIES AND PEOPLE WHOSE INCOME IN THE PAST 12 MONTHS IS BELOW THE POVERTY LEVEL - 65 years and over - People in families</t>
  </si>
  <si>
    <t>Margin of Error; PERCENTAGE OF FAMILIES AND PEOPLE WHOSE INCOME IN THE PAST 12 MONTHS IS BELOW THE POVERTY LEVEL - 65 years and over - People in families</t>
  </si>
  <si>
    <t>Percent; PERCENTAGE OF FAMILIES AND PEOPLE WHOSE INCOME IN THE PAST 12 MONTHS IS BELOW THE POVERTY LEVEL - 65 years and over - People in families</t>
  </si>
  <si>
    <t>Percent Margin of Error; PERCENTAGE OF FAMILIES AND PEOPLE WHOSE INCOME IN THE PAST 12 MONTHS IS BELOW THE POVERTY LEVEL - 65 years and over - People in families</t>
  </si>
  <si>
    <t>Estimate; PERCENTAGE OF FAMILIES AND PEOPLE WHOSE INCOME IN THE PAST 12 MONTHS IS BELOW THE POVERTY LEVEL - 65 years and over - Unrelated individuals 15 years and over</t>
  </si>
  <si>
    <t>Margin of Error; PERCENTAGE OF FAMILIES AND PEOPLE WHOSE INCOME IN THE PAST 12 MONTHS IS BELOW THE POVERTY LEVEL - 65 years and over - Unrelated individuals 15 years and over</t>
  </si>
  <si>
    <t>Percent; PERCENTAGE OF FAMILIES AND PEOPLE WHOSE INCOME IN THE PAST 12 MONTHS IS BELOW THE POVERTY LEVEL - 65 years and over - Unrelated individuals 15 years and over</t>
  </si>
  <si>
    <t>Percent Margin of Error; PERCENTAGE OF FAMILIES AND PEOPLE WHOSE INCOME IN THE PAST 12 MONTHS IS BELOW THE POVERTY LEVEL - 65 years and over - Unrelated individuals 15 years and over</t>
  </si>
  <si>
    <t>9) Ensure that the order or column headings is identical as below</t>
  </si>
  <si>
    <t>10) Copy and paste the data right on top of the table below. DO NOT DELETE ROWS, COLUMNS or CELLS, because the formulas in "Assessment" worksheet are linked to the table below as is. Just replace the values.</t>
  </si>
  <si>
    <t>11) Look at the table in "Assessment" worksheet and verify the numbers for the State against that of the State as shown on factfinder.census.gov</t>
  </si>
  <si>
    <t>12) Manually edit the United States column in the "Assessment" worksheet by looking up "United States" in factfinder.census.gov</t>
  </si>
  <si>
    <t>Less than $10k</t>
  </si>
  <si>
    <t>Horizontal axis labels</t>
  </si>
  <si>
    <t>$10k -
$14.9k</t>
  </si>
  <si>
    <t>$15k -
$24.9k</t>
  </si>
  <si>
    <t>$25k -
$34.9k</t>
  </si>
  <si>
    <t>$50k -
$74.9k</t>
  </si>
  <si>
    <t>$75k -
$99.9k</t>
  </si>
  <si>
    <t>$100k - 
$149.9k</t>
  </si>
  <si>
    <t>$35k -
$49.9k</t>
  </si>
  <si>
    <t>$5,000 to $9,999</t>
  </si>
  <si>
    <t>$15,000 to $19,999</t>
  </si>
  <si>
    <t>$20,000 to $24,999</t>
  </si>
  <si>
    <t>$150,000 or more</t>
  </si>
  <si>
    <t>Owner occupied:</t>
  </si>
  <si>
    <t>Less than $5,000</t>
  </si>
  <si>
    <t xml:space="preserve">http://factfinder.census.gov/ </t>
  </si>
  <si>
    <t>% Income Values for chart</t>
  </si>
  <si>
    <t>Pop values for chart</t>
  </si>
  <si>
    <t>Rates option selected (current = 1, alt = 2)</t>
  </si>
  <si>
    <t>Population selection</t>
  </si>
  <si>
    <t>% Unemployment</t>
  </si>
  <si>
    <t>This tool was developed while assisting small water systems in the Smart Management for Small Water Systems project 
under a cooperative agreement with the U.S. Environmental Protection Agency.</t>
  </si>
  <si>
    <t>Table 1: general socioeconomic characteristics of the community</t>
  </si>
  <si>
    <r>
      <t xml:space="preserve">Fill the tables below using data from a reliable source, or follow the instructions below to extract data from </t>
    </r>
    <r>
      <rPr>
        <b/>
        <sz val="14"/>
        <color theme="1"/>
        <rFont val="Calibri"/>
        <family val="2"/>
        <scheme val="minor"/>
      </rPr>
      <t>the U.S. Census Bureau's Factfinder.</t>
    </r>
  </si>
  <si>
    <t>Table 2: income distribution of households living in owner-occupied homes (i.e. excluding renters)</t>
  </si>
  <si>
    <t xml:space="preserve">   h. Go back to the U.S. Census Bureau's "American FactFinder" webpage: </t>
  </si>
  <si>
    <t xml:space="preserve">   i. On the main page select "Advanced Search", then "Show Me All". If a pop-up appears indicating that your geography in 'Community Facts' will be retained, select "Continue".</t>
  </si>
  <si>
    <t xml:space="preserve">   j. If you do not see your geography in a box in the top left under "Your Selections", then use the second textbox in the yellow area under "State, county or place (optional)" and type in the community following steps 'b' and 'c' above.</t>
  </si>
  <si>
    <t xml:space="preserve">   k. In the text box in the yellow area under "Topic or Table Name", type in this code: "B25118". Select any of the options that appear.</t>
  </si>
  <si>
    <t xml:space="preserve">   l. Click "Go".</t>
  </si>
  <si>
    <t>Total:</t>
  </si>
  <si>
    <t>Renter occupied:</t>
  </si>
  <si>
    <t>% of Owner-Occupied Households</t>
  </si>
  <si>
    <t>U.S. Census Bureau's American Community Survey, obtained from  American FactFinder, Income tab, Selected Economic Characteristics table from American Community Survey</t>
  </si>
  <si>
    <t>U.S. Census Bureau's American Community Survey, obtained from  American FactFinder, B25118: Tenure By Household Income In The Past 12 Months</t>
  </si>
  <si>
    <r>
      <t xml:space="preserve">There are many ways to assess affordability of rates, including rates for different customer types. This tool provides a few indicators that help a water/wastewater system assess the affordability of residential rates in particular. Although your customer base's socioeconomic information will likely be slightly different than that of the population within the municipality or county whose data you extracted from the U.S. Census Bureau website (because they are not exactly the same populations), they will usually be close enough that the results of this tool will provide a good </t>
    </r>
    <r>
      <rPr>
        <i/>
        <sz val="11"/>
        <color theme="1"/>
        <rFont val="Calibri"/>
        <family val="2"/>
        <scheme val="minor"/>
      </rPr>
      <t>general</t>
    </r>
    <r>
      <rPr>
        <sz val="11"/>
        <color theme="1"/>
        <rFont val="Calibri"/>
        <family val="2"/>
        <scheme val="minor"/>
      </rPr>
      <t xml:space="preserve"> assessment of affordability of your rates, but </t>
    </r>
    <r>
      <rPr>
        <i/>
        <sz val="11"/>
        <color theme="1"/>
        <rFont val="Calibri"/>
        <family val="2"/>
        <scheme val="minor"/>
      </rPr>
      <t>not a precise</t>
    </r>
    <r>
      <rPr>
        <sz val="11"/>
        <color theme="1"/>
        <rFont val="Calibri"/>
        <family val="2"/>
        <scheme val="minor"/>
      </rPr>
      <t xml:space="preserve"> assessment.</t>
    </r>
  </si>
  <si>
    <t>A) Affordability for the Average Residential Customer (Percent MHI)</t>
  </si>
  <si>
    <r>
      <rPr>
        <b/>
        <sz val="11"/>
        <color theme="1"/>
        <rFont val="Calibri"/>
        <family val="2"/>
        <scheme val="minor"/>
      </rPr>
      <t>There is no national standard for what an affordable % MHI value is or isn't.</t>
    </r>
    <r>
      <rPr>
        <sz val="11"/>
        <color theme="1"/>
        <rFont val="Calibri"/>
        <family val="2"/>
        <scheme val="minor"/>
      </rPr>
      <t xml:space="preserve"> This is a subjective assessment, based on what the utility's board, staff and customers feel is appropriate for their community. Always consider the financial sustainability and financial performance of the utility while considering affordability of rates - setting artificially low rates may produce financial constraints to reinvesting in the system and eventually harm public health through poor water quality and service.</t>
    </r>
  </si>
  <si>
    <t xml:space="preserve">Although % MHI is commonly used as an affordability indicator, many utilities will note that a substantial portion of their customers make less than the Median Household Income of their community. There are almost always a number of households that make less than $25,000/year, for example. A larger portion of their income will be spent to pay the same monthly charges for water/wastewater assessed above. </t>
  </si>
  <si>
    <t>Income Bracket (All Households)</t>
  </si>
  <si>
    <t>At least $150k</t>
  </si>
  <si>
    <r>
      <t xml:space="preserve">   g. This opens a table of data for the selected geography. Fill in the following table with data shown in the "Estimate" or "Percent" columns, where necessary.</t>
    </r>
    <r>
      <rPr>
        <b/>
        <sz val="11"/>
        <rFont val="Calibri"/>
        <family val="2"/>
        <scheme val="minor"/>
      </rPr>
      <t xml:space="preserve"> </t>
    </r>
    <r>
      <rPr>
        <b/>
        <u/>
        <sz val="11"/>
        <rFont val="Calibri"/>
        <family val="2"/>
        <scheme val="minor"/>
      </rPr>
      <t>Enter 0 if not applicable; do not leave blank.</t>
    </r>
  </si>
  <si>
    <r>
      <t xml:space="preserve">   n. This opens a table of data for the selected geography. Fill in the following table with data shown in the "Estimate" column only from the section under "Owner occupied".</t>
    </r>
    <r>
      <rPr>
        <b/>
        <sz val="11"/>
        <color theme="1"/>
        <rFont val="Calibri"/>
        <family val="2"/>
        <scheme val="minor"/>
      </rPr>
      <t xml:space="preserve"> </t>
    </r>
    <r>
      <rPr>
        <b/>
        <u/>
        <sz val="11"/>
        <color theme="1"/>
        <rFont val="Calibri"/>
        <family val="2"/>
        <scheme val="minor"/>
      </rPr>
      <t>Enter 0 if not applicable; do not leave blank.</t>
    </r>
  </si>
  <si>
    <t>Textbox in graph:</t>
  </si>
  <si>
    <t>Chart title:</t>
  </si>
  <si>
    <t>Below-chart text:</t>
  </si>
  <si>
    <t>check for missing values:</t>
  </si>
  <si>
    <t>if select all:</t>
  </si>
  <si>
    <t>if select homeowners:</t>
  </si>
  <si>
    <t>Minimum percent of households paying that amount, assuming residential customer income distribution mirrored that of ALL HOUSEHOLDS</t>
  </si>
  <si>
    <t>Minimum percent of homeowners paying that amount, assuming residential customer income distribution mirrored that of HOMEOWNERS ONLY</t>
  </si>
  <si>
    <t>Developed by the Environmental Finance Center at the University of North Carolina, Chapel Hill</t>
  </si>
  <si>
    <t>As rates continue to rise, there is a growing need to address affordability concerns of customers who are unable to pay their bills for basic levels of water/wastewater service. This sometimes puts pressure on the utility to set low rates in general, which may negatively affect the long-term financial sustainability and quality of service provided to all customers. 
While affordability of rates is important, it should not be the only objective when setting rates. Rates must always reflect the full cost of water service provision to ensure that revenues will cover all costs (operations and capital), and be fair and equitable across different customers. Several other factors affect revenue requirements and rates beyond the income-related factors shown above that influence affordability assessments. Growth rate of customers, changes to water demands, trends in financial performance, upcoming capital costs, changing regulations requiring additional treatment, droughts and weather patterns, etc. can all influence how you set rates. 
Utilities can design rate structures to ensure full cost recovery while being affordable to the lowest income customers by setting lifeline rates. Another approach would be to provide customer assistance programs that help low income customers pay their bills when they are unable to.</t>
  </si>
  <si>
    <r>
      <t xml:space="preserve">Click here to access </t>
    </r>
    <r>
      <rPr>
        <b/>
        <u/>
        <sz val="11"/>
        <color theme="10"/>
        <rFont val="Calibri"/>
        <family val="2"/>
        <scheme val="minor"/>
      </rPr>
      <t>free EFC resources</t>
    </r>
    <r>
      <rPr>
        <u/>
        <sz val="11"/>
        <color theme="10"/>
        <rFont val="Calibri"/>
        <family val="2"/>
        <scheme val="minor"/>
      </rPr>
      <t xml:space="preserve"> designed to help communities address water and wastewater affordability challenges.</t>
    </r>
  </si>
  <si>
    <r>
      <t xml:space="preserve">Click here to download </t>
    </r>
    <r>
      <rPr>
        <b/>
        <u/>
        <sz val="11"/>
        <color theme="10"/>
        <rFont val="Calibri"/>
        <family val="2"/>
        <scheme val="minor"/>
      </rPr>
      <t>EPA's 2016 compendium</t>
    </r>
    <r>
      <rPr>
        <u/>
        <sz val="11"/>
        <color theme="10"/>
        <rFont val="Calibri"/>
        <family val="2"/>
        <scheme val="minor"/>
      </rPr>
      <t xml:space="preserve"> on "Drinking Water and Wastewater Utility Customer Assistance Programs"</t>
    </r>
  </si>
  <si>
    <r>
      <t xml:space="preserve">Click here to </t>
    </r>
    <r>
      <rPr>
        <b/>
        <u/>
        <sz val="11"/>
        <color theme="10"/>
        <rFont val="Calibri"/>
        <family val="2"/>
        <scheme val="minor"/>
      </rPr>
      <t>read related blog posts</t>
    </r>
    <r>
      <rPr>
        <u/>
        <sz val="11"/>
        <color theme="10"/>
        <rFont val="Calibri"/>
        <family val="2"/>
        <scheme val="minor"/>
      </rPr>
      <t xml:space="preserve"> on water and wastewater residential rates affordability</t>
    </r>
  </si>
  <si>
    <t>Copyright © 2017 Environmental Finance Center at the University of North Carolina, Chapel Hill.</t>
  </si>
  <si>
    <r>
      <rPr>
        <u/>
        <sz val="11"/>
        <color rgb="FFC00000"/>
        <rFont val="Calibri"/>
        <family val="2"/>
        <scheme val="minor"/>
      </rPr>
      <t>Note:</t>
    </r>
    <r>
      <rPr>
        <sz val="11"/>
        <color rgb="FFC00000"/>
        <rFont val="Calibri"/>
        <family val="2"/>
        <scheme val="minor"/>
      </rPr>
      <t xml:space="preserve"> The U.S. Census Bureau updates their American Community Survey results every year in the Fall, and are generally about two calendar years behind actual time. For example, between December 2016 and November 2017, the latest Census data are from the American Community Surveys completed in 2015.</t>
    </r>
  </si>
  <si>
    <t>Version 1.5 (December 20th, 2017)</t>
  </si>
  <si>
    <t>Priceton Water and Wastewater Commision</t>
  </si>
  <si>
    <t>Princeton city, Kentucky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</si>
</sst>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quot;$&quot;#,##0.00"/>
    <numFmt numFmtId="165" formatCode="&quot;$&quot;#,##0"/>
    <numFmt numFmtId="166" formatCode="0.0%"/>
  </numFmts>
  <fonts count="64"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1"/>
      <color theme="0" tint="-0.499984740745262"/>
      <name val="Calibri"/>
      <family val="2"/>
      <scheme val="minor"/>
    </font>
    <font>
      <u/>
      <sz val="11"/>
      <color theme="10"/>
      <name val="Calibri"/>
      <family val="2"/>
      <scheme val="minor"/>
    </font>
    <font>
      <b/>
      <sz val="11"/>
      <name val="Calibri"/>
      <family val="2"/>
      <scheme val="minor"/>
    </font>
    <font>
      <sz val="10"/>
      <color theme="1"/>
      <name val="Calibri"/>
      <family val="2"/>
      <scheme val="minor"/>
    </font>
    <font>
      <b/>
      <sz val="20"/>
      <color theme="1"/>
      <name val="Tw Cen MT Condensed"/>
      <family val="2"/>
    </font>
    <font>
      <sz val="16"/>
      <color theme="1"/>
      <name val="Tw Cen MT Condensed"/>
      <family val="2"/>
    </font>
    <font>
      <i/>
      <sz val="11"/>
      <color theme="1"/>
      <name val="Calibri"/>
      <family val="2"/>
      <scheme val="minor"/>
    </font>
    <font>
      <i/>
      <sz val="11"/>
      <color theme="1" tint="0.499984740745262"/>
      <name val="Calibri"/>
      <family val="2"/>
      <scheme val="minor"/>
    </font>
    <font>
      <b/>
      <sz val="11"/>
      <color theme="0"/>
      <name val="Calibri"/>
      <family val="2"/>
      <scheme val="minor"/>
    </font>
    <font>
      <sz val="11"/>
      <color theme="0"/>
      <name val="Calibri"/>
      <family val="2"/>
      <scheme val="minor"/>
    </font>
    <font>
      <sz val="11"/>
      <name val="Calibri"/>
      <family val="2"/>
      <scheme val="minor"/>
    </font>
    <font>
      <sz val="11"/>
      <color theme="0" tint="-0.249977111117893"/>
      <name val="Calibri"/>
      <family val="2"/>
      <scheme val="minor"/>
    </font>
    <font>
      <b/>
      <sz val="12"/>
      <color theme="1"/>
      <name val="Calibri"/>
      <family val="2"/>
      <scheme val="minor"/>
    </font>
    <font>
      <b/>
      <sz val="14"/>
      <color theme="1"/>
      <name val="Calibri"/>
      <family val="2"/>
      <scheme val="minor"/>
    </font>
    <font>
      <b/>
      <sz val="11"/>
      <color theme="0" tint="-0.249977111117893"/>
      <name val="Calibri"/>
      <family val="2"/>
      <scheme val="minor"/>
    </font>
    <font>
      <b/>
      <sz val="20"/>
      <color rgb="FFCC00FF"/>
      <name val="Calibri"/>
      <family val="2"/>
      <scheme val="minor"/>
    </font>
    <font>
      <sz val="12"/>
      <color theme="1"/>
      <name val="Calibri"/>
      <family val="2"/>
      <scheme val="minor"/>
    </font>
    <font>
      <b/>
      <sz val="11"/>
      <color rgb="FF222222"/>
      <name val="Calibri"/>
      <family val="2"/>
      <scheme val="minor"/>
    </font>
    <font>
      <b/>
      <sz val="13"/>
      <color rgb="FFFF0000"/>
      <name val="Calibri"/>
      <family val="2"/>
      <scheme val="minor"/>
    </font>
    <font>
      <b/>
      <i/>
      <sz val="11"/>
      <name val="Calibri"/>
      <family val="2"/>
      <scheme val="minor"/>
    </font>
    <font>
      <sz val="11"/>
      <color rgb="FF222222"/>
      <name val="Calibri"/>
      <family val="2"/>
      <scheme val="minor"/>
    </font>
    <font>
      <sz val="11"/>
      <color theme="3"/>
      <name val="Calibri"/>
      <family val="2"/>
      <scheme val="minor"/>
    </font>
    <font>
      <u/>
      <sz val="11"/>
      <color theme="1"/>
      <name val="Calibri"/>
      <family val="2"/>
      <scheme val="minor"/>
    </font>
    <font>
      <b/>
      <sz val="16"/>
      <color theme="0"/>
      <name val="Calibri"/>
      <family val="2"/>
      <scheme val="minor"/>
    </font>
    <font>
      <sz val="11"/>
      <color rgb="FFCC00FF"/>
      <name val="Calibri"/>
      <family val="2"/>
      <scheme val="minor"/>
    </font>
    <font>
      <sz val="10"/>
      <color theme="3"/>
      <name val="Calibri"/>
      <family val="2"/>
      <scheme val="minor"/>
    </font>
    <font>
      <i/>
      <sz val="10"/>
      <color rgb="FF0000FF"/>
      <name val="Calibri"/>
      <family val="2"/>
      <scheme val="minor"/>
    </font>
    <font>
      <sz val="11"/>
      <color rgb="FF0000FF"/>
      <name val="Calibri"/>
      <family val="2"/>
      <scheme val="minor"/>
    </font>
    <font>
      <b/>
      <sz val="11"/>
      <color rgb="FF0000FF"/>
      <name val="Calibri"/>
      <family val="2"/>
      <scheme val="minor"/>
    </font>
    <font>
      <i/>
      <sz val="11"/>
      <color rgb="FFC00000"/>
      <name val="Calibri"/>
      <family val="2"/>
      <scheme val="minor"/>
    </font>
    <font>
      <b/>
      <i/>
      <sz val="11"/>
      <color rgb="FFC00000"/>
      <name val="Calibri"/>
      <family val="2"/>
      <scheme val="minor"/>
    </font>
    <font>
      <i/>
      <u/>
      <sz val="11"/>
      <color rgb="FFC00000"/>
      <name val="Calibri"/>
      <family val="2"/>
      <scheme val="minor"/>
    </font>
    <font>
      <b/>
      <sz val="13"/>
      <name val="Calibri"/>
      <family val="2"/>
      <scheme val="minor"/>
    </font>
    <font>
      <i/>
      <sz val="10"/>
      <name val="Calibri"/>
      <family val="2"/>
      <scheme val="minor"/>
    </font>
    <font>
      <sz val="11"/>
      <color rgb="FFC00000"/>
      <name val="Calibri"/>
      <family val="2"/>
      <scheme val="minor"/>
    </font>
    <font>
      <u/>
      <sz val="11"/>
      <color rgb="FFC00000"/>
      <name val="Calibri"/>
      <family val="2"/>
      <scheme val="minor"/>
    </font>
    <font>
      <sz val="11"/>
      <color rgb="FF9C0006"/>
      <name val="Calibri"/>
      <family val="2"/>
      <scheme val="minor"/>
    </font>
    <font>
      <sz val="14"/>
      <color theme="1"/>
      <name val="Calibri"/>
      <family val="2"/>
      <scheme val="minor"/>
    </font>
    <font>
      <i/>
      <sz val="11"/>
      <name val="Calibri"/>
      <family val="2"/>
      <scheme val="minor"/>
    </font>
    <font>
      <i/>
      <u/>
      <sz val="11"/>
      <name val="Calibri"/>
      <family val="2"/>
      <scheme val="minor"/>
    </font>
    <font>
      <i/>
      <sz val="11"/>
      <color theme="0"/>
      <name val="Calibri"/>
      <family val="2"/>
      <scheme val="minor"/>
    </font>
    <font>
      <u/>
      <sz val="11"/>
      <color rgb="FF9C0006"/>
      <name val="Calibri"/>
      <family val="2"/>
      <scheme val="minor"/>
    </font>
    <font>
      <sz val="11"/>
      <color rgb="FFFF0000"/>
      <name val="Calibri"/>
      <family val="2"/>
      <scheme val="minor"/>
    </font>
    <font>
      <b/>
      <sz val="13"/>
      <color theme="1"/>
      <name val="Calibri"/>
      <family val="2"/>
      <scheme val="minor"/>
    </font>
    <font>
      <sz val="11"/>
      <color theme="1" tint="0.499984740745262"/>
      <name val="Calibri"/>
      <family val="2"/>
      <scheme val="minor"/>
    </font>
    <font>
      <sz val="8"/>
      <color rgb="FF000000"/>
      <name val="Segoe UI"/>
      <family val="2"/>
    </font>
    <font>
      <i/>
      <sz val="11"/>
      <color rgb="FF0000FF"/>
      <name val="Calibri"/>
      <family val="2"/>
      <scheme val="minor"/>
    </font>
    <font>
      <sz val="11"/>
      <color theme="9"/>
      <name val="Calibri"/>
      <family val="2"/>
      <scheme val="minor"/>
    </font>
    <font>
      <u/>
      <sz val="11"/>
      <color theme="9"/>
      <name val="Calibri"/>
      <family val="2"/>
      <scheme val="minor"/>
    </font>
    <font>
      <b/>
      <sz val="14"/>
      <color theme="9"/>
      <name val="Calibri"/>
      <family val="2"/>
      <scheme val="minor"/>
    </font>
    <font>
      <b/>
      <u/>
      <sz val="11"/>
      <color theme="1"/>
      <name val="Calibri"/>
      <family val="2"/>
      <scheme val="minor"/>
    </font>
    <font>
      <b/>
      <u/>
      <sz val="11"/>
      <name val="Calibri"/>
      <family val="2"/>
      <scheme val="minor"/>
    </font>
    <font>
      <u/>
      <sz val="11"/>
      <color theme="0"/>
      <name val="Calibri"/>
      <family val="2"/>
      <scheme val="minor"/>
    </font>
    <font>
      <b/>
      <sz val="14"/>
      <color theme="0"/>
      <name val="Calibri"/>
      <family val="2"/>
      <scheme val="minor"/>
    </font>
    <font>
      <b/>
      <sz val="12"/>
      <color theme="0"/>
      <name val="Calibri"/>
      <family val="2"/>
      <scheme val="minor"/>
    </font>
    <font>
      <sz val="12"/>
      <color theme="0"/>
      <name val="Calibri"/>
      <family val="2"/>
      <scheme val="minor"/>
    </font>
    <font>
      <b/>
      <sz val="22"/>
      <color theme="1"/>
      <name val="Tw Cen MT Condensed"/>
      <family val="2"/>
    </font>
    <font>
      <b/>
      <u/>
      <sz val="11"/>
      <color theme="10"/>
      <name val="Calibri"/>
      <family val="2"/>
      <scheme val="minor"/>
    </font>
    <font>
      <sz val="11"/>
      <color theme="1" tint="4.9989318521683403E-2"/>
      <name val="Calibri"/>
      <family val="2"/>
      <scheme val="minor"/>
    </font>
  </fonts>
  <fills count="7">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2"/>
        <bgColor indexed="64"/>
      </patternFill>
    </fill>
    <fill>
      <patternFill patternType="solid">
        <fgColor rgb="FFFF0000"/>
        <bgColor indexed="64"/>
      </patternFill>
    </fill>
    <fill>
      <patternFill patternType="solid">
        <fgColor theme="0" tint="-4.9989318521683403E-2"/>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theme="0" tint="-0.34998626667073579"/>
      </left>
      <right style="medium">
        <color theme="0" tint="-0.34998626667073579"/>
      </right>
      <top style="medium">
        <color indexed="64"/>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indexed="64"/>
      </bottom>
      <diagonal/>
    </border>
    <border>
      <left style="medium">
        <color theme="0" tint="-0.34998626667073579"/>
      </left>
      <right style="medium">
        <color indexed="64"/>
      </right>
      <top style="medium">
        <color indexed="64"/>
      </top>
      <bottom/>
      <diagonal/>
    </border>
    <border>
      <left style="medium">
        <color theme="0" tint="-0.34998626667073579"/>
      </left>
      <right style="medium">
        <color indexed="64"/>
      </right>
      <top/>
      <bottom/>
      <diagonal/>
    </border>
    <border>
      <left style="medium">
        <color theme="0" tint="-0.34998626667073579"/>
      </left>
      <right style="medium">
        <color indexed="64"/>
      </right>
      <top/>
      <bottom style="medium">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theme="0" tint="-0.34998626667073579"/>
      </left>
      <right/>
      <top/>
      <bottom/>
      <diagonal/>
    </border>
    <border>
      <left style="medium">
        <color theme="0" tint="-0.34998626667073579"/>
      </left>
      <right/>
      <top style="medium">
        <color indexed="64"/>
      </top>
      <bottom style="medium">
        <color indexed="64"/>
      </bottom>
      <diagonal/>
    </border>
    <border>
      <left/>
      <right style="medium">
        <color theme="0" tint="-0.34998626667073579"/>
      </right>
      <top style="medium">
        <color indexed="64"/>
      </top>
      <bottom style="medium">
        <color indexed="64"/>
      </bottom>
      <diagonal/>
    </border>
    <border>
      <left/>
      <right style="medium">
        <color theme="0" tint="-0.34998626667073579"/>
      </right>
      <top/>
      <bottom/>
      <diagonal/>
    </border>
    <border>
      <left style="medium">
        <color theme="0" tint="-0.34998626667073579"/>
      </left>
      <right/>
      <top/>
      <bottom style="medium">
        <color indexed="64"/>
      </bottom>
      <diagonal/>
    </border>
    <border>
      <left/>
      <right style="medium">
        <color theme="0" tint="-0.34998626667073579"/>
      </right>
      <top/>
      <bottom style="medium">
        <color indexed="64"/>
      </bottom>
      <diagonal/>
    </border>
    <border>
      <left style="medium">
        <color theme="0" tint="-0.34998626667073579"/>
      </left>
      <right/>
      <top style="medium">
        <color indexed="64"/>
      </top>
      <bottom/>
      <diagonal/>
    </border>
    <border>
      <left/>
      <right style="medium">
        <color theme="0" tint="-0.34998626667073579"/>
      </right>
      <top style="medium">
        <color indexed="64"/>
      </top>
      <bottom/>
      <diagonal/>
    </border>
    <border>
      <left style="medium">
        <color indexed="64"/>
      </left>
      <right/>
      <top/>
      <bottom style="dotted">
        <color theme="0" tint="-0.34998626667073579"/>
      </bottom>
      <diagonal/>
    </border>
    <border>
      <left style="medium">
        <color theme="0" tint="-0.34998626667073579"/>
      </left>
      <right/>
      <top/>
      <bottom style="dotted">
        <color theme="0" tint="-0.34998626667073579"/>
      </bottom>
      <diagonal/>
    </border>
    <border>
      <left/>
      <right style="medium">
        <color theme="0" tint="-0.34998626667073579"/>
      </right>
      <top/>
      <bottom style="dotted">
        <color theme="0" tint="-0.34998626667073579"/>
      </bottom>
      <diagonal/>
    </border>
    <border>
      <left/>
      <right style="medium">
        <color indexed="64"/>
      </right>
      <top/>
      <bottom style="dotted">
        <color theme="0" tint="-0.34998626667073579"/>
      </bottom>
      <diagonal/>
    </border>
  </borders>
  <cellStyleXfs count="8">
    <xf numFmtId="0" fontId="0" fillId="0" borderId="0"/>
    <xf numFmtId="0" fontId="3" fillId="0" borderId="0"/>
    <xf numFmtId="44" fontId="3" fillId="0" borderId="0" applyFont="0" applyFill="0" applyBorder="0" applyAlignment="0" applyProtection="0"/>
    <xf numFmtId="0" fontId="4" fillId="0" borderId="0"/>
    <xf numFmtId="0" fontId="1" fillId="0" borderId="0"/>
    <xf numFmtId="9" fontId="3"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cellStyleXfs>
  <cellXfs count="317">
    <xf numFmtId="0" fontId="0" fillId="0" borderId="0" xfId="0"/>
    <xf numFmtId="0" fontId="15" fillId="0" borderId="0" xfId="0" applyFont="1"/>
    <xf numFmtId="0" fontId="15" fillId="0" borderId="0" xfId="0" applyFont="1" applyFill="1" applyProtection="1"/>
    <xf numFmtId="0" fontId="0" fillId="0" borderId="0" xfId="0" applyFont="1" applyProtection="1"/>
    <xf numFmtId="0" fontId="5" fillId="0" borderId="0" xfId="0" applyFont="1" applyProtection="1"/>
    <xf numFmtId="0" fontId="20" fillId="0" borderId="0" xfId="0" applyFont="1" applyProtection="1"/>
    <xf numFmtId="0" fontId="18" fillId="0" borderId="0" xfId="0" applyFont="1" applyProtection="1"/>
    <xf numFmtId="0" fontId="0" fillId="0" borderId="0" xfId="0" applyFont="1" applyAlignment="1" applyProtection="1"/>
    <xf numFmtId="0" fontId="23" fillId="0" borderId="0" xfId="0" applyFont="1" applyProtection="1"/>
    <xf numFmtId="0" fontId="13" fillId="0" borderId="0" xfId="0" applyFont="1" applyFill="1" applyAlignment="1" applyProtection="1">
      <alignment horizontal="center"/>
    </xf>
    <xf numFmtId="0" fontId="7" fillId="0" borderId="0" xfId="0" applyFont="1" applyFill="1" applyAlignment="1" applyProtection="1">
      <alignment horizontal="left"/>
    </xf>
    <xf numFmtId="0" fontId="13" fillId="0" borderId="0" xfId="0" applyFont="1" applyAlignment="1" applyProtection="1">
      <alignment horizontal="center"/>
    </xf>
    <xf numFmtId="0" fontId="2" fillId="0" borderId="0" xfId="0" applyFont="1" applyFill="1" applyAlignment="1" applyProtection="1">
      <alignment horizontal="left"/>
    </xf>
    <xf numFmtId="0" fontId="15" fillId="0" borderId="0" xfId="0" applyFont="1" applyProtection="1"/>
    <xf numFmtId="0" fontId="14" fillId="0" borderId="0" xfId="0" applyFont="1" applyProtection="1"/>
    <xf numFmtId="3" fontId="13" fillId="0" borderId="0" xfId="0" applyNumberFormat="1" applyFont="1" applyFill="1" applyAlignment="1" applyProtection="1">
      <alignment horizontal="center"/>
    </xf>
    <xf numFmtId="0" fontId="2" fillId="0" borderId="0" xfId="0" applyFont="1" applyProtection="1"/>
    <xf numFmtId="3" fontId="2" fillId="0" borderId="0" xfId="0" applyNumberFormat="1" applyFont="1" applyFill="1" applyAlignment="1" applyProtection="1">
      <alignment horizontal="center"/>
    </xf>
    <xf numFmtId="0" fontId="0" fillId="0" borderId="0" xfId="0" applyFont="1" applyFill="1" applyProtection="1"/>
    <xf numFmtId="164" fontId="2" fillId="0" borderId="0" xfId="0" applyNumberFormat="1" applyFont="1" applyFill="1" applyBorder="1" applyAlignment="1" applyProtection="1">
      <alignment horizontal="center"/>
    </xf>
    <xf numFmtId="164" fontId="14" fillId="0" borderId="0" xfId="0" applyNumberFormat="1" applyFont="1" applyAlignment="1" applyProtection="1">
      <alignment horizontal="center"/>
    </xf>
    <xf numFmtId="0" fontId="2" fillId="0" borderId="0" xfId="0" applyFont="1" applyAlignment="1" applyProtection="1">
      <alignment horizontal="right"/>
    </xf>
    <xf numFmtId="0" fontId="7" fillId="0" borderId="0" xfId="0" applyFont="1" applyFill="1" applyAlignment="1" applyProtection="1"/>
    <xf numFmtId="0" fontId="2" fillId="0" borderId="0" xfId="0" applyFont="1" applyFill="1" applyAlignment="1" applyProtection="1">
      <alignment horizontal="right"/>
    </xf>
    <xf numFmtId="0" fontId="2" fillId="0" borderId="10" xfId="0" applyFont="1" applyBorder="1" applyAlignment="1" applyProtection="1">
      <alignment horizontal="center" wrapText="1"/>
    </xf>
    <xf numFmtId="0" fontId="19" fillId="0" borderId="10" xfId="0" applyFont="1" applyBorder="1" applyAlignment="1" applyProtection="1">
      <alignment horizontal="center" wrapText="1"/>
    </xf>
    <xf numFmtId="0" fontId="19" fillId="0" borderId="11" xfId="0" applyFont="1" applyBorder="1" applyAlignment="1" applyProtection="1">
      <alignment horizontal="center" wrapText="1"/>
    </xf>
    <xf numFmtId="0" fontId="7" fillId="0" borderId="0" xfId="0" applyFont="1" applyFill="1" applyBorder="1" applyAlignment="1" applyProtection="1"/>
    <xf numFmtId="0" fontId="0" fillId="0" borderId="0" xfId="0" applyFont="1" applyAlignment="1" applyProtection="1">
      <alignment wrapText="1"/>
    </xf>
    <xf numFmtId="0" fontId="7" fillId="0" borderId="0" xfId="0" applyFont="1" applyFill="1" applyBorder="1" applyAlignment="1" applyProtection="1">
      <alignment horizontal="center"/>
    </xf>
    <xf numFmtId="0" fontId="15" fillId="0" borderId="0" xfId="0" applyFont="1" applyFill="1" applyBorder="1" applyAlignment="1" applyProtection="1">
      <alignment wrapText="1"/>
    </xf>
    <xf numFmtId="0" fontId="15" fillId="0" borderId="0" xfId="0" applyFont="1" applyFill="1" applyBorder="1" applyProtection="1"/>
    <xf numFmtId="10" fontId="15" fillId="0" borderId="0" xfId="0" applyNumberFormat="1" applyFont="1" applyFill="1" applyBorder="1" applyAlignment="1" applyProtection="1">
      <alignment horizontal="right"/>
    </xf>
    <xf numFmtId="10" fontId="0" fillId="0" borderId="0" xfId="6" applyNumberFormat="1" applyFont="1" applyProtection="1"/>
    <xf numFmtId="10" fontId="15" fillId="0" borderId="0" xfId="6" applyNumberFormat="1" applyFont="1" applyFill="1" applyBorder="1" applyProtection="1"/>
    <xf numFmtId="10" fontId="0" fillId="0" borderId="0" xfId="0" applyNumberFormat="1" applyFont="1" applyAlignment="1" applyProtection="1">
      <alignment horizontal="right"/>
    </xf>
    <xf numFmtId="0" fontId="0" fillId="0" borderId="0" xfId="0" applyFont="1" applyAlignment="1" applyProtection="1">
      <alignment horizontal="right"/>
    </xf>
    <xf numFmtId="0" fontId="7" fillId="0" borderId="0" xfId="0" applyFont="1" applyAlignment="1" applyProtection="1">
      <alignment horizontal="center"/>
    </xf>
    <xf numFmtId="0" fontId="2" fillId="0" borderId="7" xfId="0" applyFont="1" applyBorder="1" applyAlignment="1" applyProtection="1">
      <alignment wrapText="1"/>
    </xf>
    <xf numFmtId="0" fontId="22" fillId="0" borderId="7" xfId="0" applyFont="1" applyFill="1" applyBorder="1" applyAlignment="1" applyProtection="1">
      <alignment horizontal="left" vertical="center" wrapText="1" indent="1"/>
    </xf>
    <xf numFmtId="0" fontId="23" fillId="0" borderId="0" xfId="0" applyFont="1" applyAlignment="1" applyProtection="1">
      <alignment wrapText="1"/>
    </xf>
    <xf numFmtId="0" fontId="25" fillId="0" borderId="7" xfId="0" applyFont="1" applyFill="1" applyBorder="1" applyAlignment="1" applyProtection="1">
      <alignment horizontal="left" vertical="center" wrapText="1" indent="1"/>
    </xf>
    <xf numFmtId="0" fontId="23" fillId="0" borderId="0" xfId="0" applyFont="1" applyFill="1" applyAlignment="1" applyProtection="1">
      <alignment wrapText="1"/>
    </xf>
    <xf numFmtId="0" fontId="5" fillId="0" borderId="0" xfId="0" applyFont="1" applyFill="1" applyProtection="1"/>
    <xf numFmtId="10" fontId="0" fillId="0" borderId="0" xfId="6" applyNumberFormat="1" applyFont="1" applyFill="1" applyProtection="1"/>
    <xf numFmtId="10" fontId="0" fillId="0" borderId="0" xfId="0" applyNumberFormat="1" applyFont="1" applyFill="1" applyAlignment="1" applyProtection="1">
      <alignment horizontal="right"/>
    </xf>
    <xf numFmtId="0" fontId="0" fillId="0" borderId="0" xfId="0" applyFont="1" applyFill="1" applyAlignment="1" applyProtection="1">
      <alignment horizontal="right"/>
    </xf>
    <xf numFmtId="0" fontId="0" fillId="0" borderId="7" xfId="0" applyFont="1" applyBorder="1" applyAlignment="1" applyProtection="1">
      <alignment horizontal="left" wrapText="1" indent="1"/>
    </xf>
    <xf numFmtId="0" fontId="0" fillId="0" borderId="7" xfId="0" applyFont="1" applyBorder="1" applyAlignment="1" applyProtection="1">
      <alignment horizontal="left" wrapText="1" indent="2"/>
    </xf>
    <xf numFmtId="0" fontId="22" fillId="0" borderId="7" xfId="0" applyFont="1" applyFill="1" applyBorder="1" applyAlignment="1" applyProtection="1">
      <alignment horizontal="left" vertical="center" wrapText="1"/>
    </xf>
    <xf numFmtId="0" fontId="0" fillId="0" borderId="4" xfId="0" applyFont="1" applyBorder="1" applyAlignment="1" applyProtection="1">
      <alignment horizontal="left" indent="1"/>
    </xf>
    <xf numFmtId="0" fontId="0" fillId="0" borderId="9" xfId="0" applyFont="1" applyBorder="1" applyProtection="1"/>
    <xf numFmtId="0" fontId="0" fillId="0" borderId="0" xfId="0" applyFill="1" applyProtection="1"/>
    <xf numFmtId="0" fontId="0" fillId="4" borderId="0" xfId="0" applyFill="1" applyProtection="1"/>
    <xf numFmtId="0" fontId="8" fillId="0" borderId="0" xfId="1" applyFont="1" applyFill="1" applyAlignment="1" applyProtection="1">
      <alignment horizontal="right"/>
    </xf>
    <xf numFmtId="0" fontId="0" fillId="0" borderId="0" xfId="0" applyFill="1" applyAlignment="1" applyProtection="1">
      <alignment vertical="center"/>
    </xf>
    <xf numFmtId="0" fontId="0" fillId="4" borderId="0" xfId="0" applyFill="1" applyAlignment="1" applyProtection="1">
      <alignment vertical="center"/>
    </xf>
    <xf numFmtId="0" fontId="0" fillId="0" borderId="0" xfId="0" applyFill="1" applyAlignment="1" applyProtection="1">
      <alignment vertical="center" wrapText="1"/>
    </xf>
    <xf numFmtId="0" fontId="0" fillId="0" borderId="0" xfId="0" applyFill="1" applyAlignment="1" applyProtection="1">
      <alignment horizontal="left" vertical="top" wrapText="1"/>
    </xf>
    <xf numFmtId="0" fontId="0" fillId="0" borderId="0" xfId="0" applyFill="1" applyAlignment="1" applyProtection="1"/>
    <xf numFmtId="0" fontId="0" fillId="0" borderId="0" xfId="0" applyFill="1" applyAlignment="1" applyProtection="1">
      <alignment horizontal="left"/>
    </xf>
    <xf numFmtId="0" fontId="6" fillId="0" borderId="0" xfId="7" applyFill="1" applyAlignment="1" applyProtection="1">
      <protection locked="0"/>
    </xf>
    <xf numFmtId="0" fontId="0" fillId="0" borderId="0" xfId="0" applyFill="1" applyProtection="1">
      <protection locked="0"/>
    </xf>
    <xf numFmtId="0" fontId="6" fillId="0" borderId="0" xfId="7" applyFill="1" applyAlignment="1" applyProtection="1">
      <alignment horizontal="right"/>
      <protection locked="0"/>
    </xf>
    <xf numFmtId="14" fontId="32" fillId="3" borderId="0" xfId="0" applyNumberFormat="1" applyFont="1" applyFill="1" applyProtection="1">
      <protection locked="0"/>
    </xf>
    <xf numFmtId="3" fontId="33" fillId="3" borderId="0" xfId="0" applyNumberFormat="1" applyFont="1" applyFill="1" applyAlignment="1" applyProtection="1">
      <alignment horizontal="center"/>
      <protection locked="0"/>
    </xf>
    <xf numFmtId="166" fontId="33" fillId="3" borderId="0" xfId="0" applyNumberFormat="1" applyFont="1" applyFill="1" applyBorder="1" applyAlignment="1" applyProtection="1">
      <protection locked="0"/>
    </xf>
    <xf numFmtId="166" fontId="33" fillId="3" borderId="0" xfId="0" applyNumberFormat="1" applyFont="1" applyFill="1" applyBorder="1" applyAlignment="1" applyProtection="1">
      <alignment horizontal="right" vertical="center"/>
      <protection locked="0"/>
    </xf>
    <xf numFmtId="165" fontId="33" fillId="3" borderId="16" xfId="0" applyNumberFormat="1" applyFont="1" applyFill="1" applyBorder="1" applyAlignment="1" applyProtection="1">
      <alignment horizontal="right" vertical="center"/>
      <protection locked="0"/>
    </xf>
    <xf numFmtId="166" fontId="33" fillId="3" borderId="5" xfId="0" applyNumberFormat="1" applyFont="1" applyFill="1" applyBorder="1" applyAlignment="1" applyProtection="1">
      <protection locked="0"/>
    </xf>
    <xf numFmtId="0" fontId="7" fillId="0" borderId="0" xfId="0" applyFont="1" applyFill="1" applyAlignment="1" applyProtection="1">
      <alignment horizontal="right"/>
    </xf>
    <xf numFmtId="0" fontId="7" fillId="0" borderId="0" xfId="0" applyNumberFormat="1" applyFont="1" applyFill="1" applyBorder="1" applyAlignment="1" applyProtection="1">
      <alignment horizontal="center"/>
    </xf>
    <xf numFmtId="0" fontId="37" fillId="0" borderId="0" xfId="0" applyFont="1" applyFill="1" applyProtection="1"/>
    <xf numFmtId="1" fontId="33" fillId="3" borderId="0" xfId="0" applyNumberFormat="1" applyFont="1" applyFill="1" applyBorder="1" applyAlignment="1" applyProtection="1">
      <alignment horizontal="center"/>
      <protection locked="0"/>
    </xf>
    <xf numFmtId="0" fontId="23" fillId="0" borderId="0" xfId="0" applyFont="1" applyAlignment="1" applyProtection="1"/>
    <xf numFmtId="164" fontId="33" fillId="3" borderId="0" xfId="0" applyNumberFormat="1" applyFont="1" applyFill="1" applyBorder="1" applyAlignment="1" applyProtection="1">
      <alignment horizontal="center"/>
      <protection locked="0"/>
    </xf>
    <xf numFmtId="0" fontId="29" fillId="0" borderId="0" xfId="0" applyFont="1" applyAlignment="1" applyProtection="1">
      <alignment vertical="top" wrapText="1"/>
    </xf>
    <xf numFmtId="0" fontId="19" fillId="0" borderId="18" xfId="0" applyFont="1" applyBorder="1" applyAlignment="1" applyProtection="1">
      <alignment horizontal="center" wrapText="1"/>
    </xf>
    <xf numFmtId="0" fontId="16" fillId="0" borderId="19" xfId="0" applyFont="1" applyFill="1" applyBorder="1" applyAlignment="1" applyProtection="1">
      <alignment horizontal="right" vertical="center"/>
    </xf>
    <xf numFmtId="0" fontId="19" fillId="0" borderId="19" xfId="0" applyFont="1" applyBorder="1" applyAlignment="1" applyProtection="1">
      <alignment horizontal="center" wrapText="1"/>
    </xf>
    <xf numFmtId="0" fontId="16" fillId="0" borderId="20" xfId="0" applyFont="1" applyFill="1" applyBorder="1" applyAlignment="1" applyProtection="1">
      <alignment horizontal="right" vertical="center"/>
    </xf>
    <xf numFmtId="0" fontId="19" fillId="0" borderId="15" xfId="0" applyFont="1" applyBorder="1" applyAlignment="1" applyProtection="1">
      <alignment horizontal="center" wrapText="1"/>
    </xf>
    <xf numFmtId="0" fontId="16" fillId="0" borderId="16" xfId="0" applyFont="1" applyFill="1" applyBorder="1" applyAlignment="1" applyProtection="1">
      <alignment horizontal="right" vertical="center"/>
    </xf>
    <xf numFmtId="0" fontId="19" fillId="0" borderId="16" xfId="0" applyFont="1" applyBorder="1" applyAlignment="1" applyProtection="1">
      <alignment horizontal="center" wrapText="1"/>
    </xf>
    <xf numFmtId="0" fontId="16" fillId="0" borderId="17" xfId="0" applyFont="1" applyFill="1" applyBorder="1" applyAlignment="1" applyProtection="1">
      <alignment horizontal="right" vertical="center"/>
    </xf>
    <xf numFmtId="0" fontId="2" fillId="0" borderId="15" xfId="0" applyFont="1" applyBorder="1" applyAlignment="1" applyProtection="1">
      <alignment horizontal="center" wrapText="1"/>
    </xf>
    <xf numFmtId="0" fontId="2" fillId="0" borderId="16" xfId="0" applyFont="1" applyBorder="1" applyAlignment="1" applyProtection="1">
      <alignment horizontal="center" wrapText="1"/>
    </xf>
    <xf numFmtId="3" fontId="22" fillId="0" borderId="16" xfId="0" applyNumberFormat="1" applyFont="1" applyFill="1" applyBorder="1" applyAlignment="1" applyProtection="1">
      <alignment horizontal="right" vertical="center"/>
    </xf>
    <xf numFmtId="166" fontId="0" fillId="0" borderId="0" xfId="0" applyNumberFormat="1" applyFont="1" applyFill="1" applyBorder="1" applyAlignment="1" applyProtection="1"/>
    <xf numFmtId="0" fontId="16" fillId="0" borderId="0" xfId="0" applyFont="1" applyFill="1" applyBorder="1" applyAlignment="1" applyProtection="1">
      <alignment horizontal="right" vertical="center"/>
    </xf>
    <xf numFmtId="0" fontId="2" fillId="0" borderId="0" xfId="0" applyFont="1" applyBorder="1" applyAlignment="1" applyProtection="1">
      <alignment horizontal="center" wrapText="1"/>
    </xf>
    <xf numFmtId="0" fontId="42" fillId="0" borderId="0" xfId="0" applyFont="1" applyProtection="1"/>
    <xf numFmtId="0" fontId="43" fillId="0" borderId="0" xfId="0" applyFont="1" applyFill="1" applyProtection="1"/>
    <xf numFmtId="0" fontId="0" fillId="0" borderId="0" xfId="0" applyFont="1" applyProtection="1">
      <protection locked="0" hidden="1"/>
    </xf>
    <xf numFmtId="0" fontId="5" fillId="0" borderId="0" xfId="0" applyFont="1" applyProtection="1">
      <protection locked="0" hidden="1"/>
    </xf>
    <xf numFmtId="0" fontId="0" fillId="0" borderId="0" xfId="0" applyFont="1" applyProtection="1">
      <protection hidden="1"/>
    </xf>
    <xf numFmtId="0" fontId="20" fillId="0" borderId="0" xfId="0" applyFont="1" applyProtection="1">
      <protection hidden="1"/>
    </xf>
    <xf numFmtId="0" fontId="5" fillId="0" borderId="0" xfId="0" applyFont="1" applyProtection="1">
      <protection hidden="1"/>
    </xf>
    <xf numFmtId="0" fontId="18" fillId="0" borderId="0" xfId="0" applyFont="1" applyProtection="1">
      <protection hidden="1"/>
    </xf>
    <xf numFmtId="0" fontId="0" fillId="0" borderId="7" xfId="0" applyFont="1" applyBorder="1" applyAlignment="1" applyProtection="1">
      <protection hidden="1"/>
    </xf>
    <xf numFmtId="0" fontId="0" fillId="0" borderId="0" xfId="0" applyFont="1" applyBorder="1" applyAlignment="1" applyProtection="1">
      <protection hidden="1"/>
    </xf>
    <xf numFmtId="0" fontId="0" fillId="0" borderId="7" xfId="0" applyFont="1" applyBorder="1" applyProtection="1">
      <protection hidden="1"/>
    </xf>
    <xf numFmtId="0" fontId="0" fillId="0" borderId="0" xfId="0" applyFont="1" applyBorder="1" applyProtection="1">
      <protection hidden="1"/>
    </xf>
    <xf numFmtId="0" fontId="2" fillId="0" borderId="4" xfId="0" applyFont="1" applyBorder="1" applyProtection="1">
      <protection hidden="1"/>
    </xf>
    <xf numFmtId="0" fontId="0" fillId="0" borderId="5" xfId="0" applyFont="1" applyBorder="1" applyProtection="1">
      <protection hidden="1"/>
    </xf>
    <xf numFmtId="10" fontId="2" fillId="0" borderId="0" xfId="6" applyNumberFormat="1" applyFont="1" applyBorder="1" applyProtection="1">
      <protection hidden="1"/>
    </xf>
    <xf numFmtId="0" fontId="0" fillId="0" borderId="0" xfId="0" applyFont="1" applyAlignment="1" applyProtection="1">
      <alignment horizontal="left" vertical="top"/>
      <protection locked="0" hidden="1"/>
    </xf>
    <xf numFmtId="0" fontId="0" fillId="0" borderId="4" xfId="0" applyFont="1" applyBorder="1" applyProtection="1">
      <protection hidden="1"/>
    </xf>
    <xf numFmtId="165" fontId="0" fillId="0" borderId="0" xfId="0" applyNumberFormat="1" applyFont="1" applyFill="1" applyBorder="1" applyProtection="1">
      <protection hidden="1"/>
    </xf>
    <xf numFmtId="0" fontId="18" fillId="0" borderId="0" xfId="0" applyFont="1" applyAlignment="1" applyProtection="1">
      <alignment horizontal="center" wrapText="1"/>
      <protection hidden="1"/>
    </xf>
    <xf numFmtId="0" fontId="18" fillId="0" borderId="0" xfId="0" applyFont="1" applyAlignment="1" applyProtection="1">
      <alignment wrapText="1"/>
      <protection hidden="1"/>
    </xf>
    <xf numFmtId="0" fontId="17" fillId="0" borderId="0" xfId="0" applyFont="1" applyProtection="1">
      <protection hidden="1"/>
    </xf>
    <xf numFmtId="9" fontId="0" fillId="0" borderId="7" xfId="0" applyNumberFormat="1" applyFont="1" applyBorder="1" applyAlignment="1" applyProtection="1">
      <alignment horizontal="center"/>
      <protection hidden="1"/>
    </xf>
    <xf numFmtId="9" fontId="0" fillId="0" borderId="4" xfId="0" applyNumberFormat="1" applyFont="1" applyBorder="1" applyAlignment="1" applyProtection="1">
      <alignment horizontal="center"/>
      <protection hidden="1"/>
    </xf>
    <xf numFmtId="9" fontId="21" fillId="0" borderId="0" xfId="0" applyNumberFormat="1" applyFont="1" applyBorder="1" applyAlignment="1" applyProtection="1">
      <alignment horizontal="center"/>
      <protection hidden="1"/>
    </xf>
    <xf numFmtId="166" fontId="21" fillId="0" borderId="0" xfId="6" applyNumberFormat="1" applyFont="1" applyBorder="1" applyProtection="1">
      <protection hidden="1"/>
    </xf>
    <xf numFmtId="0" fontId="0" fillId="0" borderId="0" xfId="0" applyFont="1" applyAlignment="1" applyProtection="1">
      <alignment horizontal="left" vertical="top" wrapText="1"/>
      <protection locked="0" hidden="1"/>
    </xf>
    <xf numFmtId="0" fontId="41" fillId="0" borderId="0" xfId="0" applyFont="1" applyProtection="1">
      <protection hidden="1"/>
    </xf>
    <xf numFmtId="0" fontId="46" fillId="0" borderId="0" xfId="0" applyFont="1" applyProtection="1">
      <protection hidden="1"/>
    </xf>
    <xf numFmtId="165" fontId="0" fillId="0" borderId="14" xfId="0" applyNumberFormat="1" applyFont="1" applyFill="1" applyBorder="1" applyProtection="1">
      <protection hidden="1"/>
    </xf>
    <xf numFmtId="165" fontId="45" fillId="0" borderId="0" xfId="0" applyNumberFormat="1" applyFont="1" applyProtection="1">
      <protection hidden="1"/>
    </xf>
    <xf numFmtId="166" fontId="0" fillId="0" borderId="30" xfId="0" applyNumberFormat="1" applyFont="1" applyFill="1" applyBorder="1" applyProtection="1">
      <protection hidden="1"/>
    </xf>
    <xf numFmtId="166" fontId="0" fillId="0" borderId="31" xfId="0" applyNumberFormat="1" applyFont="1" applyFill="1" applyBorder="1" applyProtection="1">
      <protection hidden="1"/>
    </xf>
    <xf numFmtId="166" fontId="45" fillId="0" borderId="0" xfId="6" applyNumberFormat="1" applyFont="1" applyProtection="1">
      <protection hidden="1"/>
    </xf>
    <xf numFmtId="166" fontId="0" fillId="0" borderId="12" xfId="0" applyNumberFormat="1" applyFont="1" applyFill="1" applyBorder="1" applyProtection="1">
      <protection hidden="1"/>
    </xf>
    <xf numFmtId="166" fontId="0" fillId="0" borderId="14" xfId="0" applyNumberFormat="1" applyFont="1" applyFill="1" applyBorder="1" applyProtection="1">
      <protection hidden="1"/>
    </xf>
    <xf numFmtId="166" fontId="0" fillId="0" borderId="0" xfId="0" applyNumberFormat="1" applyFont="1" applyFill="1" applyBorder="1" applyProtection="1">
      <protection hidden="1"/>
    </xf>
    <xf numFmtId="166" fontId="0" fillId="0" borderId="8" xfId="0" applyNumberFormat="1" applyFont="1" applyFill="1" applyBorder="1" applyProtection="1">
      <protection hidden="1"/>
    </xf>
    <xf numFmtId="166" fontId="0" fillId="0" borderId="5" xfId="0" applyNumberFormat="1" applyFont="1" applyFill="1" applyBorder="1" applyProtection="1">
      <protection hidden="1"/>
    </xf>
    <xf numFmtId="166" fontId="0" fillId="0" borderId="6" xfId="0" applyNumberFormat="1" applyFont="1" applyFill="1" applyBorder="1" applyProtection="1">
      <protection hidden="1"/>
    </xf>
    <xf numFmtId="0" fontId="20" fillId="0" borderId="0" xfId="0" applyFont="1" applyFill="1" applyAlignment="1" applyProtection="1">
      <protection hidden="1"/>
    </xf>
    <xf numFmtId="0" fontId="0" fillId="0" borderId="0" xfId="0" applyFont="1" applyFill="1" applyAlignment="1" applyProtection="1">
      <protection hidden="1"/>
    </xf>
    <xf numFmtId="0" fontId="0" fillId="0" borderId="0" xfId="0" applyFont="1" applyFill="1" applyProtection="1">
      <protection hidden="1"/>
    </xf>
    <xf numFmtId="0" fontId="29" fillId="0" borderId="0" xfId="0" applyFont="1" applyFill="1" applyAlignment="1" applyProtection="1">
      <protection hidden="1"/>
    </xf>
    <xf numFmtId="10" fontId="0" fillId="0" borderId="0" xfId="0" applyNumberFormat="1" applyFont="1" applyBorder="1" applyAlignment="1" applyProtection="1">
      <alignment horizontal="center"/>
      <protection hidden="1"/>
    </xf>
    <xf numFmtId="10" fontId="0" fillId="0" borderId="8" xfId="0" applyNumberFormat="1" applyFont="1" applyBorder="1" applyAlignment="1" applyProtection="1">
      <alignment horizontal="center"/>
      <protection hidden="1"/>
    </xf>
    <xf numFmtId="10" fontId="0" fillId="0" borderId="5" xfId="0" applyNumberFormat="1" applyFont="1" applyBorder="1" applyAlignment="1" applyProtection="1">
      <alignment horizontal="center"/>
      <protection hidden="1"/>
    </xf>
    <xf numFmtId="10" fontId="0" fillId="0" borderId="6" xfId="0" applyNumberFormat="1" applyFont="1" applyBorder="1" applyAlignment="1" applyProtection="1">
      <alignment horizontal="center"/>
      <protection hidden="1"/>
    </xf>
    <xf numFmtId="0" fontId="0" fillId="0" borderId="32" xfId="0" applyFont="1" applyFill="1" applyBorder="1" applyAlignment="1" applyProtection="1">
      <alignment wrapText="1"/>
      <protection hidden="1"/>
    </xf>
    <xf numFmtId="0" fontId="0" fillId="0" borderId="29" xfId="0" applyFont="1" applyFill="1" applyBorder="1" applyAlignment="1" applyProtection="1">
      <alignment wrapText="1"/>
      <protection hidden="1"/>
    </xf>
    <xf numFmtId="0" fontId="0" fillId="0" borderId="13" xfId="0" applyFont="1" applyFill="1" applyBorder="1" applyAlignment="1" applyProtection="1">
      <alignment wrapText="1"/>
      <protection hidden="1"/>
    </xf>
    <xf numFmtId="0" fontId="0" fillId="0" borderId="7" xfId="0" applyFont="1" applyFill="1" applyBorder="1" applyAlignment="1" applyProtection="1">
      <alignment wrapText="1"/>
      <protection hidden="1"/>
    </xf>
    <xf numFmtId="0" fontId="0" fillId="0" borderId="4" xfId="0" applyFont="1" applyFill="1" applyBorder="1" applyAlignment="1" applyProtection="1">
      <alignment wrapText="1"/>
      <protection hidden="1"/>
    </xf>
    <xf numFmtId="0" fontId="0" fillId="0" borderId="0" xfId="0" applyFont="1" applyAlignment="1" applyProtection="1">
      <alignment wrapText="1"/>
      <protection hidden="1"/>
    </xf>
    <xf numFmtId="0" fontId="0" fillId="0" borderId="0" xfId="0" applyFont="1" applyAlignment="1" applyProtection="1">
      <alignment vertical="top" wrapText="1"/>
      <protection hidden="1"/>
    </xf>
    <xf numFmtId="0" fontId="0" fillId="0" borderId="0" xfId="0" applyFont="1" applyAlignment="1" applyProtection="1">
      <alignment wrapText="1"/>
      <protection locked="0" hidden="1"/>
    </xf>
    <xf numFmtId="0" fontId="5" fillId="0" borderId="0" xfId="0" applyFont="1" applyAlignment="1" applyProtection="1">
      <alignment wrapText="1"/>
      <protection locked="0" hidden="1"/>
    </xf>
    <xf numFmtId="0" fontId="5" fillId="0" borderId="0" xfId="0" applyFont="1" applyAlignment="1" applyProtection="1">
      <alignment wrapText="1"/>
      <protection hidden="1"/>
    </xf>
    <xf numFmtId="164" fontId="0" fillId="0" borderId="0" xfId="0" applyNumberFormat="1" applyFont="1" applyBorder="1" applyAlignment="1" applyProtection="1">
      <alignment horizontal="center"/>
      <protection hidden="1"/>
    </xf>
    <xf numFmtId="164" fontId="0" fillId="0" borderId="8" xfId="0" applyNumberFormat="1" applyFont="1" applyBorder="1" applyAlignment="1" applyProtection="1">
      <alignment horizontal="center"/>
      <protection hidden="1"/>
    </xf>
    <xf numFmtId="10" fontId="18" fillId="0" borderId="5" xfId="6" applyNumberFormat="1" applyFont="1" applyBorder="1" applyAlignment="1" applyProtection="1">
      <alignment horizontal="center"/>
      <protection hidden="1"/>
    </xf>
    <xf numFmtId="10" fontId="18" fillId="0" borderId="6" xfId="6" applyNumberFormat="1" applyFont="1" applyBorder="1" applyAlignment="1" applyProtection="1">
      <alignment horizontal="center"/>
      <protection hidden="1"/>
    </xf>
    <xf numFmtId="166" fontId="0" fillId="0" borderId="8" xfId="6" applyNumberFormat="1" applyFont="1" applyBorder="1" applyAlignment="1" applyProtection="1">
      <alignment horizontal="center"/>
      <protection hidden="1"/>
    </xf>
    <xf numFmtId="166" fontId="0" fillId="0" borderId="6" xfId="6" applyNumberFormat="1" applyFont="1" applyBorder="1" applyAlignment="1" applyProtection="1">
      <alignment horizontal="center"/>
      <protection hidden="1"/>
    </xf>
    <xf numFmtId="0" fontId="2" fillId="6" borderId="9" xfId="0" applyFont="1" applyFill="1" applyBorder="1" applyProtection="1">
      <protection hidden="1"/>
    </xf>
    <xf numFmtId="0" fontId="2" fillId="6" borderId="10" xfId="0" applyFont="1" applyFill="1" applyBorder="1" applyAlignment="1" applyProtection="1">
      <alignment horizontal="center" wrapText="1"/>
      <protection hidden="1"/>
    </xf>
    <xf numFmtId="0" fontId="2" fillId="6" borderId="11" xfId="0" applyFont="1" applyFill="1" applyBorder="1" applyAlignment="1" applyProtection="1">
      <alignment horizontal="center" wrapText="1"/>
      <protection hidden="1"/>
    </xf>
    <xf numFmtId="0" fontId="0" fillId="6" borderId="9" xfId="0" applyFont="1" applyFill="1" applyBorder="1" applyProtection="1">
      <protection hidden="1"/>
    </xf>
    <xf numFmtId="0" fontId="0" fillId="6" borderId="10" xfId="0" applyFont="1" applyFill="1" applyBorder="1" applyProtection="1">
      <protection hidden="1"/>
    </xf>
    <xf numFmtId="0" fontId="17" fillId="6" borderId="10" xfId="0" applyFont="1" applyFill="1" applyBorder="1" applyAlignment="1" applyProtection="1">
      <alignment horizontal="center" vertical="center" wrapText="1"/>
      <protection hidden="1"/>
    </xf>
    <xf numFmtId="0" fontId="17" fillId="6" borderId="11" xfId="0" applyFont="1" applyFill="1" applyBorder="1" applyAlignment="1" applyProtection="1">
      <alignment horizontal="center" vertical="center" wrapText="1"/>
      <protection hidden="1"/>
    </xf>
    <xf numFmtId="0" fontId="2" fillId="6" borderId="1" xfId="0" applyFont="1" applyFill="1" applyBorder="1" applyAlignment="1" applyProtection="1">
      <alignment horizontal="center" vertical="center" wrapText="1"/>
      <protection hidden="1"/>
    </xf>
    <xf numFmtId="0" fontId="2" fillId="6" borderId="4" xfId="0" applyFont="1" applyFill="1" applyBorder="1" applyAlignment="1" applyProtection="1">
      <alignment vertical="center" wrapText="1"/>
      <protection hidden="1"/>
    </xf>
    <xf numFmtId="0" fontId="0" fillId="6" borderId="5" xfId="0" applyFont="1" applyFill="1" applyBorder="1" applyAlignment="1" applyProtection="1">
      <alignment horizontal="center" vertical="center" wrapText="1"/>
      <protection hidden="1"/>
    </xf>
    <xf numFmtId="0" fontId="0" fillId="6" borderId="6" xfId="0" applyFont="1" applyFill="1" applyBorder="1" applyAlignment="1" applyProtection="1">
      <alignment horizontal="center" vertical="center" wrapText="1"/>
      <protection hidden="1"/>
    </xf>
    <xf numFmtId="0" fontId="26" fillId="0" borderId="0" xfId="0" applyFont="1" applyAlignment="1" applyProtection="1">
      <alignment vertical="top" wrapText="1"/>
      <protection hidden="1"/>
    </xf>
    <xf numFmtId="165" fontId="0" fillId="0" borderId="12" xfId="0" applyNumberFormat="1" applyFont="1" applyFill="1" applyBorder="1" applyAlignment="1" applyProtection="1">
      <alignment horizontal="right"/>
      <protection hidden="1"/>
    </xf>
    <xf numFmtId="166" fontId="0" fillId="0" borderId="30" xfId="0" applyNumberFormat="1" applyFont="1" applyFill="1" applyBorder="1" applyAlignment="1" applyProtection="1">
      <alignment horizontal="right"/>
      <protection hidden="1"/>
    </xf>
    <xf numFmtId="166" fontId="0" fillId="0" borderId="12" xfId="0" applyNumberFormat="1" applyFont="1" applyFill="1" applyBorder="1" applyAlignment="1" applyProtection="1">
      <alignment horizontal="right"/>
      <protection hidden="1"/>
    </xf>
    <xf numFmtId="166" fontId="0" fillId="0" borderId="0" xfId="0" applyNumberFormat="1" applyFont="1" applyFill="1" applyBorder="1" applyAlignment="1" applyProtection="1">
      <alignment horizontal="right"/>
      <protection hidden="1"/>
    </xf>
    <xf numFmtId="166" fontId="0" fillId="0" borderId="5" xfId="0" applyNumberFormat="1" applyFont="1" applyFill="1" applyBorder="1" applyAlignment="1" applyProtection="1">
      <alignment horizontal="right"/>
      <protection hidden="1"/>
    </xf>
    <xf numFmtId="0" fontId="15" fillId="5" borderId="0" xfId="0" applyFont="1" applyFill="1" applyProtection="1"/>
    <xf numFmtId="0" fontId="0" fillId="3" borderId="0" xfId="0" applyFill="1" applyProtection="1"/>
    <xf numFmtId="0" fontId="47" fillId="0" borderId="0" xfId="0" applyFont="1" applyFill="1" applyProtection="1"/>
    <xf numFmtId="0" fontId="6" fillId="0" borderId="0" xfId="7" applyFill="1" applyProtection="1"/>
    <xf numFmtId="0" fontId="0" fillId="3" borderId="0" xfId="0" applyFill="1" applyAlignment="1" applyProtection="1">
      <alignment wrapText="1"/>
    </xf>
    <xf numFmtId="0" fontId="14" fillId="0" borderId="0" xfId="0" applyFont="1" applyProtection="1">
      <protection hidden="1"/>
    </xf>
    <xf numFmtId="0" fontId="14" fillId="0" borderId="0" xfId="0" applyFont="1" applyBorder="1" applyAlignment="1" applyProtection="1">
      <alignment wrapText="1"/>
      <protection hidden="1"/>
    </xf>
    <xf numFmtId="0" fontId="14" fillId="0" borderId="0" xfId="0" applyFont="1" applyAlignment="1" applyProtection="1">
      <alignment vertical="top" wrapText="1"/>
      <protection hidden="1"/>
    </xf>
    <xf numFmtId="0" fontId="14" fillId="0" borderId="0" xfId="0" applyFont="1" applyAlignment="1" applyProtection="1">
      <alignment horizontal="left" vertical="top" wrapText="1"/>
      <protection hidden="1"/>
    </xf>
    <xf numFmtId="0" fontId="7" fillId="0" borderId="9" xfId="0" applyNumberFormat="1" applyFont="1" applyFill="1" applyBorder="1" applyAlignment="1" applyProtection="1"/>
    <xf numFmtId="0" fontId="0" fillId="0" borderId="0" xfId="0" applyNumberFormat="1" applyFont="1" applyBorder="1" applyProtection="1"/>
    <xf numFmtId="0" fontId="15" fillId="0" borderId="7" xfId="0" applyFont="1" applyFill="1" applyBorder="1" applyAlignment="1" applyProtection="1"/>
    <xf numFmtId="0" fontId="14" fillId="0" borderId="0" xfId="0" applyFont="1" applyAlignment="1" applyProtection="1">
      <alignment wrapText="1"/>
      <protection hidden="1"/>
    </xf>
    <xf numFmtId="0" fontId="13" fillId="0" borderId="0" xfId="0" applyFont="1" applyBorder="1" applyAlignment="1" applyProtection="1">
      <alignment horizontal="center" wrapText="1"/>
      <protection hidden="1"/>
    </xf>
    <xf numFmtId="0" fontId="14" fillId="0" borderId="0" xfId="0" applyFont="1" applyFill="1" applyProtection="1">
      <protection hidden="1"/>
    </xf>
    <xf numFmtId="0" fontId="14" fillId="0" borderId="0" xfId="0" applyFont="1" applyFill="1" applyAlignment="1" applyProtection="1">
      <alignment wrapText="1"/>
      <protection hidden="1"/>
    </xf>
    <xf numFmtId="0" fontId="0" fillId="0" borderId="0" xfId="0" applyFill="1" applyAlignment="1" applyProtection="1">
      <alignment wrapText="1"/>
    </xf>
    <xf numFmtId="0" fontId="15" fillId="0" borderId="0" xfId="0" applyFont="1" applyAlignment="1" applyProtection="1">
      <alignment wrapText="1"/>
    </xf>
    <xf numFmtId="10" fontId="15" fillId="0" borderId="0" xfId="0" applyNumberFormat="1" applyFont="1" applyProtection="1"/>
    <xf numFmtId="10" fontId="15" fillId="0" borderId="0" xfId="0" applyNumberFormat="1" applyFont="1" applyFill="1" applyProtection="1"/>
    <xf numFmtId="0" fontId="2" fillId="0" borderId="10" xfId="0" applyNumberFormat="1" applyFont="1" applyBorder="1" applyAlignment="1" applyProtection="1">
      <alignment horizontal="center"/>
    </xf>
    <xf numFmtId="0" fontId="0" fillId="0" borderId="7" xfId="0" applyFont="1" applyBorder="1" applyAlignment="1">
      <alignment horizontal="left" vertical="center" wrapText="1" indent="1"/>
    </xf>
    <xf numFmtId="0" fontId="0" fillId="0" borderId="7" xfId="0" applyFont="1" applyFill="1" applyBorder="1" applyAlignment="1" applyProtection="1">
      <alignment horizontal="left" vertical="center" wrapText="1" indent="1"/>
    </xf>
    <xf numFmtId="0" fontId="2" fillId="0" borderId="0" xfId="0" applyNumberFormat="1" applyFont="1" applyBorder="1" applyAlignment="1" applyProtection="1">
      <alignment horizontal="right" wrapText="1"/>
    </xf>
    <xf numFmtId="166" fontId="0" fillId="0" borderId="0" xfId="0" applyNumberFormat="1" applyFont="1" applyBorder="1" applyAlignment="1" applyProtection="1">
      <alignment horizontal="right"/>
    </xf>
    <xf numFmtId="166" fontId="49" fillId="0" borderId="0" xfId="0" applyNumberFormat="1" applyFont="1" applyBorder="1" applyAlignment="1">
      <alignment horizontal="right" vertical="center" wrapText="1"/>
    </xf>
    <xf numFmtId="3" fontId="33" fillId="3" borderId="16" xfId="0" applyNumberFormat="1" applyFont="1" applyFill="1" applyBorder="1" applyAlignment="1" applyProtection="1">
      <alignment vertical="center" wrapText="1"/>
      <protection locked="0"/>
    </xf>
    <xf numFmtId="3" fontId="33" fillId="3" borderId="16" xfId="0" applyNumberFormat="1" applyFont="1" applyFill="1" applyBorder="1" applyProtection="1">
      <protection locked="0"/>
    </xf>
    <xf numFmtId="0" fontId="0" fillId="0" borderId="7" xfId="0" applyFont="1" applyBorder="1" applyAlignment="1">
      <alignment horizontal="left" vertical="center" wrapText="1" indent="3"/>
    </xf>
    <xf numFmtId="0" fontId="0" fillId="0" borderId="4" xfId="0" applyFont="1" applyBorder="1" applyAlignment="1">
      <alignment horizontal="left" vertical="center" wrapText="1" indent="3"/>
    </xf>
    <xf numFmtId="0" fontId="12" fillId="0" borderId="0" xfId="0" applyFont="1" applyAlignment="1" applyProtection="1">
      <alignment horizontal="right"/>
    </xf>
    <xf numFmtId="0" fontId="32" fillId="0" borderId="0" xfId="0" applyFont="1" applyProtection="1"/>
    <xf numFmtId="0" fontId="52" fillId="0" borderId="0" xfId="0" applyFont="1" applyProtection="1">
      <protection hidden="1"/>
    </xf>
    <xf numFmtId="0" fontId="52" fillId="0" borderId="0" xfId="0" applyFont="1" applyAlignment="1" applyProtection="1">
      <alignment vertical="top" wrapText="1"/>
      <protection hidden="1"/>
    </xf>
    <xf numFmtId="0" fontId="52" fillId="0" borderId="0" xfId="0" applyFont="1" applyAlignment="1" applyProtection="1">
      <alignment horizontal="left" vertical="top" wrapText="1"/>
      <protection hidden="1"/>
    </xf>
    <xf numFmtId="0" fontId="52" fillId="0" borderId="0" xfId="0" applyFont="1" applyBorder="1" applyAlignment="1" applyProtection="1">
      <alignment vertical="top" wrapText="1"/>
      <protection hidden="1"/>
    </xf>
    <xf numFmtId="0" fontId="52" fillId="0" borderId="0" xfId="0" applyFont="1" applyAlignment="1" applyProtection="1">
      <alignment horizontal="left" vertical="top"/>
      <protection hidden="1"/>
    </xf>
    <xf numFmtId="0" fontId="52" fillId="0" borderId="0" xfId="0" applyFont="1" applyBorder="1" applyProtection="1">
      <protection hidden="1"/>
    </xf>
    <xf numFmtId="0" fontId="54" fillId="0" borderId="0" xfId="0" applyFont="1" applyAlignment="1" applyProtection="1">
      <alignment wrapText="1"/>
      <protection hidden="1"/>
    </xf>
    <xf numFmtId="0" fontId="52" fillId="0" borderId="0" xfId="0" applyFont="1" applyFill="1" applyAlignment="1" applyProtection="1">
      <protection hidden="1"/>
    </xf>
    <xf numFmtId="0" fontId="41" fillId="0" borderId="7" xfId="0" applyFont="1" applyBorder="1" applyProtection="1">
      <protection hidden="1"/>
    </xf>
    <xf numFmtId="10" fontId="41" fillId="0" borderId="0" xfId="0" applyNumberFormat="1" applyFont="1" applyBorder="1" applyAlignment="1" applyProtection="1">
      <alignment horizontal="center"/>
      <protection hidden="1"/>
    </xf>
    <xf numFmtId="10" fontId="41" fillId="0" borderId="8" xfId="0" applyNumberFormat="1" applyFont="1" applyBorder="1" applyAlignment="1" applyProtection="1">
      <alignment horizontal="center"/>
      <protection hidden="1"/>
    </xf>
    <xf numFmtId="0" fontId="2" fillId="6" borderId="34" xfId="0" applyFont="1" applyFill="1" applyBorder="1" applyAlignment="1" applyProtection="1">
      <alignment horizontal="center" wrapText="1"/>
      <protection hidden="1"/>
    </xf>
    <xf numFmtId="0" fontId="2" fillId="6" borderId="35" xfId="0" applyFont="1" applyFill="1" applyBorder="1" applyAlignment="1" applyProtection="1">
      <alignment horizontal="center" wrapText="1"/>
      <protection hidden="1"/>
    </xf>
    <xf numFmtId="166" fontId="41" fillId="0" borderId="33" xfId="0" applyNumberFormat="1" applyFont="1" applyBorder="1" applyAlignment="1" applyProtection="1">
      <alignment horizontal="center"/>
      <protection hidden="1"/>
    </xf>
    <xf numFmtId="166" fontId="0" fillId="0" borderId="33" xfId="0" applyNumberFormat="1" applyFont="1" applyBorder="1" applyAlignment="1" applyProtection="1">
      <alignment horizontal="center"/>
      <protection hidden="1"/>
    </xf>
    <xf numFmtId="166" fontId="0" fillId="0" borderId="37" xfId="0" applyNumberFormat="1" applyFont="1" applyBorder="1" applyAlignment="1" applyProtection="1">
      <alignment horizontal="center"/>
      <protection hidden="1"/>
    </xf>
    <xf numFmtId="166" fontId="41" fillId="0" borderId="36" xfId="0" applyNumberFormat="1" applyFont="1" applyBorder="1" applyAlignment="1" applyProtection="1">
      <alignment horizontal="center"/>
      <protection hidden="1"/>
    </xf>
    <xf numFmtId="166" fontId="15" fillId="0" borderId="36" xfId="0" applyNumberFormat="1" applyFont="1" applyBorder="1" applyAlignment="1" applyProtection="1">
      <alignment horizontal="center"/>
      <protection hidden="1"/>
    </xf>
    <xf numFmtId="166" fontId="15" fillId="0" borderId="38" xfId="0" applyNumberFormat="1" applyFont="1" applyBorder="1" applyAlignment="1" applyProtection="1">
      <alignment horizontal="center"/>
      <protection hidden="1"/>
    </xf>
    <xf numFmtId="0" fontId="55" fillId="0" borderId="0" xfId="0" applyFont="1" applyProtection="1">
      <protection hidden="1"/>
    </xf>
    <xf numFmtId="0" fontId="41" fillId="0" borderId="0" xfId="0" applyFont="1" applyAlignment="1" applyProtection="1">
      <alignment horizontal="left" vertical="top" wrapText="1" indent="2"/>
      <protection hidden="1"/>
    </xf>
    <xf numFmtId="0" fontId="12" fillId="0" borderId="0" xfId="0" applyFont="1" applyAlignment="1" applyProtection="1">
      <alignment horizontal="left" wrapText="1"/>
      <protection hidden="1"/>
    </xf>
    <xf numFmtId="0" fontId="14" fillId="0" borderId="0" xfId="0" applyFont="1" applyBorder="1" applyAlignment="1" applyProtection="1">
      <alignment vertical="top" wrapText="1"/>
      <protection hidden="1"/>
    </xf>
    <xf numFmtId="0" fontId="14" fillId="0" borderId="0" xfId="0" applyFont="1" applyAlignment="1" applyProtection="1">
      <alignment horizontal="left" vertical="top"/>
      <protection hidden="1"/>
    </xf>
    <xf numFmtId="0" fontId="14" fillId="0" borderId="0" xfId="0" applyFont="1" applyFill="1" applyBorder="1" applyAlignment="1" applyProtection="1">
      <protection hidden="1"/>
    </xf>
    <xf numFmtId="10" fontId="14" fillId="0" borderId="0" xfId="6" applyNumberFormat="1" applyFont="1" applyBorder="1" applyAlignment="1" applyProtection="1">
      <alignment vertical="top"/>
      <protection hidden="1"/>
    </xf>
    <xf numFmtId="10" fontId="14" fillId="0" borderId="0" xfId="6" applyNumberFormat="1" applyFont="1" applyAlignment="1" applyProtection="1">
      <alignment vertical="top"/>
      <protection hidden="1"/>
    </xf>
    <xf numFmtId="165" fontId="14" fillId="0" borderId="0" xfId="0" applyNumberFormat="1" applyFont="1" applyBorder="1" applyAlignment="1" applyProtection="1">
      <protection hidden="1"/>
    </xf>
    <xf numFmtId="0" fontId="14" fillId="0" borderId="0" xfId="0" applyFont="1" applyAlignment="1" applyProtection="1">
      <protection hidden="1"/>
    </xf>
    <xf numFmtId="0" fontId="14" fillId="0" borderId="0" xfId="0" applyFont="1" applyBorder="1" applyAlignment="1" applyProtection="1">
      <protection hidden="1"/>
    </xf>
    <xf numFmtId="0" fontId="14" fillId="0" borderId="0" xfId="0" applyFont="1" applyAlignment="1" applyProtection="1">
      <alignment vertical="top"/>
      <protection hidden="1"/>
    </xf>
    <xf numFmtId="0" fontId="14" fillId="0" borderId="0" xfId="0" applyFont="1" applyFill="1" applyAlignment="1" applyProtection="1">
      <alignment horizontal="left"/>
      <protection hidden="1"/>
    </xf>
    <xf numFmtId="0" fontId="58" fillId="0" borderId="0" xfId="0" applyFont="1" applyAlignment="1" applyProtection="1">
      <alignment horizontal="center"/>
      <protection hidden="1"/>
    </xf>
    <xf numFmtId="0" fontId="14" fillId="0" borderId="0" xfId="0" applyFont="1" applyFill="1" applyAlignment="1" applyProtection="1">
      <protection hidden="1"/>
    </xf>
    <xf numFmtId="0" fontId="58" fillId="0" borderId="0" xfId="0" applyFont="1" applyAlignment="1" applyProtection="1">
      <alignment horizontal="center" wrapText="1"/>
      <protection hidden="1"/>
    </xf>
    <xf numFmtId="0" fontId="14" fillId="0" borderId="0" xfId="0" applyFont="1" applyFill="1" applyBorder="1" applyProtection="1">
      <protection hidden="1"/>
    </xf>
    <xf numFmtId="0" fontId="59" fillId="0" borderId="0" xfId="0" applyFont="1" applyFill="1" applyBorder="1" applyAlignment="1" applyProtection="1">
      <alignment horizontal="center" vertical="center" wrapText="1"/>
      <protection hidden="1"/>
    </xf>
    <xf numFmtId="9" fontId="60" fillId="0" borderId="0" xfId="0" applyNumberFormat="1" applyFont="1" applyFill="1" applyBorder="1" applyAlignment="1" applyProtection="1">
      <alignment horizontal="center"/>
      <protection hidden="1"/>
    </xf>
    <xf numFmtId="10" fontId="14" fillId="0" borderId="0" xfId="0" applyNumberFormat="1" applyFont="1" applyProtection="1">
      <protection hidden="1"/>
    </xf>
    <xf numFmtId="0" fontId="57" fillId="0" borderId="0" xfId="7" applyFont="1" applyAlignment="1" applyProtection="1">
      <alignment vertical="top"/>
      <protection hidden="1"/>
    </xf>
    <xf numFmtId="0" fontId="57" fillId="0" borderId="0" xfId="7" applyFont="1" applyAlignment="1" applyProtection="1">
      <alignment vertical="top" wrapText="1"/>
      <protection hidden="1"/>
    </xf>
    <xf numFmtId="0" fontId="53" fillId="0" borderId="0" xfId="7" applyFont="1" applyAlignment="1" applyProtection="1">
      <protection hidden="1"/>
    </xf>
    <xf numFmtId="0" fontId="53" fillId="0" borderId="0" xfId="7" applyFont="1" applyAlignment="1" applyProtection="1">
      <alignment vertical="top"/>
      <protection hidden="1"/>
    </xf>
    <xf numFmtId="0" fontId="53" fillId="0" borderId="0" xfId="7" applyFont="1" applyAlignment="1" applyProtection="1">
      <alignment vertical="top" wrapText="1"/>
      <protection hidden="1"/>
    </xf>
    <xf numFmtId="0" fontId="14" fillId="0" borderId="0" xfId="0" applyFont="1" applyFill="1" applyAlignment="1" applyProtection="1">
      <protection locked="0" hidden="1"/>
    </xf>
    <xf numFmtId="0" fontId="6" fillId="0" borderId="0" xfId="7" applyAlignment="1" applyProtection="1">
      <alignment horizontal="left" vertical="top" wrapText="1"/>
      <protection hidden="1"/>
    </xf>
    <xf numFmtId="0" fontId="0" fillId="6" borderId="37" xfId="0" applyFont="1" applyFill="1" applyBorder="1" applyAlignment="1" applyProtection="1">
      <alignment horizontal="center" vertical="center" wrapText="1"/>
      <protection hidden="1"/>
    </xf>
    <xf numFmtId="0" fontId="0" fillId="6" borderId="38" xfId="0" applyFont="1" applyFill="1" applyBorder="1" applyAlignment="1" applyProtection="1">
      <alignment horizontal="center" vertical="center" wrapText="1"/>
      <protection hidden="1"/>
    </xf>
    <xf numFmtId="166" fontId="0" fillId="0" borderId="33" xfId="6" applyNumberFormat="1" applyFont="1" applyBorder="1" applyAlignment="1" applyProtection="1">
      <alignment horizontal="center"/>
      <protection hidden="1"/>
    </xf>
    <xf numFmtId="166" fontId="0" fillId="0" borderId="36" xfId="6" applyNumberFormat="1" applyFont="1" applyBorder="1" applyAlignment="1" applyProtection="1">
      <alignment horizontal="center"/>
      <protection hidden="1"/>
    </xf>
    <xf numFmtId="166" fontId="0" fillId="0" borderId="37" xfId="6" applyNumberFormat="1" applyFont="1" applyBorder="1" applyAlignment="1" applyProtection="1">
      <alignment horizontal="center"/>
      <protection hidden="1"/>
    </xf>
    <xf numFmtId="166" fontId="0" fillId="0" borderId="38" xfId="6" applyNumberFormat="1" applyFont="1" applyBorder="1" applyAlignment="1" applyProtection="1">
      <alignment horizontal="center"/>
      <protection hidden="1"/>
    </xf>
    <xf numFmtId="9" fontId="0" fillId="0" borderId="41" xfId="0" applyNumberFormat="1" applyFont="1" applyBorder="1" applyAlignment="1" applyProtection="1">
      <alignment horizontal="center"/>
      <protection hidden="1"/>
    </xf>
    <xf numFmtId="166" fontId="0" fillId="0" borderId="42" xfId="6" applyNumberFormat="1" applyFont="1" applyBorder="1" applyAlignment="1" applyProtection="1">
      <alignment horizontal="center"/>
      <protection hidden="1"/>
    </xf>
    <xf numFmtId="166" fontId="0" fillId="0" borderId="43" xfId="6" applyNumberFormat="1" applyFont="1" applyBorder="1" applyAlignment="1" applyProtection="1">
      <alignment horizontal="center"/>
      <protection hidden="1"/>
    </xf>
    <xf numFmtId="166" fontId="0" fillId="0" borderId="44" xfId="6" applyNumberFormat="1" applyFont="1" applyBorder="1" applyAlignment="1" applyProtection="1">
      <alignment horizontal="center"/>
      <protection hidden="1"/>
    </xf>
    <xf numFmtId="0" fontId="8" fillId="2" borderId="0" xfId="0" applyFont="1" applyFill="1" applyAlignment="1" applyProtection="1">
      <alignment horizontal="center"/>
      <protection hidden="1"/>
    </xf>
    <xf numFmtId="0" fontId="8" fillId="2" borderId="0" xfId="0" applyFont="1" applyFill="1" applyAlignment="1" applyProtection="1">
      <alignment horizontal="right"/>
      <protection hidden="1"/>
    </xf>
    <xf numFmtId="0" fontId="8" fillId="0" borderId="0" xfId="0" applyFont="1" applyFill="1" applyAlignment="1" applyProtection="1">
      <alignment horizontal="center" wrapText="1"/>
    </xf>
    <xf numFmtId="0" fontId="9" fillId="2" borderId="0" xfId="1" applyFont="1" applyFill="1" applyAlignment="1" applyProtection="1">
      <alignment horizontal="center"/>
    </xf>
    <xf numFmtId="0" fontId="10" fillId="2" borderId="0" xfId="1" applyFont="1" applyFill="1" applyAlignment="1" applyProtection="1">
      <alignment horizontal="center"/>
    </xf>
    <xf numFmtId="0" fontId="0" fillId="0" borderId="0" xfId="0" applyFill="1" applyAlignment="1" applyProtection="1">
      <alignment vertical="center" wrapText="1"/>
    </xf>
    <xf numFmtId="0" fontId="30" fillId="0" borderId="0" xfId="1" applyFont="1" applyFill="1" applyAlignment="1" applyProtection="1">
      <alignment horizontal="right" wrapText="1"/>
    </xf>
    <xf numFmtId="0" fontId="38" fillId="0" borderId="0" xfId="7" applyFont="1" applyFill="1" applyAlignment="1" applyProtection="1">
      <alignment horizontal="center"/>
      <protection locked="0"/>
    </xf>
    <xf numFmtId="0" fontId="8" fillId="0" borderId="0" xfId="0" applyFont="1" applyAlignment="1" applyProtection="1">
      <alignment horizontal="center"/>
    </xf>
    <xf numFmtId="0" fontId="0" fillId="0" borderId="0" xfId="0" applyFill="1" applyAlignment="1" applyProtection="1">
      <alignment horizontal="left" vertical="top" wrapText="1"/>
    </xf>
    <xf numFmtId="0" fontId="8" fillId="0" borderId="0" xfId="0" applyFont="1" applyAlignment="1">
      <alignment horizontal="center"/>
    </xf>
    <xf numFmtId="0" fontId="6" fillId="0" borderId="0" xfId="7" applyFill="1" applyAlignment="1" applyProtection="1">
      <alignment horizontal="left"/>
      <protection locked="0"/>
    </xf>
    <xf numFmtId="0" fontId="0" fillId="0" borderId="0" xfId="0" applyFill="1" applyAlignment="1" applyProtection="1">
      <alignment wrapText="1"/>
    </xf>
    <xf numFmtId="0" fontId="61" fillId="2" borderId="0" xfId="0" applyFont="1" applyFill="1" applyAlignment="1" applyProtection="1">
      <alignment horizontal="center"/>
      <protection hidden="1"/>
    </xf>
    <xf numFmtId="0" fontId="8" fillId="2" borderId="0" xfId="0" applyFont="1" applyFill="1" applyAlignment="1" applyProtection="1">
      <alignment horizontal="right"/>
      <protection hidden="1"/>
    </xf>
    <xf numFmtId="0" fontId="51" fillId="3" borderId="0" xfId="0" applyFont="1" applyFill="1" applyAlignment="1" applyProtection="1">
      <alignment horizontal="left"/>
      <protection locked="0"/>
    </xf>
    <xf numFmtId="0" fontId="6" fillId="0" borderId="0" xfId="7" applyAlignment="1" applyProtection="1">
      <alignment horizontal="center"/>
      <protection locked="0"/>
    </xf>
    <xf numFmtId="0" fontId="39" fillId="0" borderId="21" xfId="0" applyFont="1" applyBorder="1" applyAlignment="1" applyProtection="1">
      <alignment horizontal="left" vertical="top" wrapText="1"/>
    </xf>
    <xf numFmtId="0" fontId="39" fillId="0" borderId="22" xfId="0" applyFont="1" applyBorder="1" applyAlignment="1" applyProtection="1">
      <alignment horizontal="left" vertical="top" wrapText="1"/>
    </xf>
    <xf numFmtId="0" fontId="39" fillId="0" borderId="23" xfId="0" applyFont="1" applyBorder="1" applyAlignment="1" applyProtection="1">
      <alignment horizontal="left" vertical="top" wrapText="1"/>
    </xf>
    <xf numFmtId="0" fontId="39" fillId="0" borderId="24" xfId="0" applyFont="1" applyBorder="1" applyAlignment="1" applyProtection="1">
      <alignment horizontal="left" vertical="top" wrapText="1"/>
    </xf>
    <xf numFmtId="0" fontId="39" fillId="0" borderId="0" xfId="0" applyFont="1" applyBorder="1" applyAlignment="1" applyProtection="1">
      <alignment horizontal="left" vertical="top" wrapText="1"/>
    </xf>
    <xf numFmtId="0" fontId="39" fillId="0" borderId="25" xfId="0" applyFont="1" applyBorder="1" applyAlignment="1" applyProtection="1">
      <alignment horizontal="left" vertical="top" wrapText="1"/>
    </xf>
    <xf numFmtId="0" fontId="39" fillId="0" borderId="26" xfId="0" applyFont="1" applyBorder="1" applyAlignment="1" applyProtection="1">
      <alignment horizontal="left" vertical="top" wrapText="1"/>
    </xf>
    <xf numFmtId="0" fontId="39" fillId="0" borderId="27" xfId="0" applyFont="1" applyBorder="1" applyAlignment="1" applyProtection="1">
      <alignment horizontal="left" vertical="top" wrapText="1"/>
    </xf>
    <xf numFmtId="0" fontId="39" fillId="0" borderId="28" xfId="0" applyFont="1" applyBorder="1" applyAlignment="1" applyProtection="1">
      <alignment horizontal="left" vertical="top" wrapText="1"/>
    </xf>
    <xf numFmtId="0" fontId="34" fillId="0" borderId="0" xfId="0" applyFont="1" applyAlignment="1" applyProtection="1">
      <alignment horizontal="left"/>
    </xf>
    <xf numFmtId="0" fontId="23" fillId="0" borderId="0" xfId="0" applyFont="1" applyAlignment="1" applyProtection="1">
      <alignment horizontal="center"/>
    </xf>
    <xf numFmtId="0" fontId="33" fillId="3" borderId="0" xfId="0" applyFont="1" applyFill="1" applyAlignment="1" applyProtection="1">
      <alignment horizontal="left"/>
      <protection locked="0"/>
    </xf>
    <xf numFmtId="0" fontId="0" fillId="0" borderId="0" xfId="0" applyFont="1" applyAlignment="1" applyProtection="1">
      <alignment horizontal="left" vertical="top" wrapText="1"/>
    </xf>
    <xf numFmtId="1" fontId="6" fillId="0" borderId="0" xfId="7" applyNumberFormat="1" applyFill="1" applyBorder="1" applyAlignment="1" applyProtection="1">
      <alignment horizontal="center"/>
      <protection locked="0"/>
    </xf>
    <xf numFmtId="0" fontId="12" fillId="0" borderId="2" xfId="0" applyFont="1" applyBorder="1" applyAlignment="1" applyProtection="1">
      <alignment horizontal="left" wrapText="1"/>
      <protection hidden="1"/>
    </xf>
    <xf numFmtId="0" fontId="12" fillId="0" borderId="0" xfId="0" applyFont="1" applyAlignment="1" applyProtection="1">
      <alignment horizontal="left" wrapText="1"/>
      <protection hidden="1"/>
    </xf>
    <xf numFmtId="0" fontId="6" fillId="0" borderId="0" xfId="7" applyAlignment="1" applyProtection="1">
      <alignment horizontal="left" vertical="top" wrapText="1"/>
      <protection locked="0" hidden="1"/>
    </xf>
    <xf numFmtId="0" fontId="28" fillId="5" borderId="0" xfId="0" applyFont="1" applyFill="1" applyAlignment="1" applyProtection="1">
      <alignment horizontal="center" vertical="center" wrapText="1"/>
      <protection hidden="1"/>
    </xf>
    <xf numFmtId="0" fontId="0" fillId="0" borderId="0" xfId="0" applyFont="1" applyAlignment="1" applyProtection="1">
      <alignment horizontal="left" vertical="top" wrapText="1"/>
      <protection hidden="1"/>
    </xf>
    <xf numFmtId="0" fontId="48" fillId="0" borderId="0" xfId="0" applyFont="1" applyAlignment="1" applyProtection="1">
      <alignment horizontal="center" wrapText="1"/>
      <protection hidden="1"/>
    </xf>
    <xf numFmtId="0" fontId="2" fillId="6" borderId="39" xfId="0" applyFont="1" applyFill="1" applyBorder="1" applyAlignment="1" applyProtection="1">
      <alignment horizontal="center" vertical="center" wrapText="1"/>
      <protection hidden="1"/>
    </xf>
    <xf numFmtId="0" fontId="2" fillId="6" borderId="40"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top" wrapText="1"/>
      <protection hidden="1"/>
    </xf>
    <xf numFmtId="0" fontId="11" fillId="0" borderId="0" xfId="0" applyFont="1" applyBorder="1" applyAlignment="1" applyProtection="1">
      <alignment horizontal="center" vertical="top" wrapText="1"/>
      <protection hidden="1"/>
    </xf>
    <xf numFmtId="0" fontId="6" fillId="0" borderId="0" xfId="7" applyFont="1" applyAlignment="1" applyProtection="1">
      <alignment horizontal="left" vertical="top" wrapText="1"/>
      <protection locked="0" hidden="1"/>
    </xf>
    <xf numFmtId="0" fontId="18" fillId="0" borderId="0" xfId="0" applyFont="1" applyAlignment="1" applyProtection="1">
      <alignment horizontal="left"/>
      <protection hidden="1"/>
    </xf>
    <xf numFmtId="0" fontId="63" fillId="0" borderId="0" xfId="0" applyFont="1" applyAlignment="1" applyProtection="1">
      <alignment horizontal="left" vertical="top" wrapText="1" indent="2"/>
      <protection hidden="1"/>
    </xf>
    <xf numFmtId="0" fontId="41" fillId="0" borderId="7" xfId="0" applyFont="1" applyBorder="1" applyAlignment="1" applyProtection="1">
      <alignment horizontal="left" vertical="top" wrapText="1"/>
      <protection hidden="1"/>
    </xf>
    <xf numFmtId="0" fontId="15" fillId="0" borderId="0" xfId="0" applyFont="1" applyAlignment="1" applyProtection="1">
      <alignment horizontal="left" vertical="top" wrapText="1"/>
      <protection hidden="1"/>
    </xf>
    <xf numFmtId="165" fontId="0" fillId="0" borderId="0" xfId="0" applyNumberFormat="1" applyFont="1" applyBorder="1" applyAlignment="1" applyProtection="1">
      <alignment horizontal="center"/>
      <protection hidden="1"/>
    </xf>
    <xf numFmtId="165" fontId="0" fillId="0" borderId="8" xfId="0" applyNumberFormat="1" applyFont="1" applyBorder="1" applyAlignment="1" applyProtection="1">
      <alignment horizontal="center"/>
      <protection hidden="1"/>
    </xf>
    <xf numFmtId="0" fontId="2" fillId="6" borderId="2" xfId="0" applyFont="1" applyFill="1" applyBorder="1" applyAlignment="1" applyProtection="1">
      <alignment horizontal="center" vertical="center" wrapText="1"/>
      <protection hidden="1"/>
    </xf>
    <xf numFmtId="0" fontId="2" fillId="6" borderId="3" xfId="0" applyFont="1" applyFill="1" applyBorder="1" applyAlignment="1" applyProtection="1">
      <alignment horizontal="center" vertical="center" wrapText="1"/>
      <protection hidden="1"/>
    </xf>
    <xf numFmtId="0" fontId="21" fillId="0" borderId="0" xfId="0" applyFont="1" applyAlignment="1" applyProtection="1">
      <alignment horizontal="left" vertical="top" wrapText="1"/>
      <protection hidden="1"/>
    </xf>
    <xf numFmtId="0" fontId="21" fillId="0" borderId="5" xfId="0" applyFont="1" applyBorder="1" applyAlignment="1" applyProtection="1">
      <alignment horizontal="left" vertical="top" wrapText="1"/>
      <protection hidden="1"/>
    </xf>
    <xf numFmtId="166" fontId="21" fillId="0" borderId="2" xfId="6" applyNumberFormat="1" applyFont="1" applyBorder="1" applyAlignment="1" applyProtection="1">
      <alignment horizontal="left" vertical="top" wrapText="1"/>
      <protection hidden="1"/>
    </xf>
    <xf numFmtId="166" fontId="21" fillId="0" borderId="0" xfId="6" applyNumberFormat="1" applyFont="1" applyBorder="1" applyAlignment="1" applyProtection="1">
      <alignment horizontal="left" vertical="top" wrapText="1"/>
      <protection hidden="1"/>
    </xf>
    <xf numFmtId="0" fontId="0" fillId="0" borderId="0" xfId="0" applyFont="1" applyAlignment="1" applyProtection="1">
      <alignment horizontal="left" wrapText="1"/>
      <protection hidden="1"/>
    </xf>
    <xf numFmtId="0" fontId="6" fillId="0" borderId="0" xfId="7" applyFont="1" applyAlignment="1" applyProtection="1">
      <alignment horizontal="left"/>
      <protection locked="0" hidden="1"/>
    </xf>
    <xf numFmtId="0" fontId="0" fillId="0" borderId="0" xfId="0" applyFont="1" applyBorder="1" applyAlignment="1" applyProtection="1">
      <alignment horizontal="left" vertical="top" wrapText="1"/>
      <protection hidden="1"/>
    </xf>
    <xf numFmtId="0" fontId="18" fillId="0" borderId="0" xfId="0" applyFont="1" applyAlignment="1" applyProtection="1">
      <alignment horizontal="left" wrapText="1"/>
      <protection hidden="1"/>
    </xf>
  </cellXfs>
  <cellStyles count="8">
    <cellStyle name="Currency 2" xfId="2"/>
    <cellStyle name="Hyperlink" xfId="7" builtinId="8"/>
    <cellStyle name="Normal" xfId="0" builtinId="0"/>
    <cellStyle name="Normal 11" xfId="3"/>
    <cellStyle name="Normal 12" xfId="4"/>
    <cellStyle name="Normal 2" xfId="1"/>
    <cellStyle name="Percent" xfId="6" builtinId="5"/>
    <cellStyle name="Percent 2" xfId="5"/>
  </cellStyles>
  <dxfs count="13">
    <dxf>
      <font>
        <color theme="0"/>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C0006"/>
      <color rgb="FF0000FF"/>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Assessment!$H$69</c:f>
          <c:strCache>
            <c:ptCount val="1"/>
            <c:pt idx="0">
              <c:v>Under CURRENT Rates</c:v>
            </c:pt>
          </c:strCache>
        </c:strRef>
      </c:tx>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0555555555555555E-2"/>
          <c:y val="0.14027777777777778"/>
          <c:w val="0.89887729658792648"/>
          <c:h val="0.68359507144940213"/>
        </c:manualLayout>
      </c:layout>
      <c:areaChart>
        <c:grouping val="stacked"/>
        <c:varyColors val="0"/>
        <c:ser>
          <c:idx val="0"/>
          <c:order val="1"/>
          <c:tx>
            <c:v>Dynamic population</c:v>
          </c:tx>
          <c:spPr>
            <a:solidFill>
              <a:schemeClr val="accent5">
                <a:lumMod val="40000"/>
                <a:lumOff val="60000"/>
              </a:schemeClr>
            </a:solidFill>
            <a:ln>
              <a:noFill/>
            </a:ln>
            <a:effectLst/>
          </c:spPr>
          <c:cat>
            <c:strRef>
              <c:f>Assessment!$G$44:$G$52</c:f>
              <c:strCache>
                <c:ptCount val="9"/>
                <c:pt idx="0">
                  <c:v>Less than $10k</c:v>
                </c:pt>
                <c:pt idx="1">
                  <c:v>$10k -
$14.9k</c:v>
                </c:pt>
                <c:pt idx="2">
                  <c:v>$15k -
$24.9k</c:v>
                </c:pt>
                <c:pt idx="3">
                  <c:v>$25k -
$34.9k</c:v>
                </c:pt>
                <c:pt idx="4">
                  <c:v>$35k -
$49.9k</c:v>
                </c:pt>
                <c:pt idx="5">
                  <c:v>$50k -
$74.9k</c:v>
                </c:pt>
                <c:pt idx="6">
                  <c:v>$75k -
$99.9k</c:v>
                </c:pt>
                <c:pt idx="7">
                  <c:v>$100k - 
$149.9k</c:v>
                </c:pt>
                <c:pt idx="8">
                  <c:v>At least $150k</c:v>
                </c:pt>
              </c:strCache>
            </c:strRef>
          </c:cat>
          <c:val>
            <c:numRef>
              <c:f>Assessment!$I$44:$I$52</c:f>
              <c:numCache>
                <c:formatCode>0.00%</c:formatCode>
                <c:ptCount val="9"/>
                <c:pt idx="0">
                  <c:v>0.115</c:v>
                </c:pt>
                <c:pt idx="1">
                  <c:v>7.4999999999999997E-2</c:v>
                </c:pt>
                <c:pt idx="2">
                  <c:v>9.9000000000000005E-2</c:v>
                </c:pt>
                <c:pt idx="3">
                  <c:v>0.13500000000000001</c:v>
                </c:pt>
                <c:pt idx="4">
                  <c:v>0.14099999999999999</c:v>
                </c:pt>
                <c:pt idx="5">
                  <c:v>0.222</c:v>
                </c:pt>
                <c:pt idx="6">
                  <c:v>8.3000000000000004E-2</c:v>
                </c:pt>
                <c:pt idx="7">
                  <c:v>0.109</c:v>
                </c:pt>
                <c:pt idx="8">
                  <c:v>2.1999999999999999E-2</c:v>
                </c:pt>
              </c:numCache>
            </c:numRef>
          </c:val>
          <c:extLst>
            <c:ext xmlns:c16="http://schemas.microsoft.com/office/drawing/2014/chart" uri="{C3380CC4-5D6E-409C-BE32-E72D297353CC}">
              <c16:uniqueId val="{00000000-0AB2-421B-9063-DF9D20117C2C}"/>
            </c:ext>
          </c:extLst>
        </c:ser>
        <c:dLbls>
          <c:showLegendKey val="0"/>
          <c:showVal val="0"/>
          <c:showCatName val="0"/>
          <c:showSerName val="0"/>
          <c:showPercent val="0"/>
          <c:showBubbleSize val="0"/>
        </c:dLbls>
        <c:axId val="538010232"/>
        <c:axId val="538009840"/>
      </c:areaChart>
      <c:barChart>
        <c:barDir val="col"/>
        <c:grouping val="clustered"/>
        <c:varyColors val="0"/>
        <c:ser>
          <c:idx val="1"/>
          <c:order val="0"/>
          <c:tx>
            <c:v>Dynamic values</c:v>
          </c:tx>
          <c:spPr>
            <a:solidFill>
              <a:sysClr val="windowText" lastClr="000000">
                <a:lumMod val="65000"/>
                <a:lumOff val="35000"/>
                <a:alpha val="70000"/>
              </a:sysClr>
            </a:solidFill>
            <a:ln>
              <a:noFill/>
            </a:ln>
            <a:effectLst/>
          </c:spPr>
          <c:invertIfNegative val="0"/>
          <c:dPt>
            <c:idx val="0"/>
            <c:invertIfNegative val="0"/>
            <c:bubble3D val="0"/>
            <c:spPr>
              <a:solidFill>
                <a:sysClr val="windowText" lastClr="000000">
                  <a:lumMod val="95000"/>
                  <a:lumOff val="5000"/>
                  <a:alpha val="70000"/>
                </a:sysClr>
              </a:solidFill>
              <a:ln>
                <a:noFill/>
              </a:ln>
              <a:effectLst/>
            </c:spPr>
            <c:extLst>
              <c:ext xmlns:c16="http://schemas.microsoft.com/office/drawing/2014/chart" uri="{C3380CC4-5D6E-409C-BE32-E72D297353CC}">
                <c16:uniqueId val="{00000002-0AB2-421B-9063-DF9D20117C2C}"/>
              </c:ext>
            </c:extLst>
          </c:dPt>
          <c:dPt>
            <c:idx val="1"/>
            <c:invertIfNegative val="0"/>
            <c:bubble3D val="0"/>
            <c:spPr>
              <a:solidFill>
                <a:sysClr val="windowText" lastClr="000000">
                  <a:lumMod val="95000"/>
                  <a:lumOff val="5000"/>
                  <a:alpha val="70000"/>
                </a:sysClr>
              </a:solidFill>
              <a:ln>
                <a:noFill/>
              </a:ln>
              <a:effectLst/>
            </c:spPr>
            <c:extLst>
              <c:ext xmlns:c16="http://schemas.microsoft.com/office/drawing/2014/chart" uri="{C3380CC4-5D6E-409C-BE32-E72D297353CC}">
                <c16:uniqueId val="{00000004-0AB2-421B-9063-DF9D20117C2C}"/>
              </c:ext>
            </c:extLst>
          </c:dPt>
          <c:dPt>
            <c:idx val="2"/>
            <c:invertIfNegative val="0"/>
            <c:bubble3D val="0"/>
            <c:spPr>
              <a:solidFill>
                <a:sysClr val="windowText" lastClr="000000">
                  <a:lumMod val="95000"/>
                  <a:lumOff val="5000"/>
                  <a:alpha val="70000"/>
                </a:sysClr>
              </a:solidFill>
              <a:ln>
                <a:noFill/>
              </a:ln>
              <a:effectLst/>
            </c:spPr>
            <c:extLst>
              <c:ext xmlns:c16="http://schemas.microsoft.com/office/drawing/2014/chart" uri="{C3380CC4-5D6E-409C-BE32-E72D297353CC}">
                <c16:uniqueId val="{00000006-0AB2-421B-9063-DF9D20117C2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0AB2-421B-9063-DF9D20117C2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0AB2-421B-9063-DF9D20117C2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0AB2-421B-9063-DF9D20117C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Assessment!$G$44:$G$52</c:f>
              <c:strCache>
                <c:ptCount val="9"/>
                <c:pt idx="0">
                  <c:v>Less than $10k</c:v>
                </c:pt>
                <c:pt idx="1">
                  <c:v>$10k -
$14.9k</c:v>
                </c:pt>
                <c:pt idx="2">
                  <c:v>$15k -
$24.9k</c:v>
                </c:pt>
                <c:pt idx="3">
                  <c:v>$25k -
$34.9k</c:v>
                </c:pt>
                <c:pt idx="4">
                  <c:v>$35k -
$49.9k</c:v>
                </c:pt>
                <c:pt idx="5">
                  <c:v>$50k -
$74.9k</c:v>
                </c:pt>
                <c:pt idx="6">
                  <c:v>$75k -
$99.9k</c:v>
                </c:pt>
                <c:pt idx="7">
                  <c:v>$100k - 
$149.9k</c:v>
                </c:pt>
                <c:pt idx="8">
                  <c:v>At least $150k</c:v>
                </c:pt>
              </c:strCache>
            </c:strRef>
          </c:cat>
          <c:val>
            <c:numRef>
              <c:f>Assessment!$H$44:$H$52</c:f>
              <c:numCache>
                <c:formatCode>0.00%</c:formatCode>
                <c:ptCount val="9"/>
                <c:pt idx="0">
                  <c:v>7.9483948394839479E-2</c:v>
                </c:pt>
                <c:pt idx="1">
                  <c:v>5.2987532502166812E-2</c:v>
                </c:pt>
                <c:pt idx="2">
                  <c:v>3.1791671666866674E-2</c:v>
                </c:pt>
                <c:pt idx="3">
                  <c:v>2.2708077373639248E-2</c:v>
                </c:pt>
                <c:pt idx="4">
                  <c:v>1.5895517910358207E-2</c:v>
                </c:pt>
                <c:pt idx="5">
                  <c:v>1.0596941292550567E-2</c:v>
                </c:pt>
                <c:pt idx="6">
                  <c:v>7.9476794767947678E-3</c:v>
                </c:pt>
                <c:pt idx="7">
                  <c:v>5.2984353229021527E-3</c:v>
                </c:pt>
                <c:pt idx="8">
                  <c:v>3.9738198690993454E-3</c:v>
                </c:pt>
              </c:numCache>
            </c:numRef>
          </c:val>
          <c:extLst>
            <c:ext xmlns:c16="http://schemas.microsoft.com/office/drawing/2014/chart" uri="{C3380CC4-5D6E-409C-BE32-E72D297353CC}">
              <c16:uniqueId val="{00000007-0AB2-421B-9063-DF9D20117C2C}"/>
            </c:ext>
          </c:extLst>
        </c:ser>
        <c:dLbls>
          <c:showLegendKey val="0"/>
          <c:showVal val="0"/>
          <c:showCatName val="0"/>
          <c:showSerName val="0"/>
          <c:showPercent val="0"/>
          <c:showBubbleSize val="0"/>
        </c:dLbls>
        <c:gapWidth val="150"/>
        <c:axId val="538010232"/>
        <c:axId val="538009840"/>
      </c:barChart>
      <c:catAx>
        <c:axId val="53801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009840"/>
        <c:crosses val="autoZero"/>
        <c:auto val="0"/>
        <c:lblAlgn val="ctr"/>
        <c:lblOffset val="100"/>
        <c:noMultiLvlLbl val="0"/>
      </c:catAx>
      <c:valAx>
        <c:axId val="538009840"/>
        <c:scaling>
          <c:orientation val="minMax"/>
          <c:max val="0.4"/>
          <c:min val="0"/>
        </c:scaling>
        <c:delete val="0"/>
        <c:axPos val="r"/>
        <c:numFmt formatCode="0%" sourceLinked="0"/>
        <c:majorTickMark val="none"/>
        <c:minorTickMark val="none"/>
        <c:tickLblPos val="nextTo"/>
        <c:spPr>
          <a:noFill/>
          <a:ln>
            <a:noFill/>
          </a:ln>
          <a:effectLst/>
        </c:spPr>
        <c:txPr>
          <a:bodyPr rot="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010232"/>
        <c:crosses val="max"/>
        <c:crossBetween val="between"/>
        <c:majorUnit val="0.1"/>
        <c:minorUnit val="5.000000000000001E-2"/>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Radio" checked="Checked" firstButton="1" fmlaLink="$G$60" lockText="1" noThreeD="1"/>
</file>

<file path=xl/ctrlProps/ctrlProp4.xml><?xml version="1.0" encoding="utf-8"?>
<formControlPr xmlns="http://schemas.microsoft.com/office/spreadsheetml/2009/9/main" objectType="Radio" checked="Checked" firstButton="1" fmlaLink="$G$58"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jpeg"/><Relationship Id="rId7" Type="http://schemas.openxmlformats.org/officeDocument/2006/relationships/image" Target="../media/image4.png"/><Relationship Id="rId2" Type="http://schemas.openxmlformats.org/officeDocument/2006/relationships/hyperlink" Target="http://www.efc.sog.unc.edu/" TargetMode="External"/><Relationship Id="rId1" Type="http://schemas.openxmlformats.org/officeDocument/2006/relationships/image" Target="../media/image1.tmp"/><Relationship Id="rId6" Type="http://schemas.openxmlformats.org/officeDocument/2006/relationships/hyperlink" Target="http://efcnetwork.org" TargetMode="External"/><Relationship Id="rId5" Type="http://schemas.openxmlformats.org/officeDocument/2006/relationships/image" Target="../media/image3.png"/><Relationship Id="rId4" Type="http://schemas.openxmlformats.org/officeDocument/2006/relationships/hyperlink" Target="#dateprepared"/></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hyperlink" Target="#Assessment!A1"/></Relationships>
</file>

<file path=xl/drawings/_rels/drawing3.xml.rels><?xml version="1.0" encoding="UTF-8" standalone="yes"?>
<Relationships xmlns="http://schemas.openxmlformats.org/package/2006/relationships"><Relationship Id="rId3" Type="http://schemas.openxmlformats.org/officeDocument/2006/relationships/hyperlink" Target="https://www.epa.gov/sites/production/files/2016-04/documents/dw-ww_utilities_cap_combined_508-front2.pdf" TargetMode="External"/><Relationship Id="rId2" Type="http://schemas.openxmlformats.org/officeDocument/2006/relationships/chart" Target="../charts/chart1.xml"/><Relationship Id="rId1" Type="http://schemas.openxmlformats.org/officeDocument/2006/relationships/hyperlink" Target="#dateprepared"/><Relationship Id="rId6" Type="http://schemas.openxmlformats.org/officeDocument/2006/relationships/image" Target="../media/image7.png"/><Relationship Id="rId5" Type="http://schemas.openxmlformats.org/officeDocument/2006/relationships/hyperlink" Target="https://efc.web.unc.edu/tag/water-affordability/" TargetMode="External"/><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179035</xdr:colOff>
      <xdr:row>21</xdr:row>
      <xdr:rowOff>43328</xdr:rowOff>
    </xdr:from>
    <xdr:to>
      <xdr:col>9</xdr:col>
      <xdr:colOff>412071</xdr:colOff>
      <xdr:row>24</xdr:row>
      <xdr:rowOff>153919</xdr:rowOff>
    </xdr:to>
    <xdr:pic>
      <xdr:nvPicPr>
        <xdr:cNvPr id="5" name="Picture 4" descr="Screen Clippi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rot="21043329">
          <a:off x="1074385" y="5263028"/>
          <a:ext cx="4900286" cy="682091"/>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47625</xdr:colOff>
      <xdr:row>0</xdr:row>
      <xdr:rowOff>28575</xdr:rowOff>
    </xdr:from>
    <xdr:to>
      <xdr:col>5</xdr:col>
      <xdr:colOff>28575</xdr:colOff>
      <xdr:row>2</xdr:row>
      <xdr:rowOff>95250</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28575"/>
          <a:ext cx="22669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542925</xdr:colOff>
      <xdr:row>7</xdr:row>
      <xdr:rowOff>381000</xdr:rowOff>
    </xdr:from>
    <xdr:to>
      <xdr:col>13</xdr:col>
      <xdr:colOff>266701</xdr:colOff>
      <xdr:row>11</xdr:row>
      <xdr:rowOff>133350</xdr:rowOff>
    </xdr:to>
    <xdr:sp macro="" textlink="">
      <xdr:nvSpPr>
        <xdr:cNvPr id="11" name="Right Arrow 10">
          <a:hlinkClick xmlns:r="http://schemas.openxmlformats.org/officeDocument/2006/relationships" r:id="rId4"/>
          <a:extLst>
            <a:ext uri="{FF2B5EF4-FFF2-40B4-BE49-F238E27FC236}">
              <a16:creationId xmlns:a16="http://schemas.microsoft.com/office/drawing/2014/main" id="{00000000-0008-0000-0000-00000B000000}"/>
            </a:ext>
          </a:extLst>
        </xdr:cNvPr>
        <xdr:cNvSpPr/>
      </xdr:nvSpPr>
      <xdr:spPr>
        <a:xfrm>
          <a:off x="6315075" y="1981200"/>
          <a:ext cx="1343026" cy="1095375"/>
        </a:xfrm>
        <a:prstGeom prst="rightArrow">
          <a:avLst>
            <a:gd name="adj1" fmla="val 62174"/>
            <a:gd name="adj2" fmla="val 50000"/>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latin typeface="Albany AMT" panose="020B0604020202020204" pitchFamily="34" charset="0"/>
              <a:cs typeface="Albany AMT" panose="020B0604020202020204" pitchFamily="34" charset="0"/>
            </a:rPr>
            <a:t>Begin data inputs</a:t>
          </a:r>
        </a:p>
      </xdr:txBody>
    </xdr:sp>
    <xdr:clientData fPrintsWithSheet="0"/>
  </xdr:twoCellAnchor>
  <xdr:twoCellAnchor>
    <xdr:from>
      <xdr:col>2</xdr:col>
      <xdr:colOff>400049</xdr:colOff>
      <xdr:row>11</xdr:row>
      <xdr:rowOff>0</xdr:rowOff>
    </xdr:from>
    <xdr:to>
      <xdr:col>11</xdr:col>
      <xdr:colOff>327310</xdr:colOff>
      <xdr:row>18</xdr:row>
      <xdr:rowOff>38099</xdr:rowOff>
    </xdr:to>
    <xdr:grpSp>
      <xdr:nvGrpSpPr>
        <xdr:cNvPr id="14" name="Group 13">
          <a:extLst>
            <a:ext uri="{FF2B5EF4-FFF2-40B4-BE49-F238E27FC236}">
              <a16:creationId xmlns:a16="http://schemas.microsoft.com/office/drawing/2014/main" id="{00000000-0008-0000-0000-00000E000000}"/>
            </a:ext>
          </a:extLst>
        </xdr:cNvPr>
        <xdr:cNvGrpSpPr/>
      </xdr:nvGrpSpPr>
      <xdr:grpSpPr>
        <a:xfrm>
          <a:off x="1339849" y="2901950"/>
          <a:ext cx="6213761" cy="1327149"/>
          <a:chOff x="1295399" y="2943225"/>
          <a:chExt cx="5413661" cy="1371599"/>
        </a:xfrm>
      </xdr:grpSpPr>
      <xdr:grpSp>
        <xdr:nvGrpSpPr>
          <xdr:cNvPr id="12" name="Group 11">
            <a:extLst>
              <a:ext uri="{FF2B5EF4-FFF2-40B4-BE49-F238E27FC236}">
                <a16:creationId xmlns:a16="http://schemas.microsoft.com/office/drawing/2014/main" id="{00000000-0008-0000-0000-00000C000000}"/>
              </a:ext>
            </a:extLst>
          </xdr:cNvPr>
          <xdr:cNvGrpSpPr/>
        </xdr:nvGrpSpPr>
        <xdr:grpSpPr>
          <a:xfrm>
            <a:off x="1295399" y="2943225"/>
            <a:ext cx="5413661" cy="1371599"/>
            <a:chOff x="1295399" y="2943225"/>
            <a:chExt cx="5413661" cy="1371599"/>
          </a:xfrm>
        </xdr:grpSpPr>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srcRect l="49615" t="35174" r="23839" b="43816"/>
            <a:stretch/>
          </xdr:blipFill>
          <xdr:spPr>
            <a:xfrm>
              <a:off x="1295399" y="2943225"/>
              <a:ext cx="5413661" cy="1371599"/>
            </a:xfrm>
            <a:prstGeom prst="rect">
              <a:avLst/>
            </a:prstGeom>
            <a:ln>
              <a:solidFill>
                <a:schemeClr val="tx1">
                  <a:lumMod val="50000"/>
                  <a:lumOff val="50000"/>
                </a:schemeClr>
              </a:solidFill>
            </a:ln>
            <a:effectLst>
              <a:outerShdw blurRad="50800" dist="38100" dir="2700000" algn="tl" rotWithShape="0">
                <a:prstClr val="black">
                  <a:alpha val="40000"/>
                </a:prstClr>
              </a:outerShdw>
            </a:effectLst>
          </xdr:spPr>
        </xdr:pic>
        <xdr:sp macro="" textlink="">
          <xdr:nvSpPr>
            <xdr:cNvPr id="8" name="Up Arrow 7">
              <a:extLst>
                <a:ext uri="{FF2B5EF4-FFF2-40B4-BE49-F238E27FC236}">
                  <a16:creationId xmlns:a16="http://schemas.microsoft.com/office/drawing/2014/main" id="{00000000-0008-0000-0000-000008000000}"/>
                </a:ext>
              </a:extLst>
            </xdr:cNvPr>
            <xdr:cNvSpPr/>
          </xdr:nvSpPr>
          <xdr:spPr bwMode="auto">
            <a:xfrm rot="7624257">
              <a:off x="5068886" y="3107166"/>
              <a:ext cx="251295" cy="367584"/>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p>
          </xdr:txBody>
        </xdr:sp>
        <xdr:sp macro="" textlink="">
          <xdr:nvSpPr>
            <xdr:cNvPr id="9" name="Up Arrow 8">
              <a:extLst>
                <a:ext uri="{FF2B5EF4-FFF2-40B4-BE49-F238E27FC236}">
                  <a16:creationId xmlns:a16="http://schemas.microsoft.com/office/drawing/2014/main" id="{00000000-0008-0000-0000-000009000000}"/>
                </a:ext>
              </a:extLst>
            </xdr:cNvPr>
            <xdr:cNvSpPr/>
          </xdr:nvSpPr>
          <xdr:spPr bwMode="auto">
            <a:xfrm rot="8693282">
              <a:off x="4621210" y="3764391"/>
              <a:ext cx="251295" cy="367584"/>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p>
          </xdr:txBody>
        </xdr:sp>
        <xdr:sp macro="" textlink="">
          <xdr:nvSpPr>
            <xdr:cNvPr id="10" name="Up Arrow 9">
              <a:extLst>
                <a:ext uri="{FF2B5EF4-FFF2-40B4-BE49-F238E27FC236}">
                  <a16:creationId xmlns:a16="http://schemas.microsoft.com/office/drawing/2014/main" id="{00000000-0008-0000-0000-00000A000000}"/>
                </a:ext>
              </a:extLst>
            </xdr:cNvPr>
            <xdr:cNvSpPr/>
          </xdr:nvSpPr>
          <xdr:spPr bwMode="auto">
            <a:xfrm rot="5921161">
              <a:off x="5040310" y="3450067"/>
              <a:ext cx="251295" cy="367584"/>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p>
          </xdr:txBody>
        </xdr:sp>
      </xdr:grpSp>
      <xdr:sp macro="" textlink="">
        <xdr:nvSpPr>
          <xdr:cNvPr id="13" name="Rectangle 12">
            <a:extLst>
              <a:ext uri="{FF2B5EF4-FFF2-40B4-BE49-F238E27FC236}">
                <a16:creationId xmlns:a16="http://schemas.microsoft.com/office/drawing/2014/main" id="{00000000-0008-0000-0000-00000D000000}"/>
              </a:ext>
            </a:extLst>
          </xdr:cNvPr>
          <xdr:cNvSpPr/>
        </xdr:nvSpPr>
        <xdr:spPr>
          <a:xfrm>
            <a:off x="5734050" y="2943225"/>
            <a:ext cx="971550" cy="3619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6</xdr:col>
      <xdr:colOff>114300</xdr:colOff>
      <xdr:row>58</xdr:row>
      <xdr:rowOff>58294</xdr:rowOff>
    </xdr:from>
    <xdr:to>
      <xdr:col>7</xdr:col>
      <xdr:colOff>552450</xdr:colOff>
      <xdr:row>63</xdr:row>
      <xdr:rowOff>78106</xdr:rowOff>
    </xdr:to>
    <xdr:pic>
      <xdr:nvPicPr>
        <xdr:cNvPr id="3" name="Picture 2">
          <a:hlinkClick xmlns:r="http://schemas.openxmlformats.org/officeDocument/2006/relationships" r:id="rId6"/>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76650" y="12717019"/>
          <a:ext cx="1104900" cy="972312"/>
        </a:xfrm>
        <a:prstGeom prst="rect">
          <a:avLst/>
        </a:prstGeom>
      </xdr:spPr>
    </xdr:pic>
    <xdr:clientData/>
  </xdr:twoCellAnchor>
  <xdr:twoCellAnchor editAs="oneCell">
    <xdr:from>
      <xdr:col>4</xdr:col>
      <xdr:colOff>268851</xdr:colOff>
      <xdr:row>25</xdr:row>
      <xdr:rowOff>98731</xdr:rowOff>
    </xdr:from>
    <xdr:to>
      <xdr:col>10</xdr:col>
      <xdr:colOff>564368</xdr:colOff>
      <xdr:row>36</xdr:row>
      <xdr:rowOff>21841</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171118">
          <a:off x="2497701" y="6080431"/>
          <a:ext cx="4296017" cy="2018610"/>
        </a:xfrm>
        <a:prstGeom prst="rect">
          <a:avLst/>
        </a:prstGeom>
        <a:ln w="19050">
          <a:solidFill>
            <a:schemeClr val="tx1"/>
          </a:solidFill>
        </a:ln>
        <a:effectLst>
          <a:outerShdw blurRad="50800" dist="38100" dir="2700000" algn="t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923925</xdr:colOff>
      <xdr:row>2</xdr:row>
      <xdr:rowOff>38100</xdr:rowOff>
    </xdr:from>
    <xdr:to>
      <xdr:col>8</xdr:col>
      <xdr:colOff>409575</xdr:colOff>
      <xdr:row>7</xdr:row>
      <xdr:rowOff>47625</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7219950" y="581025"/>
          <a:ext cx="2952750" cy="1104900"/>
          <a:chOff x="7219950" y="38100"/>
          <a:chExt cx="2952750" cy="1104900"/>
        </a:xfrm>
      </xdr:grpSpPr>
      <xdr:sp macro="" textlink="">
        <xdr:nvSpPr>
          <xdr:cNvPr id="3" name="Right Arrow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8724899" y="47625"/>
            <a:ext cx="1447801" cy="1095375"/>
          </a:xfrm>
          <a:prstGeom prst="rightArrow">
            <a:avLst>
              <a:gd name="adj1" fmla="val 62174"/>
              <a:gd name="adj2" fmla="val 50000"/>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baseline="0">
                <a:latin typeface="Albany AMT" panose="020B0604020202020204" pitchFamily="34" charset="0"/>
                <a:cs typeface="Albany AMT" panose="020B0604020202020204" pitchFamily="34" charset="0"/>
              </a:rPr>
              <a:t>Assess Affordability</a:t>
            </a:r>
            <a:endParaRPr lang="en-US" sz="1200" b="1">
              <a:latin typeface="Albany AMT" panose="020B0604020202020204" pitchFamily="34" charset="0"/>
              <a:cs typeface="Albany AMT" panose="020B0604020202020204" pitchFamily="34" charset="0"/>
            </a:endParaRPr>
          </a:p>
        </xdr:txBody>
      </xdr:sp>
      <xdr:sp macro="" textlink="">
        <xdr:nvSpPr>
          <xdr:cNvPr id="4" name="Left Arrow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7219950" y="38100"/>
            <a:ext cx="1428751" cy="1104900"/>
          </a:xfrm>
          <a:prstGeom prst="leftArrow">
            <a:avLst>
              <a:gd name="adj1" fmla="val 62069"/>
              <a:gd name="adj2" fmla="val 50000"/>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200" b="1">
                <a:latin typeface="Albany AMT" panose="020B0604020202020204" pitchFamily="34" charset="0"/>
                <a:cs typeface="Albany AMT" panose="020B0604020202020204" pitchFamily="34" charset="0"/>
              </a:rPr>
              <a:t>Back to Instructions</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57</xdr:row>
      <xdr:rowOff>95250</xdr:rowOff>
    </xdr:from>
    <xdr:to>
      <xdr:col>0</xdr:col>
      <xdr:colOff>1200149</xdr:colOff>
      <xdr:row>72</xdr:row>
      <xdr:rowOff>114300</xdr:rowOff>
    </xdr:to>
    <xdr:sp macro="" textlink="">
      <xdr:nvSpPr>
        <xdr:cNvPr id="35" name="Rectangle 34">
          <a:extLst>
            <a:ext uri="{FF2B5EF4-FFF2-40B4-BE49-F238E27FC236}">
              <a16:creationId xmlns:a16="http://schemas.microsoft.com/office/drawing/2014/main" id="{00000000-0008-0000-0200-000023000000}"/>
            </a:ext>
          </a:extLst>
        </xdr:cNvPr>
        <xdr:cNvSpPr/>
      </xdr:nvSpPr>
      <xdr:spPr>
        <a:xfrm>
          <a:off x="0" y="15611475"/>
          <a:ext cx="1200149" cy="3067050"/>
        </a:xfrm>
        <a:prstGeom prst="rect">
          <a:avLst/>
        </a:prstGeom>
        <a:solidFill>
          <a:sysClr val="window" lastClr="FFFFFF">
            <a:lumMod val="85000"/>
          </a:sysClr>
        </a:solidFill>
        <a:ln>
          <a:noFill/>
        </a:ln>
        <a:effectLst/>
        <a:scene3d>
          <a:camera prst="orthographicFront">
            <a:rot lat="0" lon="0" rev="0"/>
          </a:camera>
          <a:lightRig rig="threePt" dir="t">
            <a:rot lat="0" lon="0" rev="1200000"/>
          </a:lightRig>
        </a:scene3d>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sysClr val="window" lastClr="FFFFFF"/>
            </a:solidFill>
            <a:effectLst/>
            <a:uLnTx/>
            <a:uFillTx/>
            <a:latin typeface="Albany AMT" panose="020B0604020202020204" pitchFamily="34" charset="0"/>
            <a:ea typeface="+mn-ea"/>
            <a:cs typeface="Albany AMT" panose="020B0604020202020204" pitchFamily="34" charset="0"/>
          </a:endParaRPr>
        </a:p>
      </xdr:txBody>
    </xdr:sp>
    <xdr:clientData/>
  </xdr:twoCellAnchor>
  <xdr:twoCellAnchor>
    <xdr:from>
      <xdr:col>0</xdr:col>
      <xdr:colOff>1371601</xdr:colOff>
      <xdr:row>43</xdr:row>
      <xdr:rowOff>133350</xdr:rowOff>
    </xdr:from>
    <xdr:to>
      <xdr:col>1</xdr:col>
      <xdr:colOff>0</xdr:colOff>
      <xdr:row>45</xdr:row>
      <xdr:rowOff>189136</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371601" y="10315575"/>
          <a:ext cx="942974"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solidFill>
                <a:srgbClr val="9C0006"/>
              </a:solidFill>
            </a:rPr>
            <a:t>Low-income households</a:t>
          </a:r>
        </a:p>
      </xdr:txBody>
    </xdr:sp>
    <xdr:clientData/>
  </xdr:twoCellAnchor>
  <xdr:twoCellAnchor>
    <xdr:from>
      <xdr:col>0</xdr:col>
      <xdr:colOff>1104900</xdr:colOff>
      <xdr:row>43</xdr:row>
      <xdr:rowOff>38099</xdr:rowOff>
    </xdr:from>
    <xdr:to>
      <xdr:col>0</xdr:col>
      <xdr:colOff>1428750</xdr:colOff>
      <xdr:row>46</xdr:row>
      <xdr:rowOff>57150</xdr:rowOff>
    </xdr:to>
    <xdr:sp macro="" textlink="">
      <xdr:nvSpPr>
        <xdr:cNvPr id="26" name="Right Brace 25">
          <a:extLst>
            <a:ext uri="{FF2B5EF4-FFF2-40B4-BE49-F238E27FC236}">
              <a16:creationId xmlns:a16="http://schemas.microsoft.com/office/drawing/2014/main" id="{00000000-0008-0000-0200-00001A000000}"/>
            </a:ext>
          </a:extLst>
        </xdr:cNvPr>
        <xdr:cNvSpPr/>
      </xdr:nvSpPr>
      <xdr:spPr>
        <a:xfrm>
          <a:off x="1104900" y="10220324"/>
          <a:ext cx="323850" cy="590551"/>
        </a:xfrm>
        <a:prstGeom prst="rightBrace">
          <a:avLst/>
        </a:prstGeom>
        <a:ln>
          <a:solidFill>
            <a:srgbClr val="9C0006"/>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4</xdr:col>
      <xdr:colOff>276225</xdr:colOff>
      <xdr:row>2</xdr:row>
      <xdr:rowOff>0</xdr:rowOff>
    </xdr:from>
    <xdr:to>
      <xdr:col>4</xdr:col>
      <xdr:colOff>1704976</xdr:colOff>
      <xdr:row>6</xdr:row>
      <xdr:rowOff>95250</xdr:rowOff>
    </xdr:to>
    <xdr:sp macro="" textlink="">
      <xdr:nvSpPr>
        <xdr:cNvPr id="29" name="Left Arrow 28">
          <a:hlinkClick xmlns:r="http://schemas.openxmlformats.org/officeDocument/2006/relationships" r:id="rId1"/>
          <a:extLst>
            <a:ext uri="{FF2B5EF4-FFF2-40B4-BE49-F238E27FC236}">
              <a16:creationId xmlns:a16="http://schemas.microsoft.com/office/drawing/2014/main" id="{00000000-0008-0000-0200-00001D000000}"/>
            </a:ext>
          </a:extLst>
        </xdr:cNvPr>
        <xdr:cNvSpPr/>
      </xdr:nvSpPr>
      <xdr:spPr>
        <a:xfrm>
          <a:off x="8020050" y="0"/>
          <a:ext cx="1428751" cy="1209675"/>
        </a:xfrm>
        <a:prstGeom prst="leftArrow">
          <a:avLst>
            <a:gd name="adj1" fmla="val 55770"/>
            <a:gd name="adj2" fmla="val 50000"/>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200" b="1">
              <a:latin typeface="Albany AMT" panose="020B0604020202020204" pitchFamily="34" charset="0"/>
              <a:cs typeface="Albany AMT" panose="020B0604020202020204" pitchFamily="34" charset="0"/>
            </a:rPr>
            <a:t>Back to Data Inputs</a:t>
          </a:r>
        </a:p>
      </xdr:txBody>
    </xdr:sp>
    <xdr:clientData fPrintsWithSheet="0"/>
  </xdr:twoCellAnchor>
  <xdr:twoCellAnchor>
    <xdr:from>
      <xdr:col>8</xdr:col>
      <xdr:colOff>0</xdr:colOff>
      <xdr:row>2</xdr:row>
      <xdr:rowOff>133350</xdr:rowOff>
    </xdr:from>
    <xdr:to>
      <xdr:col>8</xdr:col>
      <xdr:colOff>0</xdr:colOff>
      <xdr:row>4</xdr:row>
      <xdr:rowOff>189136</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371601" y="10610850"/>
          <a:ext cx="127634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solidFill>
                <a:schemeClr val="accent6">
                  <a:lumMod val="75000"/>
                </a:schemeClr>
              </a:solidFill>
            </a:rPr>
            <a:t>Low-income households</a:t>
          </a:r>
        </a:p>
      </xdr:txBody>
    </xdr:sp>
    <xdr:clientData/>
  </xdr:twoCellAnchor>
  <xdr:twoCellAnchor editAs="oneCell">
    <xdr:from>
      <xdr:col>0</xdr:col>
      <xdr:colOff>1200149</xdr:colOff>
      <xdr:row>56</xdr:row>
      <xdr:rowOff>9525</xdr:rowOff>
    </xdr:from>
    <xdr:to>
      <xdr:col>4</xdr:col>
      <xdr:colOff>9525</xdr:colOff>
      <xdr:row>72</xdr:row>
      <xdr:rowOff>171450</xdr:rowOff>
    </xdr:to>
    <xdr:graphicFrame macro="">
      <xdr:nvGraphicFramePr>
        <xdr:cNvPr id="51" name="Chart 50">
          <a:extLst>
            <a:ext uri="{FF2B5EF4-FFF2-40B4-BE49-F238E27FC236}">
              <a16:creationId xmlns:a16="http://schemas.microsoft.com/office/drawing/2014/main" id="{00000000-0008-0000-0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381000</xdr:colOff>
      <xdr:row>58</xdr:row>
      <xdr:rowOff>28575</xdr:rowOff>
    </xdr:from>
    <xdr:to>
      <xdr:col>2</xdr:col>
      <xdr:colOff>485776</xdr:colOff>
      <xdr:row>58</xdr:row>
      <xdr:rowOff>133351</xdr:rowOff>
    </xdr:to>
    <xdr:sp macro="" textlink="">
      <xdr:nvSpPr>
        <xdr:cNvPr id="53" name="Rectangle 52">
          <a:extLst>
            <a:ext uri="{FF2B5EF4-FFF2-40B4-BE49-F238E27FC236}">
              <a16:creationId xmlns:a16="http://schemas.microsoft.com/office/drawing/2014/main" id="{00000000-0008-0000-0200-000035000000}"/>
            </a:ext>
          </a:extLst>
        </xdr:cNvPr>
        <xdr:cNvSpPr/>
      </xdr:nvSpPr>
      <xdr:spPr>
        <a:xfrm flipV="1">
          <a:off x="4562475" y="13563600"/>
          <a:ext cx="104776" cy="104776"/>
        </a:xfrm>
        <a:prstGeom prst="rect">
          <a:avLst/>
        </a:prstGeom>
        <a:solidFill>
          <a:schemeClr val="accent5">
            <a:lumMod val="60000"/>
            <a:lumOff val="40000"/>
          </a:schemeClr>
        </a:solidFill>
        <a:ln>
          <a:noFill/>
        </a:ln>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200" b="1">
            <a:latin typeface="Albany AMT" panose="020B0604020202020204" pitchFamily="34" charset="0"/>
            <a:cs typeface="Albany AMT" panose="020B0604020202020204" pitchFamily="34" charset="0"/>
          </a:endParaRPr>
        </a:p>
      </xdr:txBody>
    </xdr:sp>
    <xdr:clientData/>
  </xdr:twoCellAnchor>
  <xdr:twoCellAnchor>
    <xdr:from>
      <xdr:col>2</xdr:col>
      <xdr:colOff>466725</xdr:colOff>
      <xdr:row>57</xdr:row>
      <xdr:rowOff>180975</xdr:rowOff>
    </xdr:from>
    <xdr:to>
      <xdr:col>3</xdr:col>
      <xdr:colOff>66675</xdr:colOff>
      <xdr:row>58</xdr:row>
      <xdr:rowOff>219075</xdr:rowOff>
    </xdr:to>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4648200" y="13477875"/>
          <a:ext cx="13811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tx1">
                  <a:lumMod val="65000"/>
                  <a:lumOff val="35000"/>
                </a:schemeClr>
              </a:solidFill>
            </a:rPr>
            <a:t>% of</a:t>
          </a:r>
          <a:r>
            <a:rPr lang="en-US" sz="1000" baseline="0">
              <a:solidFill>
                <a:schemeClr val="tx1">
                  <a:lumMod val="65000"/>
                  <a:lumOff val="35000"/>
                </a:schemeClr>
              </a:solidFill>
            </a:rPr>
            <a:t> Population</a:t>
          </a:r>
          <a:endParaRPr lang="en-US" sz="1000">
            <a:solidFill>
              <a:schemeClr val="tx1">
                <a:lumMod val="65000"/>
                <a:lumOff val="35000"/>
              </a:schemeClr>
            </a:solidFill>
          </a:endParaRPr>
        </a:p>
      </xdr:txBody>
    </xdr:sp>
    <xdr:clientData/>
  </xdr:twoCellAnchor>
  <xdr:twoCellAnchor>
    <xdr:from>
      <xdr:col>1</xdr:col>
      <xdr:colOff>752475</xdr:colOff>
      <xdr:row>58</xdr:row>
      <xdr:rowOff>28575</xdr:rowOff>
    </xdr:from>
    <xdr:to>
      <xdr:col>1</xdr:col>
      <xdr:colOff>857251</xdr:colOff>
      <xdr:row>58</xdr:row>
      <xdr:rowOff>133351</xdr:rowOff>
    </xdr:to>
    <xdr:sp macro="" textlink="">
      <xdr:nvSpPr>
        <xdr:cNvPr id="55" name="Rectangle 54">
          <a:extLst>
            <a:ext uri="{FF2B5EF4-FFF2-40B4-BE49-F238E27FC236}">
              <a16:creationId xmlns:a16="http://schemas.microsoft.com/office/drawing/2014/main" id="{00000000-0008-0000-0200-000037000000}"/>
            </a:ext>
          </a:extLst>
        </xdr:cNvPr>
        <xdr:cNvSpPr/>
      </xdr:nvSpPr>
      <xdr:spPr>
        <a:xfrm flipV="1">
          <a:off x="3400425" y="13563600"/>
          <a:ext cx="104776" cy="104776"/>
        </a:xfrm>
        <a:prstGeom prst="rect">
          <a:avLst/>
        </a:prstGeom>
        <a:solidFill>
          <a:schemeClr val="tx1">
            <a:lumMod val="95000"/>
            <a:lumOff val="5000"/>
            <a:alpha val="70000"/>
          </a:schemeClr>
        </a:solidFill>
        <a:ln>
          <a:noFill/>
        </a:ln>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200" b="1">
            <a:latin typeface="Albany AMT" panose="020B0604020202020204" pitchFamily="34" charset="0"/>
            <a:cs typeface="Albany AMT" panose="020B0604020202020204" pitchFamily="34" charset="0"/>
          </a:endParaRPr>
        </a:p>
      </xdr:txBody>
    </xdr:sp>
    <xdr:clientData/>
  </xdr:twoCellAnchor>
  <xdr:twoCellAnchor>
    <xdr:from>
      <xdr:col>1</xdr:col>
      <xdr:colOff>914400</xdr:colOff>
      <xdr:row>58</xdr:row>
      <xdr:rowOff>28575</xdr:rowOff>
    </xdr:from>
    <xdr:to>
      <xdr:col>1</xdr:col>
      <xdr:colOff>1019176</xdr:colOff>
      <xdr:row>58</xdr:row>
      <xdr:rowOff>133351</xdr:rowOff>
    </xdr:to>
    <xdr:sp macro="" textlink="">
      <xdr:nvSpPr>
        <xdr:cNvPr id="56" name="Rectangle 55">
          <a:extLst>
            <a:ext uri="{FF2B5EF4-FFF2-40B4-BE49-F238E27FC236}">
              <a16:creationId xmlns:a16="http://schemas.microsoft.com/office/drawing/2014/main" id="{00000000-0008-0000-0200-000038000000}"/>
            </a:ext>
          </a:extLst>
        </xdr:cNvPr>
        <xdr:cNvSpPr/>
      </xdr:nvSpPr>
      <xdr:spPr>
        <a:xfrm flipV="1">
          <a:off x="3562350" y="13563600"/>
          <a:ext cx="104776" cy="104776"/>
        </a:xfrm>
        <a:prstGeom prst="rect">
          <a:avLst/>
        </a:prstGeom>
        <a:solidFill>
          <a:schemeClr val="tx1">
            <a:lumMod val="65000"/>
            <a:lumOff val="35000"/>
            <a:alpha val="70000"/>
          </a:schemeClr>
        </a:solidFill>
        <a:ln>
          <a:noFill/>
        </a:ln>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200" b="1">
            <a:latin typeface="Albany AMT" panose="020B0604020202020204" pitchFamily="34" charset="0"/>
            <a:cs typeface="Albany AMT" panose="020B0604020202020204" pitchFamily="34" charset="0"/>
          </a:endParaRPr>
        </a:p>
      </xdr:txBody>
    </xdr:sp>
    <xdr:clientData/>
  </xdr:twoCellAnchor>
  <xdr:twoCellAnchor>
    <xdr:from>
      <xdr:col>1</xdr:col>
      <xdr:colOff>1009651</xdr:colOff>
      <xdr:row>57</xdr:row>
      <xdr:rowOff>190500</xdr:rowOff>
    </xdr:from>
    <xdr:to>
      <xdr:col>2</xdr:col>
      <xdr:colOff>390525</xdr:colOff>
      <xdr:row>61</xdr:row>
      <xdr:rowOff>19050</xdr:rowOff>
    </xdr:to>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3657601" y="13487400"/>
          <a:ext cx="914399"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tx1">
                  <a:lumMod val="65000"/>
                  <a:lumOff val="35000"/>
                </a:schemeClr>
              </a:solidFill>
            </a:rPr>
            <a:t>% Annually Spent on Bills</a:t>
          </a:r>
        </a:p>
      </xdr:txBody>
    </xdr:sp>
    <xdr:clientData/>
  </xdr:twoCellAnchor>
  <xdr:twoCellAnchor>
    <xdr:from>
      <xdr:col>0</xdr:col>
      <xdr:colOff>1666874</xdr:colOff>
      <xdr:row>71</xdr:row>
      <xdr:rowOff>180975</xdr:rowOff>
    </xdr:from>
    <xdr:to>
      <xdr:col>1</xdr:col>
      <xdr:colOff>447677</xdr:colOff>
      <xdr:row>72</xdr:row>
      <xdr:rowOff>74295</xdr:rowOff>
    </xdr:to>
    <xdr:sp macro="" textlink="">
      <xdr:nvSpPr>
        <xdr:cNvPr id="59" name="Left Bracket 58">
          <a:extLst>
            <a:ext uri="{FF2B5EF4-FFF2-40B4-BE49-F238E27FC236}">
              <a16:creationId xmlns:a16="http://schemas.microsoft.com/office/drawing/2014/main" id="{00000000-0008-0000-0200-00003B000000}"/>
            </a:ext>
          </a:extLst>
        </xdr:cNvPr>
        <xdr:cNvSpPr/>
      </xdr:nvSpPr>
      <xdr:spPr>
        <a:xfrm rot="16200000">
          <a:off x="2339341" y="18977608"/>
          <a:ext cx="83820" cy="1428753"/>
        </a:xfrm>
        <a:prstGeom prst="leftBracket">
          <a:avLst/>
        </a:prstGeom>
        <a:ln>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9C0006"/>
            </a:solidFill>
          </a:endParaRPr>
        </a:p>
      </xdr:txBody>
    </xdr:sp>
    <xdr:clientData/>
  </xdr:twoCellAnchor>
  <xdr:twoCellAnchor>
    <xdr:from>
      <xdr:col>0</xdr:col>
      <xdr:colOff>1619249</xdr:colOff>
      <xdr:row>62</xdr:row>
      <xdr:rowOff>38100</xdr:rowOff>
    </xdr:from>
    <xdr:to>
      <xdr:col>1</xdr:col>
      <xdr:colOff>400052</xdr:colOff>
      <xdr:row>62</xdr:row>
      <xdr:rowOff>121920</xdr:rowOff>
    </xdr:to>
    <xdr:sp macro="" textlink="">
      <xdr:nvSpPr>
        <xdr:cNvPr id="60" name="Left Bracket 59">
          <a:extLst>
            <a:ext uri="{FF2B5EF4-FFF2-40B4-BE49-F238E27FC236}">
              <a16:creationId xmlns:a16="http://schemas.microsoft.com/office/drawing/2014/main" id="{00000000-0008-0000-0200-00003C000000}"/>
            </a:ext>
          </a:extLst>
        </xdr:cNvPr>
        <xdr:cNvSpPr/>
      </xdr:nvSpPr>
      <xdr:spPr>
        <a:xfrm rot="27000000">
          <a:off x="2291716" y="17120233"/>
          <a:ext cx="83820" cy="1428753"/>
        </a:xfrm>
        <a:prstGeom prst="leftBracket">
          <a:avLst/>
        </a:prstGeom>
        <a:ln>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9C0006"/>
            </a:solidFill>
          </a:endParaRPr>
        </a:p>
      </xdr:txBody>
    </xdr:sp>
    <xdr:clientData/>
  </xdr:twoCellAnchor>
  <xdr:twoCellAnchor>
    <xdr:from>
      <xdr:col>0</xdr:col>
      <xdr:colOff>1514474</xdr:colOff>
      <xdr:row>59</xdr:row>
      <xdr:rowOff>95250</xdr:rowOff>
    </xdr:from>
    <xdr:to>
      <xdr:col>1</xdr:col>
      <xdr:colOff>514349</xdr:colOff>
      <xdr:row>61</xdr:row>
      <xdr:rowOff>157160</xdr:rowOff>
    </xdr:to>
    <xdr:sp macro="" textlink="$H$67">
      <xdr:nvSpPr>
        <xdr:cNvPr id="61" name="TextBox 60">
          <a:extLst>
            <a:ext uri="{FF2B5EF4-FFF2-40B4-BE49-F238E27FC236}">
              <a16:creationId xmlns:a16="http://schemas.microsoft.com/office/drawing/2014/main" id="{00000000-0008-0000-0200-00003D000000}"/>
            </a:ext>
          </a:extLst>
        </xdr:cNvPr>
        <xdr:cNvSpPr txBox="1"/>
      </xdr:nvSpPr>
      <xdr:spPr>
        <a:xfrm>
          <a:off x="1514474" y="17183100"/>
          <a:ext cx="1647825" cy="53816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b" anchorCtr="0"/>
        <a:lstStyle/>
        <a:p>
          <a:pPr algn="ctr"/>
          <a:fld id="{8B9B66B6-687D-4CE1-8AA9-443CD87219E0}" type="TxLink">
            <a:rPr lang="en-US" sz="1100" b="1" i="0" u="none" strike="noStrike">
              <a:solidFill>
                <a:schemeClr val="tx1">
                  <a:lumMod val="95000"/>
                  <a:lumOff val="5000"/>
                </a:schemeClr>
              </a:solidFill>
              <a:latin typeface="Calibri"/>
            </a:rPr>
            <a:pPr algn="ctr"/>
            <a:t>28.9% of households are estimated to have incomes below $25,000.</a:t>
          </a:fld>
          <a:endParaRPr lang="en-US" sz="1000" b="1">
            <a:solidFill>
              <a:schemeClr val="tx1">
                <a:lumMod val="95000"/>
                <a:lumOff val="5000"/>
              </a:schemeClr>
            </a:solidFill>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95250</xdr:rowOff>
        </xdr:from>
        <xdr:to>
          <xdr:col>0</xdr:col>
          <xdr:colOff>1200150</xdr:colOff>
          <xdr:row>64</xdr:row>
          <xdr:rowOff>114300</xdr:rowOff>
        </xdr:to>
        <xdr:sp macro="" textlink="">
          <xdr:nvSpPr>
            <xdr:cNvPr id="3084" name="Group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114300</xdr:rowOff>
        </xdr:from>
        <xdr:to>
          <xdr:col>0</xdr:col>
          <xdr:colOff>1200150</xdr:colOff>
          <xdr:row>72</xdr:row>
          <xdr:rowOff>114300</xdr:rowOff>
        </xdr:to>
        <xdr:sp macro="" textlink="">
          <xdr:nvSpPr>
            <xdr:cNvPr id="3088" name="Group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38100</xdr:rowOff>
        </xdr:from>
        <xdr:to>
          <xdr:col>0</xdr:col>
          <xdr:colOff>914400</xdr:colOff>
          <xdr:row>69</xdr:row>
          <xdr:rowOff>76200</xdr:rowOff>
        </xdr:to>
        <xdr:sp macro="" textlink="">
          <xdr:nvSpPr>
            <xdr:cNvPr id="3089" name="Option Button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All households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76200</xdr:rowOff>
        </xdr:from>
        <xdr:to>
          <xdr:col>0</xdr:col>
          <xdr:colOff>1104900</xdr:colOff>
          <xdr:row>59</xdr:row>
          <xdr:rowOff>190500</xdr:rowOff>
        </xdr:to>
        <xdr:sp macro="" textlink="">
          <xdr:nvSpPr>
            <xdr:cNvPr id="3091" name="Option Button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Current rates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38100</xdr:rowOff>
        </xdr:from>
        <xdr:to>
          <xdr:col>0</xdr:col>
          <xdr:colOff>1085850</xdr:colOff>
          <xdr:row>62</xdr:row>
          <xdr:rowOff>19050</xdr:rowOff>
        </xdr:to>
        <xdr:sp macro="" textlink="">
          <xdr:nvSpPr>
            <xdr:cNvPr id="3092" name="Option Button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Alternative rates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133350</xdr:rowOff>
        </xdr:from>
        <xdr:to>
          <xdr:col>0</xdr:col>
          <xdr:colOff>1162050</xdr:colOff>
          <xdr:row>71</xdr:row>
          <xdr:rowOff>190500</xdr:rowOff>
        </xdr:to>
        <xdr:sp macro="" textlink="">
          <xdr:nvSpPr>
            <xdr:cNvPr id="3095" name="Option Button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Homeowners only</a:t>
              </a:r>
            </a:p>
          </xdr:txBody>
        </xdr:sp>
        <xdr:clientData/>
      </xdr:twoCellAnchor>
    </mc:Choice>
    <mc:Fallback/>
  </mc:AlternateContent>
  <xdr:twoCellAnchor editAs="oneCell">
    <xdr:from>
      <xdr:col>4</xdr:col>
      <xdr:colOff>112746</xdr:colOff>
      <xdr:row>121</xdr:row>
      <xdr:rowOff>9525</xdr:rowOff>
    </xdr:from>
    <xdr:to>
      <xdr:col>4</xdr:col>
      <xdr:colOff>1070609</xdr:colOff>
      <xdr:row>127</xdr:row>
      <xdr:rowOff>112087</xdr:rowOff>
    </xdr:to>
    <xdr:pic>
      <xdr:nvPicPr>
        <xdr:cNvPr id="2" name="Picture 1" descr="Screen Clipping">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7856571" y="30975300"/>
          <a:ext cx="957863" cy="1245562"/>
        </a:xfrm>
        <a:prstGeom prst="rect">
          <a:avLst/>
        </a:prstGeom>
        <a:ln>
          <a:solidFill>
            <a:schemeClr val="bg1">
              <a:lumMod val="85000"/>
            </a:schemeClr>
          </a:solidFill>
        </a:ln>
        <a:effectLst>
          <a:outerShdw blurRad="50800" dist="38100" dir="2700000" algn="tl" rotWithShape="0">
            <a:prstClr val="black">
              <a:alpha val="40000"/>
            </a:prstClr>
          </a:outerShdw>
        </a:effectLst>
      </xdr:spPr>
    </xdr:pic>
    <xdr:clientData/>
  </xdr:twoCellAnchor>
  <xdr:twoCellAnchor editAs="oneCell">
    <xdr:from>
      <xdr:col>3</xdr:col>
      <xdr:colOff>1743075</xdr:colOff>
      <xdr:row>115</xdr:row>
      <xdr:rowOff>2247900</xdr:rowOff>
    </xdr:from>
    <xdr:to>
      <xdr:col>4</xdr:col>
      <xdr:colOff>1400175</xdr:colOff>
      <xdr:row>120</xdr:row>
      <xdr:rowOff>105982</xdr:rowOff>
    </xdr:to>
    <xdr:pic>
      <xdr:nvPicPr>
        <xdr:cNvPr id="3" name="Picture 2" descr="Screen Clipping">
          <a:hlinkClick xmlns:r="http://schemas.openxmlformats.org/officeDocument/2006/relationships" r:id="rId5"/>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258267">
          <a:off x="7705725" y="29908500"/>
          <a:ext cx="1438275" cy="972757"/>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3">
            <a:lumMod val="75000"/>
          </a:schemeClr>
        </a:solidFill>
      </a:spPr>
      <a:bodyPr vertOverflow="clip" horzOverflow="clip" rtlCol="0" anchor="ctr"/>
      <a:lstStyle>
        <a:defPPr algn="ctr">
          <a:defRPr sz="1200" b="1">
            <a:latin typeface="Albany AMT" panose="020B0604020202020204" pitchFamily="34" charset="0"/>
            <a:cs typeface="Albany AMT" panose="020B0604020202020204" pitchFamily="34" charset="0"/>
          </a:defRPr>
        </a:defPPr>
      </a:lstStyle>
      <a:style>
        <a:lnRef idx="0">
          <a:schemeClr val="accent1"/>
        </a:lnRef>
        <a:fillRef idx="3">
          <a:schemeClr val="accent1"/>
        </a:fillRef>
        <a:effectRef idx="3">
          <a:schemeClr val="accent1"/>
        </a:effectRef>
        <a:fontRef idx="minor">
          <a:schemeClr val="lt1"/>
        </a:fontRef>
      </a:style>
    </a:sp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efc.sog.unc.edu/" TargetMode="External"/><Relationship Id="rId2" Type="http://schemas.openxmlformats.org/officeDocument/2006/relationships/hyperlink" Target="mailto:glennbarnes@sog.unc.edu" TargetMode="External"/><Relationship Id="rId1" Type="http://schemas.openxmlformats.org/officeDocument/2006/relationships/hyperlink" Target="mailto:eskaf@sog.unc.ed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factfinder.census.gov/" TargetMode="External"/><Relationship Id="rId2" Type="http://schemas.openxmlformats.org/officeDocument/2006/relationships/hyperlink" Target="http://factfinder.census.gov/" TargetMode="External"/><Relationship Id="rId1" Type="http://schemas.openxmlformats.org/officeDocument/2006/relationships/hyperlink" Target="http://factfinder.census.gov/"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13" Type="http://schemas.openxmlformats.org/officeDocument/2006/relationships/ctrlProp" Target="../ctrlProps/ctrlProp4.xml"/><Relationship Id="rId3" Type="http://schemas.openxmlformats.org/officeDocument/2006/relationships/hyperlink" Target="http://efc.web.unc.edu/2014/03/26/affordability-of-government-utility-services/" TargetMode="External"/><Relationship Id="rId7" Type="http://schemas.openxmlformats.org/officeDocument/2006/relationships/printerSettings" Target="../printerSettings/printerSettings3.bin"/><Relationship Id="rId12" Type="http://schemas.openxmlformats.org/officeDocument/2006/relationships/ctrlProp" Target="../ctrlProps/ctrlProp3.xml"/><Relationship Id="rId2" Type="http://schemas.openxmlformats.org/officeDocument/2006/relationships/hyperlink" Target="http://www.efc.sog.unc.edu/reslib/item/water-utility-customer-assistance-program-cost-estimation-tool" TargetMode="External"/><Relationship Id="rId1" Type="http://schemas.openxmlformats.org/officeDocument/2006/relationships/hyperlink" Target="https://efc.web.unc.edu/2013/01/09/percent-mhi-indicator-of-affordability-of-residential-rates-using-the-u-s-census-bureaus-median-household-income-data/" TargetMode="External"/><Relationship Id="rId6" Type="http://schemas.openxmlformats.org/officeDocument/2006/relationships/hyperlink" Target="https://efc.web.unc.edu/tag/water-affordability/" TargetMode="External"/><Relationship Id="rId11" Type="http://schemas.openxmlformats.org/officeDocument/2006/relationships/ctrlProp" Target="../ctrlProps/ctrlProp2.xml"/><Relationship Id="rId5" Type="http://schemas.openxmlformats.org/officeDocument/2006/relationships/hyperlink" Target="https://www.epa.gov/sites/production/files/2016-04/documents/dw-ww_utilities_cap_combined_508-front2.pdf" TargetMode="External"/><Relationship Id="rId15" Type="http://schemas.openxmlformats.org/officeDocument/2006/relationships/ctrlProp" Target="../ctrlProps/ctrlProp6.xml"/><Relationship Id="rId10" Type="http://schemas.openxmlformats.org/officeDocument/2006/relationships/ctrlProp" Target="../ctrlProps/ctrlProp1.xml"/><Relationship Id="rId4" Type="http://schemas.openxmlformats.org/officeDocument/2006/relationships/hyperlink" Target="http://www.efc.sog.unc.edu/water-affordability-tools" TargetMode="External"/><Relationship Id="rId9" Type="http://schemas.openxmlformats.org/officeDocument/2006/relationships/vmlDrawing" Target="../drawings/vmlDrawing1.vml"/><Relationship Id="rId1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M58"/>
  <sheetViews>
    <sheetView showGridLines="0" topLeftCell="A10" zoomScaleNormal="100" workbookViewId="0">
      <selection activeCell="C8" sqref="C8:L8"/>
    </sheetView>
  </sheetViews>
  <sheetFormatPr defaultColWidth="9.140625" defaultRowHeight="15" x14ac:dyDescent="0.25"/>
  <cols>
    <col min="1" max="1" width="9.140625" style="53"/>
    <col min="2" max="2" width="4.28515625" style="52" customWidth="1"/>
    <col min="3" max="12" width="10" style="52" customWidth="1"/>
    <col min="13" max="13" width="4.28515625" style="52" customWidth="1"/>
    <col min="14" max="16384" width="9.140625" style="53"/>
  </cols>
  <sheetData>
    <row r="1" spans="2:13" x14ac:dyDescent="0.25">
      <c r="G1" s="265" t="s">
        <v>754</v>
      </c>
      <c r="H1" s="265"/>
      <c r="I1" s="265"/>
      <c r="J1" s="265"/>
      <c r="K1" s="265"/>
      <c r="L1" s="265"/>
    </row>
    <row r="2" spans="2:13" x14ac:dyDescent="0.25">
      <c r="G2" s="265"/>
      <c r="H2" s="265"/>
      <c r="I2" s="265"/>
      <c r="J2" s="265"/>
      <c r="K2" s="265"/>
      <c r="L2" s="265"/>
      <c r="M2" s="54"/>
    </row>
    <row r="4" spans="2:13" ht="25.5" x14ac:dyDescent="0.35">
      <c r="C4" s="262" t="s">
        <v>767</v>
      </c>
      <c r="D4" s="262"/>
      <c r="E4" s="262"/>
      <c r="F4" s="262"/>
      <c r="G4" s="262"/>
      <c r="H4" s="262"/>
      <c r="I4" s="262"/>
      <c r="J4" s="262"/>
      <c r="K4" s="262"/>
      <c r="L4" s="262"/>
    </row>
    <row r="5" spans="2:13" ht="20.25" x14ac:dyDescent="0.3">
      <c r="C5" s="263" t="s">
        <v>5</v>
      </c>
      <c r="D5" s="263"/>
      <c r="E5" s="263"/>
      <c r="F5" s="263"/>
      <c r="G5" s="263"/>
      <c r="H5" s="263"/>
      <c r="I5" s="263"/>
      <c r="J5" s="263"/>
      <c r="K5" s="263"/>
      <c r="L5" s="263"/>
    </row>
    <row r="6" spans="2:13" ht="20.25" x14ac:dyDescent="0.3">
      <c r="C6" s="263" t="s">
        <v>1373</v>
      </c>
      <c r="D6" s="263"/>
      <c r="E6" s="263"/>
      <c r="F6" s="263"/>
      <c r="G6" s="263"/>
      <c r="H6" s="263"/>
      <c r="I6" s="263"/>
      <c r="J6" s="263"/>
      <c r="K6" s="263"/>
      <c r="L6" s="263"/>
    </row>
    <row r="8" spans="2:13" s="56" customFormat="1" ht="60.75" customHeight="1" x14ac:dyDescent="0.25">
      <c r="B8" s="55"/>
      <c r="C8" s="264" t="s">
        <v>719</v>
      </c>
      <c r="D8" s="264"/>
      <c r="E8" s="264"/>
      <c r="F8" s="264"/>
      <c r="G8" s="264"/>
      <c r="H8" s="264"/>
      <c r="I8" s="264"/>
      <c r="J8" s="264"/>
      <c r="K8" s="264"/>
      <c r="L8" s="264"/>
      <c r="M8" s="55"/>
    </row>
    <row r="9" spans="2:13" s="56" customFormat="1" x14ac:dyDescent="0.25">
      <c r="B9" s="55"/>
      <c r="C9" s="57"/>
      <c r="D9" s="57"/>
      <c r="E9" s="57"/>
      <c r="F9" s="57"/>
      <c r="G9" s="57"/>
      <c r="H9" s="57"/>
      <c r="I9" s="57"/>
      <c r="J9" s="57"/>
      <c r="K9" s="57"/>
      <c r="L9" s="57"/>
      <c r="M9" s="55"/>
    </row>
    <row r="10" spans="2:13" s="56" customFormat="1" x14ac:dyDescent="0.25">
      <c r="B10" s="55"/>
      <c r="C10" s="268" t="s">
        <v>742</v>
      </c>
      <c r="D10" s="268"/>
      <c r="E10" s="268"/>
      <c r="F10" s="268"/>
      <c r="G10" s="268"/>
      <c r="H10" s="268"/>
      <c r="I10" s="268"/>
      <c r="J10" s="268"/>
      <c r="K10" s="268"/>
      <c r="L10" s="268"/>
      <c r="M10" s="55"/>
    </row>
    <row r="20" spans="3:12" ht="44.25" customHeight="1" x14ac:dyDescent="0.25">
      <c r="C20" s="271" t="s">
        <v>748</v>
      </c>
      <c r="D20" s="271"/>
      <c r="E20" s="271"/>
      <c r="F20" s="271"/>
      <c r="G20" s="271"/>
      <c r="H20" s="271"/>
      <c r="I20" s="271"/>
      <c r="J20" s="271"/>
      <c r="K20" s="271"/>
      <c r="L20" s="271"/>
    </row>
    <row r="39" spans="3:12" ht="45.75" customHeight="1" x14ac:dyDescent="0.25">
      <c r="C39" s="271" t="s">
        <v>743</v>
      </c>
      <c r="D39" s="271"/>
      <c r="E39" s="271"/>
      <c r="F39" s="271"/>
      <c r="G39" s="271"/>
      <c r="H39" s="271"/>
      <c r="I39" s="271"/>
      <c r="J39" s="271"/>
      <c r="K39" s="271"/>
      <c r="L39" s="271"/>
    </row>
    <row r="41" spans="3:12" ht="15" customHeight="1" x14ac:dyDescent="0.25">
      <c r="C41" s="268" t="s">
        <v>753</v>
      </c>
      <c r="D41" s="268"/>
      <c r="E41" s="268"/>
      <c r="F41" s="268"/>
      <c r="G41" s="268"/>
      <c r="H41" s="268"/>
      <c r="I41" s="268"/>
      <c r="J41" s="268"/>
      <c r="K41" s="268"/>
      <c r="L41" s="268"/>
    </row>
    <row r="42" spans="3:12" x14ac:dyDescent="0.25">
      <c r="C42" s="268"/>
      <c r="D42" s="268"/>
      <c r="E42" s="268"/>
      <c r="F42" s="268"/>
      <c r="G42" s="268"/>
      <c r="H42" s="268"/>
      <c r="I42" s="268"/>
      <c r="J42" s="268"/>
      <c r="K42" s="268"/>
      <c r="L42" s="268"/>
    </row>
    <row r="43" spans="3:12" x14ac:dyDescent="0.25">
      <c r="C43" s="268"/>
      <c r="D43" s="268"/>
      <c r="E43" s="268"/>
      <c r="F43" s="268"/>
      <c r="G43" s="268"/>
      <c r="H43" s="268"/>
      <c r="I43" s="268"/>
      <c r="J43" s="268"/>
      <c r="K43" s="268"/>
      <c r="L43" s="268"/>
    </row>
    <row r="44" spans="3:12" x14ac:dyDescent="0.25">
      <c r="C44" s="268"/>
      <c r="D44" s="268"/>
      <c r="E44" s="268"/>
      <c r="F44" s="268"/>
      <c r="G44" s="268"/>
      <c r="H44" s="268"/>
      <c r="I44" s="268"/>
      <c r="J44" s="268"/>
      <c r="K44" s="268"/>
      <c r="L44" s="268"/>
    </row>
    <row r="45" spans="3:12" x14ac:dyDescent="0.25">
      <c r="C45" s="268"/>
      <c r="D45" s="268"/>
      <c r="E45" s="268"/>
      <c r="F45" s="268"/>
      <c r="G45" s="268"/>
      <c r="H45" s="268"/>
      <c r="I45" s="268"/>
      <c r="J45" s="268"/>
      <c r="K45" s="268"/>
      <c r="L45" s="268"/>
    </row>
    <row r="46" spans="3:12" x14ac:dyDescent="0.25">
      <c r="C46" s="268"/>
      <c r="D46" s="268"/>
      <c r="E46" s="268"/>
      <c r="F46" s="268"/>
      <c r="G46" s="268"/>
      <c r="H46" s="268"/>
      <c r="I46" s="268"/>
      <c r="J46" s="268"/>
      <c r="K46" s="268"/>
      <c r="L46" s="268"/>
    </row>
    <row r="47" spans="3:12" x14ac:dyDescent="0.25">
      <c r="C47" s="58"/>
      <c r="D47" s="58"/>
      <c r="E47" s="58"/>
      <c r="F47" s="58"/>
      <c r="G47" s="58"/>
      <c r="H47" s="58"/>
      <c r="I47" s="58"/>
      <c r="J47" s="58"/>
      <c r="K47" s="58"/>
      <c r="L47" s="58"/>
    </row>
    <row r="49" spans="2:13" x14ac:dyDescent="0.25">
      <c r="C49" s="271" t="s">
        <v>755</v>
      </c>
      <c r="D49" s="271"/>
      <c r="E49" s="271"/>
      <c r="F49" s="271"/>
      <c r="G49" s="271"/>
      <c r="H49" s="271"/>
      <c r="I49" s="271"/>
      <c r="J49" s="271"/>
      <c r="K49" s="271"/>
      <c r="L49" s="271"/>
    </row>
    <row r="50" spans="2:13" ht="15" customHeight="1" x14ac:dyDescent="0.25">
      <c r="C50" s="59"/>
      <c r="D50" s="59"/>
      <c r="E50" s="59" t="s">
        <v>6</v>
      </c>
      <c r="F50" s="59"/>
      <c r="G50" s="59"/>
      <c r="H50" s="59"/>
      <c r="I50" s="60" t="s">
        <v>744</v>
      </c>
      <c r="J50" s="60"/>
      <c r="K50" s="59"/>
    </row>
    <row r="51" spans="2:13" x14ac:dyDescent="0.25">
      <c r="B51" s="62"/>
      <c r="C51" s="61"/>
      <c r="D51" s="61"/>
      <c r="E51" s="270" t="s">
        <v>7</v>
      </c>
      <c r="F51" s="270"/>
      <c r="G51" s="270"/>
      <c r="H51" s="61"/>
      <c r="I51" s="270" t="s">
        <v>745</v>
      </c>
      <c r="J51" s="270"/>
      <c r="K51" s="270"/>
      <c r="L51" s="63"/>
      <c r="M51" s="62"/>
    </row>
    <row r="53" spans="2:13" x14ac:dyDescent="0.25">
      <c r="C53" s="269" t="s">
        <v>1371</v>
      </c>
      <c r="D53" s="269"/>
      <c r="E53" s="269"/>
      <c r="F53" s="269"/>
      <c r="G53" s="269"/>
      <c r="H53" s="269"/>
      <c r="I53" s="269"/>
      <c r="J53" s="269"/>
      <c r="K53" s="269"/>
      <c r="L53" s="269"/>
    </row>
    <row r="54" spans="2:13" x14ac:dyDescent="0.25">
      <c r="C54" s="267" t="s">
        <v>718</v>
      </c>
      <c r="D54" s="267"/>
      <c r="E54" s="267"/>
      <c r="F54" s="267"/>
      <c r="G54" s="267"/>
      <c r="H54" s="267"/>
      <c r="I54" s="267"/>
      <c r="J54" s="267"/>
      <c r="K54" s="267"/>
      <c r="L54" s="267"/>
    </row>
    <row r="55" spans="2:13" x14ac:dyDescent="0.25">
      <c r="C55" s="266" t="s">
        <v>762</v>
      </c>
      <c r="D55" s="266"/>
      <c r="E55" s="266"/>
      <c r="F55" s="266"/>
      <c r="G55" s="266"/>
      <c r="H55" s="266"/>
      <c r="I55" s="266"/>
      <c r="J55" s="266"/>
      <c r="K55" s="266"/>
      <c r="L55" s="266"/>
    </row>
    <row r="57" spans="2:13" x14ac:dyDescent="0.25">
      <c r="C57" s="261" t="s">
        <v>1336</v>
      </c>
      <c r="D57" s="261"/>
      <c r="E57" s="261"/>
      <c r="F57" s="261"/>
      <c r="G57" s="261"/>
      <c r="H57" s="261"/>
      <c r="I57" s="261"/>
      <c r="J57" s="261"/>
      <c r="K57" s="261"/>
      <c r="L57" s="261"/>
    </row>
    <row r="58" spans="2:13" x14ac:dyDescent="0.25">
      <c r="C58" s="261"/>
      <c r="D58" s="261"/>
      <c r="E58" s="261"/>
      <c r="F58" s="261"/>
      <c r="G58" s="261"/>
      <c r="H58" s="261"/>
      <c r="I58" s="261"/>
      <c r="J58" s="261"/>
      <c r="K58" s="261"/>
      <c r="L58" s="261"/>
    </row>
  </sheetData>
  <sheetProtection algorithmName="SHA-512" hashValue="fA8KbRu7xBF5WIL3ncH/6otJkiWp4vrxJ3ooFPjcEso1IXx52uc0weCCoLrsCv6F7f043Z2eOIvUp0DJxso1Ng==" saltValue="WM1YsooxM8kUccD7qKL+Tg==" spinCount="100000" sheet="1" objects="1" scenarios="1"/>
  <mergeCells count="16">
    <mergeCell ref="C57:L58"/>
    <mergeCell ref="C4:L4"/>
    <mergeCell ref="C5:L5"/>
    <mergeCell ref="C8:L8"/>
    <mergeCell ref="G1:L2"/>
    <mergeCell ref="C55:L55"/>
    <mergeCell ref="C54:L54"/>
    <mergeCell ref="C10:L10"/>
    <mergeCell ref="C6:L6"/>
    <mergeCell ref="C53:L53"/>
    <mergeCell ref="E51:G51"/>
    <mergeCell ref="I51:K51"/>
    <mergeCell ref="C49:L49"/>
    <mergeCell ref="C41:L46"/>
    <mergeCell ref="C20:L20"/>
    <mergeCell ref="C39:L39"/>
  </mergeCells>
  <hyperlinks>
    <hyperlink ref="I51" r:id="rId1"/>
    <hyperlink ref="E51" r:id="rId2"/>
    <hyperlink ref="C55:L55" r:id="rId3" display="When the beta testing stage is completed, updated versions of this tool will be posted at http://efc.sog.unc.edu"/>
  </hyperlinks>
  <pageMargins left="0.7" right="0.7" top="0.75" bottom="0.75" header="0.3" footer="0.3"/>
  <pageSetup scale="83" fitToHeight="0"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V124"/>
  <sheetViews>
    <sheetView showGridLines="0" tabSelected="1" topLeftCell="B1" zoomScaleNormal="100" workbookViewId="0">
      <selection activeCell="F7" sqref="F7"/>
    </sheetView>
  </sheetViews>
  <sheetFormatPr defaultColWidth="9.140625" defaultRowHeight="15" x14ac:dyDescent="0.25"/>
  <cols>
    <col min="1" max="1" width="35.140625" style="3" customWidth="1"/>
    <col min="2" max="2" width="13.140625" style="3" customWidth="1"/>
    <col min="3" max="3" width="14.28515625" style="3" bestFit="1" customWidth="1"/>
    <col min="4" max="4" width="15" style="3" customWidth="1"/>
    <col min="5" max="5" width="16.85546875" style="4" customWidth="1"/>
    <col min="6" max="6" width="18.7109375" style="3" customWidth="1"/>
    <col min="7" max="7" width="16.85546875" style="4" customWidth="1"/>
    <col min="8" max="8" width="16.42578125" style="3" customWidth="1"/>
    <col min="9" max="9" width="15.140625" style="3" bestFit="1" customWidth="1"/>
    <col min="10" max="10" width="14.7109375" style="3" bestFit="1" customWidth="1"/>
    <col min="11" max="11" width="15.140625" style="3" bestFit="1" customWidth="1"/>
    <col min="12" max="12" width="14.42578125" style="3" customWidth="1"/>
    <col min="13" max="13" width="26.28515625" style="3" customWidth="1"/>
    <col min="14" max="14" width="14.7109375" style="3" bestFit="1" customWidth="1"/>
    <col min="15" max="15" width="15.140625" style="3" bestFit="1" customWidth="1"/>
    <col min="16" max="16" width="17.28515625" style="3" customWidth="1"/>
    <col min="17" max="18" width="9.140625" style="3"/>
    <col min="19" max="19" width="10.5703125" style="3" customWidth="1"/>
    <col min="20" max="20" width="11" style="3" bestFit="1" customWidth="1"/>
    <col min="21" max="21" width="9.140625" style="3"/>
    <col min="22" max="22" width="10.7109375" style="3" customWidth="1"/>
    <col min="23" max="23" width="9.140625" style="3"/>
    <col min="24" max="24" width="10.140625" style="3" bestFit="1" customWidth="1"/>
    <col min="25" max="16384" width="9.140625" style="3"/>
  </cols>
  <sheetData>
    <row r="1" spans="1:12" ht="27.75" x14ac:dyDescent="0.4">
      <c r="A1" s="272" t="str">
        <f>Instructions!C4</f>
        <v>Water &amp; Wastewater Residential Rates Affordability Assessment Tool</v>
      </c>
      <c r="B1" s="272"/>
      <c r="C1" s="272"/>
      <c r="D1" s="272"/>
      <c r="E1" s="272"/>
      <c r="F1" s="272"/>
      <c r="G1" s="272"/>
      <c r="H1" s="272"/>
      <c r="I1" s="272"/>
      <c r="J1" s="272"/>
      <c r="K1" s="272"/>
      <c r="L1" s="272"/>
    </row>
    <row r="2" spans="1:12" x14ac:dyDescent="0.25">
      <c r="A2" s="273" t="s">
        <v>1366</v>
      </c>
      <c r="B2" s="273"/>
      <c r="C2" s="273"/>
      <c r="D2" s="273"/>
      <c r="E2" s="273"/>
      <c r="F2" s="273"/>
      <c r="G2" s="273"/>
      <c r="H2" s="273"/>
      <c r="I2" s="273"/>
      <c r="J2" s="273"/>
      <c r="K2" s="273"/>
      <c r="L2" s="273"/>
    </row>
    <row r="3" spans="1:12" x14ac:dyDescent="0.25">
      <c r="A3" s="285" t="s">
        <v>757</v>
      </c>
      <c r="B3" s="285"/>
      <c r="C3" s="285"/>
      <c r="D3" s="285"/>
      <c r="E3" s="285"/>
      <c r="F3" s="285"/>
      <c r="G3" s="285"/>
      <c r="H3" s="285"/>
    </row>
    <row r="4" spans="1:12" x14ac:dyDescent="0.25">
      <c r="A4" s="14">
        <f>COUNTIF(H10,"")+COUNTIF(H11,"")+COUNTIF(E15,"")+COUNTIF(G19,"")+COUNTIF(G20,"")+COUNTIF(G25,"")+COUNTIF(G26,"")+COUNTIF(F47,"")+COUNTIF(F48,"")+COUNTIF(F51,"")+COUNTIF(F52,"")+COUNTIF(F53,"")+COUNTIF(F54,"")+COUNTIF(F55,"")+COUNTIF(F56,"")+COUNTIF(F57,"")+COUNTIF(F58,"")+COUNTIF(F59,"")+COUNTIF(F60,"")+COUNTIF(F61,"")+COUNTIF(F63,"")+COUNTIF(F65,"")+COUNTIF(F67,"")+COUNTIF(F69,"")+COUNTIF(F72,"")+COUNTIF(G60,"")+COUNTIF(E87,"")+COUNTIF(F87,"")+COUNTIF(E88,"")+COUNTIF(E89,"")+COUNTIF(E90,"")+COUNTIF(E91,"")+COUNTIF(E92,"")+COUNTIF(E93,"")+COUNTIF(E94,"")+COUNTIF(E95,"")+COUNTIF(E96,"")+COUNTIF(E97,"")+COUNTIF(E98,"")</f>
        <v>39</v>
      </c>
      <c r="B4" s="14">
        <f>COUNTA(H10,H11,E15,G19,G20,G25,G26,F47,F48,F51,F52,F53,F54,F55,F56,F57,F58,F59,F60,F61,F63,F65,F67,F69,F72,G60,E87,F87,E88,E89,E90,E91,E92,E93,E94,E95,E96,E97,E98)</f>
        <v>39</v>
      </c>
      <c r="C4" s="14">
        <f>B4-A4</f>
        <v>0</v>
      </c>
    </row>
    <row r="5" spans="1:12" ht="26.25" x14ac:dyDescent="0.4">
      <c r="A5" s="5" t="s">
        <v>702</v>
      </c>
    </row>
    <row r="7" spans="1:12" x14ac:dyDescent="0.25">
      <c r="E7" s="3" t="s">
        <v>13</v>
      </c>
      <c r="F7" s="64">
        <v>43440</v>
      </c>
    </row>
    <row r="8" spans="1:12" ht="18.75" x14ac:dyDescent="0.3">
      <c r="A8" s="6" t="s">
        <v>720</v>
      </c>
    </row>
    <row r="9" spans="1:12" ht="17.25" x14ac:dyDescent="0.3">
      <c r="A9" s="3" t="s">
        <v>721</v>
      </c>
      <c r="D9" s="7"/>
      <c r="E9" s="7"/>
      <c r="F9" s="287" t="s">
        <v>1374</v>
      </c>
      <c r="G9" s="287"/>
      <c r="H9" s="287"/>
      <c r="I9" s="287"/>
      <c r="J9" s="287"/>
      <c r="K9" s="8" t="str">
        <f>IF(F9="","INCOMPLETE","")</f>
        <v/>
      </c>
    </row>
    <row r="10" spans="1:12" ht="17.25" x14ac:dyDescent="0.3">
      <c r="A10" s="3" t="s">
        <v>756</v>
      </c>
      <c r="D10" s="7"/>
      <c r="E10" s="7"/>
      <c r="F10" s="287" t="s">
        <v>623</v>
      </c>
      <c r="G10" s="287"/>
      <c r="H10" s="8" t="str">
        <f>IF(F10="","INCOMPLETE","")</f>
        <v/>
      </c>
      <c r="I10" s="9"/>
      <c r="J10" s="10"/>
    </row>
    <row r="11" spans="1:12" ht="17.25" x14ac:dyDescent="0.3">
      <c r="A11" s="3" t="s">
        <v>722</v>
      </c>
      <c r="E11" s="7"/>
      <c r="F11" s="287" t="s">
        <v>12</v>
      </c>
      <c r="G11" s="287"/>
      <c r="H11" s="8" t="str">
        <f>IF(F11="","INCOMPLETE","")</f>
        <v/>
      </c>
      <c r="I11" s="11">
        <f>IF(OR(F11=callouts!B2,F11=callouts!B3),1,0)</f>
        <v>1</v>
      </c>
      <c r="J11" s="11">
        <f>IF(OR(F11=callouts!B2,F11=callouts!B4),1,0)</f>
        <v>1</v>
      </c>
    </row>
    <row r="12" spans="1:12" ht="17.25" x14ac:dyDescent="0.3">
      <c r="E12" s="7"/>
      <c r="F12" s="12"/>
      <c r="G12" s="12"/>
      <c r="H12" s="8"/>
      <c r="I12" s="11"/>
      <c r="J12" s="11"/>
    </row>
    <row r="13" spans="1:12" ht="18.75" x14ac:dyDescent="0.3">
      <c r="A13" s="6" t="s">
        <v>723</v>
      </c>
      <c r="E13" s="7"/>
      <c r="F13" s="12"/>
      <c r="G13" s="12"/>
      <c r="H13" s="8"/>
      <c r="I13" s="11"/>
      <c r="J13" s="11"/>
    </row>
    <row r="14" spans="1:12" x14ac:dyDescent="0.25">
      <c r="A14" s="3" t="s">
        <v>724</v>
      </c>
      <c r="E14" s="65"/>
      <c r="F14" s="13" t="s">
        <v>726</v>
      </c>
      <c r="G14" s="65">
        <v>642</v>
      </c>
      <c r="H14" s="3" t="s">
        <v>725</v>
      </c>
      <c r="I14" s="14">
        <f>IF(G14="","",G14*748/100)</f>
        <v>4802.16</v>
      </c>
      <c r="J14" s="15">
        <f>IF(E14&gt;0,ROUND(E14,-2),IF(G14&gt;0,ROUND(I14,-2),""))</f>
        <v>4800</v>
      </c>
    </row>
    <row r="15" spans="1:12" ht="17.25" x14ac:dyDescent="0.3">
      <c r="E15" s="286" t="str">
        <f>IF(OR(AND(E14="",G14=""),AND(E14=0,G14=0)),"INCOMPLETE. Enter one value above.",IF(AND(E14&gt;0,E14&lt;&gt;"",G14&gt;0,G14&lt;&gt;""),"INCORRECT. SELECT ONLY ONE VALUE ABOVE.",""))</f>
        <v/>
      </c>
      <c r="F15" s="286"/>
      <c r="G15" s="286"/>
    </row>
    <row r="16" spans="1:12" x14ac:dyDescent="0.25">
      <c r="B16" s="16" t="str">
        <f>IF(OR(AND(E14="",G14=""),AND(E14=0,G14=0)),"","In this analysis, assess the rates charged at the rounded consumption of "&amp;J14&amp;" gallons/month ("&amp;ROUND(J14*100/748,-1)&amp;" cubic feet/month)")</f>
        <v>In this analysis, assess the rates charged at the rounded consumption of 4800 gallons/month (640 cubic feet/month)</v>
      </c>
      <c r="E16" s="3"/>
      <c r="F16" s="17"/>
      <c r="G16" s="3"/>
    </row>
    <row r="17" spans="1:12" x14ac:dyDescent="0.25">
      <c r="F17" s="17"/>
      <c r="G17" s="13"/>
    </row>
    <row r="18" spans="1:12" x14ac:dyDescent="0.25">
      <c r="A18" s="3" t="str">
        <f>"Enter in the current monthly "&amp;LOWER(F11)&amp;" residential charge at "&amp;$J$14&amp;" gallons/month:"</f>
        <v>Enter in the current monthly water &amp; wastewater residential charge at 4800 gallons/month:</v>
      </c>
    </row>
    <row r="19" spans="1:12" ht="17.25" x14ac:dyDescent="0.3">
      <c r="E19" s="3" t="str">
        <f>IF(I11=1,"Water","")</f>
        <v>Water</v>
      </c>
      <c r="F19" s="75">
        <v>23.69</v>
      </c>
      <c r="G19" s="8" t="str">
        <f>IF(I11=0,"",IF(F19="","INCOMPLETE",""))</f>
        <v/>
      </c>
    </row>
    <row r="20" spans="1:12" ht="17.25" x14ac:dyDescent="0.3">
      <c r="E20" s="3" t="str">
        <f>IF(J11=1,"Wastewater","")</f>
        <v>Wastewater</v>
      </c>
      <c r="F20" s="75">
        <v>42.54</v>
      </c>
      <c r="G20" s="8" t="str">
        <f>IF(J11=0,"",IF(F20="","INCOMPLETE",""))</f>
        <v/>
      </c>
    </row>
    <row r="21" spans="1:12" x14ac:dyDescent="0.25">
      <c r="E21" s="18" t="str">
        <f>IF(F11=callouts!B2,"Combined","")</f>
        <v>Combined</v>
      </c>
      <c r="F21" s="19">
        <f>IF(E21="","",F19+F20)</f>
        <v>66.23</v>
      </c>
      <c r="G21" s="20">
        <f>IF($F$11=callouts!$B$2,F21,IF($F$11=callouts!$B$3,F19,IF($F$11=callouts!$B$4,F20,"Error")))</f>
        <v>66.23</v>
      </c>
    </row>
    <row r="22" spans="1:12" x14ac:dyDescent="0.25">
      <c r="E22" s="18"/>
      <c r="F22" s="19"/>
      <c r="G22" s="20"/>
    </row>
    <row r="23" spans="1:12" x14ac:dyDescent="0.25">
      <c r="A23" s="288" t="str">
        <f>"If you wish to assess affordability under different rates, enter alternative monthly "&amp;LOWER(F11)&amp;" residential charge at "&amp;$J$14&amp;" gallons/month, 
otherwise copy the current rates from above:"</f>
        <v>If you wish to assess affordability under different rates, enter alternative monthly water &amp; wastewater residential charge at 4800 gallons/month, 
otherwise copy the current rates from above:</v>
      </c>
      <c r="B23" s="288"/>
      <c r="C23" s="288"/>
      <c r="D23" s="288"/>
      <c r="E23" s="288"/>
      <c r="F23" s="288"/>
      <c r="G23" s="288"/>
      <c r="H23" s="288"/>
    </row>
    <row r="24" spans="1:12" x14ac:dyDescent="0.25">
      <c r="A24" s="288"/>
      <c r="B24" s="288"/>
      <c r="C24" s="288"/>
      <c r="D24" s="288"/>
      <c r="E24" s="288"/>
      <c r="F24" s="288"/>
      <c r="G24" s="288"/>
      <c r="H24" s="288"/>
    </row>
    <row r="25" spans="1:12" ht="17.25" x14ac:dyDescent="0.3">
      <c r="E25" s="3" t="str">
        <f>IF(E19="","",E19)</f>
        <v>Water</v>
      </c>
      <c r="F25" s="75">
        <v>41.46</v>
      </c>
      <c r="G25" s="8" t="str">
        <f>IF(I11=0,"",IF(F25="","INCOMPLETE. COPY CURRENT WATER RATE IF NOT COMPARING ALTERNATIVE RATE.",""))</f>
        <v/>
      </c>
    </row>
    <row r="26" spans="1:12" ht="17.25" x14ac:dyDescent="0.3">
      <c r="E26" s="3" t="str">
        <f>IF(E20="","",E20)</f>
        <v>Wastewater</v>
      </c>
      <c r="F26" s="75">
        <v>0</v>
      </c>
      <c r="G26" s="8" t="str">
        <f>IF(J11=0,"",IF(F26="","INCOMPLETE. COPY CURRENT WASTEWATER RATE IF NOT COMPARING ALTERNATIVE RATE.",""))</f>
        <v/>
      </c>
    </row>
    <row r="27" spans="1:12" x14ac:dyDescent="0.25">
      <c r="E27" s="18" t="str">
        <f>IF(E21="","",E21)</f>
        <v>Combined</v>
      </c>
      <c r="F27" s="19">
        <f>IF(E27="","",F25+F26)</f>
        <v>41.46</v>
      </c>
      <c r="G27" s="20">
        <f>IF($F$11=callouts!$B$2,F27,IF($F$11=callouts!$B$3,F25,IF($F$11=callouts!$B$4,F26,"Error")))</f>
        <v>41.46</v>
      </c>
    </row>
    <row r="28" spans="1:12" x14ac:dyDescent="0.25">
      <c r="E28" s="18"/>
      <c r="F28" s="19"/>
      <c r="G28" s="20"/>
    </row>
    <row r="29" spans="1:12" ht="18.75" x14ac:dyDescent="0.3">
      <c r="A29" s="6" t="s">
        <v>763</v>
      </c>
      <c r="E29" s="18"/>
      <c r="F29" s="19"/>
      <c r="G29" s="20"/>
    </row>
    <row r="30" spans="1:12" ht="18.75" x14ac:dyDescent="0.3">
      <c r="A30" s="91" t="s">
        <v>1338</v>
      </c>
      <c r="E30" s="18"/>
      <c r="F30" s="19"/>
      <c r="G30" s="20"/>
      <c r="J30" s="13"/>
      <c r="K30" s="13"/>
      <c r="L30" s="13"/>
    </row>
    <row r="31" spans="1:12" ht="18.75" x14ac:dyDescent="0.3">
      <c r="A31" s="91"/>
      <c r="E31" s="18"/>
      <c r="F31" s="19"/>
      <c r="G31" s="20"/>
      <c r="J31" s="13"/>
      <c r="K31" s="13"/>
      <c r="L31" s="13"/>
    </row>
    <row r="32" spans="1:12" ht="18.75" x14ac:dyDescent="0.3">
      <c r="A32" s="91" t="s">
        <v>1337</v>
      </c>
      <c r="E32" s="18"/>
      <c r="F32" s="19"/>
      <c r="G32" s="20"/>
      <c r="J32" s="13"/>
      <c r="K32" s="13"/>
      <c r="L32" s="13"/>
    </row>
    <row r="33" spans="1:12" x14ac:dyDescent="0.25">
      <c r="A33" s="2" t="s">
        <v>727</v>
      </c>
      <c r="D33" s="289" t="s">
        <v>768</v>
      </c>
      <c r="E33" s="289"/>
      <c r="F33" s="289"/>
      <c r="G33" s="20"/>
      <c r="J33" s="13"/>
      <c r="K33" s="13"/>
      <c r="L33" s="13"/>
    </row>
    <row r="34" spans="1:12" x14ac:dyDescent="0.25">
      <c r="A34" s="2" t="s">
        <v>746</v>
      </c>
      <c r="E34" s="18"/>
      <c r="F34" s="19"/>
      <c r="G34" s="20"/>
      <c r="J34" s="13"/>
      <c r="K34" s="13"/>
      <c r="L34" s="13"/>
    </row>
    <row r="35" spans="1:12" x14ac:dyDescent="0.25">
      <c r="A35" s="92" t="s">
        <v>764</v>
      </c>
      <c r="E35" s="18"/>
      <c r="F35" s="19"/>
      <c r="G35" s="20"/>
      <c r="J35" s="13"/>
      <c r="K35" s="13"/>
      <c r="L35" s="13"/>
    </row>
    <row r="36" spans="1:12" x14ac:dyDescent="0.25">
      <c r="A36" s="2" t="s">
        <v>747</v>
      </c>
      <c r="E36" s="18"/>
      <c r="F36" s="19"/>
      <c r="G36" s="20"/>
      <c r="J36" s="13"/>
      <c r="K36" s="13"/>
      <c r="L36" s="13"/>
    </row>
    <row r="37" spans="1:12" ht="17.25" x14ac:dyDescent="0.3">
      <c r="A37" s="16"/>
      <c r="B37" s="16"/>
      <c r="C37" s="16"/>
      <c r="D37" s="16"/>
      <c r="E37" s="21" t="s">
        <v>729</v>
      </c>
      <c r="F37" s="287" t="s">
        <v>1375</v>
      </c>
      <c r="G37" s="287"/>
      <c r="H37" s="287"/>
      <c r="I37" s="8" t="str">
        <f>IF(F37="","INCOMPLETE","")</f>
        <v/>
      </c>
      <c r="J37" s="22"/>
      <c r="K37" s="13"/>
      <c r="L37" s="13"/>
    </row>
    <row r="38" spans="1:12" x14ac:dyDescent="0.25">
      <c r="A38" s="2" t="s">
        <v>728</v>
      </c>
      <c r="E38" s="18"/>
      <c r="F38" s="19"/>
      <c r="G38" s="20"/>
      <c r="J38" s="13"/>
      <c r="K38" s="13"/>
      <c r="L38" s="13"/>
    </row>
    <row r="39" spans="1:12" x14ac:dyDescent="0.25">
      <c r="A39" s="2" t="s">
        <v>758</v>
      </c>
      <c r="E39" s="18"/>
      <c r="F39" s="19"/>
      <c r="G39" s="20"/>
      <c r="J39" s="13"/>
      <c r="K39" s="13"/>
      <c r="L39" s="13"/>
    </row>
    <row r="40" spans="1:12" ht="17.25" x14ac:dyDescent="0.3">
      <c r="A40" s="2"/>
      <c r="E40" s="23" t="s">
        <v>759</v>
      </c>
      <c r="F40" s="73">
        <v>2017</v>
      </c>
      <c r="G40" s="8" t="str">
        <f>IF(F40="","INCOMPLETE","")</f>
        <v/>
      </c>
      <c r="J40" s="13"/>
      <c r="K40" s="13"/>
      <c r="L40" s="13"/>
    </row>
    <row r="41" spans="1:12" s="2" customFormat="1" ht="15" customHeight="1" x14ac:dyDescent="0.3">
      <c r="A41" s="2" t="s">
        <v>769</v>
      </c>
      <c r="E41" s="70"/>
      <c r="F41" s="71"/>
      <c r="G41" s="72"/>
    </row>
    <row r="42" spans="1:12" x14ac:dyDescent="0.25">
      <c r="A42" s="2" t="s">
        <v>1356</v>
      </c>
      <c r="E42" s="18"/>
      <c r="F42" s="19"/>
      <c r="G42" s="20"/>
      <c r="J42" s="13"/>
      <c r="K42" s="13"/>
      <c r="L42" s="13"/>
    </row>
    <row r="43" spans="1:12" ht="15.75" thickBot="1" x14ac:dyDescent="0.3">
      <c r="E43" s="18"/>
      <c r="F43" s="19"/>
      <c r="G43" s="20"/>
      <c r="J43" s="13"/>
      <c r="K43" s="13"/>
      <c r="L43" s="13"/>
    </row>
    <row r="44" spans="1:12" ht="30.75" customHeight="1" thickTop="1" thickBot="1" x14ac:dyDescent="0.3">
      <c r="A44" s="51"/>
      <c r="B44" s="24" t="s">
        <v>1</v>
      </c>
      <c r="C44" s="25" t="s">
        <v>2</v>
      </c>
      <c r="D44" s="24" t="s">
        <v>3</v>
      </c>
      <c r="E44" s="26" t="s">
        <v>4</v>
      </c>
      <c r="F44" s="4"/>
      <c r="G44" s="276" t="s">
        <v>1372</v>
      </c>
      <c r="H44" s="277"/>
      <c r="I44" s="278"/>
      <c r="J44" s="13"/>
      <c r="K44" s="27"/>
      <c r="L44" s="27"/>
    </row>
    <row r="45" spans="1:12" x14ac:dyDescent="0.25">
      <c r="A45" s="38" t="s">
        <v>732</v>
      </c>
      <c r="B45" s="85"/>
      <c r="C45" s="81"/>
      <c r="D45" s="90"/>
      <c r="E45" s="77"/>
      <c r="F45" s="4"/>
      <c r="G45" s="279"/>
      <c r="H45" s="280"/>
      <c r="I45" s="281"/>
      <c r="J45" s="13"/>
      <c r="K45" s="27"/>
      <c r="L45" s="27"/>
    </row>
    <row r="46" spans="1:12" x14ac:dyDescent="0.25">
      <c r="A46" s="47" t="s">
        <v>734</v>
      </c>
      <c r="B46" s="82" t="s">
        <v>731</v>
      </c>
      <c r="C46" s="82" t="s">
        <v>731</v>
      </c>
      <c r="D46" s="89" t="s">
        <v>731</v>
      </c>
      <c r="E46" s="78" t="s">
        <v>731</v>
      </c>
      <c r="F46" s="4"/>
      <c r="G46" s="279"/>
      <c r="H46" s="280"/>
      <c r="I46" s="281"/>
      <c r="J46" s="13"/>
      <c r="K46" s="27"/>
      <c r="L46" s="27"/>
    </row>
    <row r="47" spans="1:12" ht="17.25" customHeight="1" x14ac:dyDescent="0.3">
      <c r="A47" s="48" t="s">
        <v>735</v>
      </c>
      <c r="B47" s="82" t="s">
        <v>731</v>
      </c>
      <c r="C47" s="82" t="s">
        <v>731</v>
      </c>
      <c r="D47" s="66">
        <v>5.0999999999999997E-2</v>
      </c>
      <c r="E47" s="78" t="s">
        <v>731</v>
      </c>
      <c r="F47" s="40" t="str">
        <f>IF(D47="","INCOMPLETE","")</f>
        <v/>
      </c>
      <c r="G47" s="279"/>
      <c r="H47" s="280"/>
      <c r="I47" s="281"/>
      <c r="J47" s="13"/>
      <c r="K47" s="27"/>
      <c r="L47" s="27"/>
    </row>
    <row r="48" spans="1:12" ht="18" thickBot="1" x14ac:dyDescent="0.35">
      <c r="A48" s="47" t="s">
        <v>736</v>
      </c>
      <c r="B48" s="82" t="s">
        <v>731</v>
      </c>
      <c r="C48" s="82" t="s">
        <v>731</v>
      </c>
      <c r="D48" s="66">
        <v>0.45200000000000001</v>
      </c>
      <c r="E48" s="78" t="s">
        <v>731</v>
      </c>
      <c r="F48" s="40" t="str">
        <f>IF(D48="","INCOMPLETE","")</f>
        <v/>
      </c>
      <c r="G48" s="282"/>
      <c r="H48" s="283"/>
      <c r="I48" s="284"/>
      <c r="J48" s="13"/>
      <c r="K48" s="27"/>
      <c r="L48" s="27"/>
    </row>
    <row r="49" spans="1:22" ht="15.75" thickTop="1" x14ac:dyDescent="0.25">
      <c r="A49" s="38"/>
      <c r="B49" s="86"/>
      <c r="C49" s="83"/>
      <c r="D49" s="90"/>
      <c r="E49" s="79"/>
      <c r="F49" s="4"/>
      <c r="G49" s="76"/>
      <c r="H49" s="76"/>
      <c r="I49" s="76"/>
      <c r="J49" s="13"/>
      <c r="K49" s="27"/>
      <c r="L49" s="27"/>
    </row>
    <row r="50" spans="1:22" ht="30" customHeight="1" x14ac:dyDescent="0.25">
      <c r="A50" s="38" t="str">
        <f>"INCOME AND BENEFITS"&amp;IF(F40="",""," (IN "&amp;F40&amp;" INFLATION-ADJUSTED DOLLARS)")</f>
        <v>INCOME AND BENEFITS (IN 2017 INFLATION-ADJUSTED DOLLARS)</v>
      </c>
      <c r="B50" s="86"/>
      <c r="C50" s="83"/>
      <c r="D50" s="90"/>
      <c r="E50" s="79"/>
      <c r="F50" s="4"/>
      <c r="G50" s="76"/>
      <c r="H50" s="76"/>
      <c r="I50" s="76"/>
      <c r="J50" s="13"/>
      <c r="K50" s="27"/>
      <c r="L50" s="27"/>
    </row>
    <row r="51" spans="1:22" s="28" customFormat="1" ht="17.25" x14ac:dyDescent="0.3">
      <c r="A51" s="41" t="s">
        <v>692</v>
      </c>
      <c r="B51" s="82" t="s">
        <v>731</v>
      </c>
      <c r="C51" s="82" t="s">
        <v>731</v>
      </c>
      <c r="D51" s="67">
        <v>0.115</v>
      </c>
      <c r="E51" s="78" t="s">
        <v>731</v>
      </c>
      <c r="F51" s="40" t="str">
        <f>IF(D51="","INCOMPLETE","")</f>
        <v/>
      </c>
      <c r="J51" s="188"/>
      <c r="K51" s="29"/>
      <c r="L51" s="30"/>
    </row>
    <row r="52" spans="1:22" ht="17.25" x14ac:dyDescent="0.3">
      <c r="A52" s="41" t="s">
        <v>693</v>
      </c>
      <c r="B52" s="82" t="s">
        <v>731</v>
      </c>
      <c r="C52" s="82" t="s">
        <v>731</v>
      </c>
      <c r="D52" s="67">
        <v>7.4999999999999997E-2</v>
      </c>
      <c r="E52" s="78" t="s">
        <v>731</v>
      </c>
      <c r="F52" s="40" t="str">
        <f t="shared" ref="F52:F60" si="0">IF(D52="","INCOMPLETE","")</f>
        <v/>
      </c>
      <c r="J52" s="13"/>
      <c r="K52" s="31"/>
      <c r="L52" s="31"/>
    </row>
    <row r="53" spans="1:22" ht="17.25" x14ac:dyDescent="0.3">
      <c r="A53" s="41" t="s">
        <v>694</v>
      </c>
      <c r="B53" s="82" t="s">
        <v>731</v>
      </c>
      <c r="C53" s="82" t="s">
        <v>731</v>
      </c>
      <c r="D53" s="67">
        <v>9.9000000000000005E-2</v>
      </c>
      <c r="E53" s="78" t="s">
        <v>731</v>
      </c>
      <c r="F53" s="40" t="str">
        <f t="shared" si="0"/>
        <v/>
      </c>
      <c r="J53" s="13"/>
      <c r="K53" s="31"/>
      <c r="L53" s="31"/>
    </row>
    <row r="54" spans="1:22" ht="17.25" x14ac:dyDescent="0.3">
      <c r="A54" s="41" t="s">
        <v>695</v>
      </c>
      <c r="B54" s="82" t="s">
        <v>731</v>
      </c>
      <c r="C54" s="82" t="s">
        <v>731</v>
      </c>
      <c r="D54" s="67">
        <v>0.13500000000000001</v>
      </c>
      <c r="E54" s="78" t="s">
        <v>731</v>
      </c>
      <c r="F54" s="40" t="str">
        <f t="shared" si="0"/>
        <v/>
      </c>
      <c r="J54" s="13"/>
      <c r="K54" s="31"/>
      <c r="L54" s="31"/>
    </row>
    <row r="55" spans="1:22" ht="17.25" x14ac:dyDescent="0.3">
      <c r="A55" s="41" t="s">
        <v>696</v>
      </c>
      <c r="B55" s="82" t="s">
        <v>731</v>
      </c>
      <c r="C55" s="82" t="s">
        <v>731</v>
      </c>
      <c r="D55" s="67">
        <v>0.14099999999999999</v>
      </c>
      <c r="E55" s="78" t="s">
        <v>731</v>
      </c>
      <c r="F55" s="40" t="str">
        <f t="shared" si="0"/>
        <v/>
      </c>
      <c r="J55" s="13"/>
      <c r="K55" s="31"/>
      <c r="L55" s="31"/>
    </row>
    <row r="56" spans="1:22" ht="17.25" x14ac:dyDescent="0.3">
      <c r="A56" s="41" t="s">
        <v>697</v>
      </c>
      <c r="B56" s="82" t="s">
        <v>731</v>
      </c>
      <c r="C56" s="82" t="s">
        <v>731</v>
      </c>
      <c r="D56" s="67">
        <v>0.222</v>
      </c>
      <c r="E56" s="78" t="s">
        <v>731</v>
      </c>
      <c r="F56" s="40" t="str">
        <f t="shared" si="0"/>
        <v/>
      </c>
      <c r="J56" s="13"/>
      <c r="K56" s="31"/>
      <c r="L56" s="31"/>
    </row>
    <row r="57" spans="1:22" ht="17.25" x14ac:dyDescent="0.3">
      <c r="A57" s="41" t="s">
        <v>698</v>
      </c>
      <c r="B57" s="82" t="s">
        <v>731</v>
      </c>
      <c r="C57" s="82" t="s">
        <v>731</v>
      </c>
      <c r="D57" s="67">
        <v>8.3000000000000004E-2</v>
      </c>
      <c r="E57" s="78" t="s">
        <v>731</v>
      </c>
      <c r="F57" s="40" t="str">
        <f t="shared" si="0"/>
        <v/>
      </c>
      <c r="J57" s="13"/>
      <c r="K57" s="31"/>
      <c r="L57" s="31"/>
    </row>
    <row r="58" spans="1:22" ht="17.25" x14ac:dyDescent="0.3">
      <c r="A58" s="41" t="s">
        <v>699</v>
      </c>
      <c r="B58" s="82" t="s">
        <v>731</v>
      </c>
      <c r="C58" s="82" t="s">
        <v>731</v>
      </c>
      <c r="D58" s="67">
        <v>0.109</v>
      </c>
      <c r="E58" s="78" t="s">
        <v>731</v>
      </c>
      <c r="F58" s="40" t="str">
        <f t="shared" si="0"/>
        <v/>
      </c>
      <c r="J58" s="13"/>
      <c r="K58" s="37"/>
      <c r="L58" s="31"/>
      <c r="M58" s="32"/>
    </row>
    <row r="59" spans="1:22" ht="17.25" x14ac:dyDescent="0.3">
      <c r="A59" s="41" t="s">
        <v>700</v>
      </c>
      <c r="B59" s="82" t="s">
        <v>731</v>
      </c>
      <c r="C59" s="82" t="s">
        <v>731</v>
      </c>
      <c r="D59" s="67">
        <v>1.2999999999999999E-2</v>
      </c>
      <c r="E59" s="78" t="s">
        <v>731</v>
      </c>
      <c r="F59" s="40" t="str">
        <f t="shared" si="0"/>
        <v/>
      </c>
      <c r="J59" s="13"/>
      <c r="K59" s="31"/>
      <c r="L59" s="31"/>
      <c r="M59" s="32"/>
    </row>
    <row r="60" spans="1:22" ht="17.25" x14ac:dyDescent="0.3">
      <c r="A60" s="41" t="s">
        <v>701</v>
      </c>
      <c r="B60" s="82" t="s">
        <v>731</v>
      </c>
      <c r="C60" s="82" t="s">
        <v>731</v>
      </c>
      <c r="D60" s="67">
        <v>8.9999999999999993E-3</v>
      </c>
      <c r="E60" s="78" t="s">
        <v>731</v>
      </c>
      <c r="F60" s="40" t="str">
        <f t="shared" si="0"/>
        <v/>
      </c>
      <c r="G60" s="74" t="str">
        <f>IF(SUM(D51:D60)&lt;=0.99,"INCORRECT. Sum of percentages in all income brackets is less than 100%.",IF(SUM(D51:D60)&gt;=1.01,"INCORRECT. Sum of percentages in all income brackets is more than 100%.",""))</f>
        <v/>
      </c>
      <c r="J60" s="13"/>
      <c r="K60" s="31"/>
      <c r="L60" s="31"/>
      <c r="M60" s="32"/>
    </row>
    <row r="61" spans="1:22" ht="17.25" x14ac:dyDescent="0.3">
      <c r="A61" s="41" t="s">
        <v>761</v>
      </c>
      <c r="B61" s="68">
        <v>43958</v>
      </c>
      <c r="C61" s="82" t="s">
        <v>731</v>
      </c>
      <c r="D61" s="89" t="s">
        <v>731</v>
      </c>
      <c r="E61" s="78" t="s">
        <v>731</v>
      </c>
      <c r="F61" s="40" t="str">
        <f>IF(B61="","INCOMPLETE","")</f>
        <v/>
      </c>
      <c r="H61" s="33"/>
      <c r="J61" s="189"/>
      <c r="K61" s="32"/>
      <c r="L61" s="34"/>
      <c r="M61" s="31"/>
      <c r="Q61" s="35"/>
      <c r="T61" s="36"/>
      <c r="V61" s="35"/>
    </row>
    <row r="62" spans="1:22" ht="17.25" x14ac:dyDescent="0.3">
      <c r="A62" s="39"/>
      <c r="B62" s="87"/>
      <c r="C62" s="82"/>
      <c r="D62" s="89"/>
      <c r="E62" s="78"/>
      <c r="F62" s="40"/>
      <c r="H62" s="33"/>
      <c r="J62" s="189"/>
      <c r="K62" s="32"/>
      <c r="L62" s="34"/>
      <c r="M62" s="31"/>
      <c r="Q62" s="35"/>
      <c r="T62" s="36"/>
      <c r="V62" s="35"/>
    </row>
    <row r="63" spans="1:22" ht="17.25" x14ac:dyDescent="0.3">
      <c r="A63" s="41" t="s">
        <v>733</v>
      </c>
      <c r="B63" s="82" t="s">
        <v>731</v>
      </c>
      <c r="C63" s="82" t="s">
        <v>731</v>
      </c>
      <c r="D63" s="66">
        <v>0.39400000000000002</v>
      </c>
      <c r="E63" s="78" t="s">
        <v>731</v>
      </c>
      <c r="F63" s="40" t="str">
        <f>IF(D63="","INCOMPLETE","")</f>
        <v/>
      </c>
      <c r="H63" s="33"/>
      <c r="J63" s="189"/>
      <c r="K63" s="32"/>
      <c r="L63" s="34"/>
      <c r="M63" s="31"/>
      <c r="Q63" s="35"/>
      <c r="T63" s="36"/>
      <c r="V63" s="35"/>
    </row>
    <row r="64" spans="1:22" ht="17.25" x14ac:dyDescent="0.3">
      <c r="A64" s="41"/>
      <c r="B64" s="87"/>
      <c r="C64" s="82"/>
      <c r="D64" s="89"/>
      <c r="E64" s="78"/>
      <c r="F64" s="40"/>
      <c r="H64" s="33"/>
      <c r="J64" s="189"/>
      <c r="K64" s="32"/>
      <c r="L64" s="34"/>
      <c r="M64" s="31"/>
      <c r="Q64" s="35"/>
      <c r="T64" s="36"/>
      <c r="V64" s="35"/>
    </row>
    <row r="65" spans="1:22" ht="17.25" x14ac:dyDescent="0.3">
      <c r="A65" s="41" t="s">
        <v>737</v>
      </c>
      <c r="B65" s="82" t="s">
        <v>731</v>
      </c>
      <c r="C65" s="82" t="s">
        <v>731</v>
      </c>
      <c r="D65" s="66">
        <v>4.5999999999999999E-2</v>
      </c>
      <c r="E65" s="78" t="s">
        <v>731</v>
      </c>
      <c r="F65" s="40" t="str">
        <f>IF(D65="","INCOMPLETE","")</f>
        <v/>
      </c>
      <c r="H65" s="33"/>
      <c r="J65" s="189"/>
      <c r="K65" s="32"/>
      <c r="L65" s="34"/>
      <c r="M65" s="31"/>
      <c r="Q65" s="35"/>
      <c r="T65" s="36"/>
      <c r="V65" s="35"/>
    </row>
    <row r="66" spans="1:22" s="18" customFormat="1" ht="17.25" x14ac:dyDescent="0.3">
      <c r="A66" s="41"/>
      <c r="B66" s="87"/>
      <c r="C66" s="82"/>
      <c r="D66" s="88"/>
      <c r="E66" s="78"/>
      <c r="F66" s="42"/>
      <c r="G66" s="43"/>
      <c r="H66" s="44"/>
      <c r="J66" s="190"/>
      <c r="K66" s="32"/>
      <c r="L66" s="34"/>
      <c r="M66" s="31"/>
      <c r="Q66" s="45"/>
      <c r="T66" s="46"/>
      <c r="V66" s="45"/>
    </row>
    <row r="67" spans="1:22" s="18" customFormat="1" ht="17.25" x14ac:dyDescent="0.3">
      <c r="A67" s="41" t="s">
        <v>738</v>
      </c>
      <c r="B67" s="82" t="s">
        <v>731</v>
      </c>
      <c r="C67" s="82" t="s">
        <v>731</v>
      </c>
      <c r="D67" s="66">
        <v>1.2999999999999999E-2</v>
      </c>
      <c r="E67" s="78" t="s">
        <v>731</v>
      </c>
      <c r="F67" s="40" t="str">
        <f>IF(D67="","INCOMPLETE","")</f>
        <v/>
      </c>
      <c r="G67" s="43"/>
      <c r="H67" s="44"/>
      <c r="J67" s="190"/>
      <c r="K67" s="32"/>
      <c r="L67" s="34"/>
      <c r="M67" s="31"/>
      <c r="Q67" s="45"/>
      <c r="T67" s="46"/>
      <c r="V67" s="45"/>
    </row>
    <row r="68" spans="1:22" s="18" customFormat="1" ht="17.25" x14ac:dyDescent="0.3">
      <c r="A68" s="41"/>
      <c r="B68" s="87"/>
      <c r="C68" s="82"/>
      <c r="D68" s="88"/>
      <c r="E68" s="78"/>
      <c r="F68" s="42"/>
      <c r="G68" s="43"/>
      <c r="H68" s="44"/>
      <c r="J68" s="190"/>
      <c r="K68" s="32"/>
      <c r="L68" s="34"/>
      <c r="M68" s="31"/>
      <c r="Q68" s="45"/>
      <c r="T68" s="46"/>
      <c r="V68" s="45"/>
    </row>
    <row r="69" spans="1:22" s="18" customFormat="1" ht="30" x14ac:dyDescent="0.3">
      <c r="A69" s="41" t="s">
        <v>739</v>
      </c>
      <c r="B69" s="82" t="s">
        <v>731</v>
      </c>
      <c r="C69" s="82" t="s">
        <v>731</v>
      </c>
      <c r="D69" s="67">
        <v>0.17799999999999999</v>
      </c>
      <c r="E69" s="78" t="s">
        <v>731</v>
      </c>
      <c r="F69" s="40" t="str">
        <f>IF(D69="","INCOMPLETE","")</f>
        <v/>
      </c>
      <c r="G69" s="43"/>
      <c r="H69" s="44"/>
      <c r="J69" s="190"/>
      <c r="K69" s="32"/>
      <c r="L69" s="34"/>
      <c r="M69" s="31"/>
      <c r="Q69" s="45"/>
      <c r="T69" s="46"/>
      <c r="V69" s="45"/>
    </row>
    <row r="70" spans="1:22" s="18" customFormat="1" ht="17.25" x14ac:dyDescent="0.3">
      <c r="A70" s="41"/>
      <c r="B70" s="87"/>
      <c r="C70" s="82"/>
      <c r="D70" s="88"/>
      <c r="E70" s="78"/>
      <c r="F70" s="42"/>
      <c r="G70" s="43"/>
      <c r="H70" s="44"/>
      <c r="J70" s="190"/>
      <c r="K70" s="32"/>
      <c r="L70" s="34"/>
      <c r="M70" s="31"/>
      <c r="Q70" s="45"/>
      <c r="T70" s="46"/>
      <c r="V70" s="45"/>
    </row>
    <row r="71" spans="1:22" s="18" customFormat="1" ht="60" customHeight="1" x14ac:dyDescent="0.3">
      <c r="A71" s="49" t="s">
        <v>740</v>
      </c>
      <c r="B71" s="87"/>
      <c r="C71" s="82"/>
      <c r="D71" s="88"/>
      <c r="E71" s="78"/>
      <c r="F71" s="42"/>
      <c r="G71" s="43"/>
      <c r="H71" s="44"/>
      <c r="J71" s="190"/>
      <c r="K71" s="32"/>
      <c r="L71" s="34"/>
      <c r="M71" s="31"/>
      <c r="Q71" s="45"/>
      <c r="T71" s="46"/>
      <c r="V71" s="45"/>
    </row>
    <row r="72" spans="1:22" ht="18" thickBot="1" x14ac:dyDescent="0.35">
      <c r="A72" s="50" t="s">
        <v>741</v>
      </c>
      <c r="B72" s="84" t="s">
        <v>731</v>
      </c>
      <c r="C72" s="84" t="s">
        <v>731</v>
      </c>
      <c r="D72" s="69">
        <v>0.20200000000000001</v>
      </c>
      <c r="E72" s="80" t="s">
        <v>731</v>
      </c>
      <c r="F72" s="40" t="str">
        <f>IF(D72="","INCOMPLETE","")</f>
        <v/>
      </c>
      <c r="J72" s="13"/>
      <c r="K72" s="13"/>
      <c r="L72" s="13"/>
    </row>
    <row r="73" spans="1:22" x14ac:dyDescent="0.25">
      <c r="A73" s="201" t="s">
        <v>9</v>
      </c>
      <c r="B73" s="274" t="s">
        <v>1348</v>
      </c>
      <c r="C73" s="274"/>
      <c r="D73" s="274"/>
      <c r="E73" s="274"/>
      <c r="F73" s="274"/>
      <c r="G73" s="274"/>
      <c r="H73" s="274"/>
      <c r="I73" s="274"/>
      <c r="J73" s="274"/>
      <c r="K73" s="274"/>
      <c r="L73" s="13"/>
    </row>
    <row r="74" spans="1:22" x14ac:dyDescent="0.25">
      <c r="J74" s="13"/>
      <c r="K74" s="13"/>
      <c r="L74" s="13"/>
    </row>
    <row r="75" spans="1:22" ht="18.75" x14ac:dyDescent="0.3">
      <c r="A75" s="91" t="s">
        <v>1339</v>
      </c>
      <c r="E75" s="3"/>
      <c r="G75" s="3"/>
      <c r="J75" s="13"/>
      <c r="K75" s="13"/>
      <c r="L75" s="13"/>
    </row>
    <row r="76" spans="1:22" x14ac:dyDescent="0.25">
      <c r="A76" s="3" t="s">
        <v>1340</v>
      </c>
      <c r="E76" s="275" t="s">
        <v>1330</v>
      </c>
      <c r="F76" s="275"/>
      <c r="G76" s="3"/>
      <c r="J76" s="13"/>
      <c r="K76" s="13"/>
      <c r="L76" s="13"/>
    </row>
    <row r="77" spans="1:22" x14ac:dyDescent="0.25">
      <c r="A77" s="3" t="s">
        <v>1341</v>
      </c>
      <c r="E77" s="3"/>
      <c r="G77" s="3"/>
      <c r="J77" s="13"/>
      <c r="K77" s="13"/>
      <c r="L77" s="13"/>
    </row>
    <row r="78" spans="1:22" x14ac:dyDescent="0.25">
      <c r="A78" s="3" t="s">
        <v>1342</v>
      </c>
      <c r="E78" s="3"/>
      <c r="G78" s="3"/>
      <c r="J78" s="13"/>
      <c r="K78" s="13"/>
      <c r="L78" s="13"/>
    </row>
    <row r="79" spans="1:22" x14ac:dyDescent="0.25">
      <c r="A79" s="3" t="s">
        <v>1343</v>
      </c>
      <c r="E79" s="3"/>
      <c r="G79" s="3"/>
      <c r="J79" s="13"/>
      <c r="K79" s="13"/>
      <c r="L79" s="13"/>
    </row>
    <row r="80" spans="1:22" x14ac:dyDescent="0.25">
      <c r="A80" s="3" t="s">
        <v>1344</v>
      </c>
      <c r="E80" s="3"/>
      <c r="G80" s="3"/>
      <c r="J80" s="13"/>
      <c r="K80" s="13"/>
      <c r="L80" s="13"/>
    </row>
    <row r="81" spans="1:13" x14ac:dyDescent="0.25">
      <c r="A81" s="3" t="str">
        <f>"   m. Click on 'Tenure By Household Income In The Past 12 Months"&amp;IF(F40="","'"," (In "&amp;F40&amp;" Inflation-Adjusted Dollars)'")&amp;" in the row listing the most recent 'ACS 5-year estimates'."</f>
        <v xml:space="preserve">   m. Click on 'Tenure By Household Income In The Past 12 Months (In 2017 Inflation-Adjusted Dollars)' in the row listing the most recent 'ACS 5-year estimates'.</v>
      </c>
      <c r="E81" s="3"/>
      <c r="G81" s="3"/>
      <c r="J81" s="13"/>
      <c r="K81" s="13"/>
      <c r="L81" s="13"/>
    </row>
    <row r="82" spans="1:13" x14ac:dyDescent="0.25">
      <c r="A82" s="3" t="s">
        <v>1357</v>
      </c>
      <c r="E82" s="3"/>
      <c r="G82" s="3"/>
      <c r="J82" s="13"/>
      <c r="K82" s="13"/>
      <c r="L82" s="13"/>
    </row>
    <row r="83" spans="1:13" ht="15.75" thickBot="1" x14ac:dyDescent="0.3">
      <c r="D83" s="202"/>
      <c r="E83" s="202"/>
      <c r="J83" s="13"/>
      <c r="K83" s="13"/>
      <c r="L83" s="13"/>
    </row>
    <row r="84" spans="1:13" ht="45.75" thickBot="1" x14ac:dyDescent="0.3">
      <c r="A84" s="180"/>
      <c r="B84" s="191" t="s">
        <v>1</v>
      </c>
      <c r="C84" s="26" t="s">
        <v>2</v>
      </c>
      <c r="D84" s="194" t="s">
        <v>1347</v>
      </c>
      <c r="E84" s="181"/>
      <c r="G84" s="3"/>
      <c r="H84" s="4"/>
      <c r="K84" s="13"/>
      <c r="L84" s="13"/>
      <c r="M84" s="13"/>
    </row>
    <row r="85" spans="1:13" x14ac:dyDescent="0.25">
      <c r="A85" s="182"/>
      <c r="B85" s="85"/>
      <c r="C85" s="77"/>
      <c r="D85" s="195"/>
      <c r="E85" s="3"/>
      <c r="G85" s="3"/>
      <c r="H85" s="4"/>
      <c r="K85" s="13"/>
      <c r="L85" s="13"/>
      <c r="M85" s="13"/>
    </row>
    <row r="86" spans="1:13" x14ac:dyDescent="0.25">
      <c r="A86" s="182" t="s">
        <v>1345</v>
      </c>
      <c r="B86" s="82" t="s">
        <v>731</v>
      </c>
      <c r="C86" s="78" t="s">
        <v>731</v>
      </c>
      <c r="D86" s="195"/>
      <c r="E86" s="3"/>
      <c r="G86" s="3"/>
      <c r="H86" s="4"/>
      <c r="K86" s="13"/>
      <c r="L86" s="13"/>
      <c r="M86" s="13"/>
    </row>
    <row r="87" spans="1:13" ht="17.25" x14ac:dyDescent="0.3">
      <c r="A87" s="192" t="s">
        <v>1328</v>
      </c>
      <c r="B87" s="197">
        <v>1735</v>
      </c>
      <c r="C87" s="78" t="s">
        <v>731</v>
      </c>
      <c r="D87" s="196">
        <f t="shared" ref="D87:D98" si="1">IFERROR(B87/$B$87, "Data Needed")</f>
        <v>1</v>
      </c>
      <c r="E87" s="8" t="str">
        <f>IF(B87= "", "INCOMPLETE", "")</f>
        <v/>
      </c>
      <c r="F87" s="8" t="str">
        <f>IF(SUM(B88:B98)=B87, "", "INCORRECT. Sum of households in income brackets must equal total households in owner-occupied row")</f>
        <v/>
      </c>
      <c r="G87" s="3"/>
      <c r="H87" s="4"/>
      <c r="K87" s="13"/>
      <c r="L87" s="13"/>
      <c r="M87" s="13"/>
    </row>
    <row r="88" spans="1:13" ht="17.25" x14ac:dyDescent="0.3">
      <c r="A88" s="199" t="s">
        <v>1329</v>
      </c>
      <c r="B88" s="197">
        <v>43</v>
      </c>
      <c r="C88" s="78" t="s">
        <v>731</v>
      </c>
      <c r="D88" s="196">
        <f t="shared" si="1"/>
        <v>2.4783861671469742E-2</v>
      </c>
      <c r="E88" s="8" t="str">
        <f t="shared" ref="E88:E98" si="2">IF(B88= "", "INCOMPLETE", "")</f>
        <v/>
      </c>
      <c r="G88" s="3"/>
      <c r="H88" s="4"/>
      <c r="K88" s="13"/>
      <c r="L88" s="13"/>
      <c r="M88" s="13"/>
    </row>
    <row r="89" spans="1:13" ht="17.25" x14ac:dyDescent="0.3">
      <c r="A89" s="199" t="s">
        <v>1324</v>
      </c>
      <c r="B89" s="197">
        <v>44</v>
      </c>
      <c r="C89" s="78" t="s">
        <v>731</v>
      </c>
      <c r="D89" s="196">
        <f t="shared" si="1"/>
        <v>2.5360230547550433E-2</v>
      </c>
      <c r="E89" s="8" t="str">
        <f t="shared" si="2"/>
        <v/>
      </c>
      <c r="G89" s="3"/>
      <c r="H89" s="4"/>
      <c r="K89" s="13"/>
      <c r="L89" s="13"/>
      <c r="M89" s="13"/>
    </row>
    <row r="90" spans="1:13" ht="17.25" x14ac:dyDescent="0.3">
      <c r="A90" s="199" t="s">
        <v>693</v>
      </c>
      <c r="B90" s="197">
        <v>68</v>
      </c>
      <c r="C90" s="78" t="s">
        <v>731</v>
      </c>
      <c r="D90" s="196">
        <f t="shared" si="1"/>
        <v>3.9193083573487032E-2</v>
      </c>
      <c r="E90" s="8" t="str">
        <f t="shared" si="2"/>
        <v/>
      </c>
      <c r="G90" s="3"/>
      <c r="H90" s="4"/>
      <c r="K90" s="13"/>
      <c r="L90" s="13"/>
      <c r="M90" s="13"/>
    </row>
    <row r="91" spans="1:13" ht="17.25" x14ac:dyDescent="0.3">
      <c r="A91" s="199" t="s">
        <v>1325</v>
      </c>
      <c r="B91" s="197">
        <v>92</v>
      </c>
      <c r="C91" s="78" t="s">
        <v>731</v>
      </c>
      <c r="D91" s="196">
        <f t="shared" si="1"/>
        <v>5.3025936599423631E-2</v>
      </c>
      <c r="E91" s="8" t="str">
        <f t="shared" si="2"/>
        <v/>
      </c>
      <c r="G91" s="3"/>
      <c r="H91" s="4"/>
      <c r="K91" s="13"/>
      <c r="L91" s="13"/>
      <c r="M91" s="13"/>
    </row>
    <row r="92" spans="1:13" ht="17.25" x14ac:dyDescent="0.3">
      <c r="A92" s="199" t="s">
        <v>1326</v>
      </c>
      <c r="B92" s="197">
        <v>135</v>
      </c>
      <c r="C92" s="78" t="s">
        <v>731</v>
      </c>
      <c r="D92" s="196">
        <f t="shared" si="1"/>
        <v>7.7809798270893377E-2</v>
      </c>
      <c r="E92" s="8" t="str">
        <f t="shared" si="2"/>
        <v/>
      </c>
      <c r="F92" s="28"/>
      <c r="G92" s="3"/>
      <c r="H92" s="4"/>
      <c r="K92" s="13"/>
      <c r="L92" s="13"/>
      <c r="M92" s="13"/>
    </row>
    <row r="93" spans="1:13" ht="17.25" x14ac:dyDescent="0.3">
      <c r="A93" s="199" t="s">
        <v>695</v>
      </c>
      <c r="B93" s="197">
        <v>205</v>
      </c>
      <c r="C93" s="78" t="s">
        <v>731</v>
      </c>
      <c r="D93" s="196">
        <f t="shared" si="1"/>
        <v>0.11815561959654179</v>
      </c>
      <c r="E93" s="8" t="str">
        <f t="shared" si="2"/>
        <v/>
      </c>
      <c r="G93" s="3"/>
      <c r="H93" s="4"/>
      <c r="K93" s="13"/>
      <c r="L93" s="13"/>
      <c r="M93" s="13"/>
    </row>
    <row r="94" spans="1:13" ht="17.25" x14ac:dyDescent="0.3">
      <c r="A94" s="199" t="s">
        <v>696</v>
      </c>
      <c r="B94" s="197">
        <v>318</v>
      </c>
      <c r="C94" s="78" t="s">
        <v>731</v>
      </c>
      <c r="D94" s="196">
        <f t="shared" si="1"/>
        <v>0.18328530259365994</v>
      </c>
      <c r="E94" s="8" t="str">
        <f t="shared" si="2"/>
        <v/>
      </c>
      <c r="G94" s="3"/>
      <c r="H94" s="4"/>
      <c r="K94" s="13"/>
      <c r="L94" s="13"/>
      <c r="M94" s="13"/>
    </row>
    <row r="95" spans="1:13" ht="17.25" x14ac:dyDescent="0.3">
      <c r="A95" s="199" t="s">
        <v>697</v>
      </c>
      <c r="B95" s="197">
        <v>292</v>
      </c>
      <c r="C95" s="78" t="s">
        <v>731</v>
      </c>
      <c r="D95" s="196">
        <f t="shared" si="1"/>
        <v>0.16829971181556197</v>
      </c>
      <c r="E95" s="8" t="str">
        <f t="shared" si="2"/>
        <v/>
      </c>
      <c r="G95" s="3"/>
      <c r="H95" s="4"/>
      <c r="K95" s="13"/>
      <c r="L95" s="13"/>
      <c r="M95" s="13"/>
    </row>
    <row r="96" spans="1:13" ht="17.25" x14ac:dyDescent="0.3">
      <c r="A96" s="199" t="s">
        <v>698</v>
      </c>
      <c r="B96" s="197">
        <v>194</v>
      </c>
      <c r="C96" s="78" t="s">
        <v>731</v>
      </c>
      <c r="D96" s="196">
        <f t="shared" si="1"/>
        <v>0.11181556195965418</v>
      </c>
      <c r="E96" s="8" t="str">
        <f t="shared" si="2"/>
        <v/>
      </c>
      <c r="G96" s="3"/>
      <c r="H96" s="4"/>
      <c r="K96" s="13"/>
      <c r="L96" s="13"/>
      <c r="M96" s="13"/>
    </row>
    <row r="97" spans="1:13" ht="17.25" x14ac:dyDescent="0.3">
      <c r="A97" s="199" t="s">
        <v>699</v>
      </c>
      <c r="B97" s="197">
        <v>286</v>
      </c>
      <c r="C97" s="78" t="s">
        <v>731</v>
      </c>
      <c r="D97" s="196">
        <f t="shared" si="1"/>
        <v>0.16484149855907781</v>
      </c>
      <c r="E97" s="8" t="str">
        <f t="shared" si="2"/>
        <v/>
      </c>
      <c r="G97" s="3"/>
      <c r="H97" s="4"/>
      <c r="K97" s="13"/>
      <c r="L97" s="13"/>
      <c r="M97" s="13"/>
    </row>
    <row r="98" spans="1:13" ht="17.25" x14ac:dyDescent="0.3">
      <c r="A98" s="199" t="s">
        <v>1327</v>
      </c>
      <c r="B98" s="198">
        <v>58</v>
      </c>
      <c r="C98" s="78" t="s">
        <v>731</v>
      </c>
      <c r="D98" s="196">
        <f t="shared" si="1"/>
        <v>3.3429394812680112E-2</v>
      </c>
      <c r="E98" s="8" t="str">
        <f t="shared" si="2"/>
        <v/>
      </c>
      <c r="G98" s="3"/>
      <c r="H98" s="4"/>
      <c r="K98" s="13"/>
      <c r="L98" s="13"/>
      <c r="M98" s="13"/>
    </row>
    <row r="99" spans="1:13" x14ac:dyDescent="0.25">
      <c r="A99" s="193" t="s">
        <v>1346</v>
      </c>
      <c r="B99" s="82" t="s">
        <v>731</v>
      </c>
      <c r="C99" s="78" t="s">
        <v>731</v>
      </c>
      <c r="J99" s="13"/>
      <c r="K99" s="13"/>
      <c r="L99" s="13"/>
    </row>
    <row r="100" spans="1:13" x14ac:dyDescent="0.25">
      <c r="A100" s="199" t="s">
        <v>1329</v>
      </c>
      <c r="B100" s="82" t="s">
        <v>731</v>
      </c>
      <c r="C100" s="78" t="s">
        <v>731</v>
      </c>
      <c r="J100" s="13"/>
      <c r="K100" s="13"/>
      <c r="L100" s="13"/>
    </row>
    <row r="101" spans="1:13" x14ac:dyDescent="0.25">
      <c r="A101" s="199" t="s">
        <v>1324</v>
      </c>
      <c r="B101" s="82" t="s">
        <v>731</v>
      </c>
      <c r="C101" s="78" t="s">
        <v>731</v>
      </c>
      <c r="J101" s="13"/>
      <c r="K101" s="13"/>
      <c r="L101" s="13"/>
    </row>
    <row r="102" spans="1:13" x14ac:dyDescent="0.25">
      <c r="A102" s="199" t="s">
        <v>693</v>
      </c>
      <c r="B102" s="82" t="s">
        <v>731</v>
      </c>
      <c r="C102" s="78" t="s">
        <v>731</v>
      </c>
      <c r="J102" s="13"/>
      <c r="K102" s="13"/>
      <c r="L102" s="13"/>
    </row>
    <row r="103" spans="1:13" x14ac:dyDescent="0.25">
      <c r="A103" s="199" t="s">
        <v>1325</v>
      </c>
      <c r="B103" s="82" t="s">
        <v>731</v>
      </c>
      <c r="C103" s="78" t="s">
        <v>731</v>
      </c>
      <c r="J103" s="13"/>
      <c r="K103" s="13"/>
      <c r="L103" s="13"/>
    </row>
    <row r="104" spans="1:13" x14ac:dyDescent="0.25">
      <c r="A104" s="199" t="s">
        <v>1326</v>
      </c>
      <c r="B104" s="82" t="s">
        <v>731</v>
      </c>
      <c r="C104" s="78" t="s">
        <v>731</v>
      </c>
      <c r="J104" s="13"/>
      <c r="K104" s="13"/>
      <c r="L104" s="13"/>
    </row>
    <row r="105" spans="1:13" x14ac:dyDescent="0.25">
      <c r="A105" s="199" t="s">
        <v>695</v>
      </c>
      <c r="B105" s="82" t="s">
        <v>731</v>
      </c>
      <c r="C105" s="78" t="s">
        <v>731</v>
      </c>
      <c r="J105" s="13"/>
      <c r="K105" s="13"/>
      <c r="L105" s="13"/>
    </row>
    <row r="106" spans="1:13" x14ac:dyDescent="0.25">
      <c r="A106" s="199" t="s">
        <v>696</v>
      </c>
      <c r="B106" s="82" t="s">
        <v>731</v>
      </c>
      <c r="C106" s="78" t="s">
        <v>731</v>
      </c>
      <c r="J106" s="13"/>
      <c r="K106" s="13"/>
      <c r="L106" s="13"/>
    </row>
    <row r="107" spans="1:13" x14ac:dyDescent="0.25">
      <c r="A107" s="199" t="s">
        <v>697</v>
      </c>
      <c r="B107" s="82" t="s">
        <v>731</v>
      </c>
      <c r="C107" s="78" t="s">
        <v>731</v>
      </c>
      <c r="J107" s="13"/>
      <c r="K107" s="13"/>
      <c r="L107" s="13"/>
    </row>
    <row r="108" spans="1:13" x14ac:dyDescent="0.25">
      <c r="A108" s="199" t="s">
        <v>698</v>
      </c>
      <c r="B108" s="82" t="s">
        <v>731</v>
      </c>
      <c r="C108" s="78" t="s">
        <v>731</v>
      </c>
      <c r="J108" s="13"/>
      <c r="K108" s="13"/>
      <c r="L108" s="13"/>
    </row>
    <row r="109" spans="1:13" x14ac:dyDescent="0.25">
      <c r="A109" s="199" t="s">
        <v>699</v>
      </c>
      <c r="B109" s="82" t="s">
        <v>731</v>
      </c>
      <c r="C109" s="78" t="s">
        <v>731</v>
      </c>
      <c r="J109" s="13"/>
      <c r="K109" s="13"/>
      <c r="L109" s="13"/>
    </row>
    <row r="110" spans="1:13" ht="15.75" thickBot="1" x14ac:dyDescent="0.3">
      <c r="A110" s="200" t="s">
        <v>1327</v>
      </c>
      <c r="B110" s="84" t="s">
        <v>731</v>
      </c>
      <c r="C110" s="80" t="s">
        <v>731</v>
      </c>
      <c r="J110" s="13"/>
      <c r="K110" s="13"/>
      <c r="L110" s="13"/>
    </row>
    <row r="111" spans="1:13" x14ac:dyDescent="0.25">
      <c r="A111" s="201" t="s">
        <v>9</v>
      </c>
      <c r="B111" s="274" t="s">
        <v>1349</v>
      </c>
      <c r="C111" s="274"/>
      <c r="D111" s="274"/>
      <c r="E111" s="274"/>
      <c r="F111" s="274"/>
      <c r="G111" s="274"/>
      <c r="H111" s="274"/>
      <c r="I111" s="274"/>
      <c r="J111" s="274"/>
      <c r="K111" s="274"/>
      <c r="L111" s="13"/>
    </row>
    <row r="112" spans="1:13" x14ac:dyDescent="0.25">
      <c r="J112" s="13"/>
      <c r="K112" s="13"/>
      <c r="L112" s="13"/>
    </row>
    <row r="113" spans="10:12" x14ac:dyDescent="0.25">
      <c r="J113" s="13"/>
      <c r="K113" s="13"/>
      <c r="L113" s="13"/>
    </row>
    <row r="114" spans="10:12" x14ac:dyDescent="0.25">
      <c r="J114" s="13"/>
      <c r="K114" s="13"/>
      <c r="L114" s="13"/>
    </row>
    <row r="115" spans="10:12" x14ac:dyDescent="0.25">
      <c r="J115" s="13"/>
      <c r="K115" s="13"/>
      <c r="L115" s="13"/>
    </row>
    <row r="116" spans="10:12" x14ac:dyDescent="0.25">
      <c r="J116" s="13"/>
      <c r="K116" s="13"/>
      <c r="L116" s="13"/>
    </row>
    <row r="117" spans="10:12" x14ac:dyDescent="0.25">
      <c r="J117" s="13"/>
      <c r="K117" s="13"/>
      <c r="L117" s="13"/>
    </row>
    <row r="118" spans="10:12" x14ac:dyDescent="0.25">
      <c r="J118" s="13"/>
      <c r="K118" s="13"/>
      <c r="L118" s="13"/>
    </row>
    <row r="119" spans="10:12" x14ac:dyDescent="0.25">
      <c r="J119" s="13"/>
      <c r="K119" s="13"/>
      <c r="L119" s="13"/>
    </row>
    <row r="120" spans="10:12" x14ac:dyDescent="0.25">
      <c r="J120" s="13"/>
      <c r="K120" s="13"/>
      <c r="L120" s="13"/>
    </row>
    <row r="121" spans="10:12" x14ac:dyDescent="0.25">
      <c r="J121" s="13"/>
      <c r="K121" s="13"/>
      <c r="L121" s="13"/>
    </row>
    <row r="122" spans="10:12" x14ac:dyDescent="0.25">
      <c r="J122" s="13"/>
      <c r="K122" s="13"/>
      <c r="L122" s="13"/>
    </row>
    <row r="123" spans="10:12" x14ac:dyDescent="0.25">
      <c r="J123" s="13"/>
      <c r="K123" s="13"/>
      <c r="L123" s="13"/>
    </row>
    <row r="124" spans="10:12" x14ac:dyDescent="0.25">
      <c r="J124" s="13"/>
      <c r="K124" s="13"/>
      <c r="L124" s="13"/>
    </row>
  </sheetData>
  <sheetProtection algorithmName="SHA-512" hashValue="0vaXKC9MnN/JiNZyiDNBWTpGSZvJUhZlLDohhDtLAY7oSM3GBKtxOSO3GIHK4hJfjO4WHcpby3GOlWyfSWXAJw==" saltValue="do7px0soBijVLynQG+oqnA==" spinCount="100000" sheet="1" formatColumns="0" formatRows="0" selectLockedCells="1"/>
  <mergeCells count="14">
    <mergeCell ref="A1:L1"/>
    <mergeCell ref="A2:L2"/>
    <mergeCell ref="B73:K73"/>
    <mergeCell ref="B111:K111"/>
    <mergeCell ref="E76:F76"/>
    <mergeCell ref="G44:I48"/>
    <mergeCell ref="A3:H3"/>
    <mergeCell ref="E15:G15"/>
    <mergeCell ref="F37:H37"/>
    <mergeCell ref="A23:H24"/>
    <mergeCell ref="D33:F33"/>
    <mergeCell ref="F9:J9"/>
    <mergeCell ref="F11:G11"/>
    <mergeCell ref="F10:G10"/>
  </mergeCells>
  <conditionalFormatting sqref="F19">
    <cfRule type="expression" dxfId="12" priority="5">
      <formula>$I$11=0</formula>
    </cfRule>
  </conditionalFormatting>
  <conditionalFormatting sqref="F20">
    <cfRule type="expression" dxfId="11" priority="6">
      <formula>$J$11=0</formula>
    </cfRule>
  </conditionalFormatting>
  <conditionalFormatting sqref="F25">
    <cfRule type="expression" dxfId="10" priority="2">
      <formula>$I$11=0</formula>
    </cfRule>
  </conditionalFormatting>
  <conditionalFormatting sqref="F26">
    <cfRule type="expression" dxfId="9" priority="1">
      <formula>$J$11=0</formula>
    </cfRule>
  </conditionalFormatting>
  <dataValidations count="8">
    <dataValidation type="decimal" operator="greaterThan" allowBlank="1" showErrorMessage="1" error="Please enter a number greater than 0. Most utilities find that average residential use is lower than 10,000 gallons/month." sqref="E14">
      <formula1>0</formula1>
    </dataValidation>
    <dataValidation type="decimal" operator="greaterThan" allowBlank="1" showErrorMessage="1" error="Please enter a number greater than 0. Most utilities find that average residential use is below 1,500 cubic feet/month." sqref="G14">
      <formula1>0</formula1>
    </dataValidation>
    <dataValidation type="decimal" operator="greaterThanOrEqual" allowBlank="1" showErrorMessage="1" error="Please enter a dollar amount greater than $0." sqref="F19:F20 F25:F26">
      <formula1>0</formula1>
    </dataValidation>
    <dataValidation type="whole" operator="greaterThanOrEqual" allowBlank="1" showErrorMessage="1" error="Please enter only the (final) year of the American Community Survey. Enter the year only (no day or month)._x000a__x000a_E.g.: the 2008-2012 American Community Survey should be entered simply as 2012." sqref="F40">
      <formula1>2010</formula1>
    </dataValidation>
    <dataValidation type="decimal" allowBlank="1" showErrorMessage="1" error="Please enter a percent between 0% and 100%. You may have to type in the percentage sign itself. _x000a__x000a_E.g.:   34.1%, not 0.341." sqref="D47:D48 D51:D60 D63 D65 D69 D67 D72">
      <formula1>0</formula1>
      <formula2>1</formula2>
    </dataValidation>
    <dataValidation type="whole" operator="greaterThan" allowBlank="1" showErrorMessage="1" error="Please enter the dollar amount (rounded to the nearest dollar). _x000a__x000a_E.g.: 34,544._x000a_" sqref="B61">
      <formula1>0</formula1>
    </dataValidation>
    <dataValidation operator="greaterThanOrEqual" allowBlank="1" sqref="F7"/>
    <dataValidation allowBlank="1" showErrorMessage="1" error="Please select from the dropdown list" sqref="E11:E12"/>
  </dataValidations>
  <hyperlinks>
    <hyperlink ref="D33" r:id="rId1"/>
    <hyperlink ref="D33:F33" r:id="rId2" display="http://factfinder.census.gov/"/>
    <hyperlink ref="E76" r:id="rId3"/>
  </hyperlinks>
  <pageMargins left="0.7" right="0.7" top="0.75" bottom="0.75" header="0.3" footer="0.3"/>
  <pageSetup scale="59" fitToHeight="0" orientation="landscape" r:id="rId4"/>
  <rowBreaks count="2" manualBreakCount="2">
    <brk id="28" max="16383" man="1"/>
    <brk id="73" max="16383" man="1"/>
  </rowBreaks>
  <drawing r:id="rId5"/>
  <extLst>
    <ext xmlns:x14="http://schemas.microsoft.com/office/spreadsheetml/2009/9/main" uri="{CCE6A557-97BC-4b89-ADB6-D9C93CAAB3DF}">
      <x14:dataValidations xmlns:xm="http://schemas.microsoft.com/office/excel/2006/main" count="2">
        <x14:dataValidation type="list" allowBlank="1" showErrorMessage="1" error="Please select from the dropdown list">
          <x14:formula1>
            <xm:f>callouts!$B$2:$B$4</xm:f>
          </x14:formula1>
          <xm:sqref>F11 E13</xm:sqref>
        </x14:dataValidation>
        <x14:dataValidation type="list" showErrorMessage="1" error="Please select from the dropdown list and do not abbreviate.">
          <x14:formula1>
            <xm:f>callouts!$E$2:$E$53</xm:f>
          </x14:formula1>
          <xm:sqref>F10:G10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O127"/>
  <sheetViews>
    <sheetView showGridLines="0" zoomScaleNormal="100" workbookViewId="0">
      <selection activeCell="A9" sqref="A9:E14"/>
    </sheetView>
  </sheetViews>
  <sheetFormatPr defaultColWidth="9.140625" defaultRowHeight="15" x14ac:dyDescent="0.25"/>
  <cols>
    <col min="1" max="1" width="39.7109375" style="95" customWidth="1"/>
    <col min="2" max="2" width="23" style="95" customWidth="1"/>
    <col min="3" max="4" width="26.7109375" style="95" customWidth="1"/>
    <col min="5" max="5" width="30.28515625" style="97" customWidth="1"/>
    <col min="6" max="6" width="17.140625" style="203" customWidth="1"/>
    <col min="7" max="8" width="17.140625" style="176" customWidth="1"/>
    <col min="9" max="9" width="14.7109375" style="176" bestFit="1" customWidth="1"/>
    <col min="10" max="10" width="15.140625" style="176" bestFit="1" customWidth="1"/>
    <col min="11" max="11" width="14.42578125" style="176" customWidth="1"/>
    <col min="12" max="12" width="14.7109375" style="176" bestFit="1" customWidth="1"/>
    <col min="13" max="13" width="15.140625" style="176" bestFit="1" customWidth="1"/>
    <col min="14" max="14" width="8.5703125" style="176" customWidth="1"/>
    <col min="15" max="15" width="9.140625" style="176"/>
    <col min="16" max="16" width="9.140625" style="95"/>
    <col min="17" max="17" width="10.5703125" style="95" customWidth="1"/>
    <col min="18" max="18" width="11" style="95" bestFit="1" customWidth="1"/>
    <col min="19" max="19" width="9.140625" style="95"/>
    <col min="20" max="20" width="10.7109375" style="95" customWidth="1"/>
    <col min="21" max="21" width="9.140625" style="95"/>
    <col min="22" max="22" width="10.140625" style="95" bestFit="1" customWidth="1"/>
    <col min="23" max="16384" width="9.140625" style="95"/>
  </cols>
  <sheetData>
    <row r="1" spans="1:10" ht="27.75" x14ac:dyDescent="0.4">
      <c r="A1" s="272" t="str">
        <f>Instructions!C4</f>
        <v>Water &amp; Wastewater Residential Rates Affordability Assessment Tool</v>
      </c>
      <c r="B1" s="272"/>
      <c r="C1" s="272"/>
      <c r="D1" s="272"/>
      <c r="E1" s="272"/>
    </row>
    <row r="2" spans="1:10" ht="12" customHeight="1" x14ac:dyDescent="0.25">
      <c r="A2" s="259"/>
      <c r="B2" s="259"/>
      <c r="C2" s="259"/>
      <c r="D2" s="259"/>
      <c r="E2" s="260" t="s">
        <v>1366</v>
      </c>
    </row>
    <row r="3" spans="1:10" ht="15" customHeight="1" x14ac:dyDescent="0.25">
      <c r="A3" s="93"/>
      <c r="B3" s="93"/>
      <c r="C3" s="93"/>
      <c r="D3" s="93"/>
      <c r="E3" s="94"/>
      <c r="J3" s="185"/>
    </row>
    <row r="4" spans="1:10" ht="27" customHeight="1" x14ac:dyDescent="0.4">
      <c r="A4" s="96" t="s">
        <v>749</v>
      </c>
      <c r="J4" s="185"/>
    </row>
    <row r="5" spans="1:10" ht="15" customHeight="1" x14ac:dyDescent="0.25">
      <c r="J5" s="185"/>
    </row>
    <row r="6" spans="1:10" ht="30.75" customHeight="1" x14ac:dyDescent="0.25">
      <c r="A6" s="293" t="str">
        <f>IF(Inputs!C4=0,"","Stop! 
Your data inputs may not be complete. Please edit data in the Inputs worksheet before returning to this page.")</f>
        <v/>
      </c>
      <c r="B6" s="293"/>
      <c r="C6" s="293"/>
      <c r="D6" s="293"/>
      <c r="E6" s="293"/>
      <c r="J6" s="185"/>
    </row>
    <row r="7" spans="1:10" ht="30.75" customHeight="1" x14ac:dyDescent="0.25">
      <c r="A7" s="293"/>
      <c r="B7" s="293"/>
      <c r="C7" s="293"/>
      <c r="D7" s="293"/>
      <c r="E7" s="293"/>
      <c r="G7" s="185"/>
      <c r="J7" s="185"/>
    </row>
    <row r="8" spans="1:10" ht="15" customHeight="1" x14ac:dyDescent="0.25">
      <c r="G8" s="185"/>
      <c r="I8" s="185"/>
      <c r="J8" s="185"/>
    </row>
    <row r="9" spans="1:10" ht="15" customHeight="1" x14ac:dyDescent="0.25">
      <c r="A9" s="294" t="s">
        <v>1350</v>
      </c>
      <c r="B9" s="294"/>
      <c r="C9" s="294"/>
      <c r="D9" s="294"/>
      <c r="E9" s="294"/>
      <c r="G9" s="185"/>
      <c r="I9" s="185"/>
      <c r="J9" s="185"/>
    </row>
    <row r="10" spans="1:10" ht="15" customHeight="1" x14ac:dyDescent="0.25">
      <c r="A10" s="294"/>
      <c r="B10" s="294"/>
      <c r="C10" s="294"/>
      <c r="D10" s="294"/>
      <c r="E10" s="294"/>
      <c r="G10" s="185"/>
      <c r="H10" s="185"/>
      <c r="I10" s="185"/>
    </row>
    <row r="11" spans="1:10" ht="15" customHeight="1" x14ac:dyDescent="0.25">
      <c r="A11" s="294"/>
      <c r="B11" s="294"/>
      <c r="C11" s="294"/>
      <c r="D11" s="294"/>
      <c r="E11" s="294"/>
      <c r="G11" s="185"/>
      <c r="H11" s="185"/>
      <c r="I11" s="185"/>
    </row>
    <row r="12" spans="1:10" ht="15" customHeight="1" x14ac:dyDescent="0.25">
      <c r="A12" s="294"/>
      <c r="B12" s="294"/>
      <c r="C12" s="294"/>
      <c r="D12" s="294"/>
      <c r="E12" s="294"/>
    </row>
    <row r="13" spans="1:10" ht="15" customHeight="1" x14ac:dyDescent="0.25">
      <c r="A13" s="294"/>
      <c r="B13" s="294"/>
      <c r="C13" s="294"/>
      <c r="D13" s="294"/>
      <c r="E13" s="294"/>
      <c r="F13" s="204"/>
    </row>
    <row r="14" spans="1:10" ht="15" customHeight="1" x14ac:dyDescent="0.25">
      <c r="A14" s="294"/>
      <c r="B14" s="294"/>
      <c r="C14" s="294"/>
      <c r="D14" s="294"/>
      <c r="E14" s="294"/>
      <c r="F14" s="205"/>
    </row>
    <row r="15" spans="1:10" ht="15" customHeight="1" x14ac:dyDescent="0.25"/>
    <row r="16" spans="1:10" ht="18.75" x14ac:dyDescent="0.3">
      <c r="A16" s="316" t="s">
        <v>1351</v>
      </c>
      <c r="B16" s="316"/>
      <c r="C16" s="316"/>
      <c r="D16" s="316"/>
      <c r="E16" s="316"/>
    </row>
    <row r="17" spans="1:7" x14ac:dyDescent="0.25">
      <c r="A17" s="313" t="s">
        <v>760</v>
      </c>
      <c r="B17" s="313"/>
      <c r="C17" s="313"/>
      <c r="D17" s="313"/>
      <c r="E17" s="313"/>
    </row>
    <row r="18" spans="1:7" x14ac:dyDescent="0.25">
      <c r="A18" s="313" t="s">
        <v>765</v>
      </c>
      <c r="B18" s="313"/>
      <c r="C18" s="313"/>
      <c r="D18" s="313"/>
      <c r="E18" s="313"/>
    </row>
    <row r="19" spans="1:7" x14ac:dyDescent="0.25">
      <c r="A19" s="313" t="s">
        <v>706</v>
      </c>
      <c r="B19" s="313"/>
      <c r="C19" s="313"/>
      <c r="D19" s="313"/>
      <c r="E19" s="313"/>
    </row>
    <row r="20" spans="1:7" x14ac:dyDescent="0.25">
      <c r="A20" s="313" t="str">
        <f>"Formula: % MHI = A year's worth of "&amp;LOWER(Inputs!F11)&amp;" bills (at the average consumption level) / Median Household Income"</f>
        <v>Formula: % MHI = A year's worth of water &amp; wastewater bills (at the average consumption level) / Median Household Income</v>
      </c>
      <c r="B20" s="313"/>
      <c r="C20" s="313"/>
      <c r="D20" s="313"/>
      <c r="E20" s="313"/>
    </row>
    <row r="21" spans="1:7" x14ac:dyDescent="0.25">
      <c r="A21" s="143"/>
      <c r="B21" s="143"/>
      <c r="C21" s="143"/>
      <c r="D21" s="143"/>
      <c r="E21" s="147"/>
    </row>
    <row r="22" spans="1:7" ht="48" customHeight="1" x14ac:dyDescent="0.25">
      <c r="A22" s="313" t="s">
        <v>1352</v>
      </c>
      <c r="B22" s="313"/>
      <c r="C22" s="313"/>
      <c r="D22" s="313"/>
      <c r="E22" s="313"/>
    </row>
    <row r="23" spans="1:7" x14ac:dyDescent="0.25">
      <c r="A23" s="145"/>
      <c r="B23" s="145"/>
      <c r="C23" s="145"/>
      <c r="D23" s="145"/>
      <c r="E23" s="146"/>
    </row>
    <row r="24" spans="1:7" x14ac:dyDescent="0.25">
      <c r="A24" s="314" t="s">
        <v>704</v>
      </c>
      <c r="B24" s="314"/>
      <c r="C24" s="314"/>
      <c r="D24" s="314"/>
      <c r="E24" s="314"/>
      <c r="F24" s="244"/>
    </row>
    <row r="25" spans="1:7" ht="15.75" thickBot="1" x14ac:dyDescent="0.3">
      <c r="A25" s="93"/>
      <c r="B25" s="93"/>
      <c r="C25" s="93"/>
      <c r="D25" s="93"/>
      <c r="E25" s="93"/>
    </row>
    <row r="26" spans="1:7" ht="16.5" thickBot="1" x14ac:dyDescent="0.3">
      <c r="A26" s="157"/>
      <c r="B26" s="158"/>
      <c r="C26" s="159" t="s">
        <v>707</v>
      </c>
      <c r="D26" s="160" t="s">
        <v>771</v>
      </c>
      <c r="E26" s="95"/>
    </row>
    <row r="27" spans="1:7" x14ac:dyDescent="0.25">
      <c r="A27" s="99" t="str">
        <f>"Monthly "&amp;LOWER(Inputs!F11)&amp;" bill at "&amp;Inputs!$J$14&amp;" gallons/month"</f>
        <v>Monthly water &amp; wastewater bill at 4800 gallons/month</v>
      </c>
      <c r="B27" s="100"/>
      <c r="C27" s="148">
        <f>IF(OR(Inputs!$G$21=0,Inputs!$G$21="Error"),"Input rates",Inputs!$G$21)</f>
        <v>66.23</v>
      </c>
      <c r="D27" s="149">
        <f>IF(OR(Inputs!$G$27=0,Inputs!$G$27="Error"),"Input rates",Inputs!$G$27)</f>
        <v>41.46</v>
      </c>
      <c r="E27" s="95"/>
    </row>
    <row r="28" spans="1:7" x14ac:dyDescent="0.25">
      <c r="A28" s="101" t="s">
        <v>708</v>
      </c>
      <c r="B28" s="102"/>
      <c r="C28" s="148">
        <f>IF(C27="Input rates","",C27*12)</f>
        <v>794.76</v>
      </c>
      <c r="D28" s="149">
        <f>IF(D27="Input rates","",D27*12)</f>
        <v>497.52</v>
      </c>
      <c r="E28" s="95"/>
    </row>
    <row r="29" spans="1:7" x14ac:dyDescent="0.25">
      <c r="A29" s="101" t="str">
        <f>"Median Household Income"&amp;IF(Inputs!F40="",""," in "&amp;Inputs!F40)&amp;IF(Inputs!F37="",""," for "&amp;Inputs!F37)</f>
        <v>Median Household Income in 2017 for Princeton city, Kentucky</v>
      </c>
      <c r="B29" s="102"/>
      <c r="C29" s="305">
        <f>IF(Inputs!B61="","Input MHI",Inputs!B61)</f>
        <v>43958</v>
      </c>
      <c r="D29" s="306"/>
      <c r="E29" s="95"/>
    </row>
    <row r="30" spans="1:7" ht="19.5" thickBot="1" x14ac:dyDescent="0.35">
      <c r="A30" s="103" t="str">
        <f>Inputs!F11&amp;" % MHI"</f>
        <v>Water &amp; Wastewater % MHI</v>
      </c>
      <c r="B30" s="104"/>
      <c r="C30" s="150">
        <f>IF(OR(C28="",C29="Input MHI"),"",C28/C29)</f>
        <v>1.807998544064789E-2</v>
      </c>
      <c r="D30" s="151">
        <f>IF(OR(D28="",C29="Input MHI"),"",D28/C29)</f>
        <v>1.1318076345602621E-2</v>
      </c>
      <c r="E30" s="95"/>
    </row>
    <row r="31" spans="1:7" x14ac:dyDescent="0.25">
      <c r="A31" s="102"/>
      <c r="B31" s="102"/>
      <c r="C31" s="105"/>
      <c r="D31" s="105"/>
      <c r="E31" s="95"/>
    </row>
    <row r="32" spans="1:7" x14ac:dyDescent="0.25">
      <c r="A32" s="315" t="str">
        <f>IF(C30="","","It is estimated that half of the households would be paying more than "&amp;ROUND(C30*100,2)&amp;"% of their annual income on "&amp;LOWER(Inputs!F11)&amp;" under the current rates if everyone 
used "&amp;Inputs!$J$14&amp;" gallons/month throughout the year.")</f>
        <v>It is estimated that half of the households would be paying more than 1.81% of their annual income on water &amp; wastewater under the current rates if everyone 
used 4800 gallons/month throughout the year.</v>
      </c>
      <c r="B32" s="315"/>
      <c r="C32" s="315"/>
      <c r="D32" s="315"/>
      <c r="E32" s="315"/>
      <c r="F32" s="206"/>
      <c r="G32" s="225"/>
    </row>
    <row r="33" spans="1:11" x14ac:dyDescent="0.25">
      <c r="A33" s="315"/>
      <c r="B33" s="315"/>
      <c r="C33" s="315"/>
      <c r="D33" s="315"/>
      <c r="E33" s="315"/>
      <c r="F33" s="206"/>
      <c r="G33" s="225"/>
    </row>
    <row r="34" spans="1:11" x14ac:dyDescent="0.25">
      <c r="A34" s="102"/>
      <c r="B34" s="102"/>
      <c r="C34" s="102"/>
      <c r="D34" s="105"/>
      <c r="E34" s="105"/>
    </row>
    <row r="35" spans="1:11" x14ac:dyDescent="0.25">
      <c r="A35" s="102"/>
      <c r="B35" s="102"/>
      <c r="C35" s="102"/>
      <c r="D35" s="105"/>
      <c r="E35" s="105"/>
    </row>
    <row r="36" spans="1:11" ht="18.75" x14ac:dyDescent="0.3">
      <c r="A36" s="301" t="s">
        <v>705</v>
      </c>
      <c r="B36" s="301"/>
      <c r="C36" s="301"/>
      <c r="D36" s="301"/>
      <c r="E36" s="301"/>
    </row>
    <row r="37" spans="1:11" ht="48" customHeight="1" x14ac:dyDescent="0.25">
      <c r="A37" s="294" t="s">
        <v>1353</v>
      </c>
      <c r="B37" s="294"/>
      <c r="C37" s="294"/>
      <c r="D37" s="294"/>
      <c r="E37" s="294"/>
      <c r="F37" s="204"/>
      <c r="G37" s="178"/>
    </row>
    <row r="38" spans="1:11" x14ac:dyDescent="0.25">
      <c r="A38" s="144"/>
      <c r="B38" s="144"/>
      <c r="C38" s="144"/>
      <c r="D38" s="144"/>
      <c r="E38" s="144"/>
      <c r="F38" s="204"/>
      <c r="G38" s="178"/>
    </row>
    <row r="39" spans="1:11" ht="16.5" customHeight="1" x14ac:dyDescent="0.25">
      <c r="A39" s="294" t="s">
        <v>709</v>
      </c>
      <c r="B39" s="294"/>
      <c r="C39" s="294"/>
      <c r="D39" s="294"/>
      <c r="E39" s="294"/>
      <c r="F39" s="207"/>
      <c r="G39" s="226"/>
    </row>
    <row r="40" spans="1:11" x14ac:dyDescent="0.25">
      <c r="A40" s="106"/>
      <c r="B40" s="106"/>
      <c r="C40" s="106"/>
      <c r="D40" s="106"/>
      <c r="E40" s="106"/>
      <c r="F40" s="207"/>
      <c r="G40" s="226"/>
    </row>
    <row r="41" spans="1:11" ht="30.75" customHeight="1" x14ac:dyDescent="0.25">
      <c r="A41" s="300" t="s">
        <v>710</v>
      </c>
      <c r="B41" s="300"/>
      <c r="C41" s="300"/>
      <c r="D41" s="300"/>
      <c r="E41" s="300"/>
      <c r="F41" s="245"/>
      <c r="G41" s="242"/>
      <c r="H41" s="242"/>
    </row>
    <row r="42" spans="1:11" ht="15.75" thickBot="1" x14ac:dyDescent="0.3">
      <c r="A42" s="93"/>
      <c r="B42" s="93"/>
      <c r="C42" s="93"/>
      <c r="D42" s="93"/>
      <c r="E42" s="94"/>
    </row>
    <row r="43" spans="1:11" ht="123" customHeight="1" thickBot="1" x14ac:dyDescent="0.3">
      <c r="A43" s="154" t="s">
        <v>1354</v>
      </c>
      <c r="B43" s="214" t="str">
        <f>"% of service population"&amp;IF(Inputs!F40="",""," in "&amp;Inputs!F40)&amp;", assuming service population's income distribution mirrors that of all households in "&amp;IF(Inputs!F37="","the selected geography",Inputs!F37)</f>
        <v>% of service population in 2017, assuming service population's income distribution mirrors that of all households in Princeton city, Kentucky</v>
      </c>
      <c r="C43" s="215" t="str">
        <f>"% of homeowners"&amp;IF(Inputs!F40="",""," in "&amp;Inputs!F40)&amp;", assuming service population's homeowners' income distribution mirrors that of all owner-occupied households in "&amp;IF(Inputs!F37="","the selected geography",Inputs!F37)</f>
        <v>% of homeowners in 2017, assuming service population's homeowners' income distribution mirrors that of all owner-occupied households in Princeton city, Kentucky</v>
      </c>
      <c r="D43" s="155" t="str">
        <f>"Minimum portion of household income spent by these customers annually on "&amp;LOWER(Inputs!F11)&amp;" bills at the CURRENT RATES if they are consistently charged for "&amp;Inputs!$J$14&amp;" gallons/month"</f>
        <v>Minimum portion of household income spent by these customers annually on water &amp; wastewater bills at the CURRENT RATES if they are consistently charged for 4800 gallons/month</v>
      </c>
      <c r="E43" s="156" t="str">
        <f>IF(OR(Inputs!$G$27=0,G154="Error"),"","Minimum portion of household income spent by these customers annually on "&amp;LOWER(Inputs!F11)&amp;" bills at the ALTERNATIVE RATES if they are consistently charged for "&amp;Inputs!$J$14&amp;" gallons/month")</f>
        <v>Minimum portion of household income spent by these customers annually on water &amp; wastewater bills at the ALTERNATIVE RATES if they are consistently charged for 4800 gallons/month</v>
      </c>
      <c r="G43" s="186" t="s">
        <v>1316</v>
      </c>
      <c r="H43" s="177" t="s">
        <v>1331</v>
      </c>
      <c r="I43" s="183" t="s">
        <v>1332</v>
      </c>
      <c r="J43" s="184" t="s">
        <v>703</v>
      </c>
    </row>
    <row r="44" spans="1:11" ht="15" customHeight="1" x14ac:dyDescent="0.25">
      <c r="A44" s="211" t="s">
        <v>692</v>
      </c>
      <c r="B44" s="216">
        <f>IF(Inputs!D51="","",Inputs!D51)</f>
        <v>0.115</v>
      </c>
      <c r="C44" s="219">
        <f>IF(OR(Inputs!B88="",Inputs!B89="",Inputs!D88="Data Needed",Inputs!D89="Data Needed"),"",Inputs!D88+Inputs!D89)</f>
        <v>5.0144092219020178E-2</v>
      </c>
      <c r="D44" s="212">
        <f>IF(OR(Inputs!$G$21="Error",Inputs!$G$21=0),"Error in entering rates",(Inputs!$G$21*12)/J44)</f>
        <v>7.9483948394839479E-2</v>
      </c>
      <c r="E44" s="213">
        <f>IF(Inputs!$G$27="Error","Error in entering alternative rates",IF(Inputs!$G$27=0,"",(Inputs!$G$27*12)/J44))</f>
        <v>4.9756975697569754E-2</v>
      </c>
      <c r="G44" s="227" t="s">
        <v>1315</v>
      </c>
      <c r="H44" s="228">
        <f t="shared" ref="H44:H52" si="0">CHOOSE($G$58, Current_rates, Alt_rates_bills_percentage)</f>
        <v>7.9483948394839479E-2</v>
      </c>
      <c r="I44" s="229">
        <f t="shared" ref="I44:I52" si="1">CHOOSE($G$60, Entire_pop, Homeowner_pop)</f>
        <v>0.115</v>
      </c>
      <c r="J44" s="230">
        <v>9999</v>
      </c>
      <c r="K44" s="231"/>
    </row>
    <row r="45" spans="1:11" x14ac:dyDescent="0.25">
      <c r="A45" s="211" t="s">
        <v>693</v>
      </c>
      <c r="B45" s="216">
        <f>IF(Inputs!D52="","",Inputs!D52)</f>
        <v>7.4999999999999997E-2</v>
      </c>
      <c r="C45" s="219">
        <f>IF(OR(Inputs!B90="",Inputs!D90="Data Needed"),"",Inputs!D90)</f>
        <v>3.9193083573487032E-2</v>
      </c>
      <c r="D45" s="212">
        <f>IF(OR(Inputs!$G$21="Error",Inputs!$G$21=0),"Error in entering rates",(Inputs!$G$21*12)/J45)</f>
        <v>5.2987532502166812E-2</v>
      </c>
      <c r="E45" s="213">
        <f>IF(Inputs!$G$27="Error","Error in entering alternative rates",IF(Inputs!$G$27=0,"",(Inputs!$G$27*12)/J45))</f>
        <v>3.3170211347423158E-2</v>
      </c>
      <c r="G45" s="227" t="s">
        <v>1317</v>
      </c>
      <c r="H45" s="228">
        <f t="shared" si="0"/>
        <v>5.2987532502166812E-2</v>
      </c>
      <c r="I45" s="229">
        <f t="shared" si="1"/>
        <v>7.4999999999999997E-2</v>
      </c>
      <c r="J45" s="230">
        <v>14999</v>
      </c>
      <c r="K45" s="231"/>
    </row>
    <row r="46" spans="1:11" x14ac:dyDescent="0.25">
      <c r="A46" s="211" t="s">
        <v>694</v>
      </c>
      <c r="B46" s="216">
        <f>IF(Inputs!D53="","",Inputs!D53)</f>
        <v>9.9000000000000005E-2</v>
      </c>
      <c r="C46" s="219">
        <f>IF(OR(Inputs!B91="",Inputs!B92="",Inputs!D91="Data Needed",Inputs!D92="Data Needed"),"",Inputs!D91+Inputs!D92)</f>
        <v>0.13083573487031702</v>
      </c>
      <c r="D46" s="212">
        <f>IF(OR(Inputs!$G$21="Error",Inputs!$G$21=0),"Error in entering rates",(Inputs!$G$21*12)/J46)</f>
        <v>3.1791671666866674E-2</v>
      </c>
      <c r="E46" s="213">
        <f>IF(Inputs!$G$27="Error","Error in entering alternative rates",IF(Inputs!$G$27=0,"",(Inputs!$G$27*12)/J46))</f>
        <v>1.9901596063842553E-2</v>
      </c>
      <c r="G46" s="227" t="s">
        <v>1318</v>
      </c>
      <c r="H46" s="228">
        <f t="shared" si="0"/>
        <v>3.1791671666866674E-2</v>
      </c>
      <c r="I46" s="229">
        <f t="shared" si="1"/>
        <v>9.9000000000000005E-2</v>
      </c>
      <c r="J46" s="230">
        <v>24999</v>
      </c>
      <c r="K46" s="231"/>
    </row>
    <row r="47" spans="1:11" x14ac:dyDescent="0.25">
      <c r="A47" s="101" t="s">
        <v>695</v>
      </c>
      <c r="B47" s="217">
        <f>IF(Inputs!D54="","",Inputs!D54)</f>
        <v>0.13500000000000001</v>
      </c>
      <c r="C47" s="220">
        <f>IF(OR(Inputs!B93="",Inputs!D93="Data Needed"),"",Inputs!D93)</f>
        <v>0.11815561959654179</v>
      </c>
      <c r="D47" s="134">
        <f>IF(OR(Inputs!$G$21="Error",Inputs!$G$21=0),"Error in entering rates",(Inputs!$G$21*12)/J47)</f>
        <v>2.2708077373639248E-2</v>
      </c>
      <c r="E47" s="135">
        <f>IF(Inputs!$G$27="Error","Error in entering alternative rates",IF(Inputs!$G$27=0,"",(Inputs!$G$27*12)/J47))</f>
        <v>1.4215263293236949E-2</v>
      </c>
      <c r="G47" s="227" t="s">
        <v>1319</v>
      </c>
      <c r="H47" s="228">
        <f t="shared" si="0"/>
        <v>2.2708077373639248E-2</v>
      </c>
      <c r="I47" s="229">
        <f t="shared" si="1"/>
        <v>0.13500000000000001</v>
      </c>
      <c r="J47" s="230">
        <v>34999</v>
      </c>
      <c r="K47" s="231"/>
    </row>
    <row r="48" spans="1:11" x14ac:dyDescent="0.25">
      <c r="A48" s="101" t="s">
        <v>696</v>
      </c>
      <c r="B48" s="217">
        <f>IF(Inputs!D55="","",Inputs!D55)</f>
        <v>0.14099999999999999</v>
      </c>
      <c r="C48" s="220">
        <f>IF(OR(Inputs!B94="",Inputs!D94="Data Needed"),"",Inputs!D94)</f>
        <v>0.18328530259365994</v>
      </c>
      <c r="D48" s="134">
        <f>IF(OR(Inputs!$G$21="Error",Inputs!$G$21=0),"Error in entering rates",(Inputs!$G$21*12)/J48)</f>
        <v>1.5895517910358207E-2</v>
      </c>
      <c r="E48" s="135">
        <f>IF(Inputs!$G$27="Error","Error in entering alternative rates",IF(Inputs!$G$27=0,"",(Inputs!$G$27*12)/J48))</f>
        <v>9.9505990119802389E-3</v>
      </c>
      <c r="G48" s="227" t="s">
        <v>1323</v>
      </c>
      <c r="H48" s="228">
        <f t="shared" si="0"/>
        <v>1.5895517910358207E-2</v>
      </c>
      <c r="I48" s="229">
        <f t="shared" si="1"/>
        <v>0.14099999999999999</v>
      </c>
      <c r="J48" s="230">
        <v>49999</v>
      </c>
      <c r="K48" s="231"/>
    </row>
    <row r="49" spans="1:11" x14ac:dyDescent="0.25">
      <c r="A49" s="101" t="s">
        <v>697</v>
      </c>
      <c r="B49" s="217">
        <f>IF(Inputs!D56="","",Inputs!D56)</f>
        <v>0.222</v>
      </c>
      <c r="C49" s="220">
        <f>IF(OR(Inputs!B95="",Inputs!D95="Data Needed"),"",Inputs!D95)</f>
        <v>0.16829971181556197</v>
      </c>
      <c r="D49" s="134">
        <f>IF(OR(Inputs!$G$21="Error",Inputs!$G$21=0),"Error in entering rates",(Inputs!$G$21*12)/J49)</f>
        <v>1.0596941292550567E-2</v>
      </c>
      <c r="E49" s="135">
        <f>IF(Inputs!$G$27="Error","Error in entering alternative rates",IF(Inputs!$G$27=0,"",(Inputs!$G$27*12)/J49))</f>
        <v>6.6336884491793218E-3</v>
      </c>
      <c r="G49" s="227" t="s">
        <v>1320</v>
      </c>
      <c r="H49" s="228">
        <f t="shared" si="0"/>
        <v>1.0596941292550567E-2</v>
      </c>
      <c r="I49" s="229">
        <f t="shared" si="1"/>
        <v>0.222</v>
      </c>
      <c r="J49" s="230">
        <v>74999</v>
      </c>
      <c r="K49" s="231"/>
    </row>
    <row r="50" spans="1:11" x14ac:dyDescent="0.25">
      <c r="A50" s="101" t="s">
        <v>698</v>
      </c>
      <c r="B50" s="217">
        <f>IF(Inputs!D57="","",Inputs!D57)</f>
        <v>8.3000000000000004E-2</v>
      </c>
      <c r="C50" s="220">
        <f>IF(OR(Inputs!B96="",Inputs!D96="Data Needed"),"",Inputs!D96)</f>
        <v>0.11181556195965418</v>
      </c>
      <c r="D50" s="134">
        <f>IF(OR(Inputs!$G$21="Error",Inputs!$G$21=0),"Error in entering rates",(Inputs!$G$21*12)/J50)</f>
        <v>7.9476794767947678E-3</v>
      </c>
      <c r="E50" s="135">
        <f>IF(Inputs!$G$27="Error","Error in entering alternative rates",IF(Inputs!$G$27=0,"",(Inputs!$G$27*12)/J50))</f>
        <v>4.9752497524975245E-3</v>
      </c>
      <c r="G50" s="227" t="s">
        <v>1321</v>
      </c>
      <c r="H50" s="228">
        <f t="shared" si="0"/>
        <v>7.9476794767947678E-3</v>
      </c>
      <c r="I50" s="229">
        <f t="shared" si="1"/>
        <v>8.3000000000000004E-2</v>
      </c>
      <c r="J50" s="230">
        <v>99999</v>
      </c>
      <c r="K50" s="231"/>
    </row>
    <row r="51" spans="1:11" x14ac:dyDescent="0.25">
      <c r="A51" s="101" t="s">
        <v>699</v>
      </c>
      <c r="B51" s="217">
        <f>IF(Inputs!D58="","",Inputs!D58)</f>
        <v>0.109</v>
      </c>
      <c r="C51" s="220">
        <f>IF(OR(Inputs!B97="",Inputs!D97="Data Needed"),"",Inputs!D97)</f>
        <v>0.16484149855907781</v>
      </c>
      <c r="D51" s="134">
        <f>IF(OR(Inputs!$G$21="Error",Inputs!$G$21=0),"Error in entering rates",(Inputs!$G$21*12)/J51)</f>
        <v>5.2984353229021527E-3</v>
      </c>
      <c r="E51" s="135">
        <f>IF(Inputs!$G$27="Error","Error in entering alternative rates",IF(Inputs!$G$27=0,"",(Inputs!$G$27*12)/J51))</f>
        <v>3.3168221121474143E-3</v>
      </c>
      <c r="G51" s="227" t="s">
        <v>1322</v>
      </c>
      <c r="H51" s="228">
        <f t="shared" si="0"/>
        <v>5.2984353229021527E-3</v>
      </c>
      <c r="I51" s="229">
        <f t="shared" si="1"/>
        <v>0.109</v>
      </c>
      <c r="J51" s="230">
        <v>149999</v>
      </c>
      <c r="K51" s="231"/>
    </row>
    <row r="52" spans="1:11" ht="15.75" thickBot="1" x14ac:dyDescent="0.3">
      <c r="A52" s="107" t="s">
        <v>1327</v>
      </c>
      <c r="B52" s="218">
        <f>IF(OR(Inputs!D59="",Inputs!D60=""),"",Inputs!D59+Inputs!D60)</f>
        <v>2.1999999999999999E-2</v>
      </c>
      <c r="C52" s="221">
        <f>IF(OR(Inputs!B98="",Inputs!D98="Data Needed"),"",Inputs!D98)</f>
        <v>3.3429394812680112E-2</v>
      </c>
      <c r="D52" s="136">
        <f>IF(OR(Inputs!$G$21="Error",Inputs!$G$21=0),"Error in entering rates",(Inputs!$G$21*12)/J52)</f>
        <v>3.9738198690993454E-3</v>
      </c>
      <c r="E52" s="137">
        <f>IF(Inputs!$G$27="Error","Error in entering alternative rates",IF(Inputs!$G$27=0,"",(Inputs!$G$27*12)/J52))</f>
        <v>2.4876124380621904E-3</v>
      </c>
      <c r="G52" s="232" t="s">
        <v>1355</v>
      </c>
      <c r="H52" s="228">
        <f t="shared" si="0"/>
        <v>3.9738198690993454E-3</v>
      </c>
      <c r="I52" s="229">
        <f t="shared" si="1"/>
        <v>2.1999999999999999E-2</v>
      </c>
      <c r="J52" s="230">
        <v>199999</v>
      </c>
      <c r="K52" s="231"/>
    </row>
    <row r="53" spans="1:11" ht="15" customHeight="1" x14ac:dyDescent="0.25">
      <c r="D53" s="298" t="s">
        <v>770</v>
      </c>
      <c r="E53" s="298"/>
      <c r="F53" s="208"/>
      <c r="G53" s="233"/>
      <c r="H53" s="231"/>
      <c r="I53" s="232"/>
      <c r="J53" s="231"/>
      <c r="K53" s="231"/>
    </row>
    <row r="54" spans="1:11" ht="15" customHeight="1" x14ac:dyDescent="0.25">
      <c r="A54" s="222"/>
      <c r="D54" s="299"/>
      <c r="E54" s="299"/>
      <c r="F54" s="208"/>
      <c r="G54" s="233"/>
      <c r="H54" s="231"/>
      <c r="I54" s="232"/>
      <c r="J54" s="231"/>
      <c r="K54" s="231"/>
    </row>
    <row r="55" spans="1:11" ht="18.75" customHeight="1" x14ac:dyDescent="0.3">
      <c r="A55" s="295" t="str">
        <f>"Affordability of "&amp;Inputs!F11&amp;" Rates "&amp;IF(Inputs!J14="","","Assessed at "&amp;Inputs!J14&amp;" Gallons/Month")&amp;IF(Inputs!F40="",""," and the "&amp;Inputs!F40&amp;" Income Levels")</f>
        <v>Affordability of Water &amp; Wastewater Rates Assessed at 4800 Gallons/Month and the 2017 Income Levels</v>
      </c>
      <c r="B55" s="295"/>
      <c r="C55" s="295"/>
      <c r="D55" s="295"/>
      <c r="E55" s="110"/>
      <c r="F55" s="209"/>
      <c r="G55" s="233"/>
      <c r="H55" s="231"/>
      <c r="I55" s="231"/>
      <c r="J55" s="231"/>
      <c r="K55" s="231"/>
    </row>
    <row r="56" spans="1:11" ht="18.75" customHeight="1" x14ac:dyDescent="0.3">
      <c r="A56" s="295"/>
      <c r="B56" s="295"/>
      <c r="C56" s="295"/>
      <c r="D56" s="295"/>
      <c r="E56" s="110"/>
      <c r="F56" s="209"/>
      <c r="G56" s="231"/>
      <c r="H56" s="231"/>
      <c r="I56" s="231"/>
      <c r="J56" s="231"/>
      <c r="K56" s="231"/>
    </row>
    <row r="57" spans="1:11" ht="18.75" customHeight="1" x14ac:dyDescent="0.3">
      <c r="A57" s="109"/>
      <c r="B57" s="109"/>
      <c r="C57" s="109"/>
      <c r="D57" s="109"/>
      <c r="E57" s="109"/>
      <c r="F57" s="209"/>
      <c r="G57" s="234" t="s">
        <v>1333</v>
      </c>
      <c r="H57" s="235"/>
      <c r="I57" s="235"/>
      <c r="J57" s="235"/>
      <c r="K57" s="231"/>
    </row>
    <row r="58" spans="1:11" ht="18.75" customHeight="1" x14ac:dyDescent="0.3">
      <c r="A58" s="109"/>
      <c r="B58" s="109"/>
      <c r="C58" s="109"/>
      <c r="D58" s="109"/>
      <c r="E58" s="109"/>
      <c r="F58" s="209"/>
      <c r="G58" s="247">
        <v>1</v>
      </c>
      <c r="H58" s="235"/>
      <c r="I58" s="235"/>
      <c r="J58" s="235"/>
      <c r="K58" s="231"/>
    </row>
    <row r="59" spans="1:11" ht="18.75" customHeight="1" x14ac:dyDescent="0.3">
      <c r="A59" s="109"/>
      <c r="B59" s="109"/>
      <c r="C59" s="109"/>
      <c r="D59" s="109"/>
      <c r="E59" s="109"/>
      <c r="F59" s="209"/>
      <c r="G59" s="236" t="s">
        <v>1334</v>
      </c>
      <c r="H59" s="235"/>
      <c r="I59" s="235"/>
      <c r="J59" s="235"/>
      <c r="K59" s="231"/>
    </row>
    <row r="60" spans="1:11" ht="18.75" customHeight="1" x14ac:dyDescent="0.3">
      <c r="A60" s="109"/>
      <c r="B60" s="109"/>
      <c r="C60" s="109"/>
      <c r="D60" s="109"/>
      <c r="E60" s="109"/>
      <c r="F60" s="209"/>
      <c r="G60" s="247">
        <v>1</v>
      </c>
      <c r="H60" s="235"/>
      <c r="I60" s="235"/>
      <c r="J60" s="235"/>
      <c r="K60" s="231"/>
    </row>
    <row r="61" spans="1:11" ht="18.75" customHeight="1" x14ac:dyDescent="0.3">
      <c r="A61" s="109"/>
      <c r="B61" s="109"/>
      <c r="C61" s="109"/>
      <c r="D61" s="109"/>
      <c r="E61" s="109"/>
      <c r="F61" s="209"/>
      <c r="G61" s="237"/>
      <c r="H61" s="237"/>
      <c r="I61" s="237"/>
      <c r="J61" s="237"/>
    </row>
    <row r="62" spans="1:11" x14ac:dyDescent="0.25">
      <c r="G62" s="236" t="s">
        <v>1360</v>
      </c>
    </row>
    <row r="63" spans="1:11" x14ac:dyDescent="0.25">
      <c r="G63" s="176" t="s">
        <v>1361</v>
      </c>
      <c r="H63" s="231" t="str">
        <f>IF($G$58=1,IF(OR(Inputs!$G$21="Error",Inputs!$G$21=0,D44="Error in entering rates",D46="Error in entering rates",B44="",B45="",B46=""),"Missing rates or distribution data","OK"),IF($G$58=2,IF(OR(Inputs!$G$27="Error",Inputs!$G$27=0,E44="Error in entering alternative rates",E46="Error in entering alternative rates",C44="",C45="",C46=""),"Missing rates or distribution data","OK"),"Missing rates or distribution data"))</f>
        <v>OK</v>
      </c>
    </row>
    <row r="64" spans="1:11" x14ac:dyDescent="0.25">
      <c r="G64" s="176" t="s">
        <v>1362</v>
      </c>
      <c r="H64" s="236" t="str">
        <f>IF($H$63="Missing rates or distribution data","Low-income households that live in owner-occupied and rental homes",ROUND(SUM(B44:B46)*100,1)&amp;"% of residential customers are estimated to have had less than $25,000 in annual income. These households will have spent more than "&amp;IF($G$58=2,ROUND(E46*100,2),ROUND(D46*100,2))&amp;"% of their income "&amp;IF($G$58=2,"under the alternative rates","under the current rates")&amp;" for "&amp;LOWER(Inputs!F11)&amp;" bills"&amp;IF(Inputs!J14="",". "," at "&amp;Inputs!$J$14&amp;" gallons/month. ")&amp;ROUND(B44*100,1)&amp;"% of households will have spent more than "&amp;IF($G$58=2,ROUND(E44*100,2),ROUND(D44*100,2))&amp;"% of their income."&amp;" However, a substantial number of low-income households may be living in rental homes and apartments and do not pay "&amp;LOWER(Inputs!F11)&amp;" bills, which may be included in their rent.")</f>
        <v>28.9% of residential customers are estimated to have had less than $25,000 in annual income. These households will have spent more than 3.18% of their income under the current rates for water &amp; wastewater bills at 4800 gallons/month. 11.5% of households will have spent more than 7.95% of their income. However, a substantial number of low-income households may be living in rental homes and apartments and do not pay water &amp; wastewater bills, which may be included in their rent.</v>
      </c>
    </row>
    <row r="65" spans="1:8" x14ac:dyDescent="0.25">
      <c r="G65" s="176" t="s">
        <v>1363</v>
      </c>
      <c r="H65" s="236" t="str">
        <f>IF($H$63="Missing rates or distribution data","Low-income households that live in owner-occupied homes","Excluding households living in rental homes or apartments, which may or may not have "&amp;LOWER(Inputs!F11)&amp;" services included in their rent, "&amp;ROUND(SUM(C44:C46)*100,1)&amp;"% of homeowners (assumed to be paying the utility directly) are estimated to have had less than $25,000 in annual income. These homeowners will have spent more than "&amp;IF($G$58=2,ROUND(E46*100,2),ROUND(D46*100,2))&amp;"% of their income "&amp;IF($G$58=2,"under the alternative rates","under the current rates")&amp;" for "&amp;LOWER(Inputs!F11)&amp;" bills"&amp;IF(Inputs!J14="",". "," at "&amp;Inputs!$J$14&amp;" gallons/month. ")&amp;ROUND(C44*100,1)&amp;"% of homeowners will have spent more than "&amp;IF($G$58=2,ROUND(E44*100,2),ROUND(D44*100,2))&amp;"% of their income." )</f>
        <v>Excluding households living in rental homes or apartments, which may or may not have water &amp; wastewater services included in their rent, 22% of homeowners (assumed to be paying the utility directly) are estimated to have had less than $25,000 in annual income. These homeowners will have spent more than 3.18% of their income under the current rates for water &amp; wastewater bills at 4800 gallons/month. 5% of homeowners will have spent more than 7.95% of their income.</v>
      </c>
    </row>
    <row r="67" spans="1:8" x14ac:dyDescent="0.25">
      <c r="G67" s="176" t="s">
        <v>1358</v>
      </c>
      <c r="H67" s="236" t="str">
        <f>IF($G$60=1,IF(OR(B44="",B45="",B46=""),"Households with incomes below $25,000",ROUND(SUM(B44:B46)*100,1)&amp;"% of households are estimated to have incomes below $25,000."),IF(OR(C44="",C45="",C46=""),"Homeowners with incomes below $25,000",ROUND(SUM(C44:C46)*100,1)&amp;"% of homeowners are estimated to have incomes below $25,000."))</f>
        <v>28.9% of households are estimated to have incomes below $25,000.</v>
      </c>
    </row>
    <row r="69" spans="1:8" x14ac:dyDescent="0.25">
      <c r="G69" s="176" t="s">
        <v>1359</v>
      </c>
      <c r="H69" s="176" t="str">
        <f>IF($G$58=2,"Under ALTERNATIVE Rates","Under CURRENT Rates")</f>
        <v>Under CURRENT Rates</v>
      </c>
    </row>
    <row r="74" spans="1:8" x14ac:dyDescent="0.25">
      <c r="A74" s="302" t="str">
        <f>CHOOSE($G$60, $H$64,$H$65)</f>
        <v>28.9% of residential customers are estimated to have had less than $25,000 in annual income. These households will have spent more than 3.18% of their income under the current rates for water &amp; wastewater bills at 4800 gallons/month. 11.5% of households will have spent more than 7.95% of their income. However, a substantial number of low-income households may be living in rental homes and apartments and do not pay water &amp; wastewater bills, which may be included in their rent.</v>
      </c>
      <c r="B74" s="302"/>
      <c r="C74" s="302"/>
      <c r="D74" s="302"/>
    </row>
    <row r="75" spans="1:8" x14ac:dyDescent="0.25">
      <c r="A75" s="302"/>
      <c r="B75" s="302"/>
      <c r="C75" s="302"/>
      <c r="D75" s="302"/>
    </row>
    <row r="76" spans="1:8" x14ac:dyDescent="0.25">
      <c r="A76" s="302"/>
      <c r="B76" s="302"/>
      <c r="C76" s="302"/>
      <c r="D76" s="302"/>
    </row>
    <row r="77" spans="1:8" x14ac:dyDescent="0.25">
      <c r="A77" s="302"/>
      <c r="B77" s="302"/>
      <c r="C77" s="302"/>
      <c r="D77" s="302"/>
    </row>
    <row r="78" spans="1:8" x14ac:dyDescent="0.25">
      <c r="A78" s="223"/>
      <c r="B78" s="223"/>
      <c r="C78" s="223"/>
      <c r="D78" s="223"/>
    </row>
    <row r="80" spans="1:8" ht="18.75" x14ac:dyDescent="0.3">
      <c r="A80" s="301" t="str">
        <f>"C) Range of Percent of Household Incomes Spent on "&amp;Inputs!F11</f>
        <v>C) Range of Percent of Household Incomes Spent on Water &amp; Wastewater</v>
      </c>
      <c r="B80" s="301"/>
      <c r="C80" s="301"/>
      <c r="D80" s="301"/>
      <c r="E80" s="301"/>
    </row>
    <row r="82" spans="1:12" x14ac:dyDescent="0.25">
      <c r="A82" s="309" t="str">
        <f>"What proportion of residential customers would be paying certain amounts of their income on "&amp;LOWER(Inputs!F11)&amp;" bills"&amp;IF(Inputs!J14="","?"," if everyone consumed "&amp;Inputs!J14&amp;" gallons/month year-round?")</f>
        <v>What proportion of residential customers would be paying certain amounts of their income on water &amp; wastewater bills if everyone consumed 4800 gallons/month year-round?</v>
      </c>
      <c r="B82" s="309"/>
      <c r="C82" s="309"/>
      <c r="D82" s="309"/>
      <c r="E82" s="309"/>
      <c r="K82" s="238"/>
    </row>
    <row r="83" spans="1:12" ht="16.5" customHeight="1" thickBot="1" x14ac:dyDescent="0.3">
      <c r="A83" s="310"/>
      <c r="B83" s="310"/>
      <c r="C83" s="310"/>
      <c r="D83" s="310"/>
      <c r="E83" s="310"/>
      <c r="K83" s="238"/>
    </row>
    <row r="84" spans="1:12" ht="49.5" customHeight="1" x14ac:dyDescent="0.25">
      <c r="A84" s="161" t="s">
        <v>772</v>
      </c>
      <c r="B84" s="296" t="s">
        <v>1364</v>
      </c>
      <c r="C84" s="297"/>
      <c r="D84" s="307" t="s">
        <v>1365</v>
      </c>
      <c r="E84" s="308"/>
      <c r="J84" s="239"/>
    </row>
    <row r="85" spans="1:12" ht="16.5" thickBot="1" x14ac:dyDescent="0.3">
      <c r="A85" s="162"/>
      <c r="B85" s="249" t="s">
        <v>707</v>
      </c>
      <c r="C85" s="250" t="str">
        <f>IF(OR(Inputs!$G$27=0,Inputs!$G$27="Error"),"","Alternative rates")</f>
        <v>Alternative rates</v>
      </c>
      <c r="D85" s="163" t="s">
        <v>707</v>
      </c>
      <c r="E85" s="164" t="str">
        <f>IF(OR(Inputs!$G$27=0,Inputs!$G$27="Error"),"","Alternative rates")</f>
        <v>Alternative rates</v>
      </c>
      <c r="J85" s="239"/>
    </row>
    <row r="86" spans="1:12" ht="15.75" x14ac:dyDescent="0.25">
      <c r="A86" s="112">
        <v>0.02</v>
      </c>
      <c r="B86" s="251">
        <f>IF(D44="Error in entering rates","",IF($D$44&gt;=A86,Inputs!$D$51,0)+IF($D$45&gt;=A86,Inputs!$D$52,0)+IF($D$46&gt;=A86,Inputs!$D$53,0)+IF($D$47&gt;=A86,Inputs!$D$54,0)+IF($D$48&gt;=A86,Inputs!$D$55,0)+IF($D$49&gt;=A86,Inputs!$D$56,0)+IF($D$50&gt;=A86,Inputs!$D$57,0)+IF($D$51&gt;=A86,Inputs!$D$58,0)+IF($D$52&gt;=A86,Inputs!$D$59+Inputs!$D$60,0))</f>
        <v>0.42400000000000004</v>
      </c>
      <c r="C86" s="252">
        <f>IF(OR(Inputs!$G$27=0,Inputs!$G$27="Error"),"",IF($E$44&gt;=A86,Inputs!$D$51,0)+IF($E$45&gt;=A86,Inputs!$D$52,0)+IF($E$46&gt;=A86,Inputs!$D$53,0)+IF($E$47&gt;=A86,Inputs!$D$54,0)+IF($E$48&gt;=A86,Inputs!$D$55,0)+IF($E$49&gt;=A86,Inputs!$D$56,0)+IF($E$50&gt;=A86,Inputs!$D$57,0)+IF($E$51&gt;=A86,Inputs!$D$58,0)+IF($E$52&gt;=A86,Inputs!$D$59+Inputs!$D$60,0))</f>
        <v>0.19</v>
      </c>
      <c r="D86" s="251">
        <f>IF(D44="Error in entering rates","",IF($D$44&gt;=A86,Inputs!$D$88+Inputs!$D$89,0)+IF($D$45&gt;=A86,Inputs!$D$90,0)+IF($D$46&gt;=A86,Inputs!$D$91+Inputs!$D$92,0)+IF($D$47&gt;=A86,Inputs!$D$93,0)+IF($D$48&gt;=A86,Inputs!$D$94,0)+IF($D$49&gt;=A86,Inputs!$D$95,0)+IF($D$50&gt;=A86,Inputs!$D$96,0)+IF($D$51&gt;=A86,Inputs!$D$97,0)+IF($D$52&gt;=A86,Inputs!$D$98,0))</f>
        <v>0.33832853025936604</v>
      </c>
      <c r="E86" s="152">
        <f>IF(OR(Inputs!$G$27=0,Inputs!$G$27="Error"),"",IF($E$44&gt;=A86,Inputs!$D$88+Inputs!$D$89,0)+IF($E$45&gt;=A86,Inputs!$D$90,0)+IF($E$46&gt;=A86,Inputs!$D$91+Inputs!$D$92,0)+IF($E$47&gt;=A86,Inputs!$D$93,0)+IF($E$48&gt;=A86,Inputs!$D$94,0)+IF($E$49&gt;=A86,Inputs!$D$95,0)+IF($E$50&gt;=A86,Inputs!$D$96,0)+IF($E$51&gt;=A86,Inputs!$D$97,0)+IF($E$52&gt;=A86,Inputs!$D$98,0))</f>
        <v>8.9337175792507217E-2</v>
      </c>
      <c r="J86" s="240"/>
      <c r="L86" s="241"/>
    </row>
    <row r="87" spans="1:12" ht="15.75" x14ac:dyDescent="0.25">
      <c r="A87" s="112">
        <v>0.03</v>
      </c>
      <c r="B87" s="251">
        <f>IF(D45="Error in entering rates","",IF($D$44&gt;=A87,Inputs!$D$51,0)+IF($D$45&gt;=A87,Inputs!$D$52,0)+IF($D$46&gt;=A87,Inputs!$D$53,0)+IF($D$47&gt;=A87,Inputs!$D$54,0)+IF($D$48&gt;=A87,Inputs!$D$55,0)+IF($D$49&gt;=A87,Inputs!$D$56,0)+IF($D$50&gt;=A87,Inputs!$D$57,0)+IF($D$51&gt;=A87,Inputs!$D$58,0)+IF($D$52&gt;=A87,Inputs!$D$59+Inputs!$D$60,0))</f>
        <v>0.28900000000000003</v>
      </c>
      <c r="C87" s="252">
        <f>IF(OR(Inputs!$G$27=0,Inputs!$G$27="Error"),"",IF($E$44&gt;=A87,Inputs!$D$51,0)+IF($E$45&gt;=A87,Inputs!$D$52,0)+IF($E$46&gt;=A87,Inputs!$D$53,0)+IF($E$47&gt;=A87,Inputs!$D$54,0)+IF($E$48&gt;=A87,Inputs!$D$55,0)+IF($E$49&gt;=A87,Inputs!$D$56,0)+IF($E$50&gt;=A87,Inputs!$D$57,0)+IF($E$51&gt;=A87,Inputs!$D$58,0)+IF($E$52&gt;=A87,Inputs!$D$59+Inputs!$D$60,0))</f>
        <v>0.19</v>
      </c>
      <c r="D87" s="251">
        <f>IF(D45="Error in entering rates","",IF($D$44&gt;=A87,Inputs!$D$88+Inputs!$D$89,0)+IF($D$45&gt;=A87,Inputs!$D$90,0)+IF($D$46&gt;=A87,Inputs!$D$91+Inputs!$D$92,0)+IF($D$47&gt;=A87,Inputs!$D$93,0)+IF($D$48&gt;=A87,Inputs!$D$94,0)+IF($D$49&gt;=A87,Inputs!$D$95,0)+IF($D$50&gt;=A87,Inputs!$D$96,0)+IF($D$51&gt;=A87,Inputs!$D$97,0)+IF($D$52&gt;=A87,Inputs!$D$98,0))</f>
        <v>0.22017291066282424</v>
      </c>
      <c r="E87" s="152">
        <f>IF(OR(Inputs!$G$27=0,Inputs!$G$27="Error"),"",IF($E$44&gt;=A87,Inputs!$D$88+Inputs!$D$89,0)+IF($E$45&gt;=A87,Inputs!$D$90,0)+IF($E$46&gt;=A87,Inputs!$D$91+Inputs!$D$92,0)+IF($E$47&gt;=A87,Inputs!$D$93,0)+IF($E$48&gt;=A87,Inputs!$D$94,0)+IF($E$49&gt;=A87,Inputs!$D$95,0)+IF($E$50&gt;=A87,Inputs!$D$96,0)+IF($E$51&gt;=A87,Inputs!$D$97,0)+IF($E$52&gt;=A87,Inputs!$D$98,0))</f>
        <v>8.9337175792507217E-2</v>
      </c>
      <c r="J87" s="240"/>
    </row>
    <row r="88" spans="1:12" ht="15.75" x14ac:dyDescent="0.25">
      <c r="A88" s="112">
        <v>0.04</v>
      </c>
      <c r="B88" s="251">
        <f>IF(D46="Error in entering rates","",IF($D$44&gt;=A88,Inputs!$D$51,0)+IF($D$45&gt;=A88,Inputs!$D$52,0)+IF($D$46&gt;=A88,Inputs!$D$53,0)+IF($D$47&gt;=A88,Inputs!$D$54,0)+IF($D$48&gt;=A88,Inputs!$D$55,0)+IF($D$49&gt;=A88,Inputs!$D$56,0)+IF($D$50&gt;=A88,Inputs!$D$57,0)+IF($D$51&gt;=A88,Inputs!$D$58,0)+IF($D$52&gt;=A88,Inputs!$D$59+Inputs!$D$60,0))</f>
        <v>0.19</v>
      </c>
      <c r="C88" s="252">
        <f>IF(OR(Inputs!$G$27=0,Inputs!$G$27="Error"),"",IF($E$44&gt;=A88,Inputs!$D$51,0)+IF($E$45&gt;=A88,Inputs!$D$52,0)+IF($E$46&gt;=A88,Inputs!$D$53,0)+IF($E$47&gt;=A88,Inputs!$D$54,0)+IF($E$48&gt;=A88,Inputs!$D$55,0)+IF($E$49&gt;=A88,Inputs!$D$56,0)+IF($E$50&gt;=A88,Inputs!$D$57,0)+IF($E$51&gt;=A88,Inputs!$D$58,0)+IF($E$52&gt;=A88,Inputs!$D$59+Inputs!$D$60,0))</f>
        <v>0.115</v>
      </c>
      <c r="D88" s="251">
        <f>IF(D46="Error in entering rates","",IF($D$44&gt;=A88,Inputs!$D$88+Inputs!$D$89,0)+IF($D$45&gt;=A88,Inputs!$D$90,0)+IF($D$46&gt;=A88,Inputs!$D$91+Inputs!$D$92,0)+IF($D$47&gt;=A88,Inputs!$D$93,0)+IF($D$48&gt;=A88,Inputs!$D$94,0)+IF($D$49&gt;=A88,Inputs!$D$95,0)+IF($D$50&gt;=A88,Inputs!$D$96,0)+IF($D$51&gt;=A88,Inputs!$D$97,0)+IF($D$52&gt;=A88,Inputs!$D$98,0))</f>
        <v>8.9337175792507217E-2</v>
      </c>
      <c r="E88" s="152">
        <f>IF(OR(Inputs!$G$27=0,Inputs!$G$27="Error"),"",IF($E$44&gt;=A88,Inputs!$D$88+Inputs!$D$89,0)+IF($E$45&gt;=A88,Inputs!$D$90,0)+IF($E$46&gt;=A88,Inputs!$D$91+Inputs!$D$92,0)+IF($E$47&gt;=A88,Inputs!$D$93,0)+IF($E$48&gt;=A88,Inputs!$D$94,0)+IF($E$49&gt;=A88,Inputs!$D$95,0)+IF($E$50&gt;=A88,Inputs!$D$96,0)+IF($E$51&gt;=A88,Inputs!$D$97,0)+IF($E$52&gt;=A88,Inputs!$D$98,0))</f>
        <v>5.0144092219020178E-2</v>
      </c>
      <c r="J88" s="240"/>
    </row>
    <row r="89" spans="1:12" ht="15.75" x14ac:dyDescent="0.25">
      <c r="A89" s="255">
        <v>0.05</v>
      </c>
      <c r="B89" s="256">
        <f>IF(D47="Error in entering rates","",IF($D$44&gt;=A89,Inputs!$D$51,0)+IF($D$45&gt;=A89,Inputs!$D$52,0)+IF($D$46&gt;=A89,Inputs!$D$53,0)+IF($D$47&gt;=A89,Inputs!$D$54,0)+IF($D$48&gt;=A89,Inputs!$D$55,0)+IF($D$49&gt;=A89,Inputs!$D$56,0)+IF($D$50&gt;=A89,Inputs!$D$57,0)+IF($D$51&gt;=A89,Inputs!$D$58,0)+IF($D$52&gt;=A89,Inputs!$D$59+Inputs!$D$60,0))</f>
        <v>0.19</v>
      </c>
      <c r="C89" s="257">
        <f>IF(OR(Inputs!$G$27=0,Inputs!$G$27="Error"),"",IF($E$44&gt;=A89,Inputs!$D$51,0)+IF($E$45&gt;=A89,Inputs!$D$52,0)+IF($E$46&gt;=A89,Inputs!$D$53,0)+IF($E$47&gt;=A89,Inputs!$D$54,0)+IF($E$48&gt;=A89,Inputs!$D$55,0)+IF($E$49&gt;=A89,Inputs!$D$56,0)+IF($E$50&gt;=A89,Inputs!$D$57,0)+IF($E$51&gt;=A89,Inputs!$D$58,0)+IF($E$52&gt;=A89,Inputs!$D$59+Inputs!$D$60,0))</f>
        <v>0</v>
      </c>
      <c r="D89" s="256">
        <f>IF(D47="Error in entering rates","",IF($D$44&gt;=A89,Inputs!$D$88+Inputs!$D$89,0)+IF($D$45&gt;=A89,Inputs!$D$90,0)+IF($D$46&gt;=A89,Inputs!$D$91+Inputs!$D$92,0)+IF($D$47&gt;=A89,Inputs!$D$93,0)+IF($D$48&gt;=A89,Inputs!$D$94,0)+IF($D$49&gt;=A89,Inputs!$D$95,0)+IF($D$50&gt;=A89,Inputs!$D$96,0)+IF($D$51&gt;=A89,Inputs!$D$97,0)+IF($D$52&gt;=A89,Inputs!$D$98,0))</f>
        <v>8.9337175792507217E-2</v>
      </c>
      <c r="E89" s="258">
        <f>IF(OR(Inputs!$G$27=0,Inputs!$G$27="Error"),"",IF($E$44&gt;=A89,Inputs!$D$88+Inputs!$D$89,0)+IF($E$45&gt;=A89,Inputs!$D$90,0)+IF($E$46&gt;=A89,Inputs!$D$91+Inputs!$D$92,0)+IF($E$47&gt;=A89,Inputs!$D$93,0)+IF($E$48&gt;=A89,Inputs!$D$94,0)+IF($E$49&gt;=A89,Inputs!$D$95,0)+IF($E$50&gt;=A89,Inputs!$D$96,0)+IF($E$51&gt;=A89,Inputs!$D$97,0)+IF($E$52&gt;=A89,Inputs!$D$98,0))</f>
        <v>0</v>
      </c>
      <c r="J89" s="240"/>
    </row>
    <row r="90" spans="1:12" ht="16.5" thickBot="1" x14ac:dyDescent="0.3">
      <c r="A90" s="113">
        <v>0.1</v>
      </c>
      <c r="B90" s="253">
        <f>IF(D48="Error in entering rates","",IF($D$44&gt;=A90,Inputs!$D$51,0)+IF($D$45&gt;=A90,Inputs!$D$52,0)+IF($D$46&gt;=A90,Inputs!$D$53,0)+IF($D$47&gt;=A90,Inputs!$D$54,0)+IF($D$48&gt;=A90,Inputs!$D$55,0)+IF($D$49&gt;=A90,Inputs!$D$56,0)+IF($D$50&gt;=A90,Inputs!$D$57,0)+IF($D$51&gt;=A90,Inputs!$D$58,0)+IF($D$52&gt;=A90,Inputs!$D$59+Inputs!$D$60,0))</f>
        <v>0</v>
      </c>
      <c r="C90" s="254">
        <f>IF(OR(Inputs!$G$27=0,Inputs!$G$27="Error"),"",IF($E$44&gt;=A90,Inputs!$D$51,0)+IF($E$45&gt;=A90,Inputs!$D$52,0)+IF($E$46&gt;=A90,Inputs!$D$53,0)+IF($E$47&gt;=A90,Inputs!$D$54,0)+IF($E$48&gt;=A90,Inputs!$D$55,0)+IF($E$49&gt;=A90,Inputs!$D$56,0)+IF($E$50&gt;=A90,Inputs!$D$57,0)+IF($E$51&gt;=A90,Inputs!$D$58,0)+IF($E$52&gt;=A90,Inputs!$D$59+Inputs!$D$60,0))</f>
        <v>0</v>
      </c>
      <c r="D90" s="253">
        <f>IF(D48="Error in entering rates","",IF($D$44&gt;=A90,Inputs!$D$88+Inputs!$D$89,0)+IF($D$45&gt;=A90,Inputs!$D$90,0)+IF($D$46&gt;=A90,Inputs!$D$91+Inputs!$D$92,0)+IF($D$47&gt;=A90,Inputs!$D$93,0)+IF($D$48&gt;=A90,Inputs!$D$94,0)+IF($D$49&gt;=A90,Inputs!$D$95,0)+IF($D$50&gt;=A90,Inputs!$D$96,0)+IF($D$51&gt;=A90,Inputs!$D$97,0)+IF($D$52&gt;=A90,Inputs!$D$98,0))</f>
        <v>0</v>
      </c>
      <c r="E90" s="153">
        <f>IF(OR(Inputs!$G$27=0,Inputs!$G$27="Error"),"",IF($E$44&gt;=A90,Inputs!$D$88+Inputs!$D$89,0)+IF($E$45&gt;=A90,Inputs!$D$90,0)+IF($E$46&gt;=A90,Inputs!$D$91+Inputs!$D$92,0)+IF($E$47&gt;=A90,Inputs!$D$93,0)+IF($E$48&gt;=A90,Inputs!$D$94,0)+IF($E$49&gt;=A90,Inputs!$D$95,0)+IF($E$50&gt;=A90,Inputs!$D$96,0)+IF($E$51&gt;=A90,Inputs!$D$97,0)+IF($E$52&gt;=A90,Inputs!$D$98,0))</f>
        <v>0</v>
      </c>
      <c r="J90" s="240"/>
    </row>
    <row r="91" spans="1:12" ht="15.75" customHeight="1" x14ac:dyDescent="0.25">
      <c r="A91" s="311" t="str">
        <f>IF(OR(MAX(B86:B90)=0,MIN(B86:B90)=1),"","For example, more than "&amp;ROUND(B86*100,1)&amp;"% of residential customers would be paying at least 2% of their income, under current rates"&amp;IF(Inputs!J14="",""," for "&amp;Inputs!J14&amp;" gallons/month")&amp;", assuming that residential customers in the service area have the same income distribution as all households"&amp;IF(Inputs!F37=""," in the selected geography."," in "&amp;Inputs!F37&amp;"."))</f>
        <v>For example, more than 42.4% of residential customers would be paying at least 2% of their income, under current rates for 4800 gallons/month, assuming that residential customers in the service area have the same income distribution as all households in Princeton city, Kentucky.</v>
      </c>
      <c r="B91" s="311"/>
      <c r="C91" s="311"/>
      <c r="D91" s="311"/>
      <c r="E91" s="311"/>
      <c r="J91" s="238"/>
    </row>
    <row r="92" spans="1:12" ht="15.75" customHeight="1" x14ac:dyDescent="0.25">
      <c r="A92" s="312"/>
      <c r="B92" s="312"/>
      <c r="C92" s="312"/>
      <c r="D92" s="312"/>
      <c r="E92" s="312"/>
      <c r="J92" s="238"/>
    </row>
    <row r="93" spans="1:12" ht="15.75" x14ac:dyDescent="0.25">
      <c r="A93" s="114"/>
      <c r="B93" s="115"/>
      <c r="K93" s="238"/>
    </row>
    <row r="94" spans="1:12" ht="18.75" x14ac:dyDescent="0.3">
      <c r="A94" s="98" t="s">
        <v>711</v>
      </c>
      <c r="B94" s="115"/>
      <c r="K94" s="238"/>
    </row>
    <row r="95" spans="1:12" ht="76.5" customHeight="1" x14ac:dyDescent="0.25">
      <c r="A95" s="294" t="s">
        <v>751</v>
      </c>
      <c r="B95" s="294"/>
      <c r="C95" s="294"/>
      <c r="D95" s="294"/>
      <c r="E95" s="294"/>
      <c r="F95" s="204"/>
      <c r="G95" s="178"/>
      <c r="K95" s="238"/>
    </row>
    <row r="96" spans="1:12" x14ac:dyDescent="0.25">
      <c r="A96" s="116"/>
      <c r="B96" s="116"/>
      <c r="C96" s="116"/>
      <c r="D96" s="116"/>
      <c r="E96" s="116"/>
      <c r="F96" s="205"/>
      <c r="G96" s="179"/>
      <c r="K96" s="238"/>
    </row>
    <row r="97" spans="1:11" ht="15" customHeight="1" x14ac:dyDescent="0.25">
      <c r="A97" s="292" t="s">
        <v>752</v>
      </c>
      <c r="B97" s="292"/>
      <c r="C97" s="292"/>
      <c r="D97" s="292"/>
      <c r="E97" s="292"/>
      <c r="F97" s="246"/>
      <c r="G97" s="243"/>
      <c r="K97" s="238"/>
    </row>
    <row r="98" spans="1:11" x14ac:dyDescent="0.25">
      <c r="A98" s="116"/>
      <c r="B98" s="116"/>
      <c r="C98" s="116"/>
      <c r="D98" s="116"/>
      <c r="E98" s="116"/>
      <c r="F98" s="205"/>
      <c r="G98" s="179"/>
      <c r="K98" s="238"/>
    </row>
    <row r="99" spans="1:11" ht="16.5" thickBot="1" x14ac:dyDescent="0.3">
      <c r="A99" s="111" t="s">
        <v>730</v>
      </c>
      <c r="B99" s="117"/>
      <c r="D99" s="97"/>
      <c r="E99" s="95"/>
    </row>
    <row r="100" spans="1:11" ht="54.75" customHeight="1" thickBot="1" x14ac:dyDescent="0.3">
      <c r="A100" s="157"/>
      <c r="B100" s="155" t="str">
        <f>IF(Inputs!F37="","Selected Census geography",Inputs!F37&amp;IF(Inputs!F40="",""," in "&amp;Inputs!F40))</f>
        <v>Princeton city, Kentucky in 2017</v>
      </c>
      <c r="C100" s="155" t="str">
        <f>IF(Inputs!F10="","",Inputs!F10&amp;" in "&amp;ACS_5YR!$B$1)</f>
        <v>Kentucky in 2016</v>
      </c>
      <c r="D100" s="156" t="str">
        <f>"United States in "&amp;ACS_5YR!$B$1</f>
        <v>United States in 2016</v>
      </c>
      <c r="E100" s="118" t="s">
        <v>766</v>
      </c>
      <c r="F100" s="204"/>
    </row>
    <row r="101" spans="1:11" ht="15" customHeight="1" x14ac:dyDescent="0.25">
      <c r="A101" s="138" t="s">
        <v>717</v>
      </c>
      <c r="B101" s="108">
        <f>IF(Inputs!B61="","",Inputs!B61)</f>
        <v>43958</v>
      </c>
      <c r="C101" s="166">
        <f>IFERROR(VLOOKUP(Inputs!$F$10,ACS_5YR!$C$19:$UE$70,COLUMN(ACS_5YR!IN$18)-COLUMN(ACS_5YR!C$18)+1,FALSE),"")</f>
        <v>44811</v>
      </c>
      <c r="D101" s="119">
        <v>55322</v>
      </c>
      <c r="E101" s="303" t="str">
        <f>"If any value for "&amp;IF(Inputs!F37="","the selected Census geography",Inputs!F37)&amp;" is shown in red, its value is 'more stressed' than the state and national averages."</f>
        <v>If any value for Princeton city, Kentucky is shown in red, its value is 'more stressed' than the state and national averages.</v>
      </c>
      <c r="F101" s="204"/>
      <c r="G101" s="120">
        <f>MIN(B101:D101)</f>
        <v>43958</v>
      </c>
    </row>
    <row r="102" spans="1:11" x14ac:dyDescent="0.25">
      <c r="A102" s="139" t="s">
        <v>1335</v>
      </c>
      <c r="B102" s="121">
        <f>IF(Inputs!D47="","",Inputs!D47)</f>
        <v>5.0999999999999997E-2</v>
      </c>
      <c r="C102" s="167">
        <f>IFERROR(VLOOKUP(Inputs!$F$10,ACS_5YR!$C$19:$UE$70,COLUMN(ACS_5YR!V$18)-COLUMN(ACS_5YR!C$18)+1,FALSE)/100,"")</f>
        <v>4.4999999999999998E-2</v>
      </c>
      <c r="D102" s="122">
        <v>4.7E-2</v>
      </c>
      <c r="E102" s="303"/>
      <c r="F102" s="204"/>
      <c r="G102" s="123">
        <f t="shared" ref="G102:G108" si="2">MAX(B102:D102)</f>
        <v>5.0999999999999997E-2</v>
      </c>
    </row>
    <row r="103" spans="1:11" x14ac:dyDescent="0.25">
      <c r="A103" s="140" t="s">
        <v>712</v>
      </c>
      <c r="B103" s="124">
        <f>IF(Inputs!D48="","",Inputs!D48)</f>
        <v>0.45200000000000001</v>
      </c>
      <c r="C103" s="168">
        <f>IFERROR(VLOOKUP(Inputs!$F$10,ACS_5YR!$C$19:$UE$70,COLUMN(ACS_5YR!AD$18)-COLUMN(ACS_5YR!C$18)+1,FALSE)/100,"")</f>
        <v>0.40600000000000003</v>
      </c>
      <c r="D103" s="125">
        <v>0.36499999999999999</v>
      </c>
      <c r="E103" s="303"/>
      <c r="F103" s="204"/>
      <c r="G103" s="123">
        <f t="shared" si="2"/>
        <v>0.45200000000000001</v>
      </c>
    </row>
    <row r="104" spans="1:11" ht="15" customHeight="1" x14ac:dyDescent="0.25">
      <c r="A104" s="139" t="s">
        <v>713</v>
      </c>
      <c r="B104" s="126">
        <f>IF(Inputs!D72="","",Inputs!D72)</f>
        <v>0.20200000000000001</v>
      </c>
      <c r="C104" s="169">
        <f>IFERROR(VLOOKUP(Inputs!$F$10,ACS_5YR!$C$19:$UE$70,COLUMN(ACS_5YR!ST$18)-COLUMN(ACS_5YR!C$18)+1,FALSE)/100,"")</f>
        <v>0.188</v>
      </c>
      <c r="D104" s="127">
        <v>0.151</v>
      </c>
      <c r="E104" s="303"/>
      <c r="F104" s="204"/>
      <c r="G104" s="123">
        <f t="shared" si="2"/>
        <v>0.20200000000000001</v>
      </c>
    </row>
    <row r="105" spans="1:11" x14ac:dyDescent="0.25">
      <c r="A105" s="141" t="s">
        <v>714</v>
      </c>
      <c r="B105" s="126">
        <f>IF(Inputs!D63="","",Inputs!D63)</f>
        <v>0.39400000000000002</v>
      </c>
      <c r="C105" s="169">
        <f>IFERROR(VLOOKUP(Inputs!$F$10,ACS_5YR!$C$19:$UE$70,COLUMN(ACS_5YR!JF$18)-COLUMN(ACS_5YR!C$18)+1,FALSE)/100,"")</f>
        <v>0.34299999999999997</v>
      </c>
      <c r="D105" s="127">
        <v>0.30199999999999999</v>
      </c>
      <c r="E105" s="303"/>
      <c r="F105" s="204"/>
      <c r="G105" s="123">
        <f t="shared" si="2"/>
        <v>0.39400000000000002</v>
      </c>
    </row>
    <row r="106" spans="1:11" x14ac:dyDescent="0.25">
      <c r="A106" s="141" t="s">
        <v>715</v>
      </c>
      <c r="B106" s="126">
        <f>IF(Inputs!D65="","",Inputs!D65)</f>
        <v>4.5999999999999999E-2</v>
      </c>
      <c r="C106" s="169">
        <f>IFERROR(VLOOKUP(Inputs!$F$10,ACS_5YR!$C$19:$UE$70,COLUMN(ACS_5YR!JV$18)-COLUMN(ACS_5YR!C$18)+1,FALSE)/100,"")</f>
        <v>0.08</v>
      </c>
      <c r="D106" s="127">
        <v>5.3999999999999999E-2</v>
      </c>
      <c r="E106" s="303"/>
      <c r="F106" s="204"/>
      <c r="G106" s="123">
        <f t="shared" si="2"/>
        <v>0.08</v>
      </c>
    </row>
    <row r="107" spans="1:11" x14ac:dyDescent="0.25">
      <c r="A107" s="141" t="s">
        <v>716</v>
      </c>
      <c r="B107" s="126">
        <f>IF(Inputs!D67="","",Inputs!D67)</f>
        <v>1.2999999999999999E-2</v>
      </c>
      <c r="C107" s="169">
        <f>IFERROR(VLOOKUP(Inputs!$F$10,ACS_5YR!$C$19:$UE$70,COLUMN(ACS_5YR!KD$18)-COLUMN(ACS_5YR!C$18)+1,FALSE)/100,"")</f>
        <v>2.4E-2</v>
      </c>
      <c r="D107" s="127">
        <v>2.7E-2</v>
      </c>
      <c r="E107" s="303"/>
      <c r="F107" s="204"/>
      <c r="G107" s="123">
        <f t="shared" si="2"/>
        <v>2.7E-2</v>
      </c>
    </row>
    <row r="108" spans="1:11" ht="15.75" thickBot="1" x14ac:dyDescent="0.3">
      <c r="A108" s="142" t="s">
        <v>691</v>
      </c>
      <c r="B108" s="128">
        <f>IF(Inputs!D69="","",Inputs!D69)</f>
        <v>0.17799999999999999</v>
      </c>
      <c r="C108" s="170">
        <f>IFERROR(VLOOKUP(Inputs!$F$10,ACS_5YR!$C$19:$UE$70,COLUMN(ACS_5YR!KL$18)-COLUMN(ACS_5YR!C$18)+1,FALSE)/100,"")</f>
        <v>0.16899999999999998</v>
      </c>
      <c r="D108" s="129">
        <v>0.13</v>
      </c>
      <c r="E108" s="303"/>
      <c r="F108" s="204"/>
      <c r="G108" s="123">
        <f t="shared" si="2"/>
        <v>0.17799999999999999</v>
      </c>
    </row>
    <row r="109" spans="1:11" x14ac:dyDescent="0.25">
      <c r="A109" s="290" t="str">
        <f>"Source: "&amp;Inputs!B73</f>
        <v>Source: U.S. Census Bureau's American Community Survey, obtained from  American FactFinder, Income tab, Selected Economic Characteristics table from American Community Survey</v>
      </c>
      <c r="B109" s="290"/>
      <c r="C109" s="290"/>
      <c r="D109" s="290"/>
      <c r="E109" s="95"/>
    </row>
    <row r="110" spans="1:11" x14ac:dyDescent="0.25">
      <c r="A110" s="291"/>
      <c r="B110" s="291"/>
      <c r="C110" s="291"/>
      <c r="D110" s="291"/>
    </row>
    <row r="111" spans="1:11" x14ac:dyDescent="0.25">
      <c r="A111" s="224"/>
      <c r="B111" s="224"/>
      <c r="C111" s="224"/>
      <c r="D111" s="224"/>
    </row>
    <row r="112" spans="1:11" x14ac:dyDescent="0.25">
      <c r="A112" s="224"/>
      <c r="B112" s="224"/>
      <c r="C112" s="224"/>
      <c r="D112" s="224"/>
    </row>
    <row r="114" spans="1:15" s="132" customFormat="1" ht="26.25" x14ac:dyDescent="0.4">
      <c r="A114" s="130" t="s">
        <v>750</v>
      </c>
      <c r="B114" s="131"/>
      <c r="C114" s="131"/>
      <c r="D114" s="131"/>
      <c r="E114" s="131"/>
      <c r="F114" s="210"/>
      <c r="G114" s="236"/>
      <c r="H114" s="185"/>
      <c r="I114" s="185"/>
      <c r="J114" s="185"/>
      <c r="K114" s="185"/>
      <c r="L114" s="185"/>
      <c r="M114" s="185"/>
      <c r="N114" s="185"/>
      <c r="O114" s="185"/>
    </row>
    <row r="115" spans="1:15" s="132" customFormat="1" x14ac:dyDescent="0.25">
      <c r="A115" s="133"/>
      <c r="B115" s="131"/>
      <c r="C115" s="131"/>
      <c r="D115" s="131"/>
      <c r="E115" s="131"/>
      <c r="F115" s="210"/>
      <c r="G115" s="236"/>
      <c r="H115" s="185"/>
      <c r="I115" s="185"/>
      <c r="J115" s="185"/>
      <c r="K115" s="185"/>
      <c r="L115" s="185"/>
      <c r="M115" s="185"/>
      <c r="N115" s="185"/>
      <c r="O115" s="185"/>
    </row>
    <row r="116" spans="1:15" ht="185.25" customHeight="1" x14ac:dyDescent="0.25">
      <c r="A116" s="304" t="s">
        <v>1367</v>
      </c>
      <c r="B116" s="304"/>
      <c r="C116" s="304"/>
      <c r="D116" s="304"/>
      <c r="E116" s="304"/>
      <c r="F116" s="204"/>
      <c r="G116" s="178"/>
    </row>
    <row r="117" spans="1:15" x14ac:dyDescent="0.25">
      <c r="A117" s="165"/>
      <c r="B117" s="165"/>
      <c r="C117" s="165"/>
      <c r="D117" s="165"/>
      <c r="E117" s="165"/>
      <c r="F117" s="204"/>
      <c r="G117" s="178"/>
    </row>
    <row r="118" spans="1:15" ht="15" customHeight="1" x14ac:dyDescent="0.25">
      <c r="A118" s="292" t="s">
        <v>1368</v>
      </c>
      <c r="B118" s="292"/>
      <c r="C118" s="292"/>
      <c r="D118" s="292"/>
      <c r="E118" s="292"/>
      <c r="F118" s="246"/>
      <c r="G118" s="243"/>
    </row>
    <row r="119" spans="1:15" ht="15" customHeight="1" x14ac:dyDescent="0.25">
      <c r="A119" s="248"/>
      <c r="B119" s="248"/>
      <c r="C119" s="248"/>
      <c r="D119" s="248"/>
      <c r="E119" s="248"/>
      <c r="F119" s="246"/>
      <c r="G119" s="243"/>
    </row>
    <row r="120" spans="1:15" ht="15" customHeight="1" x14ac:dyDescent="0.25">
      <c r="A120" s="292" t="s">
        <v>1370</v>
      </c>
      <c r="B120" s="292"/>
      <c r="C120" s="292"/>
      <c r="D120" s="292"/>
      <c r="E120" s="292"/>
      <c r="F120" s="246"/>
      <c r="G120" s="243"/>
    </row>
    <row r="121" spans="1:15" ht="15" customHeight="1" x14ac:dyDescent="0.25">
      <c r="A121" s="248"/>
      <c r="B121" s="248"/>
      <c r="C121" s="248"/>
      <c r="D121" s="248"/>
      <c r="E121" s="248"/>
      <c r="F121" s="246"/>
      <c r="G121" s="243"/>
    </row>
    <row r="122" spans="1:15" x14ac:dyDescent="0.25">
      <c r="A122" s="292" t="s">
        <v>1369</v>
      </c>
      <c r="B122" s="292"/>
      <c r="C122" s="292"/>
      <c r="D122" s="292"/>
      <c r="E122" s="292"/>
    </row>
    <row r="123" spans="1:15" x14ac:dyDescent="0.25">
      <c r="A123" s="248"/>
      <c r="B123" s="248"/>
      <c r="C123" s="248"/>
      <c r="D123" s="248"/>
      <c r="E123" s="248"/>
    </row>
    <row r="124" spans="1:15" x14ac:dyDescent="0.25">
      <c r="A124" s="248"/>
      <c r="B124" s="248"/>
      <c r="C124" s="248"/>
      <c r="D124" s="248"/>
      <c r="E124" s="248"/>
    </row>
    <row r="125" spans="1:15" x14ac:dyDescent="0.25">
      <c r="A125" s="248"/>
      <c r="B125" s="248"/>
      <c r="C125" s="248"/>
      <c r="D125" s="248"/>
      <c r="E125" s="248"/>
    </row>
    <row r="126" spans="1:15" x14ac:dyDescent="0.25">
      <c r="A126" s="248"/>
      <c r="B126" s="248"/>
      <c r="C126" s="248"/>
      <c r="D126" s="248"/>
      <c r="E126" s="248"/>
    </row>
    <row r="127" spans="1:15" x14ac:dyDescent="0.25">
      <c r="A127" s="248"/>
      <c r="B127" s="248"/>
      <c r="C127" s="248"/>
      <c r="D127" s="248"/>
      <c r="E127" s="248"/>
    </row>
  </sheetData>
  <sheetProtection algorithmName="SHA-512" hashValue="9s6BAYj+UGnEtczXeZh4JCOQdAx1vxPOL9AuK3Z/4JKljdptkUfn/WQNoDfmhY+EXHIzmr8C/EFiol9EoGNXzA==" saltValue="ejx6pyoODOVdAo+6b0bD6w==" spinCount="100000" sheet="1" objects="1" scenarios="1" formatColumns="0" formatRows="0"/>
  <mergeCells count="32">
    <mergeCell ref="A1:E1"/>
    <mergeCell ref="A120:E120"/>
    <mergeCell ref="D84:E84"/>
    <mergeCell ref="A82:E83"/>
    <mergeCell ref="A91:E92"/>
    <mergeCell ref="A22:E22"/>
    <mergeCell ref="A24:E24"/>
    <mergeCell ref="A32:E33"/>
    <mergeCell ref="A36:E36"/>
    <mergeCell ref="A39:E39"/>
    <mergeCell ref="A9:E14"/>
    <mergeCell ref="A17:E17"/>
    <mergeCell ref="A18:E18"/>
    <mergeCell ref="A19:E19"/>
    <mergeCell ref="A20:E20"/>
    <mergeCell ref="A16:E16"/>
    <mergeCell ref="A109:D110"/>
    <mergeCell ref="A122:E122"/>
    <mergeCell ref="A6:E7"/>
    <mergeCell ref="A95:E95"/>
    <mergeCell ref="A97:E97"/>
    <mergeCell ref="A55:D56"/>
    <mergeCell ref="B84:C84"/>
    <mergeCell ref="A37:E37"/>
    <mergeCell ref="D53:E54"/>
    <mergeCell ref="A41:E41"/>
    <mergeCell ref="A80:E80"/>
    <mergeCell ref="A74:D77"/>
    <mergeCell ref="E101:E108"/>
    <mergeCell ref="A116:E116"/>
    <mergeCell ref="A118:E118"/>
    <mergeCell ref="C29:D29"/>
  </mergeCells>
  <conditionalFormatting sqref="B101">
    <cfRule type="cellIs" dxfId="8" priority="40" operator="equal">
      <formula>$G$101</formula>
    </cfRule>
  </conditionalFormatting>
  <conditionalFormatting sqref="B102">
    <cfRule type="cellIs" dxfId="7" priority="41" operator="equal">
      <formula>$G$102</formula>
    </cfRule>
  </conditionalFormatting>
  <conditionalFormatting sqref="B103">
    <cfRule type="cellIs" dxfId="6" priority="42" operator="equal">
      <formula>$G$103</formula>
    </cfRule>
  </conditionalFormatting>
  <conditionalFormatting sqref="B104">
    <cfRule type="cellIs" dxfId="5" priority="43" operator="equal">
      <formula>$G$104</formula>
    </cfRule>
  </conditionalFormatting>
  <conditionalFormatting sqref="B105">
    <cfRule type="cellIs" dxfId="4" priority="44" operator="equal">
      <formula>$G$105</formula>
    </cfRule>
  </conditionalFormatting>
  <conditionalFormatting sqref="B106">
    <cfRule type="cellIs" dxfId="3" priority="45" operator="equal">
      <formula>$G$106</formula>
    </cfRule>
  </conditionalFormatting>
  <conditionalFormatting sqref="B107">
    <cfRule type="cellIs" dxfId="2" priority="46" operator="equal">
      <formula>$G$107</formula>
    </cfRule>
  </conditionalFormatting>
  <conditionalFormatting sqref="B108">
    <cfRule type="cellIs" dxfId="1" priority="47" operator="equal">
      <formula>$G$108</formula>
    </cfRule>
  </conditionalFormatting>
  <hyperlinks>
    <hyperlink ref="A24" r:id="rId1"/>
    <hyperlink ref="A41" r:id="rId2" display="Click here to download a tool that helps utilities estimate how much it would cost them to establish a Low Income Customer Affordability Assistance Program."/>
    <hyperlink ref="A97:E97" r:id="rId3" display="Click here to read more about using Census Bureau data while assessing affordability of rates."/>
    <hyperlink ref="A118:E118" r:id="rId4" display="Click here to access free EFC resources designed to help communities address water and wastewater affordability challenges."/>
    <hyperlink ref="A122:E122" r:id="rId5" display="Click here to download EPA's 2016 compendium on &quot;Drinking Water and Wastewater Utility Customer Assistance Programs&quot;"/>
    <hyperlink ref="A120:E120" r:id="rId6" display="Click here to read more blog posts on water and wastewater residential rates affordability"/>
  </hyperlinks>
  <pageMargins left="0.7" right="0.7" top="0.75" bottom="0.75" header="0.3" footer="0.3"/>
  <pageSetup scale="61" fitToHeight="0" orientation="portrait" r:id="rId7"/>
  <rowBreaks count="2" manualBreakCount="2">
    <brk id="34" max="16383" man="1"/>
    <brk id="92" max="16383" man="1"/>
  </rowBreaks>
  <drawing r:id="rId8"/>
  <legacyDrawing r:id="rId9"/>
  <mc:AlternateContent xmlns:mc="http://schemas.openxmlformats.org/markup-compatibility/2006">
    <mc:Choice Requires="x14">
      <controls>
        <mc:AlternateContent xmlns:mc="http://schemas.openxmlformats.org/markup-compatibility/2006">
          <mc:Choice Requires="x14">
            <control shapeId="3084" r:id="rId10" name="Group Box 12">
              <controlPr defaultSize="0" autoFill="0" autoPict="0">
                <anchor moveWithCells="1">
                  <from>
                    <xdr:col>0</xdr:col>
                    <xdr:colOff>0</xdr:colOff>
                    <xdr:row>57</xdr:row>
                    <xdr:rowOff>95250</xdr:rowOff>
                  </from>
                  <to>
                    <xdr:col>0</xdr:col>
                    <xdr:colOff>1200150</xdr:colOff>
                    <xdr:row>64</xdr:row>
                    <xdr:rowOff>114300</xdr:rowOff>
                  </to>
                </anchor>
              </controlPr>
            </control>
          </mc:Choice>
        </mc:AlternateContent>
        <mc:AlternateContent xmlns:mc="http://schemas.openxmlformats.org/markup-compatibility/2006">
          <mc:Choice Requires="x14">
            <control shapeId="3088" r:id="rId11" name="Group Box 16">
              <controlPr defaultSize="0" autoFill="0" autoPict="0">
                <anchor moveWithCells="1">
                  <from>
                    <xdr:col>0</xdr:col>
                    <xdr:colOff>0</xdr:colOff>
                    <xdr:row>64</xdr:row>
                    <xdr:rowOff>114300</xdr:rowOff>
                  </from>
                  <to>
                    <xdr:col>0</xdr:col>
                    <xdr:colOff>1200150</xdr:colOff>
                    <xdr:row>72</xdr:row>
                    <xdr:rowOff>114300</xdr:rowOff>
                  </to>
                </anchor>
              </controlPr>
            </control>
          </mc:Choice>
        </mc:AlternateContent>
        <mc:AlternateContent xmlns:mc="http://schemas.openxmlformats.org/markup-compatibility/2006">
          <mc:Choice Requires="x14">
            <control shapeId="3089" r:id="rId12" name="Option Button 17">
              <controlPr defaultSize="0" autoFill="0" autoLine="0" autoPict="0">
                <anchor moveWithCells="1">
                  <from>
                    <xdr:col>0</xdr:col>
                    <xdr:colOff>57150</xdr:colOff>
                    <xdr:row>67</xdr:row>
                    <xdr:rowOff>38100</xdr:rowOff>
                  </from>
                  <to>
                    <xdr:col>0</xdr:col>
                    <xdr:colOff>914400</xdr:colOff>
                    <xdr:row>69</xdr:row>
                    <xdr:rowOff>76200</xdr:rowOff>
                  </to>
                </anchor>
              </controlPr>
            </control>
          </mc:Choice>
        </mc:AlternateContent>
        <mc:AlternateContent xmlns:mc="http://schemas.openxmlformats.org/markup-compatibility/2006">
          <mc:Choice Requires="x14">
            <control shapeId="3091" r:id="rId13" name="Option Button 19">
              <controlPr defaultSize="0" autoFill="0" autoLine="0" autoPict="0">
                <anchor moveWithCells="1">
                  <from>
                    <xdr:col>0</xdr:col>
                    <xdr:colOff>57150</xdr:colOff>
                    <xdr:row>58</xdr:row>
                    <xdr:rowOff>76200</xdr:rowOff>
                  </from>
                  <to>
                    <xdr:col>0</xdr:col>
                    <xdr:colOff>1104900</xdr:colOff>
                    <xdr:row>59</xdr:row>
                    <xdr:rowOff>190500</xdr:rowOff>
                  </to>
                </anchor>
              </controlPr>
            </control>
          </mc:Choice>
        </mc:AlternateContent>
        <mc:AlternateContent xmlns:mc="http://schemas.openxmlformats.org/markup-compatibility/2006">
          <mc:Choice Requires="x14">
            <control shapeId="3092" r:id="rId14" name="Option Button 20">
              <controlPr defaultSize="0" autoFill="0" autoLine="0" autoPict="0">
                <anchor moveWithCells="1">
                  <from>
                    <xdr:col>0</xdr:col>
                    <xdr:colOff>57150</xdr:colOff>
                    <xdr:row>60</xdr:row>
                    <xdr:rowOff>38100</xdr:rowOff>
                  </from>
                  <to>
                    <xdr:col>0</xdr:col>
                    <xdr:colOff>1085850</xdr:colOff>
                    <xdr:row>62</xdr:row>
                    <xdr:rowOff>19050</xdr:rowOff>
                  </to>
                </anchor>
              </controlPr>
            </control>
          </mc:Choice>
        </mc:AlternateContent>
        <mc:AlternateContent xmlns:mc="http://schemas.openxmlformats.org/markup-compatibility/2006">
          <mc:Choice Requires="x14">
            <control shapeId="3095" r:id="rId15" name="Option Button 23">
              <controlPr defaultSize="0" autoFill="0" autoLine="0" autoPict="0">
                <anchor moveWithCells="1">
                  <from>
                    <xdr:col>0</xdr:col>
                    <xdr:colOff>57150</xdr:colOff>
                    <xdr:row>69</xdr:row>
                    <xdr:rowOff>133350</xdr:rowOff>
                  </from>
                  <to>
                    <xdr:col>0</xdr:col>
                    <xdr:colOff>1162050</xdr:colOff>
                    <xdr:row>71</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id="{D7FEC1D2-95C8-405F-B40E-42D0D03EFE0B}">
            <xm:f>Inputs!$C$4=0</xm:f>
            <x14:dxf>
              <font>
                <color theme="0"/>
              </font>
              <fill>
                <patternFill patternType="none">
                  <bgColor auto="1"/>
                </patternFill>
              </fill>
            </x14:dxf>
          </x14:cfRule>
          <xm:sqref>A6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E53"/>
  <sheetViews>
    <sheetView workbookViewId="0">
      <selection activeCell="H11" sqref="H11"/>
    </sheetView>
  </sheetViews>
  <sheetFormatPr defaultColWidth="9.140625" defaultRowHeight="15" x14ac:dyDescent="0.25"/>
  <cols>
    <col min="1" max="1" width="9.140625" style="1"/>
    <col min="2" max="2" width="19.7109375" style="1" bestFit="1" customWidth="1"/>
    <col min="3" max="16384" width="9.140625" style="1"/>
  </cols>
  <sheetData>
    <row r="2" spans="2:5" x14ac:dyDescent="0.25">
      <c r="B2" s="1" t="s">
        <v>12</v>
      </c>
      <c r="E2" s="1" t="s">
        <v>589</v>
      </c>
    </row>
    <row r="3" spans="2:5" x14ac:dyDescent="0.25">
      <c r="B3" s="1" t="s">
        <v>10</v>
      </c>
      <c r="E3" s="1" t="s">
        <v>591</v>
      </c>
    </row>
    <row r="4" spans="2:5" x14ac:dyDescent="0.25">
      <c r="B4" s="1" t="s">
        <v>11</v>
      </c>
      <c r="E4" s="1" t="s">
        <v>593</v>
      </c>
    </row>
    <row r="5" spans="2:5" x14ac:dyDescent="0.25">
      <c r="E5" s="1" t="s">
        <v>595</v>
      </c>
    </row>
    <row r="6" spans="2:5" x14ac:dyDescent="0.25">
      <c r="E6" s="1" t="s">
        <v>597</v>
      </c>
    </row>
    <row r="7" spans="2:5" x14ac:dyDescent="0.25">
      <c r="E7" s="1" t="s">
        <v>599</v>
      </c>
    </row>
    <row r="8" spans="2:5" x14ac:dyDescent="0.25">
      <c r="E8" s="1" t="s">
        <v>601</v>
      </c>
    </row>
    <row r="9" spans="2:5" x14ac:dyDescent="0.25">
      <c r="E9" s="1" t="s">
        <v>603</v>
      </c>
    </row>
    <row r="10" spans="2:5" x14ac:dyDescent="0.25">
      <c r="E10" s="1" t="s">
        <v>605</v>
      </c>
    </row>
    <row r="11" spans="2:5" x14ac:dyDescent="0.25">
      <c r="E11" s="1" t="s">
        <v>607</v>
      </c>
    </row>
    <row r="12" spans="2:5" x14ac:dyDescent="0.25">
      <c r="E12" s="1" t="s">
        <v>609</v>
      </c>
    </row>
    <row r="13" spans="2:5" x14ac:dyDescent="0.25">
      <c r="E13" s="1" t="s">
        <v>611</v>
      </c>
    </row>
    <row r="14" spans="2:5" x14ac:dyDescent="0.25">
      <c r="E14" s="1" t="s">
        <v>613</v>
      </c>
    </row>
    <row r="15" spans="2:5" x14ac:dyDescent="0.25">
      <c r="E15" s="1" t="s">
        <v>615</v>
      </c>
    </row>
    <row r="16" spans="2:5" x14ac:dyDescent="0.25">
      <c r="E16" s="1" t="s">
        <v>617</v>
      </c>
    </row>
    <row r="17" spans="5:5" x14ac:dyDescent="0.25">
      <c r="E17" s="1" t="s">
        <v>619</v>
      </c>
    </row>
    <row r="18" spans="5:5" x14ac:dyDescent="0.25">
      <c r="E18" s="1" t="s">
        <v>621</v>
      </c>
    </row>
    <row r="19" spans="5:5" x14ac:dyDescent="0.25">
      <c r="E19" s="1" t="s">
        <v>623</v>
      </c>
    </row>
    <row r="20" spans="5:5" x14ac:dyDescent="0.25">
      <c r="E20" s="1" t="s">
        <v>625</v>
      </c>
    </row>
    <row r="21" spans="5:5" x14ac:dyDescent="0.25">
      <c r="E21" s="1" t="s">
        <v>627</v>
      </c>
    </row>
    <row r="22" spans="5:5" x14ac:dyDescent="0.25">
      <c r="E22" s="1" t="s">
        <v>629</v>
      </c>
    </row>
    <row r="23" spans="5:5" x14ac:dyDescent="0.25">
      <c r="E23" s="1" t="s">
        <v>631</v>
      </c>
    </row>
    <row r="24" spans="5:5" x14ac:dyDescent="0.25">
      <c r="E24" s="1" t="s">
        <v>633</v>
      </c>
    </row>
    <row r="25" spans="5:5" x14ac:dyDescent="0.25">
      <c r="E25" s="1" t="s">
        <v>635</v>
      </c>
    </row>
    <row r="26" spans="5:5" x14ac:dyDescent="0.25">
      <c r="E26" s="1" t="s">
        <v>637</v>
      </c>
    </row>
    <row r="27" spans="5:5" x14ac:dyDescent="0.25">
      <c r="E27" s="1" t="s">
        <v>639</v>
      </c>
    </row>
    <row r="28" spans="5:5" x14ac:dyDescent="0.25">
      <c r="E28" s="1" t="s">
        <v>641</v>
      </c>
    </row>
    <row r="29" spans="5:5" x14ac:dyDescent="0.25">
      <c r="E29" s="1" t="s">
        <v>643</v>
      </c>
    </row>
    <row r="30" spans="5:5" x14ac:dyDescent="0.25">
      <c r="E30" s="1" t="s">
        <v>645</v>
      </c>
    </row>
    <row r="31" spans="5:5" x14ac:dyDescent="0.25">
      <c r="E31" s="1" t="s">
        <v>647</v>
      </c>
    </row>
    <row r="32" spans="5:5" x14ac:dyDescent="0.25">
      <c r="E32" s="1" t="s">
        <v>649</v>
      </c>
    </row>
    <row r="33" spans="5:5" x14ac:dyDescent="0.25">
      <c r="E33" s="1" t="s">
        <v>651</v>
      </c>
    </row>
    <row r="34" spans="5:5" x14ac:dyDescent="0.25">
      <c r="E34" s="1" t="s">
        <v>653</v>
      </c>
    </row>
    <row r="35" spans="5:5" x14ac:dyDescent="0.25">
      <c r="E35" s="1" t="s">
        <v>8</v>
      </c>
    </row>
    <row r="36" spans="5:5" x14ac:dyDescent="0.25">
      <c r="E36" s="1" t="s">
        <v>656</v>
      </c>
    </row>
    <row r="37" spans="5:5" x14ac:dyDescent="0.25">
      <c r="E37" s="1" t="s">
        <v>658</v>
      </c>
    </row>
    <row r="38" spans="5:5" x14ac:dyDescent="0.25">
      <c r="E38" s="1" t="s">
        <v>660</v>
      </c>
    </row>
    <row r="39" spans="5:5" x14ac:dyDescent="0.25">
      <c r="E39" s="1" t="s">
        <v>662</v>
      </c>
    </row>
    <row r="40" spans="5:5" x14ac:dyDescent="0.25">
      <c r="E40" s="1" t="s">
        <v>664</v>
      </c>
    </row>
    <row r="41" spans="5:5" x14ac:dyDescent="0.25">
      <c r="E41" s="1" t="s">
        <v>690</v>
      </c>
    </row>
    <row r="42" spans="5:5" x14ac:dyDescent="0.25">
      <c r="E42" s="1" t="s">
        <v>666</v>
      </c>
    </row>
    <row r="43" spans="5:5" x14ac:dyDescent="0.25">
      <c r="E43" s="1" t="s">
        <v>668</v>
      </c>
    </row>
    <row r="44" spans="5:5" x14ac:dyDescent="0.25">
      <c r="E44" s="1" t="s">
        <v>670</v>
      </c>
    </row>
    <row r="45" spans="5:5" x14ac:dyDescent="0.25">
      <c r="E45" s="1" t="s">
        <v>672</v>
      </c>
    </row>
    <row r="46" spans="5:5" x14ac:dyDescent="0.25">
      <c r="E46" s="1" t="s">
        <v>674</v>
      </c>
    </row>
    <row r="47" spans="5:5" x14ac:dyDescent="0.25">
      <c r="E47" s="1" t="s">
        <v>676</v>
      </c>
    </row>
    <row r="48" spans="5:5" x14ac:dyDescent="0.25">
      <c r="E48" s="1" t="s">
        <v>678</v>
      </c>
    </row>
    <row r="49" spans="5:5" x14ac:dyDescent="0.25">
      <c r="E49" s="1" t="s">
        <v>680</v>
      </c>
    </row>
    <row r="50" spans="5:5" x14ac:dyDescent="0.25">
      <c r="E50" s="1" t="s">
        <v>682</v>
      </c>
    </row>
    <row r="51" spans="5:5" x14ac:dyDescent="0.25">
      <c r="E51" s="1" t="s">
        <v>684</v>
      </c>
    </row>
    <row r="52" spans="5:5" x14ac:dyDescent="0.25">
      <c r="E52" s="1" t="s">
        <v>686</v>
      </c>
    </row>
    <row r="53" spans="5:5" x14ac:dyDescent="0.25">
      <c r="E53" s="1" t="s">
        <v>688</v>
      </c>
    </row>
  </sheetData>
  <sheetProtection password="EB90" sheet="1" objects="1" scenarios="1" selectLockedCells="1"/>
  <sortState ref="E2:E53">
    <sortCondition ref="E2:E5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E70"/>
  <sheetViews>
    <sheetView topLeftCell="TM21" zoomScaleNormal="100" workbookViewId="0">
      <selection activeCell="D24" sqref="D24:UE24"/>
    </sheetView>
  </sheetViews>
  <sheetFormatPr defaultColWidth="9.140625" defaultRowHeight="15" x14ac:dyDescent="0.25"/>
  <cols>
    <col min="1" max="1" width="40.85546875" style="52" customWidth="1"/>
    <col min="2" max="2" width="10.7109375" style="52" customWidth="1"/>
    <col min="3" max="3" width="18.7109375" style="52" bestFit="1" customWidth="1"/>
    <col min="4" max="4" width="18.7109375" style="52" customWidth="1"/>
    <col min="5" max="21" width="9.140625" style="52"/>
    <col min="22" max="22" width="9.140625" style="172"/>
    <col min="23" max="29" width="9.140625" style="52"/>
    <col min="30" max="30" width="9.140625" style="172"/>
    <col min="31" max="247" width="9.140625" style="52"/>
    <col min="248" max="248" width="9.140625" style="172"/>
    <col min="249" max="265" width="9.140625" style="52"/>
    <col min="266" max="266" width="9.140625" style="172"/>
    <col min="267" max="281" width="9.140625" style="52"/>
    <col min="282" max="282" width="9.140625" style="172"/>
    <col min="283" max="289" width="9.140625" style="52"/>
    <col min="290" max="290" width="9.140625" style="172"/>
    <col min="291" max="297" width="9.140625" style="52"/>
    <col min="298" max="298" width="9.140625" style="172"/>
    <col min="299" max="513" width="9.140625" style="52"/>
    <col min="514" max="514" width="9.140625" style="172"/>
    <col min="515" max="16384" width="9.140625" style="52"/>
  </cols>
  <sheetData>
    <row r="1" spans="1:3" x14ac:dyDescent="0.25">
      <c r="A1" s="52" t="s">
        <v>773</v>
      </c>
      <c r="B1" s="171">
        <v>2016</v>
      </c>
    </row>
    <row r="2" spans="1:3" x14ac:dyDescent="0.25">
      <c r="B2" s="2"/>
    </row>
    <row r="3" spans="1:3" x14ac:dyDescent="0.25">
      <c r="A3" s="52" t="s">
        <v>774</v>
      </c>
      <c r="B3" s="2"/>
    </row>
    <row r="4" spans="1:3" x14ac:dyDescent="0.25">
      <c r="A4" s="52" t="s">
        <v>775</v>
      </c>
      <c r="B4" s="2"/>
    </row>
    <row r="5" spans="1:3" x14ac:dyDescent="0.25">
      <c r="A5" s="52" t="s">
        <v>776</v>
      </c>
      <c r="B5" s="2"/>
    </row>
    <row r="6" spans="1:3" x14ac:dyDescent="0.25">
      <c r="A6" s="52" t="s">
        <v>778</v>
      </c>
      <c r="B6" s="2"/>
    </row>
    <row r="7" spans="1:3" x14ac:dyDescent="0.25">
      <c r="A7" s="173" t="s">
        <v>777</v>
      </c>
      <c r="B7" s="2"/>
    </row>
    <row r="8" spans="1:3" x14ac:dyDescent="0.25">
      <c r="A8" s="2" t="s">
        <v>779</v>
      </c>
      <c r="B8" s="2"/>
    </row>
    <row r="9" spans="1:3" x14ac:dyDescent="0.25">
      <c r="A9" s="52" t="s">
        <v>780</v>
      </c>
      <c r="B9" s="2"/>
    </row>
    <row r="10" spans="1:3" x14ac:dyDescent="0.25">
      <c r="A10" s="52" t="s">
        <v>781</v>
      </c>
      <c r="C10" s="2"/>
    </row>
    <row r="11" spans="1:3" x14ac:dyDescent="0.25">
      <c r="A11" s="52" t="s">
        <v>782</v>
      </c>
      <c r="C11" s="174"/>
    </row>
    <row r="12" spans="1:3" x14ac:dyDescent="0.25">
      <c r="A12" s="52" t="s">
        <v>1311</v>
      </c>
      <c r="B12" s="2"/>
      <c r="C12" s="174"/>
    </row>
    <row r="13" spans="1:3" x14ac:dyDescent="0.25">
      <c r="A13" s="52" t="s">
        <v>1312</v>
      </c>
      <c r="B13" s="2"/>
    </row>
    <row r="14" spans="1:3" x14ac:dyDescent="0.25">
      <c r="A14" s="52" t="s">
        <v>1313</v>
      </c>
    </row>
    <row r="15" spans="1:3" x14ac:dyDescent="0.25">
      <c r="A15" s="173" t="s">
        <v>1314</v>
      </c>
    </row>
    <row r="17" spans="1:551" x14ac:dyDescent="0.25">
      <c r="A17" s="52" t="s">
        <v>14</v>
      </c>
      <c r="B17" s="52" t="s">
        <v>15</v>
      </c>
      <c r="C17" s="52" t="s">
        <v>16</v>
      </c>
      <c r="D17" s="52" t="s">
        <v>783</v>
      </c>
      <c r="E17" s="52" t="s">
        <v>784</v>
      </c>
      <c r="F17" s="52" t="s">
        <v>785</v>
      </c>
      <c r="G17" s="52" t="s">
        <v>786</v>
      </c>
      <c r="H17" s="52" t="s">
        <v>17</v>
      </c>
      <c r="I17" s="52" t="s">
        <v>18</v>
      </c>
      <c r="J17" s="52" t="s">
        <v>19</v>
      </c>
      <c r="K17" s="52" t="s">
        <v>20</v>
      </c>
      <c r="L17" s="52" t="s">
        <v>21</v>
      </c>
      <c r="M17" s="52" t="s">
        <v>22</v>
      </c>
      <c r="N17" s="52" t="s">
        <v>23</v>
      </c>
      <c r="O17" s="52" t="s">
        <v>24</v>
      </c>
      <c r="P17" s="52" t="s">
        <v>25</v>
      </c>
      <c r="Q17" s="52" t="s">
        <v>26</v>
      </c>
      <c r="R17" s="52" t="s">
        <v>27</v>
      </c>
      <c r="S17" s="52" t="s">
        <v>28</v>
      </c>
      <c r="T17" s="52" t="s">
        <v>29</v>
      </c>
      <c r="U17" s="52" t="s">
        <v>30</v>
      </c>
      <c r="V17" s="172" t="s">
        <v>31</v>
      </c>
      <c r="W17" s="52" t="s">
        <v>32</v>
      </c>
      <c r="X17" s="52" t="s">
        <v>33</v>
      </c>
      <c r="Y17" s="52" t="s">
        <v>34</v>
      </c>
      <c r="Z17" s="52" t="s">
        <v>35</v>
      </c>
      <c r="AA17" s="52" t="s">
        <v>36</v>
      </c>
      <c r="AB17" s="52" t="s">
        <v>37</v>
      </c>
      <c r="AC17" s="52" t="s">
        <v>38</v>
      </c>
      <c r="AD17" s="172" t="s">
        <v>39</v>
      </c>
      <c r="AE17" s="52" t="s">
        <v>40</v>
      </c>
      <c r="AF17" s="52" t="s">
        <v>787</v>
      </c>
      <c r="AG17" s="52" t="s">
        <v>788</v>
      </c>
      <c r="AH17" s="52" t="s">
        <v>789</v>
      </c>
      <c r="AI17" s="52" t="s">
        <v>790</v>
      </c>
      <c r="AJ17" s="52" t="s">
        <v>41</v>
      </c>
      <c r="AK17" s="52" t="s">
        <v>42</v>
      </c>
      <c r="AL17" s="52" t="s">
        <v>43</v>
      </c>
      <c r="AM17" s="52" t="s">
        <v>44</v>
      </c>
      <c r="AN17" s="52" t="s">
        <v>791</v>
      </c>
      <c r="AO17" s="52" t="s">
        <v>792</v>
      </c>
      <c r="AP17" s="52" t="s">
        <v>793</v>
      </c>
      <c r="AQ17" s="52" t="s">
        <v>794</v>
      </c>
      <c r="AR17" s="52" t="s">
        <v>45</v>
      </c>
      <c r="AS17" s="52" t="s">
        <v>46</v>
      </c>
      <c r="AT17" s="52" t="s">
        <v>47</v>
      </c>
      <c r="AU17" s="52" t="s">
        <v>48</v>
      </c>
      <c r="AV17" s="52" t="s">
        <v>49</v>
      </c>
      <c r="AW17" s="52" t="s">
        <v>50</v>
      </c>
      <c r="AX17" s="52" t="s">
        <v>51</v>
      </c>
      <c r="AY17" s="52" t="s">
        <v>52</v>
      </c>
      <c r="AZ17" s="52" t="s">
        <v>53</v>
      </c>
      <c r="BA17" s="52" t="s">
        <v>54</v>
      </c>
      <c r="BB17" s="52" t="s">
        <v>55</v>
      </c>
      <c r="BC17" s="52" t="s">
        <v>56</v>
      </c>
      <c r="BD17" s="52" t="s">
        <v>795</v>
      </c>
      <c r="BE17" s="52" t="s">
        <v>796</v>
      </c>
      <c r="BF17" s="52" t="s">
        <v>797</v>
      </c>
      <c r="BG17" s="52" t="s">
        <v>798</v>
      </c>
      <c r="BH17" s="52" t="s">
        <v>57</v>
      </c>
      <c r="BI17" s="52" t="s">
        <v>58</v>
      </c>
      <c r="BJ17" s="52" t="s">
        <v>59</v>
      </c>
      <c r="BK17" s="52" t="s">
        <v>60</v>
      </c>
      <c r="BL17" s="52" t="s">
        <v>799</v>
      </c>
      <c r="BM17" s="52" t="s">
        <v>800</v>
      </c>
      <c r="BN17" s="52" t="s">
        <v>801</v>
      </c>
      <c r="BO17" s="52" t="s">
        <v>802</v>
      </c>
      <c r="BP17" s="52" t="s">
        <v>61</v>
      </c>
      <c r="BQ17" s="52" t="s">
        <v>62</v>
      </c>
      <c r="BR17" s="52" t="s">
        <v>63</v>
      </c>
      <c r="BS17" s="52" t="s">
        <v>64</v>
      </c>
      <c r="BT17" s="52" t="s">
        <v>803</v>
      </c>
      <c r="BU17" s="52" t="s">
        <v>804</v>
      </c>
      <c r="BV17" s="52" t="s">
        <v>805</v>
      </c>
      <c r="BW17" s="52" t="s">
        <v>806</v>
      </c>
      <c r="BX17" s="52" t="s">
        <v>65</v>
      </c>
      <c r="BY17" s="52" t="s">
        <v>66</v>
      </c>
      <c r="BZ17" s="52" t="s">
        <v>67</v>
      </c>
      <c r="CA17" s="52" t="s">
        <v>68</v>
      </c>
      <c r="CB17" s="52" t="s">
        <v>69</v>
      </c>
      <c r="CC17" s="52" t="s">
        <v>70</v>
      </c>
      <c r="CD17" s="52" t="s">
        <v>71</v>
      </c>
      <c r="CE17" s="52" t="s">
        <v>72</v>
      </c>
      <c r="CF17" s="52" t="s">
        <v>73</v>
      </c>
      <c r="CG17" s="52" t="s">
        <v>74</v>
      </c>
      <c r="CH17" s="52" t="s">
        <v>75</v>
      </c>
      <c r="CI17" s="52" t="s">
        <v>76</v>
      </c>
      <c r="CJ17" s="52" t="s">
        <v>77</v>
      </c>
      <c r="CK17" s="52" t="s">
        <v>78</v>
      </c>
      <c r="CL17" s="52" t="s">
        <v>79</v>
      </c>
      <c r="CM17" s="52" t="s">
        <v>80</v>
      </c>
      <c r="CN17" s="52" t="s">
        <v>81</v>
      </c>
      <c r="CO17" s="52" t="s">
        <v>82</v>
      </c>
      <c r="CP17" s="52" t="s">
        <v>83</v>
      </c>
      <c r="CQ17" s="52" t="s">
        <v>84</v>
      </c>
      <c r="CR17" s="52" t="s">
        <v>85</v>
      </c>
      <c r="CS17" s="52" t="s">
        <v>86</v>
      </c>
      <c r="CT17" s="52" t="s">
        <v>87</v>
      </c>
      <c r="CU17" s="52" t="s">
        <v>88</v>
      </c>
      <c r="CV17" s="52" t="s">
        <v>89</v>
      </c>
      <c r="CW17" s="52" t="s">
        <v>90</v>
      </c>
      <c r="CX17" s="52" t="s">
        <v>91</v>
      </c>
      <c r="CY17" s="52" t="s">
        <v>92</v>
      </c>
      <c r="CZ17" s="52" t="s">
        <v>93</v>
      </c>
      <c r="DA17" s="52" t="s">
        <v>94</v>
      </c>
      <c r="DB17" s="52" t="s">
        <v>95</v>
      </c>
      <c r="DC17" s="52" t="s">
        <v>96</v>
      </c>
      <c r="DD17" s="52" t="s">
        <v>97</v>
      </c>
      <c r="DE17" s="52" t="s">
        <v>98</v>
      </c>
      <c r="DF17" s="52" t="s">
        <v>99</v>
      </c>
      <c r="DG17" s="52" t="s">
        <v>100</v>
      </c>
      <c r="DH17" s="52" t="s">
        <v>101</v>
      </c>
      <c r="DI17" s="52" t="s">
        <v>102</v>
      </c>
      <c r="DJ17" s="52" t="s">
        <v>103</v>
      </c>
      <c r="DK17" s="52" t="s">
        <v>104</v>
      </c>
      <c r="DL17" s="52" t="s">
        <v>105</v>
      </c>
      <c r="DM17" s="52" t="s">
        <v>106</v>
      </c>
      <c r="DN17" s="52" t="s">
        <v>107</v>
      </c>
      <c r="DO17" s="52" t="s">
        <v>108</v>
      </c>
      <c r="DP17" s="52" t="s">
        <v>109</v>
      </c>
      <c r="DQ17" s="52" t="s">
        <v>110</v>
      </c>
      <c r="DR17" s="52" t="s">
        <v>111</v>
      </c>
      <c r="DS17" s="52" t="s">
        <v>112</v>
      </c>
      <c r="DT17" s="52" t="s">
        <v>113</v>
      </c>
      <c r="DU17" s="52" t="s">
        <v>114</v>
      </c>
      <c r="DV17" s="52" t="s">
        <v>115</v>
      </c>
      <c r="DW17" s="52" t="s">
        <v>116</v>
      </c>
      <c r="DX17" s="52" t="s">
        <v>117</v>
      </c>
      <c r="DY17" s="52" t="s">
        <v>118</v>
      </c>
      <c r="DZ17" s="52" t="s">
        <v>119</v>
      </c>
      <c r="EA17" s="52" t="s">
        <v>120</v>
      </c>
      <c r="EB17" s="52" t="s">
        <v>121</v>
      </c>
      <c r="EC17" s="52" t="s">
        <v>122</v>
      </c>
      <c r="ED17" s="52" t="s">
        <v>123</v>
      </c>
      <c r="EE17" s="52" t="s">
        <v>124</v>
      </c>
      <c r="EF17" s="52" t="s">
        <v>125</v>
      </c>
      <c r="EG17" s="52" t="s">
        <v>126</v>
      </c>
      <c r="EH17" s="52" t="s">
        <v>127</v>
      </c>
      <c r="EI17" s="52" t="s">
        <v>128</v>
      </c>
      <c r="EJ17" s="52" t="s">
        <v>129</v>
      </c>
      <c r="EK17" s="52" t="s">
        <v>130</v>
      </c>
      <c r="EL17" s="52" t="s">
        <v>131</v>
      </c>
      <c r="EM17" s="52" t="s">
        <v>132</v>
      </c>
      <c r="EN17" s="52" t="s">
        <v>133</v>
      </c>
      <c r="EO17" s="52" t="s">
        <v>134</v>
      </c>
      <c r="EP17" s="52" t="s">
        <v>135</v>
      </c>
      <c r="EQ17" s="52" t="s">
        <v>136</v>
      </c>
      <c r="ER17" s="52" t="s">
        <v>137</v>
      </c>
      <c r="ES17" s="52" t="s">
        <v>138</v>
      </c>
      <c r="ET17" s="52" t="s">
        <v>139</v>
      </c>
      <c r="EU17" s="52" t="s">
        <v>140</v>
      </c>
      <c r="EV17" s="52" t="s">
        <v>141</v>
      </c>
      <c r="EW17" s="52" t="s">
        <v>142</v>
      </c>
      <c r="EX17" s="52" t="s">
        <v>143</v>
      </c>
      <c r="EY17" s="52" t="s">
        <v>144</v>
      </c>
      <c r="EZ17" s="52" t="s">
        <v>145</v>
      </c>
      <c r="FA17" s="52" t="s">
        <v>146</v>
      </c>
      <c r="FB17" s="52" t="s">
        <v>147</v>
      </c>
      <c r="FC17" s="52" t="s">
        <v>148</v>
      </c>
      <c r="FD17" s="52" t="s">
        <v>149</v>
      </c>
      <c r="FE17" s="52" t="s">
        <v>150</v>
      </c>
      <c r="FF17" s="52" t="s">
        <v>151</v>
      </c>
      <c r="FG17" s="52" t="s">
        <v>152</v>
      </c>
      <c r="FH17" s="52" t="s">
        <v>153</v>
      </c>
      <c r="FI17" s="52" t="s">
        <v>154</v>
      </c>
      <c r="FJ17" s="52" t="s">
        <v>155</v>
      </c>
      <c r="FK17" s="52" t="s">
        <v>156</v>
      </c>
      <c r="FL17" s="52" t="s">
        <v>157</v>
      </c>
      <c r="FM17" s="52" t="s">
        <v>158</v>
      </c>
      <c r="FN17" s="52" t="s">
        <v>159</v>
      </c>
      <c r="FO17" s="52" t="s">
        <v>160</v>
      </c>
      <c r="FP17" s="52" t="s">
        <v>161</v>
      </c>
      <c r="FQ17" s="52" t="s">
        <v>162</v>
      </c>
      <c r="FR17" s="52" t="s">
        <v>163</v>
      </c>
      <c r="FS17" s="52" t="s">
        <v>164</v>
      </c>
      <c r="FT17" s="52" t="s">
        <v>165</v>
      </c>
      <c r="FU17" s="52" t="s">
        <v>166</v>
      </c>
      <c r="FV17" s="52" t="s">
        <v>167</v>
      </c>
      <c r="FW17" s="52" t="s">
        <v>168</v>
      </c>
      <c r="FX17" s="52" t="s">
        <v>169</v>
      </c>
      <c r="FY17" s="52" t="s">
        <v>170</v>
      </c>
      <c r="FZ17" s="52" t="s">
        <v>171</v>
      </c>
      <c r="GA17" s="52" t="s">
        <v>172</v>
      </c>
      <c r="GB17" s="52" t="s">
        <v>173</v>
      </c>
      <c r="GC17" s="52" t="s">
        <v>174</v>
      </c>
      <c r="GD17" s="52" t="s">
        <v>175</v>
      </c>
      <c r="GE17" s="52" t="s">
        <v>176</v>
      </c>
      <c r="GF17" s="52" t="s">
        <v>177</v>
      </c>
      <c r="GG17" s="52" t="s">
        <v>178</v>
      </c>
      <c r="GH17" s="52" t="s">
        <v>179</v>
      </c>
      <c r="GI17" s="52" t="s">
        <v>180</v>
      </c>
      <c r="GJ17" s="52" t="s">
        <v>181</v>
      </c>
      <c r="GK17" s="52" t="s">
        <v>182</v>
      </c>
      <c r="GL17" s="52" t="s">
        <v>183</v>
      </c>
      <c r="GM17" s="52" t="s">
        <v>184</v>
      </c>
      <c r="GN17" s="52" t="s">
        <v>185</v>
      </c>
      <c r="GO17" s="52" t="s">
        <v>186</v>
      </c>
      <c r="GP17" s="52" t="s">
        <v>187</v>
      </c>
      <c r="GQ17" s="52" t="s">
        <v>188</v>
      </c>
      <c r="GR17" s="52" t="s">
        <v>189</v>
      </c>
      <c r="GS17" s="52" t="s">
        <v>190</v>
      </c>
      <c r="GT17" s="52" t="s">
        <v>191</v>
      </c>
      <c r="GU17" s="52" t="s">
        <v>192</v>
      </c>
      <c r="GV17" s="52" t="s">
        <v>193</v>
      </c>
      <c r="GW17" s="52" t="s">
        <v>194</v>
      </c>
      <c r="GX17" s="52" t="s">
        <v>195</v>
      </c>
      <c r="GY17" s="52" t="s">
        <v>196</v>
      </c>
      <c r="GZ17" s="52" t="s">
        <v>197</v>
      </c>
      <c r="HA17" s="52" t="s">
        <v>198</v>
      </c>
      <c r="HB17" s="52" t="s">
        <v>199</v>
      </c>
      <c r="HC17" s="52" t="s">
        <v>200</v>
      </c>
      <c r="HD17" s="52" t="s">
        <v>201</v>
      </c>
      <c r="HE17" s="52" t="s">
        <v>202</v>
      </c>
      <c r="HF17" s="52" t="s">
        <v>203</v>
      </c>
      <c r="HG17" s="52" t="s">
        <v>204</v>
      </c>
      <c r="HH17" s="52" t="s">
        <v>205</v>
      </c>
      <c r="HI17" s="52" t="s">
        <v>206</v>
      </c>
      <c r="HJ17" s="52" t="s">
        <v>207</v>
      </c>
      <c r="HK17" s="52" t="s">
        <v>208</v>
      </c>
      <c r="HL17" s="52" t="s">
        <v>209</v>
      </c>
      <c r="HM17" s="52" t="s">
        <v>210</v>
      </c>
      <c r="HN17" s="52" t="s">
        <v>211</v>
      </c>
      <c r="HO17" s="52" t="s">
        <v>212</v>
      </c>
      <c r="HP17" s="52" t="s">
        <v>213</v>
      </c>
      <c r="HQ17" s="52" t="s">
        <v>214</v>
      </c>
      <c r="HR17" s="52" t="s">
        <v>215</v>
      </c>
      <c r="HS17" s="52" t="s">
        <v>216</v>
      </c>
      <c r="HT17" s="52" t="s">
        <v>217</v>
      </c>
      <c r="HU17" s="52" t="s">
        <v>218</v>
      </c>
      <c r="HV17" s="52" t="s">
        <v>219</v>
      </c>
      <c r="HW17" s="52" t="s">
        <v>220</v>
      </c>
      <c r="HX17" s="52" t="s">
        <v>221</v>
      </c>
      <c r="HY17" s="52" t="s">
        <v>222</v>
      </c>
      <c r="HZ17" s="52" t="s">
        <v>223</v>
      </c>
      <c r="IA17" s="52" t="s">
        <v>224</v>
      </c>
      <c r="IB17" s="52" t="s">
        <v>225</v>
      </c>
      <c r="IC17" s="52" t="s">
        <v>226</v>
      </c>
      <c r="ID17" s="52" t="s">
        <v>227</v>
      </c>
      <c r="IE17" s="52" t="s">
        <v>228</v>
      </c>
      <c r="IF17" s="52" t="s">
        <v>229</v>
      </c>
      <c r="IG17" s="52" t="s">
        <v>230</v>
      </c>
      <c r="IH17" s="52" t="s">
        <v>231</v>
      </c>
      <c r="II17" s="52" t="s">
        <v>232</v>
      </c>
      <c r="IJ17" s="52" t="s">
        <v>233</v>
      </c>
      <c r="IK17" s="52" t="s">
        <v>234</v>
      </c>
      <c r="IL17" s="52" t="s">
        <v>235</v>
      </c>
      <c r="IM17" s="52" t="s">
        <v>236</v>
      </c>
      <c r="IN17" s="172" t="s">
        <v>237</v>
      </c>
      <c r="IO17" s="52" t="s">
        <v>238</v>
      </c>
      <c r="IP17" s="52" t="s">
        <v>239</v>
      </c>
      <c r="IQ17" s="52" t="s">
        <v>240</v>
      </c>
      <c r="IR17" s="52" t="s">
        <v>241</v>
      </c>
      <c r="IS17" s="52" t="s">
        <v>242</v>
      </c>
      <c r="IT17" s="52" t="s">
        <v>243</v>
      </c>
      <c r="IU17" s="52" t="s">
        <v>244</v>
      </c>
      <c r="IV17" s="52" t="s">
        <v>245</v>
      </c>
      <c r="IW17" s="52" t="s">
        <v>246</v>
      </c>
      <c r="IX17" s="52" t="s">
        <v>247</v>
      </c>
      <c r="IY17" s="52" t="s">
        <v>248</v>
      </c>
      <c r="IZ17" s="52" t="s">
        <v>249</v>
      </c>
      <c r="JA17" s="52" t="s">
        <v>250</v>
      </c>
      <c r="JB17" s="52" t="s">
        <v>251</v>
      </c>
      <c r="JC17" s="52" t="s">
        <v>252</v>
      </c>
      <c r="JD17" s="52" t="s">
        <v>253</v>
      </c>
      <c r="JE17" s="52" t="s">
        <v>254</v>
      </c>
      <c r="JF17" s="172" t="s">
        <v>255</v>
      </c>
      <c r="JG17" s="52" t="s">
        <v>256</v>
      </c>
      <c r="JH17" s="52" t="s">
        <v>257</v>
      </c>
      <c r="JI17" s="52" t="s">
        <v>258</v>
      </c>
      <c r="JJ17" s="52" t="s">
        <v>259</v>
      </c>
      <c r="JK17" s="52" t="s">
        <v>260</v>
      </c>
      <c r="JL17" s="52" t="s">
        <v>261</v>
      </c>
      <c r="JM17" s="52" t="s">
        <v>262</v>
      </c>
      <c r="JN17" s="52" t="s">
        <v>263</v>
      </c>
      <c r="JO17" s="52" t="s">
        <v>264</v>
      </c>
      <c r="JP17" s="52" t="s">
        <v>807</v>
      </c>
      <c r="JQ17" s="52" t="s">
        <v>808</v>
      </c>
      <c r="JR17" s="52" t="s">
        <v>809</v>
      </c>
      <c r="JS17" s="52" t="s">
        <v>810</v>
      </c>
      <c r="JT17" s="52" t="s">
        <v>265</v>
      </c>
      <c r="JU17" s="52" t="s">
        <v>266</v>
      </c>
      <c r="JV17" s="172" t="s">
        <v>267</v>
      </c>
      <c r="JW17" s="52" t="s">
        <v>268</v>
      </c>
      <c r="JX17" s="52" t="s">
        <v>269</v>
      </c>
      <c r="JY17" s="52" t="s">
        <v>270</v>
      </c>
      <c r="JZ17" s="52" t="s">
        <v>271</v>
      </c>
      <c r="KA17" s="52" t="s">
        <v>272</v>
      </c>
      <c r="KB17" s="52" t="s">
        <v>273</v>
      </c>
      <c r="KC17" s="52" t="s">
        <v>274</v>
      </c>
      <c r="KD17" s="172" t="s">
        <v>275</v>
      </c>
      <c r="KE17" s="52" t="s">
        <v>276</v>
      </c>
      <c r="KF17" s="52" t="s">
        <v>811</v>
      </c>
      <c r="KG17" s="52" t="s">
        <v>812</v>
      </c>
      <c r="KH17" s="52" t="s">
        <v>813</v>
      </c>
      <c r="KI17" s="52" t="s">
        <v>814</v>
      </c>
      <c r="KJ17" s="52" t="s">
        <v>277</v>
      </c>
      <c r="KK17" s="52" t="s">
        <v>278</v>
      </c>
      <c r="KL17" s="172" t="s">
        <v>279</v>
      </c>
      <c r="KM17" s="52" t="s">
        <v>280</v>
      </c>
      <c r="KN17" s="52" t="s">
        <v>281</v>
      </c>
      <c r="KO17" s="52" t="s">
        <v>282</v>
      </c>
      <c r="KP17" s="52" t="s">
        <v>283</v>
      </c>
      <c r="KQ17" s="52" t="s">
        <v>284</v>
      </c>
      <c r="KR17" s="52" t="s">
        <v>285</v>
      </c>
      <c r="KS17" s="52" t="s">
        <v>286</v>
      </c>
      <c r="KT17" s="52" t="s">
        <v>287</v>
      </c>
      <c r="KU17" s="52" t="s">
        <v>288</v>
      </c>
      <c r="KV17" s="52" t="s">
        <v>289</v>
      </c>
      <c r="KW17" s="52" t="s">
        <v>290</v>
      </c>
      <c r="KX17" s="52" t="s">
        <v>291</v>
      </c>
      <c r="KY17" s="52" t="s">
        <v>292</v>
      </c>
      <c r="KZ17" s="52" t="s">
        <v>293</v>
      </c>
      <c r="LA17" s="52" t="s">
        <v>294</v>
      </c>
      <c r="LB17" s="52" t="s">
        <v>295</v>
      </c>
      <c r="LC17" s="52" t="s">
        <v>296</v>
      </c>
      <c r="LD17" s="52" t="s">
        <v>297</v>
      </c>
      <c r="LE17" s="52" t="s">
        <v>298</v>
      </c>
      <c r="LF17" s="52" t="s">
        <v>299</v>
      </c>
      <c r="LG17" s="52" t="s">
        <v>300</v>
      </c>
      <c r="LH17" s="52" t="s">
        <v>301</v>
      </c>
      <c r="LI17" s="52" t="s">
        <v>302</v>
      </c>
      <c r="LJ17" s="52" t="s">
        <v>303</v>
      </c>
      <c r="LK17" s="52" t="s">
        <v>304</v>
      </c>
      <c r="LL17" s="52" t="s">
        <v>305</v>
      </c>
      <c r="LM17" s="52" t="s">
        <v>306</v>
      </c>
      <c r="LN17" s="52" t="s">
        <v>307</v>
      </c>
      <c r="LO17" s="52" t="s">
        <v>308</v>
      </c>
      <c r="LP17" s="52" t="s">
        <v>309</v>
      </c>
      <c r="LQ17" s="52" t="s">
        <v>310</v>
      </c>
      <c r="LR17" s="52" t="s">
        <v>311</v>
      </c>
      <c r="LS17" s="52" t="s">
        <v>312</v>
      </c>
      <c r="LT17" s="52" t="s">
        <v>313</v>
      </c>
      <c r="LU17" s="52" t="s">
        <v>314</v>
      </c>
      <c r="LV17" s="52" t="s">
        <v>315</v>
      </c>
      <c r="LW17" s="52" t="s">
        <v>316</v>
      </c>
      <c r="LX17" s="52" t="s">
        <v>317</v>
      </c>
      <c r="LY17" s="52" t="s">
        <v>318</v>
      </c>
      <c r="LZ17" s="52" t="s">
        <v>319</v>
      </c>
      <c r="MA17" s="52" t="s">
        <v>320</v>
      </c>
      <c r="MB17" s="52" t="s">
        <v>321</v>
      </c>
      <c r="MC17" s="52" t="s">
        <v>322</v>
      </c>
      <c r="MD17" s="52" t="s">
        <v>323</v>
      </c>
      <c r="ME17" s="52" t="s">
        <v>324</v>
      </c>
      <c r="MF17" s="52" t="s">
        <v>815</v>
      </c>
      <c r="MG17" s="52" t="s">
        <v>816</v>
      </c>
      <c r="MH17" s="52" t="s">
        <v>817</v>
      </c>
      <c r="MI17" s="52" t="s">
        <v>818</v>
      </c>
      <c r="MJ17" s="52" t="s">
        <v>325</v>
      </c>
      <c r="MK17" s="52" t="s">
        <v>326</v>
      </c>
      <c r="ML17" s="52" t="s">
        <v>327</v>
      </c>
      <c r="MM17" s="52" t="s">
        <v>328</v>
      </c>
      <c r="MN17" s="52" t="s">
        <v>329</v>
      </c>
      <c r="MO17" s="52" t="s">
        <v>330</v>
      </c>
      <c r="MP17" s="52" t="s">
        <v>331</v>
      </c>
      <c r="MQ17" s="52" t="s">
        <v>332</v>
      </c>
      <c r="MR17" s="52" t="s">
        <v>819</v>
      </c>
      <c r="MS17" s="52" t="s">
        <v>820</v>
      </c>
      <c r="MT17" s="52" t="s">
        <v>821</v>
      </c>
      <c r="MU17" s="52" t="s">
        <v>822</v>
      </c>
      <c r="MV17" s="52" t="s">
        <v>333</v>
      </c>
      <c r="MW17" s="52" t="s">
        <v>334</v>
      </c>
      <c r="MX17" s="52" t="s">
        <v>335</v>
      </c>
      <c r="MY17" s="52" t="s">
        <v>336</v>
      </c>
      <c r="MZ17" s="52" t="s">
        <v>337</v>
      </c>
      <c r="NA17" s="52" t="s">
        <v>338</v>
      </c>
      <c r="NB17" s="52" t="s">
        <v>339</v>
      </c>
      <c r="NC17" s="52" t="s">
        <v>340</v>
      </c>
      <c r="ND17" s="52" t="s">
        <v>823</v>
      </c>
      <c r="NE17" s="52" t="s">
        <v>824</v>
      </c>
      <c r="NF17" s="52" t="s">
        <v>825</v>
      </c>
      <c r="NG17" s="52" t="s">
        <v>826</v>
      </c>
      <c r="NH17" s="52" t="s">
        <v>827</v>
      </c>
      <c r="NI17" s="52" t="s">
        <v>828</v>
      </c>
      <c r="NJ17" s="52" t="s">
        <v>829</v>
      </c>
      <c r="NK17" s="52" t="s">
        <v>830</v>
      </c>
      <c r="NL17" s="52" t="s">
        <v>831</v>
      </c>
      <c r="NM17" s="52" t="s">
        <v>832</v>
      </c>
      <c r="NN17" s="52" t="s">
        <v>833</v>
      </c>
      <c r="NO17" s="52" t="s">
        <v>834</v>
      </c>
      <c r="NP17" s="52" t="s">
        <v>341</v>
      </c>
      <c r="NQ17" s="52" t="s">
        <v>342</v>
      </c>
      <c r="NR17" s="52" t="s">
        <v>343</v>
      </c>
      <c r="NS17" s="52" t="s">
        <v>344</v>
      </c>
      <c r="NT17" s="52" t="s">
        <v>345</v>
      </c>
      <c r="NU17" s="52" t="s">
        <v>346</v>
      </c>
      <c r="NV17" s="52" t="s">
        <v>347</v>
      </c>
      <c r="NW17" s="52" t="s">
        <v>348</v>
      </c>
      <c r="NX17" s="52" t="s">
        <v>835</v>
      </c>
      <c r="NY17" s="52" t="s">
        <v>836</v>
      </c>
      <c r="NZ17" s="52" t="s">
        <v>837</v>
      </c>
      <c r="OA17" s="52" t="s">
        <v>838</v>
      </c>
      <c r="OB17" s="52" t="s">
        <v>349</v>
      </c>
      <c r="OC17" s="52" t="s">
        <v>350</v>
      </c>
      <c r="OD17" s="52" t="s">
        <v>351</v>
      </c>
      <c r="OE17" s="52" t="s">
        <v>352</v>
      </c>
      <c r="OF17" s="52" t="s">
        <v>353</v>
      </c>
      <c r="OG17" s="52" t="s">
        <v>354</v>
      </c>
      <c r="OH17" s="52" t="s">
        <v>355</v>
      </c>
      <c r="OI17" s="52" t="s">
        <v>356</v>
      </c>
      <c r="OJ17" s="52" t="s">
        <v>357</v>
      </c>
      <c r="OK17" s="52" t="s">
        <v>358</v>
      </c>
      <c r="OL17" s="52" t="s">
        <v>359</v>
      </c>
      <c r="OM17" s="52" t="s">
        <v>360</v>
      </c>
      <c r="ON17" s="52" t="s">
        <v>361</v>
      </c>
      <c r="OO17" s="52" t="s">
        <v>362</v>
      </c>
      <c r="OP17" s="52" t="s">
        <v>363</v>
      </c>
      <c r="OQ17" s="52" t="s">
        <v>364</v>
      </c>
      <c r="OR17" s="52" t="s">
        <v>365</v>
      </c>
      <c r="OS17" s="52" t="s">
        <v>366</v>
      </c>
      <c r="OT17" s="52" t="s">
        <v>367</v>
      </c>
      <c r="OU17" s="52" t="s">
        <v>368</v>
      </c>
      <c r="OV17" s="52" t="s">
        <v>369</v>
      </c>
      <c r="OW17" s="52" t="s">
        <v>370</v>
      </c>
      <c r="OX17" s="52" t="s">
        <v>371</v>
      </c>
      <c r="OY17" s="52" t="s">
        <v>372</v>
      </c>
      <c r="OZ17" s="52" t="s">
        <v>373</v>
      </c>
      <c r="PA17" s="52" t="s">
        <v>374</v>
      </c>
      <c r="PB17" s="52" t="s">
        <v>375</v>
      </c>
      <c r="PC17" s="52" t="s">
        <v>376</v>
      </c>
      <c r="PD17" s="52" t="s">
        <v>377</v>
      </c>
      <c r="PE17" s="52" t="s">
        <v>378</v>
      </c>
      <c r="PF17" s="52" t="s">
        <v>379</v>
      </c>
      <c r="PG17" s="52" t="s">
        <v>380</v>
      </c>
      <c r="PH17" s="52" t="s">
        <v>381</v>
      </c>
      <c r="PI17" s="52" t="s">
        <v>382</v>
      </c>
      <c r="PJ17" s="52" t="s">
        <v>383</v>
      </c>
      <c r="PK17" s="52" t="s">
        <v>384</v>
      </c>
      <c r="PL17" s="52" t="s">
        <v>385</v>
      </c>
      <c r="PM17" s="52" t="s">
        <v>386</v>
      </c>
      <c r="PN17" s="52" t="s">
        <v>387</v>
      </c>
      <c r="PO17" s="52" t="s">
        <v>388</v>
      </c>
      <c r="PP17" s="52" t="s">
        <v>389</v>
      </c>
      <c r="PQ17" s="52" t="s">
        <v>390</v>
      </c>
      <c r="PR17" s="52" t="s">
        <v>391</v>
      </c>
      <c r="PS17" s="52" t="s">
        <v>392</v>
      </c>
      <c r="PT17" s="52" t="s">
        <v>393</v>
      </c>
      <c r="PU17" s="52" t="s">
        <v>394</v>
      </c>
      <c r="PV17" s="52" t="s">
        <v>395</v>
      </c>
      <c r="PW17" s="52" t="s">
        <v>396</v>
      </c>
      <c r="PX17" s="52" t="s">
        <v>839</v>
      </c>
      <c r="PY17" s="52" t="s">
        <v>840</v>
      </c>
      <c r="PZ17" s="52" t="s">
        <v>841</v>
      </c>
      <c r="QA17" s="52" t="s">
        <v>842</v>
      </c>
      <c r="QB17" s="52" t="s">
        <v>397</v>
      </c>
      <c r="QC17" s="52" t="s">
        <v>398</v>
      </c>
      <c r="QD17" s="52" t="s">
        <v>399</v>
      </c>
      <c r="QE17" s="52" t="s">
        <v>400</v>
      </c>
      <c r="QF17" s="52" t="s">
        <v>401</v>
      </c>
      <c r="QG17" s="52" t="s">
        <v>402</v>
      </c>
      <c r="QH17" s="52" t="s">
        <v>403</v>
      </c>
      <c r="QI17" s="52" t="s">
        <v>404</v>
      </c>
      <c r="QJ17" s="52" t="s">
        <v>405</v>
      </c>
      <c r="QK17" s="52" t="s">
        <v>406</v>
      </c>
      <c r="QL17" s="52" t="s">
        <v>407</v>
      </c>
      <c r="QM17" s="52" t="s">
        <v>408</v>
      </c>
      <c r="QN17" s="52" t="s">
        <v>409</v>
      </c>
      <c r="QO17" s="52" t="s">
        <v>410</v>
      </c>
      <c r="QP17" s="52" t="s">
        <v>411</v>
      </c>
      <c r="QQ17" s="52" t="s">
        <v>412</v>
      </c>
      <c r="QR17" s="52" t="s">
        <v>843</v>
      </c>
      <c r="QS17" s="52" t="s">
        <v>844</v>
      </c>
      <c r="QT17" s="52" t="s">
        <v>845</v>
      </c>
      <c r="QU17" s="52" t="s">
        <v>846</v>
      </c>
      <c r="QV17" s="52" t="s">
        <v>847</v>
      </c>
      <c r="QW17" s="52" t="s">
        <v>848</v>
      </c>
      <c r="QX17" s="52" t="s">
        <v>849</v>
      </c>
      <c r="QY17" s="52" t="s">
        <v>850</v>
      </c>
      <c r="QZ17" s="52" t="s">
        <v>413</v>
      </c>
      <c r="RA17" s="52" t="s">
        <v>414</v>
      </c>
      <c r="RB17" s="52" t="s">
        <v>415</v>
      </c>
      <c r="RC17" s="52" t="s">
        <v>416</v>
      </c>
      <c r="RD17" s="52" t="s">
        <v>417</v>
      </c>
      <c r="RE17" s="52" t="s">
        <v>418</v>
      </c>
      <c r="RF17" s="52" t="s">
        <v>419</v>
      </c>
      <c r="RG17" s="52" t="s">
        <v>420</v>
      </c>
      <c r="RH17" s="52" t="s">
        <v>421</v>
      </c>
      <c r="RI17" s="52" t="s">
        <v>422</v>
      </c>
      <c r="RJ17" s="52" t="s">
        <v>423</v>
      </c>
      <c r="RK17" s="52" t="s">
        <v>424</v>
      </c>
      <c r="RL17" s="52" t="s">
        <v>425</v>
      </c>
      <c r="RM17" s="52" t="s">
        <v>426</v>
      </c>
      <c r="RN17" s="52" t="s">
        <v>427</v>
      </c>
      <c r="RO17" s="52" t="s">
        <v>428</v>
      </c>
      <c r="RP17" s="52" t="s">
        <v>429</v>
      </c>
      <c r="RQ17" s="52" t="s">
        <v>430</v>
      </c>
      <c r="RR17" s="52" t="s">
        <v>431</v>
      </c>
      <c r="RS17" s="52" t="s">
        <v>432</v>
      </c>
      <c r="RT17" s="52" t="s">
        <v>433</v>
      </c>
      <c r="RU17" s="52" t="s">
        <v>434</v>
      </c>
      <c r="RV17" s="52" t="s">
        <v>435</v>
      </c>
      <c r="RW17" s="52" t="s">
        <v>436</v>
      </c>
      <c r="RX17" s="52" t="s">
        <v>851</v>
      </c>
      <c r="RY17" s="52" t="s">
        <v>852</v>
      </c>
      <c r="RZ17" s="52" t="s">
        <v>853</v>
      </c>
      <c r="SA17" s="52" t="s">
        <v>854</v>
      </c>
      <c r="SB17" s="52" t="s">
        <v>437</v>
      </c>
      <c r="SC17" s="52" t="s">
        <v>438</v>
      </c>
      <c r="SD17" s="52" t="s">
        <v>439</v>
      </c>
      <c r="SE17" s="52" t="s">
        <v>440</v>
      </c>
      <c r="SF17" s="52" t="s">
        <v>441</v>
      </c>
      <c r="SG17" s="52" t="s">
        <v>442</v>
      </c>
      <c r="SH17" s="52" t="s">
        <v>443</v>
      </c>
      <c r="SI17" s="52" t="s">
        <v>444</v>
      </c>
      <c r="SJ17" s="52" t="s">
        <v>445</v>
      </c>
      <c r="SK17" s="52" t="s">
        <v>446</v>
      </c>
      <c r="SL17" s="52" t="s">
        <v>447</v>
      </c>
      <c r="SM17" s="52" t="s">
        <v>448</v>
      </c>
      <c r="SN17" s="52" t="s">
        <v>449</v>
      </c>
      <c r="SO17" s="52" t="s">
        <v>450</v>
      </c>
      <c r="SP17" s="52" t="s">
        <v>451</v>
      </c>
      <c r="SQ17" s="52" t="s">
        <v>452</v>
      </c>
      <c r="SR17" s="52" t="s">
        <v>453</v>
      </c>
      <c r="SS17" s="52" t="s">
        <v>454</v>
      </c>
      <c r="ST17" s="172" t="s">
        <v>455</v>
      </c>
      <c r="SU17" s="52" t="s">
        <v>456</v>
      </c>
      <c r="SV17" s="52" t="s">
        <v>457</v>
      </c>
      <c r="SW17" s="52" t="s">
        <v>458</v>
      </c>
      <c r="SX17" s="52" t="s">
        <v>459</v>
      </c>
      <c r="SY17" s="52" t="s">
        <v>460</v>
      </c>
      <c r="SZ17" s="52" t="s">
        <v>461</v>
      </c>
      <c r="TA17" s="52" t="s">
        <v>462</v>
      </c>
      <c r="TB17" s="52" t="s">
        <v>463</v>
      </c>
      <c r="TC17" s="52" t="s">
        <v>464</v>
      </c>
      <c r="TD17" s="52" t="s">
        <v>465</v>
      </c>
      <c r="TE17" s="52" t="s">
        <v>466</v>
      </c>
      <c r="TF17" s="52" t="s">
        <v>467</v>
      </c>
      <c r="TG17" s="52" t="s">
        <v>468</v>
      </c>
      <c r="TH17" s="52" t="s">
        <v>469</v>
      </c>
      <c r="TI17" s="52" t="s">
        <v>470</v>
      </c>
      <c r="TJ17" s="52" t="s">
        <v>471</v>
      </c>
      <c r="TK17" s="52" t="s">
        <v>472</v>
      </c>
      <c r="TL17" s="52" t="s">
        <v>855</v>
      </c>
      <c r="TM17" s="52" t="s">
        <v>856</v>
      </c>
      <c r="TN17" s="52" t="s">
        <v>857</v>
      </c>
      <c r="TO17" s="52" t="s">
        <v>858</v>
      </c>
      <c r="TP17" s="52" t="s">
        <v>859</v>
      </c>
      <c r="TQ17" s="52" t="s">
        <v>860</v>
      </c>
      <c r="TR17" s="52" t="s">
        <v>861</v>
      </c>
      <c r="TS17" s="52" t="s">
        <v>862</v>
      </c>
      <c r="TT17" s="52" t="s">
        <v>863</v>
      </c>
      <c r="TU17" s="52" t="s">
        <v>864</v>
      </c>
      <c r="TV17" s="52" t="s">
        <v>865</v>
      </c>
      <c r="TW17" s="52" t="s">
        <v>866</v>
      </c>
      <c r="TX17" s="52" t="s">
        <v>867</v>
      </c>
      <c r="TY17" s="52" t="s">
        <v>868</v>
      </c>
      <c r="TZ17" s="52" t="s">
        <v>869</v>
      </c>
      <c r="UA17" s="52" t="s">
        <v>870</v>
      </c>
      <c r="UB17" s="52" t="s">
        <v>871</v>
      </c>
      <c r="UC17" s="52" t="s">
        <v>872</v>
      </c>
      <c r="UD17" s="52" t="s">
        <v>873</v>
      </c>
      <c r="UE17" s="52" t="s">
        <v>874</v>
      </c>
    </row>
    <row r="18" spans="1:551" s="187" customFormat="1" ht="409.5" x14ac:dyDescent="0.25">
      <c r="A18" s="187" t="s">
        <v>473</v>
      </c>
      <c r="B18" s="187" t="s">
        <v>474</v>
      </c>
      <c r="C18" s="187" t="s">
        <v>475</v>
      </c>
      <c r="D18" s="187" t="s">
        <v>476</v>
      </c>
      <c r="E18" s="187" t="s">
        <v>477</v>
      </c>
      <c r="F18" s="187" t="s">
        <v>478</v>
      </c>
      <c r="G18" s="187" t="s">
        <v>479</v>
      </c>
      <c r="H18" s="187" t="s">
        <v>875</v>
      </c>
      <c r="I18" s="187" t="s">
        <v>876</v>
      </c>
      <c r="J18" s="187" t="s">
        <v>877</v>
      </c>
      <c r="K18" s="187" t="s">
        <v>878</v>
      </c>
      <c r="L18" s="187" t="s">
        <v>879</v>
      </c>
      <c r="M18" s="187" t="s">
        <v>880</v>
      </c>
      <c r="N18" s="187" t="s">
        <v>881</v>
      </c>
      <c r="O18" s="187" t="s">
        <v>882</v>
      </c>
      <c r="P18" s="187" t="s">
        <v>883</v>
      </c>
      <c r="Q18" s="187" t="s">
        <v>884</v>
      </c>
      <c r="R18" s="187" t="s">
        <v>885</v>
      </c>
      <c r="S18" s="187" t="s">
        <v>886</v>
      </c>
      <c r="T18" s="187" t="s">
        <v>887</v>
      </c>
      <c r="U18" s="187" t="s">
        <v>888</v>
      </c>
      <c r="V18" s="175" t="s">
        <v>889</v>
      </c>
      <c r="W18" s="187" t="s">
        <v>890</v>
      </c>
      <c r="X18" s="187" t="s">
        <v>891</v>
      </c>
      <c r="Y18" s="187" t="s">
        <v>892</v>
      </c>
      <c r="Z18" s="187" t="s">
        <v>893</v>
      </c>
      <c r="AA18" s="187" t="s">
        <v>894</v>
      </c>
      <c r="AB18" s="187" t="s">
        <v>895</v>
      </c>
      <c r="AC18" s="187" t="s">
        <v>896</v>
      </c>
      <c r="AD18" s="175" t="s">
        <v>897</v>
      </c>
      <c r="AE18" s="187" t="s">
        <v>898</v>
      </c>
      <c r="AF18" s="187" t="s">
        <v>480</v>
      </c>
      <c r="AG18" s="187" t="s">
        <v>481</v>
      </c>
      <c r="AH18" s="187" t="s">
        <v>482</v>
      </c>
      <c r="AI18" s="187" t="s">
        <v>483</v>
      </c>
      <c r="AJ18" s="187" t="s">
        <v>899</v>
      </c>
      <c r="AK18" s="187" t="s">
        <v>900</v>
      </c>
      <c r="AL18" s="187" t="s">
        <v>901</v>
      </c>
      <c r="AM18" s="187" t="s">
        <v>902</v>
      </c>
      <c r="AN18" s="187" t="s">
        <v>484</v>
      </c>
      <c r="AO18" s="187" t="s">
        <v>485</v>
      </c>
      <c r="AP18" s="187" t="s">
        <v>486</v>
      </c>
      <c r="AQ18" s="187" t="s">
        <v>487</v>
      </c>
      <c r="AR18" s="187" t="s">
        <v>903</v>
      </c>
      <c r="AS18" s="187" t="s">
        <v>904</v>
      </c>
      <c r="AT18" s="187" t="s">
        <v>905</v>
      </c>
      <c r="AU18" s="187" t="s">
        <v>906</v>
      </c>
      <c r="AV18" s="187" t="s">
        <v>907</v>
      </c>
      <c r="AW18" s="187" t="s">
        <v>908</v>
      </c>
      <c r="AX18" s="187" t="s">
        <v>909</v>
      </c>
      <c r="AY18" s="187" t="s">
        <v>910</v>
      </c>
      <c r="AZ18" s="187" t="s">
        <v>911</v>
      </c>
      <c r="BA18" s="187" t="s">
        <v>912</v>
      </c>
      <c r="BB18" s="187" t="s">
        <v>913</v>
      </c>
      <c r="BC18" s="187" t="s">
        <v>914</v>
      </c>
      <c r="BD18" s="187" t="s">
        <v>488</v>
      </c>
      <c r="BE18" s="187" t="s">
        <v>489</v>
      </c>
      <c r="BF18" s="187" t="s">
        <v>490</v>
      </c>
      <c r="BG18" s="187" t="s">
        <v>491</v>
      </c>
      <c r="BH18" s="187" t="s">
        <v>915</v>
      </c>
      <c r="BI18" s="187" t="s">
        <v>916</v>
      </c>
      <c r="BJ18" s="187" t="s">
        <v>917</v>
      </c>
      <c r="BK18" s="187" t="s">
        <v>918</v>
      </c>
      <c r="BL18" s="187" t="s">
        <v>492</v>
      </c>
      <c r="BM18" s="187" t="s">
        <v>493</v>
      </c>
      <c r="BN18" s="187" t="s">
        <v>494</v>
      </c>
      <c r="BO18" s="187" t="s">
        <v>495</v>
      </c>
      <c r="BP18" s="187" t="s">
        <v>919</v>
      </c>
      <c r="BQ18" s="187" t="s">
        <v>920</v>
      </c>
      <c r="BR18" s="187" t="s">
        <v>921</v>
      </c>
      <c r="BS18" s="187" t="s">
        <v>922</v>
      </c>
      <c r="BT18" s="187" t="s">
        <v>496</v>
      </c>
      <c r="BU18" s="187" t="s">
        <v>497</v>
      </c>
      <c r="BV18" s="187" t="s">
        <v>498</v>
      </c>
      <c r="BW18" s="187" t="s">
        <v>499</v>
      </c>
      <c r="BX18" s="187" t="s">
        <v>923</v>
      </c>
      <c r="BY18" s="187" t="s">
        <v>924</v>
      </c>
      <c r="BZ18" s="187" t="s">
        <v>925</v>
      </c>
      <c r="CA18" s="187" t="s">
        <v>926</v>
      </c>
      <c r="CB18" s="187" t="s">
        <v>927</v>
      </c>
      <c r="CC18" s="187" t="s">
        <v>928</v>
      </c>
      <c r="CD18" s="187" t="s">
        <v>929</v>
      </c>
      <c r="CE18" s="187" t="s">
        <v>930</v>
      </c>
      <c r="CF18" s="187" t="s">
        <v>931</v>
      </c>
      <c r="CG18" s="187" t="s">
        <v>932</v>
      </c>
      <c r="CH18" s="187" t="s">
        <v>933</v>
      </c>
      <c r="CI18" s="187" t="s">
        <v>934</v>
      </c>
      <c r="CJ18" s="187" t="s">
        <v>935</v>
      </c>
      <c r="CK18" s="187" t="s">
        <v>936</v>
      </c>
      <c r="CL18" s="187" t="s">
        <v>937</v>
      </c>
      <c r="CM18" s="187" t="s">
        <v>938</v>
      </c>
      <c r="CN18" s="187" t="s">
        <v>939</v>
      </c>
      <c r="CO18" s="187" t="s">
        <v>940</v>
      </c>
      <c r="CP18" s="187" t="s">
        <v>941</v>
      </c>
      <c r="CQ18" s="187" t="s">
        <v>942</v>
      </c>
      <c r="CR18" s="187" t="s">
        <v>943</v>
      </c>
      <c r="CS18" s="187" t="s">
        <v>944</v>
      </c>
      <c r="CT18" s="187" t="s">
        <v>945</v>
      </c>
      <c r="CU18" s="187" t="s">
        <v>946</v>
      </c>
      <c r="CV18" s="187" t="s">
        <v>500</v>
      </c>
      <c r="CW18" s="187" t="s">
        <v>501</v>
      </c>
      <c r="CX18" s="187" t="s">
        <v>502</v>
      </c>
      <c r="CY18" s="187" t="s">
        <v>503</v>
      </c>
      <c r="CZ18" s="187" t="s">
        <v>504</v>
      </c>
      <c r="DA18" s="187" t="s">
        <v>505</v>
      </c>
      <c r="DB18" s="187" t="s">
        <v>506</v>
      </c>
      <c r="DC18" s="187" t="s">
        <v>507</v>
      </c>
      <c r="DD18" s="187" t="s">
        <v>947</v>
      </c>
      <c r="DE18" s="187" t="s">
        <v>948</v>
      </c>
      <c r="DF18" s="187" t="s">
        <v>949</v>
      </c>
      <c r="DG18" s="187" t="s">
        <v>950</v>
      </c>
      <c r="DH18" s="187" t="s">
        <v>951</v>
      </c>
      <c r="DI18" s="187" t="s">
        <v>952</v>
      </c>
      <c r="DJ18" s="187" t="s">
        <v>953</v>
      </c>
      <c r="DK18" s="187" t="s">
        <v>954</v>
      </c>
      <c r="DL18" s="187" t="s">
        <v>955</v>
      </c>
      <c r="DM18" s="187" t="s">
        <v>956</v>
      </c>
      <c r="DN18" s="187" t="s">
        <v>957</v>
      </c>
      <c r="DO18" s="187" t="s">
        <v>958</v>
      </c>
      <c r="DP18" s="187" t="s">
        <v>959</v>
      </c>
      <c r="DQ18" s="187" t="s">
        <v>960</v>
      </c>
      <c r="DR18" s="187" t="s">
        <v>961</v>
      </c>
      <c r="DS18" s="187" t="s">
        <v>962</v>
      </c>
      <c r="DT18" s="187" t="s">
        <v>963</v>
      </c>
      <c r="DU18" s="187" t="s">
        <v>964</v>
      </c>
      <c r="DV18" s="187" t="s">
        <v>965</v>
      </c>
      <c r="DW18" s="187" t="s">
        <v>966</v>
      </c>
      <c r="DX18" s="187" t="s">
        <v>508</v>
      </c>
      <c r="DY18" s="187" t="s">
        <v>509</v>
      </c>
      <c r="DZ18" s="187" t="s">
        <v>510</v>
      </c>
      <c r="EA18" s="187" t="s">
        <v>511</v>
      </c>
      <c r="EB18" s="187" t="s">
        <v>967</v>
      </c>
      <c r="EC18" s="187" t="s">
        <v>968</v>
      </c>
      <c r="ED18" s="187" t="s">
        <v>969</v>
      </c>
      <c r="EE18" s="187" t="s">
        <v>970</v>
      </c>
      <c r="EF18" s="187" t="s">
        <v>971</v>
      </c>
      <c r="EG18" s="187" t="s">
        <v>972</v>
      </c>
      <c r="EH18" s="187" t="s">
        <v>973</v>
      </c>
      <c r="EI18" s="187" t="s">
        <v>974</v>
      </c>
      <c r="EJ18" s="187" t="s">
        <v>975</v>
      </c>
      <c r="EK18" s="187" t="s">
        <v>976</v>
      </c>
      <c r="EL18" s="187" t="s">
        <v>977</v>
      </c>
      <c r="EM18" s="187" t="s">
        <v>978</v>
      </c>
      <c r="EN18" s="187" t="s">
        <v>979</v>
      </c>
      <c r="EO18" s="187" t="s">
        <v>980</v>
      </c>
      <c r="EP18" s="187" t="s">
        <v>981</v>
      </c>
      <c r="EQ18" s="187" t="s">
        <v>982</v>
      </c>
      <c r="ER18" s="187" t="s">
        <v>983</v>
      </c>
      <c r="ES18" s="187" t="s">
        <v>984</v>
      </c>
      <c r="ET18" s="187" t="s">
        <v>985</v>
      </c>
      <c r="EU18" s="187" t="s">
        <v>986</v>
      </c>
      <c r="EV18" s="187" t="s">
        <v>987</v>
      </c>
      <c r="EW18" s="187" t="s">
        <v>988</v>
      </c>
      <c r="EX18" s="187" t="s">
        <v>989</v>
      </c>
      <c r="EY18" s="187" t="s">
        <v>990</v>
      </c>
      <c r="EZ18" s="187" t="s">
        <v>991</v>
      </c>
      <c r="FA18" s="187" t="s">
        <v>992</v>
      </c>
      <c r="FB18" s="187" t="s">
        <v>993</v>
      </c>
      <c r="FC18" s="187" t="s">
        <v>994</v>
      </c>
      <c r="FD18" s="187" t="s">
        <v>995</v>
      </c>
      <c r="FE18" s="187" t="s">
        <v>996</v>
      </c>
      <c r="FF18" s="187" t="s">
        <v>997</v>
      </c>
      <c r="FG18" s="187" t="s">
        <v>998</v>
      </c>
      <c r="FH18" s="187" t="s">
        <v>999</v>
      </c>
      <c r="FI18" s="187" t="s">
        <v>1000</v>
      </c>
      <c r="FJ18" s="187" t="s">
        <v>1001</v>
      </c>
      <c r="FK18" s="187" t="s">
        <v>1002</v>
      </c>
      <c r="FL18" s="187" t="s">
        <v>1003</v>
      </c>
      <c r="FM18" s="187" t="s">
        <v>1004</v>
      </c>
      <c r="FN18" s="187" t="s">
        <v>1005</v>
      </c>
      <c r="FO18" s="187" t="s">
        <v>1006</v>
      </c>
      <c r="FP18" s="187" t="s">
        <v>1007</v>
      </c>
      <c r="FQ18" s="187" t="s">
        <v>1008</v>
      </c>
      <c r="FR18" s="187" t="s">
        <v>1009</v>
      </c>
      <c r="FS18" s="187" t="s">
        <v>1010</v>
      </c>
      <c r="FT18" s="187" t="s">
        <v>1011</v>
      </c>
      <c r="FU18" s="187" t="s">
        <v>1012</v>
      </c>
      <c r="FV18" s="187" t="s">
        <v>1013</v>
      </c>
      <c r="FW18" s="187" t="s">
        <v>1014</v>
      </c>
      <c r="FX18" s="187" t="s">
        <v>1015</v>
      </c>
      <c r="FY18" s="187" t="s">
        <v>1016</v>
      </c>
      <c r="FZ18" s="187" t="s">
        <v>1017</v>
      </c>
      <c r="GA18" s="187" t="s">
        <v>1018</v>
      </c>
      <c r="GB18" s="187" t="s">
        <v>512</v>
      </c>
      <c r="GC18" s="187" t="s">
        <v>513</v>
      </c>
      <c r="GD18" s="187" t="s">
        <v>514</v>
      </c>
      <c r="GE18" s="187" t="s">
        <v>515</v>
      </c>
      <c r="GF18" s="187" t="s">
        <v>1019</v>
      </c>
      <c r="GG18" s="187" t="s">
        <v>1020</v>
      </c>
      <c r="GH18" s="187" t="s">
        <v>1021</v>
      </c>
      <c r="GI18" s="187" t="s">
        <v>1022</v>
      </c>
      <c r="GJ18" s="187" t="s">
        <v>1023</v>
      </c>
      <c r="GK18" s="187" t="s">
        <v>1024</v>
      </c>
      <c r="GL18" s="187" t="s">
        <v>1025</v>
      </c>
      <c r="GM18" s="187" t="s">
        <v>1026</v>
      </c>
      <c r="GN18" s="187" t="s">
        <v>1027</v>
      </c>
      <c r="GO18" s="187" t="s">
        <v>1028</v>
      </c>
      <c r="GP18" s="187" t="s">
        <v>1029</v>
      </c>
      <c r="GQ18" s="187" t="s">
        <v>1030</v>
      </c>
      <c r="GR18" s="187" t="s">
        <v>1031</v>
      </c>
      <c r="GS18" s="187" t="s">
        <v>1032</v>
      </c>
      <c r="GT18" s="187" t="s">
        <v>1033</v>
      </c>
      <c r="GU18" s="187" t="s">
        <v>1034</v>
      </c>
      <c r="GV18" s="187" t="s">
        <v>1035</v>
      </c>
      <c r="GW18" s="187" t="s">
        <v>1036</v>
      </c>
      <c r="GX18" s="187" t="s">
        <v>1037</v>
      </c>
      <c r="GY18" s="187" t="s">
        <v>1038</v>
      </c>
      <c r="GZ18" s="187" t="s">
        <v>1039</v>
      </c>
      <c r="HA18" s="187" t="s">
        <v>1040</v>
      </c>
      <c r="HB18" s="187" t="s">
        <v>1041</v>
      </c>
      <c r="HC18" s="187" t="s">
        <v>1042</v>
      </c>
      <c r="HD18" s="187" t="s">
        <v>1043</v>
      </c>
      <c r="HE18" s="187" t="s">
        <v>1044</v>
      </c>
      <c r="HF18" s="187" t="s">
        <v>1045</v>
      </c>
      <c r="HG18" s="187" t="s">
        <v>1046</v>
      </c>
      <c r="HH18" s="187" t="s">
        <v>1047</v>
      </c>
      <c r="HI18" s="187" t="s">
        <v>1048</v>
      </c>
      <c r="HJ18" s="187" t="s">
        <v>1049</v>
      </c>
      <c r="HK18" s="187" t="s">
        <v>1050</v>
      </c>
      <c r="HL18" s="187" t="s">
        <v>1051</v>
      </c>
      <c r="HM18" s="187" t="s">
        <v>1052</v>
      </c>
      <c r="HN18" s="187" t="s">
        <v>1053</v>
      </c>
      <c r="HO18" s="187" t="s">
        <v>1054</v>
      </c>
      <c r="HP18" s="187" t="s">
        <v>1055</v>
      </c>
      <c r="HQ18" s="187" t="s">
        <v>1056</v>
      </c>
      <c r="HR18" s="187" t="s">
        <v>1057</v>
      </c>
      <c r="HS18" s="187" t="s">
        <v>1058</v>
      </c>
      <c r="HT18" s="187" t="s">
        <v>1059</v>
      </c>
      <c r="HU18" s="187" t="s">
        <v>1060</v>
      </c>
      <c r="HV18" s="187" t="s">
        <v>1061</v>
      </c>
      <c r="HW18" s="187" t="s">
        <v>1062</v>
      </c>
      <c r="HX18" s="187" t="s">
        <v>1063</v>
      </c>
      <c r="HY18" s="187" t="s">
        <v>1064</v>
      </c>
      <c r="HZ18" s="187" t="s">
        <v>1065</v>
      </c>
      <c r="IA18" s="187" t="s">
        <v>1066</v>
      </c>
      <c r="IB18" s="187" t="s">
        <v>1067</v>
      </c>
      <c r="IC18" s="187" t="s">
        <v>1068</v>
      </c>
      <c r="ID18" s="187" t="s">
        <v>1069</v>
      </c>
      <c r="IE18" s="187" t="s">
        <v>1070</v>
      </c>
      <c r="IF18" s="187" t="s">
        <v>1071</v>
      </c>
      <c r="IG18" s="187" t="s">
        <v>1072</v>
      </c>
      <c r="IH18" s="187" t="s">
        <v>1073</v>
      </c>
      <c r="II18" s="187" t="s">
        <v>1074</v>
      </c>
      <c r="IJ18" s="187" t="s">
        <v>1075</v>
      </c>
      <c r="IK18" s="187" t="s">
        <v>1076</v>
      </c>
      <c r="IL18" s="187" t="s">
        <v>1077</v>
      </c>
      <c r="IM18" s="187" t="s">
        <v>1078</v>
      </c>
      <c r="IN18" s="175" t="s">
        <v>1079</v>
      </c>
      <c r="IO18" s="187" t="s">
        <v>1080</v>
      </c>
      <c r="IP18" s="187" t="s">
        <v>1081</v>
      </c>
      <c r="IQ18" s="187" t="s">
        <v>1082</v>
      </c>
      <c r="IR18" s="187" t="s">
        <v>1083</v>
      </c>
      <c r="IS18" s="187" t="s">
        <v>1084</v>
      </c>
      <c r="IT18" s="187" t="s">
        <v>1085</v>
      </c>
      <c r="IU18" s="187" t="s">
        <v>1086</v>
      </c>
      <c r="IV18" s="187" t="s">
        <v>1087</v>
      </c>
      <c r="IW18" s="187" t="s">
        <v>1088</v>
      </c>
      <c r="IX18" s="187" t="s">
        <v>1089</v>
      </c>
      <c r="IY18" s="187" t="s">
        <v>1090</v>
      </c>
      <c r="IZ18" s="187" t="s">
        <v>1091</v>
      </c>
      <c r="JA18" s="187" t="s">
        <v>1092</v>
      </c>
      <c r="JB18" s="187" t="s">
        <v>1093</v>
      </c>
      <c r="JC18" s="187" t="s">
        <v>1094</v>
      </c>
      <c r="JD18" s="187" t="s">
        <v>1095</v>
      </c>
      <c r="JE18" s="187" t="s">
        <v>1096</v>
      </c>
      <c r="JF18" s="175" t="s">
        <v>1097</v>
      </c>
      <c r="JG18" s="187" t="s">
        <v>1098</v>
      </c>
      <c r="JH18" s="187" t="s">
        <v>1099</v>
      </c>
      <c r="JI18" s="187" t="s">
        <v>1100</v>
      </c>
      <c r="JJ18" s="187" t="s">
        <v>1101</v>
      </c>
      <c r="JK18" s="187" t="s">
        <v>1102</v>
      </c>
      <c r="JL18" s="187" t="s">
        <v>1103</v>
      </c>
      <c r="JM18" s="187" t="s">
        <v>1104</v>
      </c>
      <c r="JN18" s="187" t="s">
        <v>1105</v>
      </c>
      <c r="JO18" s="187" t="s">
        <v>1106</v>
      </c>
      <c r="JP18" s="187" t="s">
        <v>1107</v>
      </c>
      <c r="JQ18" s="187" t="s">
        <v>1108</v>
      </c>
      <c r="JR18" s="187" t="s">
        <v>1109</v>
      </c>
      <c r="JS18" s="187" t="s">
        <v>1110</v>
      </c>
      <c r="JT18" s="187" t="s">
        <v>1111</v>
      </c>
      <c r="JU18" s="187" t="s">
        <v>1112</v>
      </c>
      <c r="JV18" s="175" t="s">
        <v>1113</v>
      </c>
      <c r="JW18" s="187" t="s">
        <v>1114</v>
      </c>
      <c r="JX18" s="187" t="s">
        <v>1115</v>
      </c>
      <c r="JY18" s="187" t="s">
        <v>1116</v>
      </c>
      <c r="JZ18" s="187" t="s">
        <v>1117</v>
      </c>
      <c r="KA18" s="187" t="s">
        <v>1118</v>
      </c>
      <c r="KB18" s="187" t="s">
        <v>1119</v>
      </c>
      <c r="KC18" s="187" t="s">
        <v>1120</v>
      </c>
      <c r="KD18" s="175" t="s">
        <v>1121</v>
      </c>
      <c r="KE18" s="187" t="s">
        <v>1122</v>
      </c>
      <c r="KF18" s="187" t="s">
        <v>1123</v>
      </c>
      <c r="KG18" s="187" t="s">
        <v>1124</v>
      </c>
      <c r="KH18" s="187" t="s">
        <v>1125</v>
      </c>
      <c r="KI18" s="187" t="s">
        <v>1126</v>
      </c>
      <c r="KJ18" s="187" t="s">
        <v>1127</v>
      </c>
      <c r="KK18" s="187" t="s">
        <v>1128</v>
      </c>
      <c r="KL18" s="175" t="s">
        <v>1129</v>
      </c>
      <c r="KM18" s="187" t="s">
        <v>1130</v>
      </c>
      <c r="KN18" s="187" t="s">
        <v>1131</v>
      </c>
      <c r="KO18" s="187" t="s">
        <v>1132</v>
      </c>
      <c r="KP18" s="187" t="s">
        <v>1133</v>
      </c>
      <c r="KQ18" s="187" t="s">
        <v>1134</v>
      </c>
      <c r="KR18" s="187" t="s">
        <v>1135</v>
      </c>
      <c r="KS18" s="187" t="s">
        <v>1136</v>
      </c>
      <c r="KT18" s="187" t="s">
        <v>1137</v>
      </c>
      <c r="KU18" s="187" t="s">
        <v>1138</v>
      </c>
      <c r="KV18" s="187" t="s">
        <v>1139</v>
      </c>
      <c r="KW18" s="187" t="s">
        <v>1140</v>
      </c>
      <c r="KX18" s="187" t="s">
        <v>1141</v>
      </c>
      <c r="KY18" s="187" t="s">
        <v>1142</v>
      </c>
      <c r="KZ18" s="187" t="s">
        <v>1143</v>
      </c>
      <c r="LA18" s="187" t="s">
        <v>1144</v>
      </c>
      <c r="LB18" s="187" t="s">
        <v>1145</v>
      </c>
      <c r="LC18" s="187" t="s">
        <v>1146</v>
      </c>
      <c r="LD18" s="187" t="s">
        <v>1147</v>
      </c>
      <c r="LE18" s="187" t="s">
        <v>1148</v>
      </c>
      <c r="LF18" s="187" t="s">
        <v>1149</v>
      </c>
      <c r="LG18" s="187" t="s">
        <v>1150</v>
      </c>
      <c r="LH18" s="187" t="s">
        <v>1151</v>
      </c>
      <c r="LI18" s="187" t="s">
        <v>1152</v>
      </c>
      <c r="LJ18" s="187" t="s">
        <v>1153</v>
      </c>
      <c r="LK18" s="187" t="s">
        <v>1154</v>
      </c>
      <c r="LL18" s="187" t="s">
        <v>1155</v>
      </c>
      <c r="LM18" s="187" t="s">
        <v>1156</v>
      </c>
      <c r="LN18" s="187" t="s">
        <v>1157</v>
      </c>
      <c r="LO18" s="187" t="s">
        <v>1158</v>
      </c>
      <c r="LP18" s="187" t="s">
        <v>1159</v>
      </c>
      <c r="LQ18" s="187" t="s">
        <v>1160</v>
      </c>
      <c r="LR18" s="187" t="s">
        <v>1161</v>
      </c>
      <c r="LS18" s="187" t="s">
        <v>1162</v>
      </c>
      <c r="LT18" s="187" t="s">
        <v>1163</v>
      </c>
      <c r="LU18" s="187" t="s">
        <v>1164</v>
      </c>
      <c r="LV18" s="187" t="s">
        <v>1165</v>
      </c>
      <c r="LW18" s="187" t="s">
        <v>1166</v>
      </c>
      <c r="LX18" s="187" t="s">
        <v>1167</v>
      </c>
      <c r="LY18" s="187" t="s">
        <v>1168</v>
      </c>
      <c r="LZ18" s="187" t="s">
        <v>1169</v>
      </c>
      <c r="MA18" s="187" t="s">
        <v>1170</v>
      </c>
      <c r="MB18" s="187" t="s">
        <v>1171</v>
      </c>
      <c r="MC18" s="187" t="s">
        <v>1172</v>
      </c>
      <c r="MD18" s="187" t="s">
        <v>1173</v>
      </c>
      <c r="ME18" s="187" t="s">
        <v>1174</v>
      </c>
      <c r="MF18" s="187" t="s">
        <v>1175</v>
      </c>
      <c r="MG18" s="187" t="s">
        <v>1176</v>
      </c>
      <c r="MH18" s="187" t="s">
        <v>1177</v>
      </c>
      <c r="MI18" s="187" t="s">
        <v>1178</v>
      </c>
      <c r="MJ18" s="187" t="s">
        <v>1179</v>
      </c>
      <c r="MK18" s="187" t="s">
        <v>1180</v>
      </c>
      <c r="ML18" s="187" t="s">
        <v>1181</v>
      </c>
      <c r="MM18" s="187" t="s">
        <v>1182</v>
      </c>
      <c r="MN18" s="187" t="s">
        <v>1183</v>
      </c>
      <c r="MO18" s="187" t="s">
        <v>1184</v>
      </c>
      <c r="MP18" s="187" t="s">
        <v>1185</v>
      </c>
      <c r="MQ18" s="187" t="s">
        <v>1186</v>
      </c>
      <c r="MR18" s="187" t="s">
        <v>1187</v>
      </c>
      <c r="MS18" s="187" t="s">
        <v>1188</v>
      </c>
      <c r="MT18" s="187" t="s">
        <v>1189</v>
      </c>
      <c r="MU18" s="187" t="s">
        <v>1190</v>
      </c>
      <c r="MV18" s="187" t="s">
        <v>1191</v>
      </c>
      <c r="MW18" s="187" t="s">
        <v>1192</v>
      </c>
      <c r="MX18" s="187" t="s">
        <v>1193</v>
      </c>
      <c r="MY18" s="187" t="s">
        <v>1194</v>
      </c>
      <c r="MZ18" s="187" t="s">
        <v>1195</v>
      </c>
      <c r="NA18" s="187" t="s">
        <v>1196</v>
      </c>
      <c r="NB18" s="187" t="s">
        <v>1197</v>
      </c>
      <c r="NC18" s="187" t="s">
        <v>1198</v>
      </c>
      <c r="ND18" s="187" t="s">
        <v>1199</v>
      </c>
      <c r="NE18" s="187" t="s">
        <v>1200</v>
      </c>
      <c r="NF18" s="187" t="s">
        <v>1201</v>
      </c>
      <c r="NG18" s="187" t="s">
        <v>1202</v>
      </c>
      <c r="NH18" s="187" t="s">
        <v>1203</v>
      </c>
      <c r="NI18" s="187" t="s">
        <v>1204</v>
      </c>
      <c r="NJ18" s="187" t="s">
        <v>1205</v>
      </c>
      <c r="NK18" s="187" t="s">
        <v>1206</v>
      </c>
      <c r="NL18" s="187" t="s">
        <v>1207</v>
      </c>
      <c r="NM18" s="187" t="s">
        <v>1208</v>
      </c>
      <c r="NN18" s="187" t="s">
        <v>1209</v>
      </c>
      <c r="NO18" s="187" t="s">
        <v>1210</v>
      </c>
      <c r="NP18" s="187" t="s">
        <v>516</v>
      </c>
      <c r="NQ18" s="187" t="s">
        <v>517</v>
      </c>
      <c r="NR18" s="187" t="s">
        <v>518</v>
      </c>
      <c r="NS18" s="187" t="s">
        <v>519</v>
      </c>
      <c r="NT18" s="187" t="s">
        <v>1211</v>
      </c>
      <c r="NU18" s="187" t="s">
        <v>1212</v>
      </c>
      <c r="NV18" s="187" t="s">
        <v>1213</v>
      </c>
      <c r="NW18" s="187" t="s">
        <v>1214</v>
      </c>
      <c r="NX18" s="187" t="s">
        <v>1215</v>
      </c>
      <c r="NY18" s="187" t="s">
        <v>1216</v>
      </c>
      <c r="NZ18" s="187" t="s">
        <v>1217</v>
      </c>
      <c r="OA18" s="187" t="s">
        <v>1218</v>
      </c>
      <c r="OB18" s="187" t="s">
        <v>1219</v>
      </c>
      <c r="OC18" s="187" t="s">
        <v>1220</v>
      </c>
      <c r="OD18" s="187" t="s">
        <v>1221</v>
      </c>
      <c r="OE18" s="187" t="s">
        <v>1222</v>
      </c>
      <c r="OF18" s="187" t="s">
        <v>1223</v>
      </c>
      <c r="OG18" s="187" t="s">
        <v>1224</v>
      </c>
      <c r="OH18" s="187" t="s">
        <v>1225</v>
      </c>
      <c r="OI18" s="187" t="s">
        <v>1226</v>
      </c>
      <c r="OJ18" s="187" t="s">
        <v>520</v>
      </c>
      <c r="OK18" s="187" t="s">
        <v>521</v>
      </c>
      <c r="OL18" s="187" t="s">
        <v>522</v>
      </c>
      <c r="OM18" s="187" t="s">
        <v>523</v>
      </c>
      <c r="ON18" s="187" t="s">
        <v>1227</v>
      </c>
      <c r="OO18" s="187" t="s">
        <v>1228</v>
      </c>
      <c r="OP18" s="187" t="s">
        <v>1229</v>
      </c>
      <c r="OQ18" s="187" t="s">
        <v>1230</v>
      </c>
      <c r="OR18" s="187" t="s">
        <v>524</v>
      </c>
      <c r="OS18" s="187" t="s">
        <v>525</v>
      </c>
      <c r="OT18" s="187" t="s">
        <v>526</v>
      </c>
      <c r="OU18" s="187" t="s">
        <v>527</v>
      </c>
      <c r="OV18" s="187" t="s">
        <v>1231</v>
      </c>
      <c r="OW18" s="187" t="s">
        <v>1232</v>
      </c>
      <c r="OX18" s="187" t="s">
        <v>1233</v>
      </c>
      <c r="OY18" s="187" t="s">
        <v>1234</v>
      </c>
      <c r="OZ18" s="187" t="s">
        <v>1235</v>
      </c>
      <c r="PA18" s="187" t="s">
        <v>1236</v>
      </c>
      <c r="PB18" s="187" t="s">
        <v>1237</v>
      </c>
      <c r="PC18" s="187" t="s">
        <v>1238</v>
      </c>
      <c r="PD18" s="187" t="s">
        <v>1239</v>
      </c>
      <c r="PE18" s="187" t="s">
        <v>1240</v>
      </c>
      <c r="PF18" s="187" t="s">
        <v>1241</v>
      </c>
      <c r="PG18" s="187" t="s">
        <v>1242</v>
      </c>
      <c r="PH18" s="187" t="s">
        <v>1243</v>
      </c>
      <c r="PI18" s="187" t="s">
        <v>1244</v>
      </c>
      <c r="PJ18" s="187" t="s">
        <v>1245</v>
      </c>
      <c r="PK18" s="187" t="s">
        <v>1246</v>
      </c>
      <c r="PL18" s="187" t="s">
        <v>1247</v>
      </c>
      <c r="PM18" s="187" t="s">
        <v>1248</v>
      </c>
      <c r="PN18" s="187" t="s">
        <v>1249</v>
      </c>
      <c r="PO18" s="187" t="s">
        <v>1250</v>
      </c>
      <c r="PP18" s="187" t="s">
        <v>1251</v>
      </c>
      <c r="PQ18" s="187" t="s">
        <v>1252</v>
      </c>
      <c r="PR18" s="187" t="s">
        <v>1253</v>
      </c>
      <c r="PS18" s="187" t="s">
        <v>1254</v>
      </c>
      <c r="PT18" s="187" t="s">
        <v>1255</v>
      </c>
      <c r="PU18" s="187" t="s">
        <v>1256</v>
      </c>
      <c r="PV18" s="187" t="s">
        <v>1257</v>
      </c>
      <c r="PW18" s="187" t="s">
        <v>1258</v>
      </c>
      <c r="PX18" s="187" t="s">
        <v>1259</v>
      </c>
      <c r="PY18" s="187" t="s">
        <v>1260</v>
      </c>
      <c r="PZ18" s="187" t="s">
        <v>1261</v>
      </c>
      <c r="QA18" s="187" t="s">
        <v>1262</v>
      </c>
      <c r="QB18" s="187" t="s">
        <v>1263</v>
      </c>
      <c r="QC18" s="187" t="s">
        <v>1264</v>
      </c>
      <c r="QD18" s="187" t="s">
        <v>1265</v>
      </c>
      <c r="QE18" s="187" t="s">
        <v>1266</v>
      </c>
      <c r="QF18" s="187" t="s">
        <v>1267</v>
      </c>
      <c r="QG18" s="187" t="s">
        <v>1268</v>
      </c>
      <c r="QH18" s="187" t="s">
        <v>1269</v>
      </c>
      <c r="QI18" s="187" t="s">
        <v>1270</v>
      </c>
      <c r="QJ18" s="187" t="s">
        <v>1271</v>
      </c>
      <c r="QK18" s="187" t="s">
        <v>1272</v>
      </c>
      <c r="QL18" s="187" t="s">
        <v>1273</v>
      </c>
      <c r="QM18" s="187" t="s">
        <v>1274</v>
      </c>
      <c r="QN18" s="187" t="s">
        <v>1275</v>
      </c>
      <c r="QO18" s="187" t="s">
        <v>1276</v>
      </c>
      <c r="QP18" s="187" t="s">
        <v>1277</v>
      </c>
      <c r="QQ18" s="187" t="s">
        <v>1278</v>
      </c>
      <c r="QR18" s="187" t="s">
        <v>1279</v>
      </c>
      <c r="QS18" s="187" t="s">
        <v>1280</v>
      </c>
      <c r="QT18" s="187" t="s">
        <v>1281</v>
      </c>
      <c r="QU18" s="187" t="s">
        <v>1282</v>
      </c>
      <c r="QV18" s="187" t="s">
        <v>1283</v>
      </c>
      <c r="QW18" s="187" t="s">
        <v>1284</v>
      </c>
      <c r="QX18" s="187" t="s">
        <v>1285</v>
      </c>
      <c r="QY18" s="187" t="s">
        <v>1286</v>
      </c>
      <c r="QZ18" s="187" t="s">
        <v>1287</v>
      </c>
      <c r="RA18" s="187" t="s">
        <v>1288</v>
      </c>
      <c r="RB18" s="187" t="s">
        <v>1289</v>
      </c>
      <c r="RC18" s="187" t="s">
        <v>1290</v>
      </c>
      <c r="RD18" s="187" t="s">
        <v>1291</v>
      </c>
      <c r="RE18" s="187" t="s">
        <v>1292</v>
      </c>
      <c r="RF18" s="187" t="s">
        <v>1293</v>
      </c>
      <c r="RG18" s="187" t="s">
        <v>1294</v>
      </c>
      <c r="RH18" s="187" t="s">
        <v>528</v>
      </c>
      <c r="RI18" s="187" t="s">
        <v>529</v>
      </c>
      <c r="RJ18" s="187" t="s">
        <v>530</v>
      </c>
      <c r="RK18" s="187" t="s">
        <v>531</v>
      </c>
      <c r="RL18" s="187" t="s">
        <v>532</v>
      </c>
      <c r="RM18" s="187" t="s">
        <v>533</v>
      </c>
      <c r="RN18" s="187" t="s">
        <v>534</v>
      </c>
      <c r="RO18" s="187" t="s">
        <v>535</v>
      </c>
      <c r="RP18" s="187" t="s">
        <v>536</v>
      </c>
      <c r="RQ18" s="187" t="s">
        <v>537</v>
      </c>
      <c r="RR18" s="187" t="s">
        <v>538</v>
      </c>
      <c r="RS18" s="187" t="s">
        <v>539</v>
      </c>
      <c r="RT18" s="187" t="s">
        <v>540</v>
      </c>
      <c r="RU18" s="187" t="s">
        <v>541</v>
      </c>
      <c r="RV18" s="187" t="s">
        <v>542</v>
      </c>
      <c r="RW18" s="187" t="s">
        <v>543</v>
      </c>
      <c r="RX18" s="187" t="s">
        <v>544</v>
      </c>
      <c r="RY18" s="187" t="s">
        <v>545</v>
      </c>
      <c r="RZ18" s="187" t="s">
        <v>546</v>
      </c>
      <c r="SA18" s="187" t="s">
        <v>547</v>
      </c>
      <c r="SB18" s="187" t="s">
        <v>548</v>
      </c>
      <c r="SC18" s="187" t="s">
        <v>549</v>
      </c>
      <c r="SD18" s="187" t="s">
        <v>550</v>
      </c>
      <c r="SE18" s="187" t="s">
        <v>551</v>
      </c>
      <c r="SF18" s="187" t="s">
        <v>552</v>
      </c>
      <c r="SG18" s="187" t="s">
        <v>553</v>
      </c>
      <c r="SH18" s="187" t="s">
        <v>554</v>
      </c>
      <c r="SI18" s="187" t="s">
        <v>555</v>
      </c>
      <c r="SJ18" s="187" t="s">
        <v>556</v>
      </c>
      <c r="SK18" s="187" t="s">
        <v>557</v>
      </c>
      <c r="SL18" s="187" t="s">
        <v>558</v>
      </c>
      <c r="SM18" s="187" t="s">
        <v>559</v>
      </c>
      <c r="SN18" s="187" t="s">
        <v>560</v>
      </c>
      <c r="SO18" s="187" t="s">
        <v>561</v>
      </c>
      <c r="SP18" s="187" t="s">
        <v>562</v>
      </c>
      <c r="SQ18" s="187" t="s">
        <v>563</v>
      </c>
      <c r="SR18" s="187" t="s">
        <v>564</v>
      </c>
      <c r="SS18" s="187" t="s">
        <v>565</v>
      </c>
      <c r="ST18" s="175" t="s">
        <v>566</v>
      </c>
      <c r="SU18" s="187" t="s">
        <v>567</v>
      </c>
      <c r="SV18" s="187" t="s">
        <v>568</v>
      </c>
      <c r="SW18" s="187" t="s">
        <v>569</v>
      </c>
      <c r="SX18" s="187" t="s">
        <v>570</v>
      </c>
      <c r="SY18" s="187" t="s">
        <v>571</v>
      </c>
      <c r="SZ18" s="187" t="s">
        <v>572</v>
      </c>
      <c r="TA18" s="187" t="s">
        <v>573</v>
      </c>
      <c r="TB18" s="187" t="s">
        <v>574</v>
      </c>
      <c r="TC18" s="187" t="s">
        <v>575</v>
      </c>
      <c r="TD18" s="187" t="s">
        <v>576</v>
      </c>
      <c r="TE18" s="187" t="s">
        <v>577</v>
      </c>
      <c r="TF18" s="187" t="s">
        <v>578</v>
      </c>
      <c r="TG18" s="187" t="s">
        <v>579</v>
      </c>
      <c r="TH18" s="187" t="s">
        <v>580</v>
      </c>
      <c r="TI18" s="187" t="s">
        <v>581</v>
      </c>
      <c r="TJ18" s="187" t="s">
        <v>582</v>
      </c>
      <c r="TK18" s="187" t="s">
        <v>583</v>
      </c>
      <c r="TL18" s="187" t="s">
        <v>584</v>
      </c>
      <c r="TM18" s="187" t="s">
        <v>585</v>
      </c>
      <c r="TN18" s="187" t="s">
        <v>586</v>
      </c>
      <c r="TO18" s="187" t="s">
        <v>587</v>
      </c>
      <c r="TP18" s="187" t="s">
        <v>1295</v>
      </c>
      <c r="TQ18" s="187" t="s">
        <v>1296</v>
      </c>
      <c r="TR18" s="187" t="s">
        <v>1297</v>
      </c>
      <c r="TS18" s="187" t="s">
        <v>1298</v>
      </c>
      <c r="TT18" s="187" t="s">
        <v>1299</v>
      </c>
      <c r="TU18" s="187" t="s">
        <v>1300</v>
      </c>
      <c r="TV18" s="187" t="s">
        <v>1301</v>
      </c>
      <c r="TW18" s="187" t="s">
        <v>1302</v>
      </c>
      <c r="TX18" s="187" t="s">
        <v>1303</v>
      </c>
      <c r="TY18" s="187" t="s">
        <v>1304</v>
      </c>
      <c r="TZ18" s="187" t="s">
        <v>1305</v>
      </c>
      <c r="UA18" s="187" t="s">
        <v>1306</v>
      </c>
      <c r="UB18" s="187" t="s">
        <v>1307</v>
      </c>
      <c r="UC18" s="187" t="s">
        <v>1308</v>
      </c>
      <c r="UD18" s="187" t="s">
        <v>1309</v>
      </c>
      <c r="UE18" s="187" t="s">
        <v>1310</v>
      </c>
    </row>
    <row r="19" spans="1:551" x14ac:dyDescent="0.25">
      <c r="A19" t="s">
        <v>588</v>
      </c>
      <c r="B19">
        <v>1</v>
      </c>
      <c r="C19" t="s">
        <v>589</v>
      </c>
      <c r="D19">
        <v>3864302</v>
      </c>
      <c r="E19">
        <v>1378</v>
      </c>
      <c r="F19">
        <v>3864302</v>
      </c>
      <c r="G19" t="s">
        <v>0</v>
      </c>
      <c r="H19">
        <v>2238654</v>
      </c>
      <c r="I19">
        <v>7366</v>
      </c>
      <c r="J19">
        <v>57.9</v>
      </c>
      <c r="K19">
        <v>0.2</v>
      </c>
      <c r="L19">
        <v>2226504</v>
      </c>
      <c r="M19">
        <v>7277</v>
      </c>
      <c r="N19">
        <v>57.6</v>
      </c>
      <c r="O19">
        <v>0.2</v>
      </c>
      <c r="P19">
        <v>2042025</v>
      </c>
      <c r="Q19">
        <v>7394</v>
      </c>
      <c r="R19">
        <v>52.8</v>
      </c>
      <c r="S19">
        <v>0.2</v>
      </c>
      <c r="T19">
        <v>184479</v>
      </c>
      <c r="U19">
        <v>3250</v>
      </c>
      <c r="V19">
        <v>4.8</v>
      </c>
      <c r="W19">
        <v>0.1</v>
      </c>
      <c r="X19">
        <v>12150</v>
      </c>
      <c r="Y19">
        <v>727</v>
      </c>
      <c r="Z19">
        <v>0.3</v>
      </c>
      <c r="AA19">
        <v>0.1</v>
      </c>
      <c r="AB19">
        <v>1625648</v>
      </c>
      <c r="AC19">
        <v>7869</v>
      </c>
      <c r="AD19">
        <v>42.1</v>
      </c>
      <c r="AE19">
        <v>0.2</v>
      </c>
      <c r="AF19">
        <v>2226504</v>
      </c>
      <c r="AG19">
        <v>7277</v>
      </c>
      <c r="AH19">
        <v>2226504</v>
      </c>
      <c r="AI19" t="s">
        <v>0</v>
      </c>
      <c r="AJ19" t="s">
        <v>0</v>
      </c>
      <c r="AK19" t="s">
        <v>0</v>
      </c>
      <c r="AL19">
        <v>8.3000000000000007</v>
      </c>
      <c r="AM19">
        <v>0.1</v>
      </c>
      <c r="AN19">
        <v>2016206</v>
      </c>
      <c r="AO19">
        <v>1160</v>
      </c>
      <c r="AP19">
        <v>2016206</v>
      </c>
      <c r="AQ19" t="s">
        <v>0</v>
      </c>
      <c r="AR19">
        <v>1064636</v>
      </c>
      <c r="AS19">
        <v>4961</v>
      </c>
      <c r="AT19">
        <v>52.8</v>
      </c>
      <c r="AU19">
        <v>0.2</v>
      </c>
      <c r="AV19">
        <v>1063176</v>
      </c>
      <c r="AW19">
        <v>4908</v>
      </c>
      <c r="AX19">
        <v>52.7</v>
      </c>
      <c r="AY19">
        <v>0.2</v>
      </c>
      <c r="AZ19">
        <v>972492</v>
      </c>
      <c r="BA19">
        <v>5116</v>
      </c>
      <c r="BB19">
        <v>48.2</v>
      </c>
      <c r="BC19">
        <v>0.3</v>
      </c>
      <c r="BD19">
        <v>334610</v>
      </c>
      <c r="BE19">
        <v>1936</v>
      </c>
      <c r="BF19">
        <v>334610</v>
      </c>
      <c r="BG19" t="s">
        <v>0</v>
      </c>
      <c r="BH19">
        <v>218846</v>
      </c>
      <c r="BI19">
        <v>2669</v>
      </c>
      <c r="BJ19">
        <v>65.400000000000006</v>
      </c>
      <c r="BK19">
        <v>0.7</v>
      </c>
      <c r="BL19">
        <v>698142</v>
      </c>
      <c r="BM19">
        <v>2738</v>
      </c>
      <c r="BN19">
        <v>698142</v>
      </c>
      <c r="BO19" t="s">
        <v>0</v>
      </c>
      <c r="BP19">
        <v>478164</v>
      </c>
      <c r="BQ19">
        <v>3822</v>
      </c>
      <c r="BR19">
        <v>68.5</v>
      </c>
      <c r="BS19">
        <v>0.5</v>
      </c>
      <c r="BT19">
        <v>2014965</v>
      </c>
      <c r="BU19">
        <v>7402</v>
      </c>
      <c r="BV19">
        <v>2014965</v>
      </c>
      <c r="BW19" t="s">
        <v>0</v>
      </c>
      <c r="BX19">
        <v>1727392</v>
      </c>
      <c r="BY19">
        <v>6650</v>
      </c>
      <c r="BZ19">
        <v>85.7</v>
      </c>
      <c r="CA19">
        <v>0.2</v>
      </c>
      <c r="CB19">
        <v>176555</v>
      </c>
      <c r="CC19">
        <v>3487</v>
      </c>
      <c r="CD19">
        <v>8.8000000000000007</v>
      </c>
      <c r="CE19">
        <v>0.2</v>
      </c>
      <c r="CF19">
        <v>7841</v>
      </c>
      <c r="CG19">
        <v>512</v>
      </c>
      <c r="CH19">
        <v>0.4</v>
      </c>
      <c r="CI19">
        <v>0.1</v>
      </c>
      <c r="CJ19">
        <v>23010</v>
      </c>
      <c r="CK19">
        <v>1060</v>
      </c>
      <c r="CL19">
        <v>1.1000000000000001</v>
      </c>
      <c r="CM19">
        <v>0.1</v>
      </c>
      <c r="CN19">
        <v>21176</v>
      </c>
      <c r="CO19">
        <v>1121</v>
      </c>
      <c r="CP19">
        <v>1.1000000000000001</v>
      </c>
      <c r="CQ19">
        <v>0.1</v>
      </c>
      <c r="CR19">
        <v>58991</v>
      </c>
      <c r="CS19">
        <v>1900</v>
      </c>
      <c r="CT19">
        <v>2.9</v>
      </c>
      <c r="CU19">
        <v>0.1</v>
      </c>
      <c r="CV19">
        <v>24.5</v>
      </c>
      <c r="CW19">
        <v>0.1</v>
      </c>
      <c r="CX19" t="s">
        <v>0</v>
      </c>
      <c r="CY19" t="s">
        <v>0</v>
      </c>
      <c r="CZ19">
        <v>2042025</v>
      </c>
      <c r="DA19">
        <v>7394</v>
      </c>
      <c r="DB19">
        <v>2042025</v>
      </c>
      <c r="DC19" t="s">
        <v>0</v>
      </c>
      <c r="DD19">
        <v>685523</v>
      </c>
      <c r="DE19">
        <v>6863</v>
      </c>
      <c r="DF19">
        <v>33.6</v>
      </c>
      <c r="DG19">
        <v>0.3</v>
      </c>
      <c r="DH19">
        <v>339793</v>
      </c>
      <c r="DI19">
        <v>4232</v>
      </c>
      <c r="DJ19">
        <v>16.600000000000001</v>
      </c>
      <c r="DK19">
        <v>0.2</v>
      </c>
      <c r="DL19">
        <v>489112</v>
      </c>
      <c r="DM19">
        <v>4290</v>
      </c>
      <c r="DN19">
        <v>24</v>
      </c>
      <c r="DO19">
        <v>0.2</v>
      </c>
      <c r="DP19">
        <v>199303</v>
      </c>
      <c r="DQ19">
        <v>3307</v>
      </c>
      <c r="DR19">
        <v>9.8000000000000007</v>
      </c>
      <c r="DS19">
        <v>0.2</v>
      </c>
      <c r="DT19">
        <v>328294</v>
      </c>
      <c r="DU19">
        <v>4611</v>
      </c>
      <c r="DV19">
        <v>16.100000000000001</v>
      </c>
      <c r="DW19">
        <v>0.2</v>
      </c>
      <c r="DX19">
        <v>2042025</v>
      </c>
      <c r="DY19">
        <v>7394</v>
      </c>
      <c r="DZ19">
        <v>2042025</v>
      </c>
      <c r="EA19" t="s">
        <v>0</v>
      </c>
      <c r="EB19">
        <v>32734</v>
      </c>
      <c r="EC19">
        <v>1207</v>
      </c>
      <c r="ED19">
        <v>1.6</v>
      </c>
      <c r="EE19">
        <v>0.1</v>
      </c>
      <c r="EF19">
        <v>130941</v>
      </c>
      <c r="EG19">
        <v>2774</v>
      </c>
      <c r="EH19">
        <v>6.4</v>
      </c>
      <c r="EI19">
        <v>0.1</v>
      </c>
      <c r="EJ19">
        <v>286717</v>
      </c>
      <c r="EK19">
        <v>4046</v>
      </c>
      <c r="EL19">
        <v>14</v>
      </c>
      <c r="EM19">
        <v>0.2</v>
      </c>
      <c r="EN19">
        <v>51708</v>
      </c>
      <c r="EO19">
        <v>1635</v>
      </c>
      <c r="EP19">
        <v>2.5</v>
      </c>
      <c r="EQ19">
        <v>0.1</v>
      </c>
      <c r="ER19">
        <v>245282</v>
      </c>
      <c r="ES19">
        <v>3772</v>
      </c>
      <c r="ET19">
        <v>12</v>
      </c>
      <c r="EU19">
        <v>0.2</v>
      </c>
      <c r="EV19">
        <v>108057</v>
      </c>
      <c r="EW19">
        <v>2293</v>
      </c>
      <c r="EX19">
        <v>5.3</v>
      </c>
      <c r="EY19">
        <v>0.1</v>
      </c>
      <c r="EZ19">
        <v>34578</v>
      </c>
      <c r="FA19">
        <v>1468</v>
      </c>
      <c r="FB19">
        <v>1.7</v>
      </c>
      <c r="FC19">
        <v>0.1</v>
      </c>
      <c r="FD19">
        <v>114110</v>
      </c>
      <c r="FE19">
        <v>2650</v>
      </c>
      <c r="FF19">
        <v>5.6</v>
      </c>
      <c r="FG19">
        <v>0.1</v>
      </c>
      <c r="FH19">
        <v>190058</v>
      </c>
      <c r="FI19">
        <v>3177</v>
      </c>
      <c r="FJ19">
        <v>9.3000000000000007</v>
      </c>
      <c r="FK19">
        <v>0.1</v>
      </c>
      <c r="FL19">
        <v>458758</v>
      </c>
      <c r="FM19">
        <v>4921</v>
      </c>
      <c r="FN19">
        <v>22.5</v>
      </c>
      <c r="FO19">
        <v>0.2</v>
      </c>
      <c r="FP19">
        <v>170092</v>
      </c>
      <c r="FQ19">
        <v>3297</v>
      </c>
      <c r="FR19">
        <v>8.3000000000000007</v>
      </c>
      <c r="FS19">
        <v>0.2</v>
      </c>
      <c r="FT19">
        <v>105318</v>
      </c>
      <c r="FU19">
        <v>2491</v>
      </c>
      <c r="FV19">
        <v>5.2</v>
      </c>
      <c r="FW19">
        <v>0.1</v>
      </c>
      <c r="FX19">
        <v>113672</v>
      </c>
      <c r="FY19">
        <v>2532</v>
      </c>
      <c r="FZ19">
        <v>5.6</v>
      </c>
      <c r="GA19">
        <v>0.1</v>
      </c>
      <c r="GB19">
        <v>2042025</v>
      </c>
      <c r="GC19">
        <v>7394</v>
      </c>
      <c r="GD19">
        <v>2042025</v>
      </c>
      <c r="GE19" t="s">
        <v>0</v>
      </c>
      <c r="GF19">
        <v>1605585</v>
      </c>
      <c r="GG19">
        <v>6903</v>
      </c>
      <c r="GH19">
        <v>78.599999999999994</v>
      </c>
      <c r="GI19">
        <v>0.2</v>
      </c>
      <c r="GJ19">
        <v>326315</v>
      </c>
      <c r="GK19">
        <v>4560</v>
      </c>
      <c r="GL19">
        <v>16</v>
      </c>
      <c r="GM19">
        <v>0.2</v>
      </c>
      <c r="GN19">
        <v>106312</v>
      </c>
      <c r="GO19">
        <v>2155</v>
      </c>
      <c r="GP19">
        <v>5.2</v>
      </c>
      <c r="GQ19">
        <v>0.1</v>
      </c>
      <c r="GR19">
        <v>3813</v>
      </c>
      <c r="GS19">
        <v>432</v>
      </c>
      <c r="GT19">
        <v>0.2</v>
      </c>
      <c r="GU19">
        <v>0.1</v>
      </c>
      <c r="GV19">
        <v>1851061</v>
      </c>
      <c r="GW19">
        <v>5444</v>
      </c>
      <c r="GX19">
        <v>1851061</v>
      </c>
      <c r="GY19" t="s">
        <v>0</v>
      </c>
      <c r="GZ19">
        <v>179345</v>
      </c>
      <c r="HA19">
        <v>2820</v>
      </c>
      <c r="HB19">
        <v>9.6999999999999993</v>
      </c>
      <c r="HC19">
        <v>0.1</v>
      </c>
      <c r="HD19">
        <v>126347</v>
      </c>
      <c r="HE19">
        <v>2394</v>
      </c>
      <c r="HF19">
        <v>6.8</v>
      </c>
      <c r="HG19">
        <v>0.1</v>
      </c>
      <c r="HH19">
        <v>232886</v>
      </c>
      <c r="HI19">
        <v>2800</v>
      </c>
      <c r="HJ19">
        <v>12.6</v>
      </c>
      <c r="HK19">
        <v>0.2</v>
      </c>
      <c r="HL19">
        <v>207646</v>
      </c>
      <c r="HM19">
        <v>2620</v>
      </c>
      <c r="HN19">
        <v>11.2</v>
      </c>
      <c r="HO19">
        <v>0.1</v>
      </c>
      <c r="HP19">
        <v>259141</v>
      </c>
      <c r="HQ19">
        <v>2965</v>
      </c>
      <c r="HR19">
        <v>14</v>
      </c>
      <c r="HS19">
        <v>0.2</v>
      </c>
      <c r="HT19">
        <v>322474</v>
      </c>
      <c r="HU19">
        <v>3625</v>
      </c>
      <c r="HV19">
        <v>17.399999999999999</v>
      </c>
      <c r="HW19">
        <v>0.2</v>
      </c>
      <c r="HX19">
        <v>204249</v>
      </c>
      <c r="HY19">
        <v>2881</v>
      </c>
      <c r="HZ19">
        <v>11</v>
      </c>
      <c r="IA19">
        <v>0.1</v>
      </c>
      <c r="IB19">
        <v>198428</v>
      </c>
      <c r="IC19">
        <v>3089</v>
      </c>
      <c r="ID19">
        <v>10.7</v>
      </c>
      <c r="IE19">
        <v>0.2</v>
      </c>
      <c r="IF19">
        <v>66462</v>
      </c>
      <c r="IG19">
        <v>1583</v>
      </c>
      <c r="IH19">
        <v>3.6</v>
      </c>
      <c r="II19">
        <v>0.1</v>
      </c>
      <c r="IJ19">
        <v>54083</v>
      </c>
      <c r="IK19">
        <v>1438</v>
      </c>
      <c r="IL19">
        <v>2.9</v>
      </c>
      <c r="IM19">
        <v>0.1</v>
      </c>
      <c r="IN19">
        <v>44758</v>
      </c>
      <c r="IO19">
        <v>314</v>
      </c>
      <c r="IP19" t="s">
        <v>0</v>
      </c>
      <c r="IQ19" t="s">
        <v>0</v>
      </c>
      <c r="IR19">
        <v>62061</v>
      </c>
      <c r="IS19">
        <v>341</v>
      </c>
      <c r="IT19" t="s">
        <v>0</v>
      </c>
      <c r="IU19" t="s">
        <v>0</v>
      </c>
      <c r="IV19">
        <v>1341347</v>
      </c>
      <c r="IW19">
        <v>5654</v>
      </c>
      <c r="IX19">
        <v>72.5</v>
      </c>
      <c r="IY19">
        <v>0.2</v>
      </c>
      <c r="IZ19">
        <v>64659</v>
      </c>
      <c r="JA19">
        <v>385</v>
      </c>
      <c r="JB19" t="s">
        <v>0</v>
      </c>
      <c r="JC19" t="s">
        <v>0</v>
      </c>
      <c r="JD19">
        <v>647005</v>
      </c>
      <c r="JE19">
        <v>3446</v>
      </c>
      <c r="JF19">
        <v>35</v>
      </c>
      <c r="JG19">
        <v>0.2</v>
      </c>
      <c r="JH19">
        <v>17463</v>
      </c>
      <c r="JI19">
        <v>74</v>
      </c>
      <c r="JJ19" t="s">
        <v>0</v>
      </c>
      <c r="JK19" t="s">
        <v>0</v>
      </c>
      <c r="JL19">
        <v>391092</v>
      </c>
      <c r="JM19">
        <v>3107</v>
      </c>
      <c r="JN19">
        <v>21.1</v>
      </c>
      <c r="JO19">
        <v>0.2</v>
      </c>
      <c r="JP19">
        <v>22788</v>
      </c>
      <c r="JQ19">
        <v>347</v>
      </c>
      <c r="JR19" t="s">
        <v>0</v>
      </c>
      <c r="JS19" t="s">
        <v>0</v>
      </c>
      <c r="JT19">
        <v>124139</v>
      </c>
      <c r="JU19">
        <v>2206</v>
      </c>
      <c r="JV19">
        <v>6.7</v>
      </c>
      <c r="JW19">
        <v>0.1</v>
      </c>
      <c r="JX19">
        <v>9031</v>
      </c>
      <c r="JY19">
        <v>99</v>
      </c>
      <c r="JZ19" t="s">
        <v>0</v>
      </c>
      <c r="KA19" t="s">
        <v>0</v>
      </c>
      <c r="KB19">
        <v>33125</v>
      </c>
      <c r="KC19">
        <v>1335</v>
      </c>
      <c r="KD19">
        <v>1.8</v>
      </c>
      <c r="KE19">
        <v>0.1</v>
      </c>
      <c r="KF19">
        <v>2660</v>
      </c>
      <c r="KG19">
        <v>111</v>
      </c>
      <c r="KH19" t="s">
        <v>0</v>
      </c>
      <c r="KI19" t="s">
        <v>0</v>
      </c>
      <c r="KJ19">
        <v>288494</v>
      </c>
      <c r="KK19">
        <v>4008</v>
      </c>
      <c r="KL19">
        <v>15.6</v>
      </c>
      <c r="KM19">
        <v>0.2</v>
      </c>
      <c r="KN19">
        <v>1232880</v>
      </c>
      <c r="KO19">
        <v>5064</v>
      </c>
      <c r="KP19">
        <v>1232880</v>
      </c>
      <c r="KQ19" t="s">
        <v>0</v>
      </c>
      <c r="KR19">
        <v>75648</v>
      </c>
      <c r="KS19">
        <v>2419</v>
      </c>
      <c r="KT19">
        <v>6.1</v>
      </c>
      <c r="KU19">
        <v>0.2</v>
      </c>
      <c r="KV19">
        <v>48200</v>
      </c>
      <c r="KW19">
        <v>1509</v>
      </c>
      <c r="KX19">
        <v>3.9</v>
      </c>
      <c r="KY19">
        <v>0.1</v>
      </c>
      <c r="KZ19">
        <v>119043</v>
      </c>
      <c r="LA19">
        <v>2022</v>
      </c>
      <c r="LB19">
        <v>9.6999999999999993</v>
      </c>
      <c r="LC19">
        <v>0.2</v>
      </c>
      <c r="LD19">
        <v>124508</v>
      </c>
      <c r="LE19">
        <v>2382</v>
      </c>
      <c r="LF19">
        <v>10.1</v>
      </c>
      <c r="LG19">
        <v>0.2</v>
      </c>
      <c r="LH19">
        <v>172083</v>
      </c>
      <c r="LI19">
        <v>2515</v>
      </c>
      <c r="LJ19">
        <v>14</v>
      </c>
      <c r="LK19">
        <v>0.2</v>
      </c>
      <c r="LL19">
        <v>239627</v>
      </c>
      <c r="LM19">
        <v>3031</v>
      </c>
      <c r="LN19">
        <v>19.399999999999999</v>
      </c>
      <c r="LO19">
        <v>0.2</v>
      </c>
      <c r="LP19">
        <v>169443</v>
      </c>
      <c r="LQ19">
        <v>2834</v>
      </c>
      <c r="LR19">
        <v>13.7</v>
      </c>
      <c r="LS19">
        <v>0.2</v>
      </c>
      <c r="LT19">
        <v>174885</v>
      </c>
      <c r="LU19">
        <v>2833</v>
      </c>
      <c r="LV19">
        <v>14.2</v>
      </c>
      <c r="LW19">
        <v>0.2</v>
      </c>
      <c r="LX19">
        <v>60603</v>
      </c>
      <c r="LY19">
        <v>1462</v>
      </c>
      <c r="LZ19">
        <v>4.9000000000000004</v>
      </c>
      <c r="MA19">
        <v>0.1</v>
      </c>
      <c r="MB19">
        <v>48840</v>
      </c>
      <c r="MC19">
        <v>1293</v>
      </c>
      <c r="MD19">
        <v>4</v>
      </c>
      <c r="ME19">
        <v>0.1</v>
      </c>
      <c r="MF19">
        <v>56828</v>
      </c>
      <c r="MG19">
        <v>414</v>
      </c>
      <c r="MH19" t="s">
        <v>0</v>
      </c>
      <c r="MI19" t="s">
        <v>0</v>
      </c>
      <c r="MJ19">
        <v>74189</v>
      </c>
      <c r="MK19">
        <v>447</v>
      </c>
      <c r="ML19" t="s">
        <v>0</v>
      </c>
      <c r="MM19" t="s">
        <v>0</v>
      </c>
      <c r="MN19">
        <v>24736</v>
      </c>
      <c r="MO19">
        <v>146</v>
      </c>
      <c r="MP19" t="s">
        <v>0</v>
      </c>
      <c r="MQ19" t="s">
        <v>0</v>
      </c>
      <c r="MR19">
        <v>618181</v>
      </c>
      <c r="MS19">
        <v>4084</v>
      </c>
      <c r="MT19">
        <v>618181</v>
      </c>
      <c r="MU19" t="s">
        <v>0</v>
      </c>
      <c r="MV19">
        <v>25046</v>
      </c>
      <c r="MW19">
        <v>273</v>
      </c>
      <c r="MX19" t="s">
        <v>0</v>
      </c>
      <c r="MY19" t="s">
        <v>0</v>
      </c>
      <c r="MZ19">
        <v>36128</v>
      </c>
      <c r="NA19">
        <v>409</v>
      </c>
      <c r="NB19" t="s">
        <v>0</v>
      </c>
      <c r="NC19" t="s">
        <v>0</v>
      </c>
      <c r="ND19">
        <v>27882</v>
      </c>
      <c r="NE19">
        <v>284</v>
      </c>
      <c r="NF19" t="s">
        <v>0</v>
      </c>
      <c r="NG19" t="s">
        <v>0</v>
      </c>
      <c r="NH19">
        <v>45742</v>
      </c>
      <c r="NI19">
        <v>341</v>
      </c>
      <c r="NJ19" t="s">
        <v>0</v>
      </c>
      <c r="NK19" t="s">
        <v>0</v>
      </c>
      <c r="NL19">
        <v>33598</v>
      </c>
      <c r="NM19">
        <v>413</v>
      </c>
      <c r="NN19" t="s">
        <v>0</v>
      </c>
      <c r="NO19" t="s">
        <v>0</v>
      </c>
      <c r="NP19">
        <v>4761291</v>
      </c>
      <c r="NQ19">
        <v>732</v>
      </c>
      <c r="NR19">
        <v>4761291</v>
      </c>
      <c r="NS19" t="s">
        <v>0</v>
      </c>
      <c r="NT19">
        <v>4208373</v>
      </c>
      <c r="NU19">
        <v>8015</v>
      </c>
      <c r="NV19">
        <v>88.4</v>
      </c>
      <c r="NW19">
        <v>0.2</v>
      </c>
      <c r="NX19">
        <v>3162223</v>
      </c>
      <c r="NY19">
        <v>15298</v>
      </c>
      <c r="NZ19">
        <v>66.400000000000006</v>
      </c>
      <c r="OA19">
        <v>0.3</v>
      </c>
      <c r="OB19">
        <v>1687781</v>
      </c>
      <c r="OC19">
        <v>9530</v>
      </c>
      <c r="OD19">
        <v>35.4</v>
      </c>
      <c r="OE19">
        <v>0.2</v>
      </c>
      <c r="OF19">
        <v>552918</v>
      </c>
      <c r="OG19">
        <v>8018</v>
      </c>
      <c r="OH19">
        <v>11.6</v>
      </c>
      <c r="OI19">
        <v>0.2</v>
      </c>
      <c r="OJ19">
        <v>1103328</v>
      </c>
      <c r="OK19">
        <v>468</v>
      </c>
      <c r="OL19">
        <v>1103328</v>
      </c>
      <c r="OM19" t="s">
        <v>0</v>
      </c>
      <c r="ON19">
        <v>39111</v>
      </c>
      <c r="OO19">
        <v>2005</v>
      </c>
      <c r="OP19">
        <v>3.5</v>
      </c>
      <c r="OQ19">
        <v>0.2</v>
      </c>
      <c r="OR19">
        <v>2935565</v>
      </c>
      <c r="OS19">
        <v>976</v>
      </c>
      <c r="OT19">
        <v>2935565</v>
      </c>
      <c r="OU19" t="s">
        <v>0</v>
      </c>
      <c r="OV19">
        <v>2091111</v>
      </c>
      <c r="OW19">
        <v>6771</v>
      </c>
      <c r="OX19">
        <v>2091111</v>
      </c>
      <c r="OY19" t="s">
        <v>0</v>
      </c>
      <c r="OZ19">
        <v>1918289</v>
      </c>
      <c r="PA19">
        <v>7222</v>
      </c>
      <c r="PB19">
        <v>1918289</v>
      </c>
      <c r="PC19" t="s">
        <v>0</v>
      </c>
      <c r="PD19">
        <v>1646403</v>
      </c>
      <c r="PE19">
        <v>8421</v>
      </c>
      <c r="PF19">
        <v>85.8</v>
      </c>
      <c r="PG19">
        <v>0.3</v>
      </c>
      <c r="PH19">
        <v>1585576</v>
      </c>
      <c r="PI19">
        <v>8665</v>
      </c>
      <c r="PJ19">
        <v>82.7</v>
      </c>
      <c r="PK19">
        <v>0.3</v>
      </c>
      <c r="PL19">
        <v>113606</v>
      </c>
      <c r="PM19">
        <v>2619</v>
      </c>
      <c r="PN19">
        <v>5.9</v>
      </c>
      <c r="PO19">
        <v>0.1</v>
      </c>
      <c r="PP19">
        <v>271886</v>
      </c>
      <c r="PQ19">
        <v>5061</v>
      </c>
      <c r="PR19">
        <v>14.2</v>
      </c>
      <c r="PS19">
        <v>0.3</v>
      </c>
      <c r="PT19">
        <v>172822</v>
      </c>
      <c r="PU19">
        <v>3098</v>
      </c>
      <c r="PV19">
        <v>172822</v>
      </c>
      <c r="PW19" t="s">
        <v>0</v>
      </c>
      <c r="PX19">
        <v>93002</v>
      </c>
      <c r="PY19">
        <v>2365</v>
      </c>
      <c r="PZ19">
        <v>53.8</v>
      </c>
      <c r="QA19">
        <v>1.1000000000000001</v>
      </c>
      <c r="QB19">
        <v>64698</v>
      </c>
      <c r="QC19">
        <v>1994</v>
      </c>
      <c r="QD19">
        <v>37.4</v>
      </c>
      <c r="QE19">
        <v>1</v>
      </c>
      <c r="QF19">
        <v>33870</v>
      </c>
      <c r="QG19">
        <v>1344</v>
      </c>
      <c r="QH19">
        <v>19.600000000000001</v>
      </c>
      <c r="QI19">
        <v>0.8</v>
      </c>
      <c r="QJ19">
        <v>79820</v>
      </c>
      <c r="QK19">
        <v>2491</v>
      </c>
      <c r="QL19">
        <v>46.2</v>
      </c>
      <c r="QM19">
        <v>1.1000000000000001</v>
      </c>
      <c r="QN19">
        <v>844454</v>
      </c>
      <c r="QO19">
        <v>6682</v>
      </c>
      <c r="QP19">
        <v>844454</v>
      </c>
      <c r="QQ19" t="s">
        <v>0</v>
      </c>
      <c r="QR19">
        <v>685518</v>
      </c>
      <c r="QS19">
        <v>5737</v>
      </c>
      <c r="QT19">
        <v>81.2</v>
      </c>
      <c r="QU19">
        <v>0.4</v>
      </c>
      <c r="QV19">
        <v>433419</v>
      </c>
      <c r="QW19">
        <v>4974</v>
      </c>
      <c r="QX19">
        <v>51.3</v>
      </c>
      <c r="QY19">
        <v>0.5</v>
      </c>
      <c r="QZ19">
        <v>338409</v>
      </c>
      <c r="RA19">
        <v>4317</v>
      </c>
      <c r="RB19">
        <v>40.1</v>
      </c>
      <c r="RC19">
        <v>0.4</v>
      </c>
      <c r="RD19">
        <v>158936</v>
      </c>
      <c r="RE19">
        <v>3700</v>
      </c>
      <c r="RF19">
        <v>18.8</v>
      </c>
      <c r="RG19">
        <v>0.4</v>
      </c>
      <c r="RH19" t="s">
        <v>0</v>
      </c>
      <c r="RI19" t="s">
        <v>0</v>
      </c>
      <c r="RJ19">
        <v>14</v>
      </c>
      <c r="RK19">
        <v>0.3</v>
      </c>
      <c r="RL19" t="s">
        <v>0</v>
      </c>
      <c r="RM19" t="s">
        <v>0</v>
      </c>
      <c r="RN19">
        <v>22.7</v>
      </c>
      <c r="RO19">
        <v>0.5</v>
      </c>
      <c r="RP19" t="s">
        <v>0</v>
      </c>
      <c r="RQ19" t="s">
        <v>0</v>
      </c>
      <c r="RR19">
        <v>22.7</v>
      </c>
      <c r="RS19">
        <v>1</v>
      </c>
      <c r="RT19" t="s">
        <v>0</v>
      </c>
      <c r="RU19" t="s">
        <v>0</v>
      </c>
      <c r="RV19">
        <v>6.2</v>
      </c>
      <c r="RW19">
        <v>0.2</v>
      </c>
      <c r="RX19" t="s">
        <v>0</v>
      </c>
      <c r="RY19" t="s">
        <v>0</v>
      </c>
      <c r="RZ19">
        <v>8.9</v>
      </c>
      <c r="SA19">
        <v>0.4</v>
      </c>
      <c r="SB19" t="s">
        <v>0</v>
      </c>
      <c r="SC19" t="s">
        <v>0</v>
      </c>
      <c r="SD19">
        <v>7.7</v>
      </c>
      <c r="SE19">
        <v>0.7</v>
      </c>
      <c r="SF19" t="s">
        <v>0</v>
      </c>
      <c r="SG19" t="s">
        <v>0</v>
      </c>
      <c r="SH19">
        <v>37.200000000000003</v>
      </c>
      <c r="SI19">
        <v>0.7</v>
      </c>
      <c r="SJ19" t="s">
        <v>0</v>
      </c>
      <c r="SK19" t="s">
        <v>0</v>
      </c>
      <c r="SL19">
        <v>48.5</v>
      </c>
      <c r="SM19">
        <v>0.9</v>
      </c>
      <c r="SN19" t="s">
        <v>0</v>
      </c>
      <c r="SO19" t="s">
        <v>0</v>
      </c>
      <c r="SP19">
        <v>51.4</v>
      </c>
      <c r="SQ19">
        <v>2.2999999999999998</v>
      </c>
      <c r="SR19" t="s">
        <v>0</v>
      </c>
      <c r="SS19" t="s">
        <v>0</v>
      </c>
      <c r="ST19">
        <v>18.399999999999999</v>
      </c>
      <c r="SU19">
        <v>0.2</v>
      </c>
      <c r="SV19" t="s">
        <v>0</v>
      </c>
      <c r="SW19" t="s">
        <v>0</v>
      </c>
      <c r="SX19">
        <v>26.5</v>
      </c>
      <c r="SY19">
        <v>0.5</v>
      </c>
      <c r="SZ19" t="s">
        <v>0</v>
      </c>
      <c r="TA19" t="s">
        <v>0</v>
      </c>
      <c r="TB19">
        <v>26.3</v>
      </c>
      <c r="TC19">
        <v>0.5</v>
      </c>
      <c r="TD19" t="s">
        <v>0</v>
      </c>
      <c r="TE19" t="s">
        <v>0</v>
      </c>
      <c r="TF19">
        <v>30.1</v>
      </c>
      <c r="TG19">
        <v>0.9</v>
      </c>
      <c r="TH19" t="s">
        <v>0</v>
      </c>
      <c r="TI19" t="s">
        <v>0</v>
      </c>
      <c r="TJ19">
        <v>25</v>
      </c>
      <c r="TK19">
        <v>0.5</v>
      </c>
      <c r="TL19" t="s">
        <v>0</v>
      </c>
      <c r="TM19" t="s">
        <v>0</v>
      </c>
      <c r="TN19">
        <v>16</v>
      </c>
      <c r="TO19">
        <v>0.2</v>
      </c>
      <c r="TP19" t="s">
        <v>0</v>
      </c>
      <c r="TQ19" t="s">
        <v>0</v>
      </c>
      <c r="TR19">
        <v>17.3</v>
      </c>
      <c r="TS19">
        <v>0.2</v>
      </c>
      <c r="TT19" t="s">
        <v>0</v>
      </c>
      <c r="TU19" t="s">
        <v>0</v>
      </c>
      <c r="TV19">
        <v>10.6</v>
      </c>
      <c r="TW19">
        <v>0.2</v>
      </c>
      <c r="TX19" t="s">
        <v>0</v>
      </c>
      <c r="TY19" t="s">
        <v>0</v>
      </c>
      <c r="TZ19">
        <v>15.6</v>
      </c>
      <c r="UA19">
        <v>0.3</v>
      </c>
      <c r="UB19" t="s">
        <v>0</v>
      </c>
      <c r="UC19" t="s">
        <v>0</v>
      </c>
      <c r="UD19">
        <v>31.6</v>
      </c>
      <c r="UE19">
        <v>0.4</v>
      </c>
    </row>
    <row r="20" spans="1:551" x14ac:dyDescent="0.25">
      <c r="A20" t="s">
        <v>590</v>
      </c>
      <c r="B20">
        <v>2</v>
      </c>
      <c r="C20" t="s">
        <v>591</v>
      </c>
      <c r="D20">
        <v>568732</v>
      </c>
      <c r="E20">
        <v>603</v>
      </c>
      <c r="F20">
        <v>568732</v>
      </c>
      <c r="G20" t="s">
        <v>0</v>
      </c>
      <c r="H20">
        <v>400475</v>
      </c>
      <c r="I20">
        <v>2069</v>
      </c>
      <c r="J20">
        <v>70.400000000000006</v>
      </c>
      <c r="K20">
        <v>0.4</v>
      </c>
      <c r="L20">
        <v>384093</v>
      </c>
      <c r="M20">
        <v>2186</v>
      </c>
      <c r="N20">
        <v>67.5</v>
      </c>
      <c r="O20">
        <v>0.4</v>
      </c>
      <c r="P20">
        <v>353954</v>
      </c>
      <c r="Q20">
        <v>2158</v>
      </c>
      <c r="R20">
        <v>62.2</v>
      </c>
      <c r="S20">
        <v>0.4</v>
      </c>
      <c r="T20">
        <v>30139</v>
      </c>
      <c r="U20">
        <v>1298</v>
      </c>
      <c r="V20">
        <v>5.3</v>
      </c>
      <c r="W20">
        <v>0.2</v>
      </c>
      <c r="X20">
        <v>16382</v>
      </c>
      <c r="Y20">
        <v>803</v>
      </c>
      <c r="Z20">
        <v>2.9</v>
      </c>
      <c r="AA20">
        <v>0.1</v>
      </c>
      <c r="AB20">
        <v>168257</v>
      </c>
      <c r="AC20">
        <v>2113</v>
      </c>
      <c r="AD20">
        <v>29.6</v>
      </c>
      <c r="AE20">
        <v>0.4</v>
      </c>
      <c r="AF20">
        <v>384093</v>
      </c>
      <c r="AG20">
        <v>2186</v>
      </c>
      <c r="AH20">
        <v>384093</v>
      </c>
      <c r="AI20" t="s">
        <v>0</v>
      </c>
      <c r="AJ20" t="s">
        <v>0</v>
      </c>
      <c r="AK20" t="s">
        <v>0</v>
      </c>
      <c r="AL20">
        <v>7.8</v>
      </c>
      <c r="AM20">
        <v>0.3</v>
      </c>
      <c r="AN20">
        <v>270077</v>
      </c>
      <c r="AO20">
        <v>497</v>
      </c>
      <c r="AP20">
        <v>270077</v>
      </c>
      <c r="AQ20" t="s">
        <v>0</v>
      </c>
      <c r="AR20">
        <v>176859</v>
      </c>
      <c r="AS20">
        <v>1481</v>
      </c>
      <c r="AT20">
        <v>65.5</v>
      </c>
      <c r="AU20">
        <v>0.6</v>
      </c>
      <c r="AV20">
        <v>174942</v>
      </c>
      <c r="AW20">
        <v>1527</v>
      </c>
      <c r="AX20">
        <v>64.8</v>
      </c>
      <c r="AY20">
        <v>0.6</v>
      </c>
      <c r="AZ20">
        <v>163092</v>
      </c>
      <c r="BA20">
        <v>1413</v>
      </c>
      <c r="BB20">
        <v>60.4</v>
      </c>
      <c r="BC20">
        <v>0.6</v>
      </c>
      <c r="BD20">
        <v>62920</v>
      </c>
      <c r="BE20">
        <v>753</v>
      </c>
      <c r="BF20">
        <v>62920</v>
      </c>
      <c r="BG20" t="s">
        <v>0</v>
      </c>
      <c r="BH20">
        <v>38825</v>
      </c>
      <c r="BI20">
        <v>1091</v>
      </c>
      <c r="BJ20">
        <v>61.7</v>
      </c>
      <c r="BK20">
        <v>1.6</v>
      </c>
      <c r="BL20">
        <v>114690</v>
      </c>
      <c r="BM20">
        <v>897</v>
      </c>
      <c r="BN20">
        <v>114690</v>
      </c>
      <c r="BO20" t="s">
        <v>0</v>
      </c>
      <c r="BP20">
        <v>79579</v>
      </c>
      <c r="BQ20">
        <v>1534</v>
      </c>
      <c r="BR20">
        <v>69.400000000000006</v>
      </c>
      <c r="BS20">
        <v>1.2</v>
      </c>
      <c r="BT20">
        <v>359987</v>
      </c>
      <c r="BU20">
        <v>1987</v>
      </c>
      <c r="BV20">
        <v>359987</v>
      </c>
      <c r="BW20" t="s">
        <v>0</v>
      </c>
      <c r="BX20">
        <v>245271</v>
      </c>
      <c r="BY20">
        <v>2447</v>
      </c>
      <c r="BZ20">
        <v>68.099999999999994</v>
      </c>
      <c r="CA20">
        <v>0.6</v>
      </c>
      <c r="CB20">
        <v>44962</v>
      </c>
      <c r="CC20">
        <v>1741</v>
      </c>
      <c r="CD20">
        <v>12.5</v>
      </c>
      <c r="CE20">
        <v>0.5</v>
      </c>
      <c r="CF20">
        <v>5425</v>
      </c>
      <c r="CG20">
        <v>553</v>
      </c>
      <c r="CH20">
        <v>1.5</v>
      </c>
      <c r="CI20">
        <v>0.2</v>
      </c>
      <c r="CJ20">
        <v>28304</v>
      </c>
      <c r="CK20">
        <v>1212</v>
      </c>
      <c r="CL20">
        <v>7.9</v>
      </c>
      <c r="CM20">
        <v>0.3</v>
      </c>
      <c r="CN20">
        <v>19450</v>
      </c>
      <c r="CO20">
        <v>843</v>
      </c>
      <c r="CP20">
        <v>5.4</v>
      </c>
      <c r="CQ20">
        <v>0.2</v>
      </c>
      <c r="CR20">
        <v>16575</v>
      </c>
      <c r="CS20">
        <v>943</v>
      </c>
      <c r="CT20">
        <v>4.5999999999999996</v>
      </c>
      <c r="CU20">
        <v>0.3</v>
      </c>
      <c r="CV20">
        <v>18.899999999999999</v>
      </c>
      <c r="CW20">
        <v>0.3</v>
      </c>
      <c r="CX20" t="s">
        <v>0</v>
      </c>
      <c r="CY20" t="s">
        <v>0</v>
      </c>
      <c r="CZ20">
        <v>353954</v>
      </c>
      <c r="DA20">
        <v>2158</v>
      </c>
      <c r="DB20">
        <v>353954</v>
      </c>
      <c r="DC20" t="s">
        <v>0</v>
      </c>
      <c r="DD20">
        <v>129916</v>
      </c>
      <c r="DE20">
        <v>2029</v>
      </c>
      <c r="DF20">
        <v>36.700000000000003</v>
      </c>
      <c r="DG20">
        <v>0.6</v>
      </c>
      <c r="DH20">
        <v>62543</v>
      </c>
      <c r="DI20">
        <v>1832</v>
      </c>
      <c r="DJ20">
        <v>17.7</v>
      </c>
      <c r="DK20">
        <v>0.5</v>
      </c>
      <c r="DL20">
        <v>78806</v>
      </c>
      <c r="DM20">
        <v>1916</v>
      </c>
      <c r="DN20">
        <v>22.3</v>
      </c>
      <c r="DO20">
        <v>0.5</v>
      </c>
      <c r="DP20">
        <v>43695</v>
      </c>
      <c r="DQ20">
        <v>1450</v>
      </c>
      <c r="DR20">
        <v>12.3</v>
      </c>
      <c r="DS20">
        <v>0.4</v>
      </c>
      <c r="DT20">
        <v>38994</v>
      </c>
      <c r="DU20">
        <v>1328</v>
      </c>
      <c r="DV20">
        <v>11</v>
      </c>
      <c r="DW20">
        <v>0.4</v>
      </c>
      <c r="DX20">
        <v>353954</v>
      </c>
      <c r="DY20">
        <v>2158</v>
      </c>
      <c r="DZ20">
        <v>353954</v>
      </c>
      <c r="EA20" t="s">
        <v>0</v>
      </c>
      <c r="EB20">
        <v>19545</v>
      </c>
      <c r="EC20">
        <v>1010</v>
      </c>
      <c r="ED20">
        <v>5.5</v>
      </c>
      <c r="EE20">
        <v>0.3</v>
      </c>
      <c r="EF20">
        <v>25926</v>
      </c>
      <c r="EG20">
        <v>1228</v>
      </c>
      <c r="EH20">
        <v>7.3</v>
      </c>
      <c r="EI20">
        <v>0.4</v>
      </c>
      <c r="EJ20">
        <v>12882</v>
      </c>
      <c r="EK20">
        <v>872</v>
      </c>
      <c r="EL20">
        <v>3.6</v>
      </c>
      <c r="EM20">
        <v>0.2</v>
      </c>
      <c r="EN20">
        <v>6623</v>
      </c>
      <c r="EO20">
        <v>614</v>
      </c>
      <c r="EP20">
        <v>1.9</v>
      </c>
      <c r="EQ20">
        <v>0.2</v>
      </c>
      <c r="ER20">
        <v>38333</v>
      </c>
      <c r="ES20">
        <v>1287</v>
      </c>
      <c r="ET20">
        <v>10.8</v>
      </c>
      <c r="EU20">
        <v>0.4</v>
      </c>
      <c r="EV20">
        <v>27944</v>
      </c>
      <c r="EW20">
        <v>1058</v>
      </c>
      <c r="EX20">
        <v>7.9</v>
      </c>
      <c r="EY20">
        <v>0.3</v>
      </c>
      <c r="EZ20">
        <v>7288</v>
      </c>
      <c r="FA20">
        <v>620</v>
      </c>
      <c r="FB20">
        <v>2.1</v>
      </c>
      <c r="FC20">
        <v>0.2</v>
      </c>
      <c r="FD20">
        <v>13498</v>
      </c>
      <c r="FE20">
        <v>680</v>
      </c>
      <c r="FF20">
        <v>3.8</v>
      </c>
      <c r="FG20">
        <v>0.2</v>
      </c>
      <c r="FH20">
        <v>30107</v>
      </c>
      <c r="FI20">
        <v>1314</v>
      </c>
      <c r="FJ20">
        <v>8.5</v>
      </c>
      <c r="FK20">
        <v>0.4</v>
      </c>
      <c r="FL20">
        <v>83457</v>
      </c>
      <c r="FM20">
        <v>1706</v>
      </c>
      <c r="FN20">
        <v>23.6</v>
      </c>
      <c r="FO20">
        <v>0.5</v>
      </c>
      <c r="FP20">
        <v>32333</v>
      </c>
      <c r="FQ20">
        <v>1186</v>
      </c>
      <c r="FR20">
        <v>9.1</v>
      </c>
      <c r="FS20">
        <v>0.3</v>
      </c>
      <c r="FT20">
        <v>15141</v>
      </c>
      <c r="FU20">
        <v>883</v>
      </c>
      <c r="FV20">
        <v>4.3</v>
      </c>
      <c r="FW20">
        <v>0.2</v>
      </c>
      <c r="FX20">
        <v>40877</v>
      </c>
      <c r="FY20">
        <v>1226</v>
      </c>
      <c r="FZ20">
        <v>11.5</v>
      </c>
      <c r="GA20">
        <v>0.3</v>
      </c>
      <c r="GB20">
        <v>353954</v>
      </c>
      <c r="GC20">
        <v>2158</v>
      </c>
      <c r="GD20">
        <v>353954</v>
      </c>
      <c r="GE20" t="s">
        <v>0</v>
      </c>
      <c r="GF20">
        <v>241654</v>
      </c>
      <c r="GG20">
        <v>2338</v>
      </c>
      <c r="GH20">
        <v>68.3</v>
      </c>
      <c r="GI20">
        <v>0.5</v>
      </c>
      <c r="GJ20">
        <v>89119</v>
      </c>
      <c r="GK20">
        <v>1739</v>
      </c>
      <c r="GL20">
        <v>25.2</v>
      </c>
      <c r="GM20">
        <v>0.5</v>
      </c>
      <c r="GN20">
        <v>22388</v>
      </c>
      <c r="GO20">
        <v>1013</v>
      </c>
      <c r="GP20">
        <v>6.3</v>
      </c>
      <c r="GQ20">
        <v>0.3</v>
      </c>
      <c r="GR20">
        <v>793</v>
      </c>
      <c r="GS20">
        <v>177</v>
      </c>
      <c r="GT20">
        <v>0.2</v>
      </c>
      <c r="GU20">
        <v>0.1</v>
      </c>
      <c r="GV20">
        <v>250235</v>
      </c>
      <c r="GW20">
        <v>1399</v>
      </c>
      <c r="GX20">
        <v>250235</v>
      </c>
      <c r="GY20" t="s">
        <v>0</v>
      </c>
      <c r="GZ20">
        <v>9216</v>
      </c>
      <c r="HA20">
        <v>576</v>
      </c>
      <c r="HB20">
        <v>3.7</v>
      </c>
      <c r="HC20">
        <v>0.2</v>
      </c>
      <c r="HD20">
        <v>8418</v>
      </c>
      <c r="HE20">
        <v>515</v>
      </c>
      <c r="HF20">
        <v>3.4</v>
      </c>
      <c r="HG20">
        <v>0.2</v>
      </c>
      <c r="HH20">
        <v>17694</v>
      </c>
      <c r="HI20">
        <v>735</v>
      </c>
      <c r="HJ20">
        <v>7.1</v>
      </c>
      <c r="HK20">
        <v>0.3</v>
      </c>
      <c r="HL20">
        <v>17606</v>
      </c>
      <c r="HM20">
        <v>761</v>
      </c>
      <c r="HN20">
        <v>7</v>
      </c>
      <c r="HO20">
        <v>0.3</v>
      </c>
      <c r="HP20">
        <v>28444</v>
      </c>
      <c r="HQ20">
        <v>1153</v>
      </c>
      <c r="HR20">
        <v>11.4</v>
      </c>
      <c r="HS20">
        <v>0.4</v>
      </c>
      <c r="HT20">
        <v>44769</v>
      </c>
      <c r="HU20">
        <v>1237</v>
      </c>
      <c r="HV20">
        <v>17.899999999999999</v>
      </c>
      <c r="HW20">
        <v>0.5</v>
      </c>
      <c r="HX20">
        <v>36934</v>
      </c>
      <c r="HY20">
        <v>1413</v>
      </c>
      <c r="HZ20">
        <v>14.8</v>
      </c>
      <c r="IA20">
        <v>0.6</v>
      </c>
      <c r="IB20">
        <v>48139</v>
      </c>
      <c r="IC20">
        <v>1099</v>
      </c>
      <c r="ID20">
        <v>19.2</v>
      </c>
      <c r="IE20">
        <v>0.4</v>
      </c>
      <c r="IF20">
        <v>22037</v>
      </c>
      <c r="IG20">
        <v>982</v>
      </c>
      <c r="IH20">
        <v>8.8000000000000007</v>
      </c>
      <c r="II20">
        <v>0.4</v>
      </c>
      <c r="IJ20">
        <v>16978</v>
      </c>
      <c r="IK20">
        <v>800</v>
      </c>
      <c r="IL20">
        <v>6.8</v>
      </c>
      <c r="IM20">
        <v>0.3</v>
      </c>
      <c r="IN20">
        <v>74444</v>
      </c>
      <c r="IO20">
        <v>809</v>
      </c>
      <c r="IP20" t="s">
        <v>0</v>
      </c>
      <c r="IQ20" t="s">
        <v>0</v>
      </c>
      <c r="IR20">
        <v>92191</v>
      </c>
      <c r="IS20">
        <v>1095</v>
      </c>
      <c r="IT20" t="s">
        <v>0</v>
      </c>
      <c r="IU20" t="s">
        <v>0</v>
      </c>
      <c r="IV20">
        <v>215850</v>
      </c>
      <c r="IW20">
        <v>1511</v>
      </c>
      <c r="IX20">
        <v>86.3</v>
      </c>
      <c r="IY20">
        <v>0.4</v>
      </c>
      <c r="IZ20">
        <v>87627</v>
      </c>
      <c r="JA20">
        <v>1067</v>
      </c>
      <c r="JB20" t="s">
        <v>0</v>
      </c>
      <c r="JC20" t="s">
        <v>0</v>
      </c>
      <c r="JD20">
        <v>51359</v>
      </c>
      <c r="JE20">
        <v>905</v>
      </c>
      <c r="JF20">
        <v>20.5</v>
      </c>
      <c r="JG20">
        <v>0.3</v>
      </c>
      <c r="JH20">
        <v>16571</v>
      </c>
      <c r="JI20">
        <v>269</v>
      </c>
      <c r="JJ20" t="s">
        <v>0</v>
      </c>
      <c r="JK20" t="s">
        <v>0</v>
      </c>
      <c r="JL20">
        <v>48192</v>
      </c>
      <c r="JM20">
        <v>975</v>
      </c>
      <c r="JN20">
        <v>19.3</v>
      </c>
      <c r="JO20">
        <v>0.4</v>
      </c>
      <c r="JP20">
        <v>28895</v>
      </c>
      <c r="JQ20">
        <v>772</v>
      </c>
      <c r="JR20" t="s">
        <v>0</v>
      </c>
      <c r="JS20" t="s">
        <v>0</v>
      </c>
      <c r="JT20">
        <v>11360</v>
      </c>
      <c r="JU20">
        <v>701</v>
      </c>
      <c r="JV20">
        <v>4.5</v>
      </c>
      <c r="JW20">
        <v>0.3</v>
      </c>
      <c r="JX20">
        <v>9496</v>
      </c>
      <c r="JY20">
        <v>332</v>
      </c>
      <c r="JZ20" t="s">
        <v>0</v>
      </c>
      <c r="KA20" t="s">
        <v>0</v>
      </c>
      <c r="KB20">
        <v>15757</v>
      </c>
      <c r="KC20">
        <v>717</v>
      </c>
      <c r="KD20">
        <v>6.3</v>
      </c>
      <c r="KE20">
        <v>0.3</v>
      </c>
      <c r="KF20">
        <v>4159</v>
      </c>
      <c r="KG20">
        <v>193</v>
      </c>
      <c r="KH20" t="s">
        <v>0</v>
      </c>
      <c r="KI20" t="s">
        <v>0</v>
      </c>
      <c r="KJ20">
        <v>26194</v>
      </c>
      <c r="KK20">
        <v>915</v>
      </c>
      <c r="KL20">
        <v>10.5</v>
      </c>
      <c r="KM20">
        <v>0.4</v>
      </c>
      <c r="KN20">
        <v>166629</v>
      </c>
      <c r="KO20">
        <v>1645</v>
      </c>
      <c r="KP20">
        <v>166629</v>
      </c>
      <c r="KQ20" t="s">
        <v>0</v>
      </c>
      <c r="KR20">
        <v>4507</v>
      </c>
      <c r="KS20">
        <v>336</v>
      </c>
      <c r="KT20">
        <v>2.7</v>
      </c>
      <c r="KU20">
        <v>0.2</v>
      </c>
      <c r="KV20">
        <v>2766</v>
      </c>
      <c r="KW20">
        <v>313</v>
      </c>
      <c r="KX20">
        <v>1.7</v>
      </c>
      <c r="KY20">
        <v>0.2</v>
      </c>
      <c r="KZ20">
        <v>8018</v>
      </c>
      <c r="LA20">
        <v>565</v>
      </c>
      <c r="LB20">
        <v>4.8</v>
      </c>
      <c r="LC20">
        <v>0.3</v>
      </c>
      <c r="LD20">
        <v>9534</v>
      </c>
      <c r="LE20">
        <v>585</v>
      </c>
      <c r="LF20">
        <v>5.7</v>
      </c>
      <c r="LG20">
        <v>0.3</v>
      </c>
      <c r="LH20">
        <v>15981</v>
      </c>
      <c r="LI20">
        <v>844</v>
      </c>
      <c r="LJ20">
        <v>9.6</v>
      </c>
      <c r="LK20">
        <v>0.5</v>
      </c>
      <c r="LL20">
        <v>28670</v>
      </c>
      <c r="LM20">
        <v>945</v>
      </c>
      <c r="LN20">
        <v>17.2</v>
      </c>
      <c r="LO20">
        <v>0.5</v>
      </c>
      <c r="LP20">
        <v>27015</v>
      </c>
      <c r="LQ20">
        <v>1086</v>
      </c>
      <c r="LR20">
        <v>16.2</v>
      </c>
      <c r="LS20">
        <v>0.6</v>
      </c>
      <c r="LT20">
        <v>38062</v>
      </c>
      <c r="LU20">
        <v>1059</v>
      </c>
      <c r="LV20">
        <v>22.8</v>
      </c>
      <c r="LW20">
        <v>0.6</v>
      </c>
      <c r="LX20">
        <v>18142</v>
      </c>
      <c r="LY20">
        <v>904</v>
      </c>
      <c r="LZ20">
        <v>10.9</v>
      </c>
      <c r="MA20">
        <v>0.5</v>
      </c>
      <c r="MB20">
        <v>13934</v>
      </c>
      <c r="MC20">
        <v>658</v>
      </c>
      <c r="MD20">
        <v>8.4</v>
      </c>
      <c r="ME20">
        <v>0.4</v>
      </c>
      <c r="MF20">
        <v>87365</v>
      </c>
      <c r="MG20">
        <v>1180</v>
      </c>
      <c r="MH20" t="s">
        <v>0</v>
      </c>
      <c r="MI20" t="s">
        <v>0</v>
      </c>
      <c r="MJ20">
        <v>103495</v>
      </c>
      <c r="MK20">
        <v>1220</v>
      </c>
      <c r="ML20" t="s">
        <v>0</v>
      </c>
      <c r="MM20" t="s">
        <v>0</v>
      </c>
      <c r="MN20">
        <v>34191</v>
      </c>
      <c r="MO20">
        <v>375</v>
      </c>
      <c r="MP20" t="s">
        <v>0</v>
      </c>
      <c r="MQ20" t="s">
        <v>0</v>
      </c>
      <c r="MR20">
        <v>83606</v>
      </c>
      <c r="MS20">
        <v>1560</v>
      </c>
      <c r="MT20">
        <v>83606</v>
      </c>
      <c r="MU20" t="s">
        <v>0</v>
      </c>
      <c r="MV20">
        <v>47586</v>
      </c>
      <c r="MW20">
        <v>1433</v>
      </c>
      <c r="MX20" t="s">
        <v>0</v>
      </c>
      <c r="MY20" t="s">
        <v>0</v>
      </c>
      <c r="MZ20">
        <v>63871</v>
      </c>
      <c r="NA20">
        <v>1909</v>
      </c>
      <c r="NB20" t="s">
        <v>0</v>
      </c>
      <c r="NC20" t="s">
        <v>0</v>
      </c>
      <c r="ND20">
        <v>36691</v>
      </c>
      <c r="NE20">
        <v>356</v>
      </c>
      <c r="NF20" t="s">
        <v>0</v>
      </c>
      <c r="NG20" t="s">
        <v>0</v>
      </c>
      <c r="NH20">
        <v>58422</v>
      </c>
      <c r="NI20">
        <v>1465</v>
      </c>
      <c r="NJ20" t="s">
        <v>0</v>
      </c>
      <c r="NK20" t="s">
        <v>0</v>
      </c>
      <c r="NL20">
        <v>45769</v>
      </c>
      <c r="NM20">
        <v>723</v>
      </c>
      <c r="NN20" t="s">
        <v>0</v>
      </c>
      <c r="NO20" t="s">
        <v>0</v>
      </c>
      <c r="NP20">
        <v>712964</v>
      </c>
      <c r="NQ20">
        <v>791</v>
      </c>
      <c r="NR20">
        <v>712964</v>
      </c>
      <c r="NS20" t="s">
        <v>0</v>
      </c>
      <c r="NT20">
        <v>592366</v>
      </c>
      <c r="NU20">
        <v>2928</v>
      </c>
      <c r="NV20">
        <v>83.1</v>
      </c>
      <c r="NW20">
        <v>0.4</v>
      </c>
      <c r="NX20">
        <v>468881</v>
      </c>
      <c r="NY20">
        <v>4030</v>
      </c>
      <c r="NZ20">
        <v>65.8</v>
      </c>
      <c r="OA20">
        <v>0.6</v>
      </c>
      <c r="OB20">
        <v>194538</v>
      </c>
      <c r="OC20">
        <v>2895</v>
      </c>
      <c r="OD20">
        <v>27.3</v>
      </c>
      <c r="OE20">
        <v>0.4</v>
      </c>
      <c r="OF20">
        <v>120598</v>
      </c>
      <c r="OG20">
        <v>2947</v>
      </c>
      <c r="OH20">
        <v>16.899999999999999</v>
      </c>
      <c r="OI20">
        <v>0.4</v>
      </c>
      <c r="OJ20">
        <v>187160</v>
      </c>
      <c r="OK20">
        <v>157</v>
      </c>
      <c r="OL20">
        <v>187160</v>
      </c>
      <c r="OM20" t="s">
        <v>0</v>
      </c>
      <c r="ON20">
        <v>21589</v>
      </c>
      <c r="OO20">
        <v>1305</v>
      </c>
      <c r="OP20">
        <v>11.5</v>
      </c>
      <c r="OQ20">
        <v>0.7</v>
      </c>
      <c r="OR20">
        <v>457620</v>
      </c>
      <c r="OS20">
        <v>883</v>
      </c>
      <c r="OT20">
        <v>457620</v>
      </c>
      <c r="OU20" t="s">
        <v>0</v>
      </c>
      <c r="OV20">
        <v>361556</v>
      </c>
      <c r="OW20">
        <v>2038</v>
      </c>
      <c r="OX20">
        <v>361556</v>
      </c>
      <c r="OY20" t="s">
        <v>0</v>
      </c>
      <c r="OZ20">
        <v>333449</v>
      </c>
      <c r="PA20">
        <v>2084</v>
      </c>
      <c r="PB20">
        <v>333449</v>
      </c>
      <c r="PC20" t="s">
        <v>0</v>
      </c>
      <c r="PD20">
        <v>271820</v>
      </c>
      <c r="PE20">
        <v>2475</v>
      </c>
      <c r="PF20">
        <v>81.5</v>
      </c>
      <c r="PG20">
        <v>0.5</v>
      </c>
      <c r="PH20">
        <v>255936</v>
      </c>
      <c r="PI20">
        <v>2609</v>
      </c>
      <c r="PJ20">
        <v>76.8</v>
      </c>
      <c r="PK20">
        <v>0.6</v>
      </c>
      <c r="PL20">
        <v>30488</v>
      </c>
      <c r="PM20">
        <v>1304</v>
      </c>
      <c r="PN20">
        <v>9.1</v>
      </c>
      <c r="PO20">
        <v>0.4</v>
      </c>
      <c r="PP20">
        <v>61629</v>
      </c>
      <c r="PQ20">
        <v>1796</v>
      </c>
      <c r="PR20">
        <v>18.5</v>
      </c>
      <c r="PS20">
        <v>0.5</v>
      </c>
      <c r="PT20">
        <v>28107</v>
      </c>
      <c r="PU20">
        <v>1242</v>
      </c>
      <c r="PV20">
        <v>28107</v>
      </c>
      <c r="PW20" t="s">
        <v>0</v>
      </c>
      <c r="PX20">
        <v>15882</v>
      </c>
      <c r="PY20">
        <v>974</v>
      </c>
      <c r="PZ20">
        <v>56.5</v>
      </c>
      <c r="QA20">
        <v>2</v>
      </c>
      <c r="QB20">
        <v>10500</v>
      </c>
      <c r="QC20">
        <v>905</v>
      </c>
      <c r="QD20">
        <v>37.4</v>
      </c>
      <c r="QE20">
        <v>2.2999999999999998</v>
      </c>
      <c r="QF20">
        <v>6724</v>
      </c>
      <c r="QG20">
        <v>503</v>
      </c>
      <c r="QH20">
        <v>23.9</v>
      </c>
      <c r="QI20">
        <v>1.7</v>
      </c>
      <c r="QJ20">
        <v>12225</v>
      </c>
      <c r="QK20">
        <v>689</v>
      </c>
      <c r="QL20">
        <v>43.5</v>
      </c>
      <c r="QM20">
        <v>2</v>
      </c>
      <c r="QN20">
        <v>96064</v>
      </c>
      <c r="QO20">
        <v>1972</v>
      </c>
      <c r="QP20">
        <v>96064</v>
      </c>
      <c r="QQ20" t="s">
        <v>0</v>
      </c>
      <c r="QR20">
        <v>71826</v>
      </c>
      <c r="QS20">
        <v>1894</v>
      </c>
      <c r="QT20">
        <v>74.8</v>
      </c>
      <c r="QU20">
        <v>1.1000000000000001</v>
      </c>
      <c r="QV20">
        <v>48909</v>
      </c>
      <c r="QW20">
        <v>1571</v>
      </c>
      <c r="QX20">
        <v>50.9</v>
      </c>
      <c r="QY20">
        <v>1.2</v>
      </c>
      <c r="QZ20">
        <v>28917</v>
      </c>
      <c r="RA20">
        <v>1057</v>
      </c>
      <c r="RB20">
        <v>30.1</v>
      </c>
      <c r="RC20">
        <v>0.9</v>
      </c>
      <c r="RD20">
        <v>24238</v>
      </c>
      <c r="RE20">
        <v>1093</v>
      </c>
      <c r="RF20">
        <v>25.2</v>
      </c>
      <c r="RG20">
        <v>1.1000000000000001</v>
      </c>
      <c r="RH20" t="s">
        <v>0</v>
      </c>
      <c r="RI20" t="s">
        <v>0</v>
      </c>
      <c r="RJ20">
        <v>7</v>
      </c>
      <c r="RK20">
        <v>0.3</v>
      </c>
      <c r="RL20" t="s">
        <v>0</v>
      </c>
      <c r="RM20" t="s">
        <v>0</v>
      </c>
      <c r="RN20">
        <v>11.4</v>
      </c>
      <c r="RO20">
        <v>0.7</v>
      </c>
      <c r="RP20" t="s">
        <v>0</v>
      </c>
      <c r="RQ20" t="s">
        <v>0</v>
      </c>
      <c r="RR20">
        <v>11.9</v>
      </c>
      <c r="RS20">
        <v>1.4</v>
      </c>
      <c r="RT20" t="s">
        <v>0</v>
      </c>
      <c r="RU20" t="s">
        <v>0</v>
      </c>
      <c r="RV20">
        <v>2.9</v>
      </c>
      <c r="RW20">
        <v>0.3</v>
      </c>
      <c r="RX20" t="s">
        <v>0</v>
      </c>
      <c r="RY20" t="s">
        <v>0</v>
      </c>
      <c r="RZ20">
        <v>4.5</v>
      </c>
      <c r="SA20">
        <v>0.5</v>
      </c>
      <c r="SB20" t="s">
        <v>0</v>
      </c>
      <c r="SC20" t="s">
        <v>0</v>
      </c>
      <c r="SD20">
        <v>3</v>
      </c>
      <c r="SE20">
        <v>1</v>
      </c>
      <c r="SF20" t="s">
        <v>0</v>
      </c>
      <c r="SG20" t="s">
        <v>0</v>
      </c>
      <c r="SH20">
        <v>21.9</v>
      </c>
      <c r="SI20">
        <v>1.5</v>
      </c>
      <c r="SJ20" t="s">
        <v>0</v>
      </c>
      <c r="SK20" t="s">
        <v>0</v>
      </c>
      <c r="SL20">
        <v>28.9</v>
      </c>
      <c r="SM20">
        <v>1.9</v>
      </c>
      <c r="SN20" t="s">
        <v>0</v>
      </c>
      <c r="SO20" t="s">
        <v>0</v>
      </c>
      <c r="SP20">
        <v>35.9</v>
      </c>
      <c r="SQ20">
        <v>5.3</v>
      </c>
      <c r="SR20" t="s">
        <v>0</v>
      </c>
      <c r="SS20" t="s">
        <v>0</v>
      </c>
      <c r="ST20">
        <v>10.1</v>
      </c>
      <c r="SU20">
        <v>0.4</v>
      </c>
      <c r="SV20" t="s">
        <v>0</v>
      </c>
      <c r="SW20" t="s">
        <v>0</v>
      </c>
      <c r="SX20">
        <v>14.4</v>
      </c>
      <c r="SY20">
        <v>0.9</v>
      </c>
      <c r="SZ20" t="s">
        <v>0</v>
      </c>
      <c r="TA20" t="s">
        <v>0</v>
      </c>
      <c r="TB20">
        <v>14</v>
      </c>
      <c r="TC20">
        <v>0.9</v>
      </c>
      <c r="TD20" t="s">
        <v>0</v>
      </c>
      <c r="TE20" t="s">
        <v>0</v>
      </c>
      <c r="TF20">
        <v>15.7</v>
      </c>
      <c r="TG20">
        <v>1.2</v>
      </c>
      <c r="TH20" t="s">
        <v>0</v>
      </c>
      <c r="TI20" t="s">
        <v>0</v>
      </c>
      <c r="TJ20">
        <v>13.3</v>
      </c>
      <c r="TK20">
        <v>1</v>
      </c>
      <c r="TL20" t="s">
        <v>0</v>
      </c>
      <c r="TM20" t="s">
        <v>0</v>
      </c>
      <c r="TN20">
        <v>8.6999999999999993</v>
      </c>
      <c r="TO20">
        <v>0.3</v>
      </c>
      <c r="TP20" t="s">
        <v>0</v>
      </c>
      <c r="TQ20" t="s">
        <v>0</v>
      </c>
      <c r="TR20">
        <v>9.3000000000000007</v>
      </c>
      <c r="TS20">
        <v>0.3</v>
      </c>
      <c r="TT20" t="s">
        <v>0</v>
      </c>
      <c r="TU20" t="s">
        <v>0</v>
      </c>
      <c r="TV20">
        <v>4.5</v>
      </c>
      <c r="TW20">
        <v>0.5</v>
      </c>
      <c r="TX20" t="s">
        <v>0</v>
      </c>
      <c r="TY20" t="s">
        <v>0</v>
      </c>
      <c r="TZ20">
        <v>8.1</v>
      </c>
      <c r="UA20">
        <v>0.4</v>
      </c>
      <c r="UB20" t="s">
        <v>0</v>
      </c>
      <c r="UC20" t="s">
        <v>0</v>
      </c>
      <c r="UD20">
        <v>17.8</v>
      </c>
      <c r="UE20">
        <v>0.7</v>
      </c>
    </row>
    <row r="21" spans="1:551" x14ac:dyDescent="0.25">
      <c r="A21" t="s">
        <v>592</v>
      </c>
      <c r="B21">
        <v>4</v>
      </c>
      <c r="C21" t="s">
        <v>593</v>
      </c>
      <c r="D21">
        <v>5290839</v>
      </c>
      <c r="E21">
        <v>1502</v>
      </c>
      <c r="F21">
        <v>5290839</v>
      </c>
      <c r="G21" t="s">
        <v>0</v>
      </c>
      <c r="H21">
        <v>3146717</v>
      </c>
      <c r="I21">
        <v>7568</v>
      </c>
      <c r="J21">
        <v>59.5</v>
      </c>
      <c r="K21">
        <v>0.1</v>
      </c>
      <c r="L21">
        <v>3129344</v>
      </c>
      <c r="M21">
        <v>7467</v>
      </c>
      <c r="N21">
        <v>59.1</v>
      </c>
      <c r="O21">
        <v>0.1</v>
      </c>
      <c r="P21">
        <v>2879372</v>
      </c>
      <c r="Q21">
        <v>8055</v>
      </c>
      <c r="R21">
        <v>54.4</v>
      </c>
      <c r="S21">
        <v>0.2</v>
      </c>
      <c r="T21">
        <v>249972</v>
      </c>
      <c r="U21">
        <v>4373</v>
      </c>
      <c r="V21">
        <v>4.7</v>
      </c>
      <c r="W21">
        <v>0.1</v>
      </c>
      <c r="X21">
        <v>17373</v>
      </c>
      <c r="Y21">
        <v>865</v>
      </c>
      <c r="Z21">
        <v>0.3</v>
      </c>
      <c r="AA21">
        <v>0.1</v>
      </c>
      <c r="AB21">
        <v>2144122</v>
      </c>
      <c r="AC21">
        <v>7479</v>
      </c>
      <c r="AD21">
        <v>40.5</v>
      </c>
      <c r="AE21">
        <v>0.1</v>
      </c>
      <c r="AF21">
        <v>3129344</v>
      </c>
      <c r="AG21">
        <v>7467</v>
      </c>
      <c r="AH21">
        <v>3129344</v>
      </c>
      <c r="AI21" t="s">
        <v>0</v>
      </c>
      <c r="AJ21" t="s">
        <v>0</v>
      </c>
      <c r="AK21" t="s">
        <v>0</v>
      </c>
      <c r="AL21">
        <v>8</v>
      </c>
      <c r="AM21">
        <v>0.1</v>
      </c>
      <c r="AN21">
        <v>2680314</v>
      </c>
      <c r="AO21">
        <v>1252</v>
      </c>
      <c r="AP21">
        <v>2680314</v>
      </c>
      <c r="AQ21" t="s">
        <v>0</v>
      </c>
      <c r="AR21">
        <v>1459311</v>
      </c>
      <c r="AS21">
        <v>5771</v>
      </c>
      <c r="AT21">
        <v>54.4</v>
      </c>
      <c r="AU21">
        <v>0.2</v>
      </c>
      <c r="AV21">
        <v>1456939</v>
      </c>
      <c r="AW21">
        <v>5812</v>
      </c>
      <c r="AX21">
        <v>54.4</v>
      </c>
      <c r="AY21">
        <v>0.2</v>
      </c>
      <c r="AZ21">
        <v>1343209</v>
      </c>
      <c r="BA21">
        <v>5945</v>
      </c>
      <c r="BB21">
        <v>50.1</v>
      </c>
      <c r="BC21">
        <v>0.2</v>
      </c>
      <c r="BD21">
        <v>500955</v>
      </c>
      <c r="BE21">
        <v>2484</v>
      </c>
      <c r="BF21">
        <v>500955</v>
      </c>
      <c r="BG21" t="s">
        <v>0</v>
      </c>
      <c r="BH21">
        <v>301682</v>
      </c>
      <c r="BI21">
        <v>3571</v>
      </c>
      <c r="BJ21">
        <v>60.2</v>
      </c>
      <c r="BK21">
        <v>0.7</v>
      </c>
      <c r="BL21">
        <v>1028318</v>
      </c>
      <c r="BM21">
        <v>2819</v>
      </c>
      <c r="BN21">
        <v>1028318</v>
      </c>
      <c r="BO21" t="s">
        <v>0</v>
      </c>
      <c r="BP21">
        <v>680760</v>
      </c>
      <c r="BQ21">
        <v>4721</v>
      </c>
      <c r="BR21">
        <v>66.2</v>
      </c>
      <c r="BS21">
        <v>0.4</v>
      </c>
      <c r="BT21">
        <v>2843107</v>
      </c>
      <c r="BU21">
        <v>8262</v>
      </c>
      <c r="BV21">
        <v>2843107</v>
      </c>
      <c r="BW21" t="s">
        <v>0</v>
      </c>
      <c r="BX21">
        <v>2179692</v>
      </c>
      <c r="BY21">
        <v>8493</v>
      </c>
      <c r="BZ21">
        <v>76.7</v>
      </c>
      <c r="CA21">
        <v>0.2</v>
      </c>
      <c r="CB21">
        <v>309080</v>
      </c>
      <c r="CC21">
        <v>4963</v>
      </c>
      <c r="CD21">
        <v>10.9</v>
      </c>
      <c r="CE21">
        <v>0.2</v>
      </c>
      <c r="CF21">
        <v>57872</v>
      </c>
      <c r="CG21">
        <v>2138</v>
      </c>
      <c r="CH21">
        <v>2</v>
      </c>
      <c r="CI21">
        <v>0.1</v>
      </c>
      <c r="CJ21">
        <v>56645</v>
      </c>
      <c r="CK21">
        <v>1890</v>
      </c>
      <c r="CL21">
        <v>2</v>
      </c>
      <c r="CM21">
        <v>0.1</v>
      </c>
      <c r="CN21">
        <v>77731</v>
      </c>
      <c r="CO21">
        <v>2172</v>
      </c>
      <c r="CP21">
        <v>2.7</v>
      </c>
      <c r="CQ21">
        <v>0.1</v>
      </c>
      <c r="CR21">
        <v>162087</v>
      </c>
      <c r="CS21">
        <v>3066</v>
      </c>
      <c r="CT21">
        <v>5.7</v>
      </c>
      <c r="CU21">
        <v>0.1</v>
      </c>
      <c r="CV21">
        <v>24.9</v>
      </c>
      <c r="CW21">
        <v>0.1</v>
      </c>
      <c r="CX21" t="s">
        <v>0</v>
      </c>
      <c r="CY21" t="s">
        <v>0</v>
      </c>
      <c r="CZ21">
        <v>2879372</v>
      </c>
      <c r="DA21">
        <v>8055</v>
      </c>
      <c r="DB21">
        <v>2879372</v>
      </c>
      <c r="DC21" t="s">
        <v>0</v>
      </c>
      <c r="DD21">
        <v>1017992</v>
      </c>
      <c r="DE21">
        <v>7718</v>
      </c>
      <c r="DF21">
        <v>35.4</v>
      </c>
      <c r="DG21">
        <v>0.2</v>
      </c>
      <c r="DH21">
        <v>572224</v>
      </c>
      <c r="DI21">
        <v>6381</v>
      </c>
      <c r="DJ21">
        <v>19.899999999999999</v>
      </c>
      <c r="DK21">
        <v>0.2</v>
      </c>
      <c r="DL21">
        <v>747220</v>
      </c>
      <c r="DM21">
        <v>5433</v>
      </c>
      <c r="DN21">
        <v>26</v>
      </c>
      <c r="DO21">
        <v>0.2</v>
      </c>
      <c r="DP21">
        <v>263662</v>
      </c>
      <c r="DQ21">
        <v>4215</v>
      </c>
      <c r="DR21">
        <v>9.1999999999999993</v>
      </c>
      <c r="DS21">
        <v>0.1</v>
      </c>
      <c r="DT21">
        <v>278274</v>
      </c>
      <c r="DU21">
        <v>3617</v>
      </c>
      <c r="DV21">
        <v>9.6999999999999993</v>
      </c>
      <c r="DW21">
        <v>0.1</v>
      </c>
      <c r="DX21">
        <v>2879372</v>
      </c>
      <c r="DY21">
        <v>8055</v>
      </c>
      <c r="DZ21">
        <v>2879372</v>
      </c>
      <c r="EA21" t="s">
        <v>0</v>
      </c>
      <c r="EB21">
        <v>43301</v>
      </c>
      <c r="EC21">
        <v>1853</v>
      </c>
      <c r="ED21">
        <v>1.5</v>
      </c>
      <c r="EE21">
        <v>0.1</v>
      </c>
      <c r="EF21">
        <v>191422</v>
      </c>
      <c r="EG21">
        <v>3390</v>
      </c>
      <c r="EH21">
        <v>6.6</v>
      </c>
      <c r="EI21">
        <v>0.1</v>
      </c>
      <c r="EJ21">
        <v>206492</v>
      </c>
      <c r="EK21">
        <v>3186</v>
      </c>
      <c r="EL21">
        <v>7.2</v>
      </c>
      <c r="EM21">
        <v>0.1</v>
      </c>
      <c r="EN21">
        <v>67141</v>
      </c>
      <c r="EO21">
        <v>1815</v>
      </c>
      <c r="EP21">
        <v>2.2999999999999998</v>
      </c>
      <c r="EQ21">
        <v>0.1</v>
      </c>
      <c r="ER21">
        <v>352405</v>
      </c>
      <c r="ES21">
        <v>4209</v>
      </c>
      <c r="ET21">
        <v>12.2</v>
      </c>
      <c r="EU21">
        <v>0.1</v>
      </c>
      <c r="EV21">
        <v>142381</v>
      </c>
      <c r="EW21">
        <v>2687</v>
      </c>
      <c r="EX21">
        <v>4.9000000000000004</v>
      </c>
      <c r="EY21">
        <v>0.1</v>
      </c>
      <c r="EZ21">
        <v>51341</v>
      </c>
      <c r="FA21">
        <v>1638</v>
      </c>
      <c r="FB21">
        <v>1.8</v>
      </c>
      <c r="FC21">
        <v>0.1</v>
      </c>
      <c r="FD21">
        <v>234763</v>
      </c>
      <c r="FE21">
        <v>3765</v>
      </c>
      <c r="FF21">
        <v>8.1999999999999993</v>
      </c>
      <c r="FG21">
        <v>0.1</v>
      </c>
      <c r="FH21">
        <v>345614</v>
      </c>
      <c r="FI21">
        <v>4303</v>
      </c>
      <c r="FJ21">
        <v>12</v>
      </c>
      <c r="FK21">
        <v>0.1</v>
      </c>
      <c r="FL21">
        <v>637860</v>
      </c>
      <c r="FM21">
        <v>6617</v>
      </c>
      <c r="FN21">
        <v>22.2</v>
      </c>
      <c r="FO21">
        <v>0.2</v>
      </c>
      <c r="FP21">
        <v>313540</v>
      </c>
      <c r="FQ21">
        <v>4084</v>
      </c>
      <c r="FR21">
        <v>10.9</v>
      </c>
      <c r="FS21">
        <v>0.1</v>
      </c>
      <c r="FT21">
        <v>142418</v>
      </c>
      <c r="FU21">
        <v>2814</v>
      </c>
      <c r="FV21">
        <v>4.9000000000000004</v>
      </c>
      <c r="FW21">
        <v>0.1</v>
      </c>
      <c r="FX21">
        <v>150694</v>
      </c>
      <c r="FY21">
        <v>2703</v>
      </c>
      <c r="FZ21">
        <v>5.2</v>
      </c>
      <c r="GA21">
        <v>0.1</v>
      </c>
      <c r="GB21">
        <v>2879372</v>
      </c>
      <c r="GC21">
        <v>8055</v>
      </c>
      <c r="GD21">
        <v>2879372</v>
      </c>
      <c r="GE21" t="s">
        <v>0</v>
      </c>
      <c r="GF21">
        <v>2287751</v>
      </c>
      <c r="GG21">
        <v>7915</v>
      </c>
      <c r="GH21">
        <v>79.5</v>
      </c>
      <c r="GI21">
        <v>0.2</v>
      </c>
      <c r="GJ21">
        <v>412226</v>
      </c>
      <c r="GK21">
        <v>4907</v>
      </c>
      <c r="GL21">
        <v>14.3</v>
      </c>
      <c r="GM21">
        <v>0.2</v>
      </c>
      <c r="GN21">
        <v>174791</v>
      </c>
      <c r="GO21">
        <v>2768</v>
      </c>
      <c r="GP21">
        <v>6.1</v>
      </c>
      <c r="GQ21">
        <v>0.1</v>
      </c>
      <c r="GR21">
        <v>4604</v>
      </c>
      <c r="GS21">
        <v>533</v>
      </c>
      <c r="GT21">
        <v>0.2</v>
      </c>
      <c r="GU21">
        <v>0.1</v>
      </c>
      <c r="GV21">
        <v>2448919</v>
      </c>
      <c r="GW21">
        <v>7179</v>
      </c>
      <c r="GX21">
        <v>2448919</v>
      </c>
      <c r="GY21" t="s">
        <v>0</v>
      </c>
      <c r="GZ21">
        <v>183573</v>
      </c>
      <c r="HA21">
        <v>2815</v>
      </c>
      <c r="HB21">
        <v>7.5</v>
      </c>
      <c r="HC21">
        <v>0.1</v>
      </c>
      <c r="HD21">
        <v>125264</v>
      </c>
      <c r="HE21">
        <v>2844</v>
      </c>
      <c r="HF21">
        <v>5.0999999999999996</v>
      </c>
      <c r="HG21">
        <v>0.1</v>
      </c>
      <c r="HH21">
        <v>262188</v>
      </c>
      <c r="HI21">
        <v>3489</v>
      </c>
      <c r="HJ21">
        <v>10.7</v>
      </c>
      <c r="HK21">
        <v>0.1</v>
      </c>
      <c r="HL21">
        <v>264024</v>
      </c>
      <c r="HM21">
        <v>3354</v>
      </c>
      <c r="HN21">
        <v>10.8</v>
      </c>
      <c r="HO21">
        <v>0.1</v>
      </c>
      <c r="HP21">
        <v>356455</v>
      </c>
      <c r="HQ21">
        <v>3949</v>
      </c>
      <c r="HR21">
        <v>14.6</v>
      </c>
      <c r="HS21">
        <v>0.2</v>
      </c>
      <c r="HT21">
        <v>453655</v>
      </c>
      <c r="HU21">
        <v>4862</v>
      </c>
      <c r="HV21">
        <v>18.5</v>
      </c>
      <c r="HW21">
        <v>0.2</v>
      </c>
      <c r="HX21">
        <v>294491</v>
      </c>
      <c r="HY21">
        <v>4095</v>
      </c>
      <c r="HZ21">
        <v>12</v>
      </c>
      <c r="IA21">
        <v>0.2</v>
      </c>
      <c r="IB21">
        <v>299740</v>
      </c>
      <c r="IC21">
        <v>3707</v>
      </c>
      <c r="ID21">
        <v>12.2</v>
      </c>
      <c r="IE21">
        <v>0.1</v>
      </c>
      <c r="IF21">
        <v>107864</v>
      </c>
      <c r="IG21">
        <v>1966</v>
      </c>
      <c r="IH21">
        <v>4.4000000000000004</v>
      </c>
      <c r="II21">
        <v>0.1</v>
      </c>
      <c r="IJ21">
        <v>101665</v>
      </c>
      <c r="IK21">
        <v>1790</v>
      </c>
      <c r="IL21">
        <v>4.2</v>
      </c>
      <c r="IM21">
        <v>0.1</v>
      </c>
      <c r="IN21">
        <v>51340</v>
      </c>
      <c r="IO21">
        <v>231</v>
      </c>
      <c r="IP21" t="s">
        <v>0</v>
      </c>
      <c r="IQ21" t="s">
        <v>0</v>
      </c>
      <c r="IR21">
        <v>70432</v>
      </c>
      <c r="IS21">
        <v>328</v>
      </c>
      <c r="IT21" t="s">
        <v>0</v>
      </c>
      <c r="IU21" t="s">
        <v>0</v>
      </c>
      <c r="IV21">
        <v>1828184</v>
      </c>
      <c r="IW21">
        <v>7015</v>
      </c>
      <c r="IX21">
        <v>74.7</v>
      </c>
      <c r="IY21">
        <v>0.2</v>
      </c>
      <c r="IZ21">
        <v>71102</v>
      </c>
      <c r="JA21">
        <v>370</v>
      </c>
      <c r="JB21" t="s">
        <v>0</v>
      </c>
      <c r="JC21" t="s">
        <v>0</v>
      </c>
      <c r="JD21">
        <v>798443</v>
      </c>
      <c r="JE21">
        <v>4417</v>
      </c>
      <c r="JF21">
        <v>32.6</v>
      </c>
      <c r="JG21">
        <v>0.2</v>
      </c>
      <c r="JH21">
        <v>19240</v>
      </c>
      <c r="JI21">
        <v>69</v>
      </c>
      <c r="JJ21" t="s">
        <v>0</v>
      </c>
      <c r="JK21" t="s">
        <v>0</v>
      </c>
      <c r="JL21">
        <v>491960</v>
      </c>
      <c r="JM21">
        <v>4130</v>
      </c>
      <c r="JN21">
        <v>20.100000000000001</v>
      </c>
      <c r="JO21">
        <v>0.2</v>
      </c>
      <c r="JP21">
        <v>25197</v>
      </c>
      <c r="JQ21">
        <v>237</v>
      </c>
      <c r="JR21" t="s">
        <v>0</v>
      </c>
      <c r="JS21" t="s">
        <v>0</v>
      </c>
      <c r="JT21">
        <v>106411</v>
      </c>
      <c r="JU21">
        <v>1986</v>
      </c>
      <c r="JV21">
        <v>4.3</v>
      </c>
      <c r="JW21">
        <v>0.1</v>
      </c>
      <c r="JX21">
        <v>9880</v>
      </c>
      <c r="JY21">
        <v>118</v>
      </c>
      <c r="JZ21" t="s">
        <v>0</v>
      </c>
      <c r="KA21" t="s">
        <v>0</v>
      </c>
      <c r="KB21">
        <v>52202</v>
      </c>
      <c r="KC21">
        <v>1495</v>
      </c>
      <c r="KD21">
        <v>2.1</v>
      </c>
      <c r="KE21">
        <v>0.1</v>
      </c>
      <c r="KF21">
        <v>2950</v>
      </c>
      <c r="KG21">
        <v>104</v>
      </c>
      <c r="KH21" t="s">
        <v>0</v>
      </c>
      <c r="KI21" t="s">
        <v>0</v>
      </c>
      <c r="KJ21">
        <v>324423</v>
      </c>
      <c r="KK21">
        <v>3118</v>
      </c>
      <c r="KL21">
        <v>13.2</v>
      </c>
      <c r="KM21">
        <v>0.1</v>
      </c>
      <c r="KN21">
        <v>1602188</v>
      </c>
      <c r="KO21">
        <v>7978</v>
      </c>
      <c r="KP21">
        <v>1602188</v>
      </c>
      <c r="KQ21" t="s">
        <v>0</v>
      </c>
      <c r="KR21">
        <v>85846</v>
      </c>
      <c r="KS21">
        <v>2096</v>
      </c>
      <c r="KT21">
        <v>5.4</v>
      </c>
      <c r="KU21">
        <v>0.1</v>
      </c>
      <c r="KV21">
        <v>52335</v>
      </c>
      <c r="KW21">
        <v>1605</v>
      </c>
      <c r="KX21">
        <v>3.3</v>
      </c>
      <c r="KY21">
        <v>0.1</v>
      </c>
      <c r="KZ21">
        <v>129282</v>
      </c>
      <c r="LA21">
        <v>2048</v>
      </c>
      <c r="LB21">
        <v>8.1</v>
      </c>
      <c r="LC21">
        <v>0.1</v>
      </c>
      <c r="LD21">
        <v>155380</v>
      </c>
      <c r="LE21">
        <v>2681</v>
      </c>
      <c r="LF21">
        <v>9.6999999999999993</v>
      </c>
      <c r="LG21">
        <v>0.2</v>
      </c>
      <c r="LH21">
        <v>223614</v>
      </c>
      <c r="LI21">
        <v>2880</v>
      </c>
      <c r="LJ21">
        <v>14</v>
      </c>
      <c r="LK21">
        <v>0.2</v>
      </c>
      <c r="LL21">
        <v>317346</v>
      </c>
      <c r="LM21">
        <v>3919</v>
      </c>
      <c r="LN21">
        <v>19.8</v>
      </c>
      <c r="LO21">
        <v>0.2</v>
      </c>
      <c r="LP21">
        <v>221947</v>
      </c>
      <c r="LQ21">
        <v>3517</v>
      </c>
      <c r="LR21">
        <v>13.9</v>
      </c>
      <c r="LS21">
        <v>0.2</v>
      </c>
      <c r="LT21">
        <v>241055</v>
      </c>
      <c r="LU21">
        <v>3290</v>
      </c>
      <c r="LV21">
        <v>15</v>
      </c>
      <c r="LW21">
        <v>0.2</v>
      </c>
      <c r="LX21">
        <v>90469</v>
      </c>
      <c r="LY21">
        <v>1801</v>
      </c>
      <c r="LZ21">
        <v>5.6</v>
      </c>
      <c r="MA21">
        <v>0.1</v>
      </c>
      <c r="MB21">
        <v>84914</v>
      </c>
      <c r="MC21">
        <v>1770</v>
      </c>
      <c r="MD21">
        <v>5.3</v>
      </c>
      <c r="ME21">
        <v>0.1</v>
      </c>
      <c r="MF21">
        <v>61001</v>
      </c>
      <c r="MG21">
        <v>314</v>
      </c>
      <c r="MH21" t="s">
        <v>0</v>
      </c>
      <c r="MI21" t="s">
        <v>0</v>
      </c>
      <c r="MJ21">
        <v>80861</v>
      </c>
      <c r="MK21">
        <v>440</v>
      </c>
      <c r="ML21" t="s">
        <v>0</v>
      </c>
      <c r="MM21" t="s">
        <v>0</v>
      </c>
      <c r="MN21">
        <v>26686</v>
      </c>
      <c r="MO21">
        <v>128</v>
      </c>
      <c r="MP21" t="s">
        <v>0</v>
      </c>
      <c r="MQ21" t="s">
        <v>0</v>
      </c>
      <c r="MR21">
        <v>846731</v>
      </c>
      <c r="MS21">
        <v>5182</v>
      </c>
      <c r="MT21">
        <v>846731</v>
      </c>
      <c r="MU21" t="s">
        <v>0</v>
      </c>
      <c r="MV21">
        <v>33026</v>
      </c>
      <c r="MW21">
        <v>342</v>
      </c>
      <c r="MX21" t="s">
        <v>0</v>
      </c>
      <c r="MY21" t="s">
        <v>0</v>
      </c>
      <c r="MZ21">
        <v>47101</v>
      </c>
      <c r="NA21">
        <v>423</v>
      </c>
      <c r="NB21" t="s">
        <v>0</v>
      </c>
      <c r="NC21" t="s">
        <v>0</v>
      </c>
      <c r="ND21">
        <v>30096</v>
      </c>
      <c r="NE21">
        <v>98</v>
      </c>
      <c r="NF21" t="s">
        <v>0</v>
      </c>
      <c r="NG21" t="s">
        <v>0</v>
      </c>
      <c r="NH21">
        <v>45465</v>
      </c>
      <c r="NI21">
        <v>299</v>
      </c>
      <c r="NJ21" t="s">
        <v>0</v>
      </c>
      <c r="NK21" t="s">
        <v>0</v>
      </c>
      <c r="NL21">
        <v>37464</v>
      </c>
      <c r="NM21">
        <v>221</v>
      </c>
      <c r="NN21" t="s">
        <v>0</v>
      </c>
      <c r="NO21" t="s">
        <v>0</v>
      </c>
      <c r="NP21">
        <v>6620233</v>
      </c>
      <c r="NQ21">
        <v>859</v>
      </c>
      <c r="NR21">
        <v>6620233</v>
      </c>
      <c r="NS21" t="s">
        <v>0</v>
      </c>
      <c r="NT21">
        <v>5718154</v>
      </c>
      <c r="NU21">
        <v>9096</v>
      </c>
      <c r="NV21">
        <v>86.4</v>
      </c>
      <c r="NW21">
        <v>0.1</v>
      </c>
      <c r="NX21">
        <v>4071843</v>
      </c>
      <c r="NY21">
        <v>17083</v>
      </c>
      <c r="NZ21">
        <v>61.5</v>
      </c>
      <c r="OA21">
        <v>0.3</v>
      </c>
      <c r="OB21">
        <v>2418040</v>
      </c>
      <c r="OC21">
        <v>11639</v>
      </c>
      <c r="OD21">
        <v>36.5</v>
      </c>
      <c r="OE21">
        <v>0.2</v>
      </c>
      <c r="OF21">
        <v>902079</v>
      </c>
      <c r="OG21">
        <v>9222</v>
      </c>
      <c r="OH21">
        <v>13.6</v>
      </c>
      <c r="OI21">
        <v>0.1</v>
      </c>
      <c r="OJ21">
        <v>1617449</v>
      </c>
      <c r="OK21">
        <v>248</v>
      </c>
      <c r="OL21">
        <v>1617449</v>
      </c>
      <c r="OM21" t="s">
        <v>0</v>
      </c>
      <c r="ON21">
        <v>161185</v>
      </c>
      <c r="OO21">
        <v>3661</v>
      </c>
      <c r="OP21">
        <v>10</v>
      </c>
      <c r="OQ21">
        <v>0.2</v>
      </c>
      <c r="OR21">
        <v>3944367</v>
      </c>
      <c r="OS21">
        <v>1059</v>
      </c>
      <c r="OT21">
        <v>3944367</v>
      </c>
      <c r="OU21" t="s">
        <v>0</v>
      </c>
      <c r="OV21">
        <v>2936141</v>
      </c>
      <c r="OW21">
        <v>7162</v>
      </c>
      <c r="OX21">
        <v>2936141</v>
      </c>
      <c r="OY21" t="s">
        <v>0</v>
      </c>
      <c r="OZ21">
        <v>2706788</v>
      </c>
      <c r="PA21">
        <v>7831</v>
      </c>
      <c r="PB21">
        <v>2706788</v>
      </c>
      <c r="PC21" t="s">
        <v>0</v>
      </c>
      <c r="PD21">
        <v>2258291</v>
      </c>
      <c r="PE21">
        <v>9357</v>
      </c>
      <c r="PF21">
        <v>83.4</v>
      </c>
      <c r="PG21">
        <v>0.2</v>
      </c>
      <c r="PH21">
        <v>2027378</v>
      </c>
      <c r="PI21">
        <v>9798</v>
      </c>
      <c r="PJ21">
        <v>74.900000000000006</v>
      </c>
      <c r="PK21">
        <v>0.2</v>
      </c>
      <c r="PL21">
        <v>297585</v>
      </c>
      <c r="PM21">
        <v>4205</v>
      </c>
      <c r="PN21">
        <v>11</v>
      </c>
      <c r="PO21">
        <v>0.2</v>
      </c>
      <c r="PP21">
        <v>448497</v>
      </c>
      <c r="PQ21">
        <v>5433</v>
      </c>
      <c r="PR21">
        <v>16.600000000000001</v>
      </c>
      <c r="PS21">
        <v>0.2</v>
      </c>
      <c r="PT21">
        <v>229353</v>
      </c>
      <c r="PU21">
        <v>4456</v>
      </c>
      <c r="PV21">
        <v>229353</v>
      </c>
      <c r="PW21" t="s">
        <v>0</v>
      </c>
      <c r="PX21">
        <v>147353</v>
      </c>
      <c r="PY21">
        <v>3384</v>
      </c>
      <c r="PZ21">
        <v>64.2</v>
      </c>
      <c r="QA21">
        <v>0.8</v>
      </c>
      <c r="QB21">
        <v>72497</v>
      </c>
      <c r="QC21">
        <v>1994</v>
      </c>
      <c r="QD21">
        <v>31.6</v>
      </c>
      <c r="QE21">
        <v>0.7</v>
      </c>
      <c r="QF21">
        <v>80840</v>
      </c>
      <c r="QG21">
        <v>2472</v>
      </c>
      <c r="QH21">
        <v>35.200000000000003</v>
      </c>
      <c r="QI21">
        <v>0.8</v>
      </c>
      <c r="QJ21">
        <v>82000</v>
      </c>
      <c r="QK21">
        <v>2417</v>
      </c>
      <c r="QL21">
        <v>35.799999999999997</v>
      </c>
      <c r="QM21">
        <v>0.8</v>
      </c>
      <c r="QN21">
        <v>1008226</v>
      </c>
      <c r="QO21">
        <v>7311</v>
      </c>
      <c r="QP21">
        <v>1008226</v>
      </c>
      <c r="QQ21" t="s">
        <v>0</v>
      </c>
      <c r="QR21">
        <v>808481</v>
      </c>
      <c r="QS21">
        <v>6515</v>
      </c>
      <c r="QT21">
        <v>80.2</v>
      </c>
      <c r="QU21">
        <v>0.3</v>
      </c>
      <c r="QV21">
        <v>472880</v>
      </c>
      <c r="QW21">
        <v>4958</v>
      </c>
      <c r="QX21">
        <v>46.9</v>
      </c>
      <c r="QY21">
        <v>0.4</v>
      </c>
      <c r="QZ21">
        <v>395918</v>
      </c>
      <c r="RA21">
        <v>5390</v>
      </c>
      <c r="RB21">
        <v>39.299999999999997</v>
      </c>
      <c r="RC21">
        <v>0.4</v>
      </c>
      <c r="RD21">
        <v>199745</v>
      </c>
      <c r="RE21">
        <v>3281</v>
      </c>
      <c r="RF21">
        <v>19.8</v>
      </c>
      <c r="RG21">
        <v>0.3</v>
      </c>
      <c r="RH21" t="s">
        <v>0</v>
      </c>
      <c r="RI21" t="s">
        <v>0</v>
      </c>
      <c r="RJ21">
        <v>12.9</v>
      </c>
      <c r="RK21">
        <v>0.2</v>
      </c>
      <c r="RL21" t="s">
        <v>0</v>
      </c>
      <c r="RM21" t="s">
        <v>0</v>
      </c>
      <c r="RN21">
        <v>20.5</v>
      </c>
      <c r="RO21">
        <v>0.3</v>
      </c>
      <c r="RP21" t="s">
        <v>0</v>
      </c>
      <c r="RQ21" t="s">
        <v>0</v>
      </c>
      <c r="RR21">
        <v>19</v>
      </c>
      <c r="RS21">
        <v>0.9</v>
      </c>
      <c r="RT21" t="s">
        <v>0</v>
      </c>
      <c r="RU21" t="s">
        <v>0</v>
      </c>
      <c r="RV21">
        <v>7.4</v>
      </c>
      <c r="RW21">
        <v>0.2</v>
      </c>
      <c r="RX21" t="s">
        <v>0</v>
      </c>
      <c r="RY21" t="s">
        <v>0</v>
      </c>
      <c r="RZ21">
        <v>11.6</v>
      </c>
      <c r="SA21">
        <v>0.3</v>
      </c>
      <c r="SB21" t="s">
        <v>0</v>
      </c>
      <c r="SC21" t="s">
        <v>0</v>
      </c>
      <c r="SD21">
        <v>9.1999999999999993</v>
      </c>
      <c r="SE21">
        <v>0.7</v>
      </c>
      <c r="SF21" t="s">
        <v>0</v>
      </c>
      <c r="SG21" t="s">
        <v>0</v>
      </c>
      <c r="SH21">
        <v>30.8</v>
      </c>
      <c r="SI21">
        <v>0.6</v>
      </c>
      <c r="SJ21" t="s">
        <v>0</v>
      </c>
      <c r="SK21" t="s">
        <v>0</v>
      </c>
      <c r="SL21">
        <v>39.299999999999997</v>
      </c>
      <c r="SM21">
        <v>0.8</v>
      </c>
      <c r="SN21" t="s">
        <v>0</v>
      </c>
      <c r="SO21" t="s">
        <v>0</v>
      </c>
      <c r="SP21">
        <v>39.799999999999997</v>
      </c>
      <c r="SQ21">
        <v>2.1</v>
      </c>
      <c r="SR21" t="s">
        <v>0</v>
      </c>
      <c r="SS21" t="s">
        <v>0</v>
      </c>
      <c r="ST21">
        <v>17.7</v>
      </c>
      <c r="SU21">
        <v>0.2</v>
      </c>
      <c r="SV21" t="s">
        <v>0</v>
      </c>
      <c r="SW21" t="s">
        <v>0</v>
      </c>
      <c r="SX21">
        <v>25.3</v>
      </c>
      <c r="SY21">
        <v>0.4</v>
      </c>
      <c r="SZ21" t="s">
        <v>0</v>
      </c>
      <c r="TA21" t="s">
        <v>0</v>
      </c>
      <c r="TB21">
        <v>25</v>
      </c>
      <c r="TC21">
        <v>0.4</v>
      </c>
      <c r="TD21" t="s">
        <v>0</v>
      </c>
      <c r="TE21" t="s">
        <v>0</v>
      </c>
      <c r="TF21">
        <v>27.8</v>
      </c>
      <c r="TG21">
        <v>0.6</v>
      </c>
      <c r="TH21" t="s">
        <v>0</v>
      </c>
      <c r="TI21" t="s">
        <v>0</v>
      </c>
      <c r="TJ21">
        <v>23.9</v>
      </c>
      <c r="TK21">
        <v>0.4</v>
      </c>
      <c r="TL21" t="s">
        <v>0</v>
      </c>
      <c r="TM21" t="s">
        <v>0</v>
      </c>
      <c r="TN21">
        <v>15.3</v>
      </c>
      <c r="TO21">
        <v>0.2</v>
      </c>
      <c r="TP21" t="s">
        <v>0</v>
      </c>
      <c r="TQ21" t="s">
        <v>0</v>
      </c>
      <c r="TR21">
        <v>17</v>
      </c>
      <c r="TS21">
        <v>0.2</v>
      </c>
      <c r="TT21" t="s">
        <v>0</v>
      </c>
      <c r="TU21" t="s">
        <v>0</v>
      </c>
      <c r="TV21">
        <v>8.9</v>
      </c>
      <c r="TW21">
        <v>0.2</v>
      </c>
      <c r="TX21" t="s">
        <v>0</v>
      </c>
      <c r="TY21" t="s">
        <v>0</v>
      </c>
      <c r="TZ21">
        <v>15.4</v>
      </c>
      <c r="UA21">
        <v>0.2</v>
      </c>
      <c r="UB21" t="s">
        <v>0</v>
      </c>
      <c r="UC21" t="s">
        <v>0</v>
      </c>
      <c r="UD21">
        <v>27.3</v>
      </c>
      <c r="UE21">
        <v>0.3</v>
      </c>
    </row>
    <row r="22" spans="1:551" x14ac:dyDescent="0.25">
      <c r="A22" t="s">
        <v>594</v>
      </c>
      <c r="B22">
        <v>5</v>
      </c>
      <c r="C22" t="s">
        <v>595</v>
      </c>
      <c r="D22">
        <v>2339307</v>
      </c>
      <c r="E22">
        <v>1242</v>
      </c>
      <c r="F22">
        <v>2339307</v>
      </c>
      <c r="G22" t="s">
        <v>0</v>
      </c>
      <c r="H22">
        <v>1364187</v>
      </c>
      <c r="I22">
        <v>5189</v>
      </c>
      <c r="J22">
        <v>58.3</v>
      </c>
      <c r="K22">
        <v>0.2</v>
      </c>
      <c r="L22">
        <v>1359742</v>
      </c>
      <c r="M22">
        <v>5171</v>
      </c>
      <c r="N22">
        <v>58.1</v>
      </c>
      <c r="O22">
        <v>0.2</v>
      </c>
      <c r="P22">
        <v>1266552</v>
      </c>
      <c r="Q22">
        <v>6050</v>
      </c>
      <c r="R22">
        <v>54.1</v>
      </c>
      <c r="S22">
        <v>0.3</v>
      </c>
      <c r="T22">
        <v>93190</v>
      </c>
      <c r="U22">
        <v>2398</v>
      </c>
      <c r="V22">
        <v>4</v>
      </c>
      <c r="W22">
        <v>0.1</v>
      </c>
      <c r="X22">
        <v>4445</v>
      </c>
      <c r="Y22">
        <v>432</v>
      </c>
      <c r="Z22">
        <v>0.2</v>
      </c>
      <c r="AA22">
        <v>0.1</v>
      </c>
      <c r="AB22">
        <v>975120</v>
      </c>
      <c r="AC22">
        <v>5070</v>
      </c>
      <c r="AD22">
        <v>41.7</v>
      </c>
      <c r="AE22">
        <v>0.2</v>
      </c>
      <c r="AF22">
        <v>1359742</v>
      </c>
      <c r="AG22">
        <v>5171</v>
      </c>
      <c r="AH22">
        <v>1359742</v>
      </c>
      <c r="AI22" t="s">
        <v>0</v>
      </c>
      <c r="AJ22" t="s">
        <v>0</v>
      </c>
      <c r="AK22" t="s">
        <v>0</v>
      </c>
      <c r="AL22">
        <v>6.9</v>
      </c>
      <c r="AM22">
        <v>0.2</v>
      </c>
      <c r="AN22">
        <v>1204547</v>
      </c>
      <c r="AO22">
        <v>1069</v>
      </c>
      <c r="AP22">
        <v>1204547</v>
      </c>
      <c r="AQ22" t="s">
        <v>0</v>
      </c>
      <c r="AR22">
        <v>640719</v>
      </c>
      <c r="AS22">
        <v>3504</v>
      </c>
      <c r="AT22">
        <v>53.2</v>
      </c>
      <c r="AU22">
        <v>0.3</v>
      </c>
      <c r="AV22">
        <v>640142</v>
      </c>
      <c r="AW22">
        <v>3519</v>
      </c>
      <c r="AX22">
        <v>53.1</v>
      </c>
      <c r="AY22">
        <v>0.3</v>
      </c>
      <c r="AZ22">
        <v>598049</v>
      </c>
      <c r="BA22">
        <v>4061</v>
      </c>
      <c r="BB22">
        <v>49.6</v>
      </c>
      <c r="BC22">
        <v>0.3</v>
      </c>
      <c r="BD22">
        <v>217683</v>
      </c>
      <c r="BE22">
        <v>1584</v>
      </c>
      <c r="BF22">
        <v>217683</v>
      </c>
      <c r="BG22" t="s">
        <v>0</v>
      </c>
      <c r="BH22">
        <v>138510</v>
      </c>
      <c r="BI22">
        <v>2535</v>
      </c>
      <c r="BJ22">
        <v>63.6</v>
      </c>
      <c r="BK22">
        <v>1.1000000000000001</v>
      </c>
      <c r="BL22">
        <v>440791</v>
      </c>
      <c r="BM22">
        <v>2132</v>
      </c>
      <c r="BN22">
        <v>440791</v>
      </c>
      <c r="BO22" t="s">
        <v>0</v>
      </c>
      <c r="BP22">
        <v>302669</v>
      </c>
      <c r="BQ22">
        <v>3640</v>
      </c>
      <c r="BR22">
        <v>68.7</v>
      </c>
      <c r="BS22">
        <v>0.7</v>
      </c>
      <c r="BT22">
        <v>1247999</v>
      </c>
      <c r="BU22">
        <v>6016</v>
      </c>
      <c r="BV22">
        <v>1247999</v>
      </c>
      <c r="BW22" t="s">
        <v>0</v>
      </c>
      <c r="BX22">
        <v>1031965</v>
      </c>
      <c r="BY22">
        <v>5679</v>
      </c>
      <c r="BZ22">
        <v>82.7</v>
      </c>
      <c r="CA22">
        <v>0.3</v>
      </c>
      <c r="CB22">
        <v>134247</v>
      </c>
      <c r="CC22">
        <v>3111</v>
      </c>
      <c r="CD22">
        <v>10.8</v>
      </c>
      <c r="CE22">
        <v>0.2</v>
      </c>
      <c r="CF22">
        <v>5112</v>
      </c>
      <c r="CG22">
        <v>601</v>
      </c>
      <c r="CH22">
        <v>0.4</v>
      </c>
      <c r="CI22">
        <v>0.1</v>
      </c>
      <c r="CJ22">
        <v>21839</v>
      </c>
      <c r="CK22">
        <v>933</v>
      </c>
      <c r="CL22">
        <v>1.7</v>
      </c>
      <c r="CM22">
        <v>0.1</v>
      </c>
      <c r="CN22">
        <v>15361</v>
      </c>
      <c r="CO22">
        <v>869</v>
      </c>
      <c r="CP22">
        <v>1.2</v>
      </c>
      <c r="CQ22">
        <v>0.1</v>
      </c>
      <c r="CR22">
        <v>39475</v>
      </c>
      <c r="CS22">
        <v>1443</v>
      </c>
      <c r="CT22">
        <v>3.2</v>
      </c>
      <c r="CU22">
        <v>0.1</v>
      </c>
      <c r="CV22">
        <v>21.6</v>
      </c>
      <c r="CW22">
        <v>0.1</v>
      </c>
      <c r="CX22" t="s">
        <v>0</v>
      </c>
      <c r="CY22" t="s">
        <v>0</v>
      </c>
      <c r="CZ22">
        <v>1266552</v>
      </c>
      <c r="DA22">
        <v>6050</v>
      </c>
      <c r="DB22">
        <v>1266552</v>
      </c>
      <c r="DC22" t="s">
        <v>0</v>
      </c>
      <c r="DD22">
        <v>410853</v>
      </c>
      <c r="DE22">
        <v>4395</v>
      </c>
      <c r="DF22">
        <v>32.4</v>
      </c>
      <c r="DG22">
        <v>0.3</v>
      </c>
      <c r="DH22">
        <v>215736</v>
      </c>
      <c r="DI22">
        <v>3651</v>
      </c>
      <c r="DJ22">
        <v>17</v>
      </c>
      <c r="DK22">
        <v>0.3</v>
      </c>
      <c r="DL22">
        <v>299468</v>
      </c>
      <c r="DM22">
        <v>3267</v>
      </c>
      <c r="DN22">
        <v>23.6</v>
      </c>
      <c r="DO22">
        <v>0.2</v>
      </c>
      <c r="DP22">
        <v>134603</v>
      </c>
      <c r="DQ22">
        <v>2508</v>
      </c>
      <c r="DR22">
        <v>10.6</v>
      </c>
      <c r="DS22">
        <v>0.2</v>
      </c>
      <c r="DT22">
        <v>205892</v>
      </c>
      <c r="DU22">
        <v>3161</v>
      </c>
      <c r="DV22">
        <v>16.3</v>
      </c>
      <c r="DW22">
        <v>0.2</v>
      </c>
      <c r="DX22">
        <v>1266552</v>
      </c>
      <c r="DY22">
        <v>6050</v>
      </c>
      <c r="DZ22">
        <v>1266552</v>
      </c>
      <c r="EA22" t="s">
        <v>0</v>
      </c>
      <c r="EB22">
        <v>38797</v>
      </c>
      <c r="EC22">
        <v>1531</v>
      </c>
      <c r="ED22">
        <v>3.1</v>
      </c>
      <c r="EE22">
        <v>0.1</v>
      </c>
      <c r="EF22">
        <v>83081</v>
      </c>
      <c r="EG22">
        <v>2573</v>
      </c>
      <c r="EH22">
        <v>6.6</v>
      </c>
      <c r="EI22">
        <v>0.2</v>
      </c>
      <c r="EJ22">
        <v>171816</v>
      </c>
      <c r="EK22">
        <v>2883</v>
      </c>
      <c r="EL22">
        <v>13.6</v>
      </c>
      <c r="EM22">
        <v>0.2</v>
      </c>
      <c r="EN22">
        <v>30202</v>
      </c>
      <c r="EO22">
        <v>1271</v>
      </c>
      <c r="EP22">
        <v>2.4</v>
      </c>
      <c r="EQ22">
        <v>0.1</v>
      </c>
      <c r="ER22">
        <v>170257</v>
      </c>
      <c r="ES22">
        <v>3026</v>
      </c>
      <c r="ET22">
        <v>13.4</v>
      </c>
      <c r="EU22">
        <v>0.2</v>
      </c>
      <c r="EV22">
        <v>68494</v>
      </c>
      <c r="EW22">
        <v>1808</v>
      </c>
      <c r="EX22">
        <v>5.4</v>
      </c>
      <c r="EY22">
        <v>0.1</v>
      </c>
      <c r="EZ22">
        <v>21292</v>
      </c>
      <c r="FA22">
        <v>1250</v>
      </c>
      <c r="FB22">
        <v>1.7</v>
      </c>
      <c r="FC22">
        <v>0.1</v>
      </c>
      <c r="FD22">
        <v>60124</v>
      </c>
      <c r="FE22">
        <v>1640</v>
      </c>
      <c r="FF22">
        <v>4.7</v>
      </c>
      <c r="FG22">
        <v>0.1</v>
      </c>
      <c r="FH22">
        <v>92301</v>
      </c>
      <c r="FI22">
        <v>2119</v>
      </c>
      <c r="FJ22">
        <v>7.3</v>
      </c>
      <c r="FK22">
        <v>0.2</v>
      </c>
      <c r="FL22">
        <v>308504</v>
      </c>
      <c r="FM22">
        <v>4150</v>
      </c>
      <c r="FN22">
        <v>24.4</v>
      </c>
      <c r="FO22">
        <v>0.3</v>
      </c>
      <c r="FP22">
        <v>102520</v>
      </c>
      <c r="FQ22">
        <v>2604</v>
      </c>
      <c r="FR22">
        <v>8.1</v>
      </c>
      <c r="FS22">
        <v>0.2</v>
      </c>
      <c r="FT22">
        <v>61428</v>
      </c>
      <c r="FU22">
        <v>1940</v>
      </c>
      <c r="FV22">
        <v>4.9000000000000004</v>
      </c>
      <c r="FW22">
        <v>0.2</v>
      </c>
      <c r="FX22">
        <v>57736</v>
      </c>
      <c r="FY22">
        <v>1914</v>
      </c>
      <c r="FZ22">
        <v>4.5999999999999996</v>
      </c>
      <c r="GA22">
        <v>0.1</v>
      </c>
      <c r="GB22">
        <v>1266552</v>
      </c>
      <c r="GC22">
        <v>6050</v>
      </c>
      <c r="GD22">
        <v>1266552</v>
      </c>
      <c r="GE22" t="s">
        <v>0</v>
      </c>
      <c r="GF22">
        <v>982753</v>
      </c>
      <c r="GG22">
        <v>5620</v>
      </c>
      <c r="GH22">
        <v>77.599999999999994</v>
      </c>
      <c r="GI22">
        <v>0.3</v>
      </c>
      <c r="GJ22">
        <v>203687</v>
      </c>
      <c r="GK22">
        <v>3776</v>
      </c>
      <c r="GL22">
        <v>16.100000000000001</v>
      </c>
      <c r="GM22">
        <v>0.3</v>
      </c>
      <c r="GN22">
        <v>77814</v>
      </c>
      <c r="GO22">
        <v>2059</v>
      </c>
      <c r="GP22">
        <v>6.1</v>
      </c>
      <c r="GQ22">
        <v>0.2</v>
      </c>
      <c r="GR22">
        <v>2298</v>
      </c>
      <c r="GS22">
        <v>323</v>
      </c>
      <c r="GT22">
        <v>0.2</v>
      </c>
      <c r="GU22">
        <v>0.1</v>
      </c>
      <c r="GV22">
        <v>1141480</v>
      </c>
      <c r="GW22">
        <v>3883</v>
      </c>
      <c r="GX22">
        <v>1141480</v>
      </c>
      <c r="GY22" t="s">
        <v>0</v>
      </c>
      <c r="GZ22">
        <v>101637</v>
      </c>
      <c r="HA22">
        <v>2052</v>
      </c>
      <c r="HB22">
        <v>8.9</v>
      </c>
      <c r="HC22">
        <v>0.2</v>
      </c>
      <c r="HD22">
        <v>82519</v>
      </c>
      <c r="HE22">
        <v>2003</v>
      </c>
      <c r="HF22">
        <v>7.2</v>
      </c>
      <c r="HG22">
        <v>0.2</v>
      </c>
      <c r="HH22">
        <v>154017</v>
      </c>
      <c r="HI22">
        <v>1967</v>
      </c>
      <c r="HJ22">
        <v>13.5</v>
      </c>
      <c r="HK22">
        <v>0.2</v>
      </c>
      <c r="HL22">
        <v>139505</v>
      </c>
      <c r="HM22">
        <v>2238</v>
      </c>
      <c r="HN22">
        <v>12.2</v>
      </c>
      <c r="HO22">
        <v>0.2</v>
      </c>
      <c r="HP22">
        <v>173600</v>
      </c>
      <c r="HQ22">
        <v>2771</v>
      </c>
      <c r="HR22">
        <v>15.2</v>
      </c>
      <c r="HS22">
        <v>0.2</v>
      </c>
      <c r="HT22">
        <v>204650</v>
      </c>
      <c r="HU22">
        <v>2796</v>
      </c>
      <c r="HV22">
        <v>17.899999999999999</v>
      </c>
      <c r="HW22">
        <v>0.2</v>
      </c>
      <c r="HX22">
        <v>115768</v>
      </c>
      <c r="HY22">
        <v>2175</v>
      </c>
      <c r="HZ22">
        <v>10.1</v>
      </c>
      <c r="IA22">
        <v>0.2</v>
      </c>
      <c r="IB22">
        <v>107782</v>
      </c>
      <c r="IC22">
        <v>2330</v>
      </c>
      <c r="ID22">
        <v>9.4</v>
      </c>
      <c r="IE22">
        <v>0.2</v>
      </c>
      <c r="IF22">
        <v>31835</v>
      </c>
      <c r="IG22">
        <v>1020</v>
      </c>
      <c r="IH22">
        <v>2.8</v>
      </c>
      <c r="II22">
        <v>0.1</v>
      </c>
      <c r="IJ22">
        <v>30167</v>
      </c>
      <c r="IK22">
        <v>1255</v>
      </c>
      <c r="IL22">
        <v>2.6</v>
      </c>
      <c r="IM22">
        <v>0.1</v>
      </c>
      <c r="IN22">
        <v>42336</v>
      </c>
      <c r="IO22">
        <v>234</v>
      </c>
      <c r="IP22" t="s">
        <v>0</v>
      </c>
      <c r="IQ22" t="s">
        <v>0</v>
      </c>
      <c r="IR22">
        <v>58850</v>
      </c>
      <c r="IS22">
        <v>403</v>
      </c>
      <c r="IT22" t="s">
        <v>0</v>
      </c>
      <c r="IU22" t="s">
        <v>0</v>
      </c>
      <c r="IV22">
        <v>834850</v>
      </c>
      <c r="IW22">
        <v>4453</v>
      </c>
      <c r="IX22">
        <v>73.099999999999994</v>
      </c>
      <c r="IY22">
        <v>0.3</v>
      </c>
      <c r="IZ22">
        <v>61137</v>
      </c>
      <c r="JA22">
        <v>466</v>
      </c>
      <c r="JB22" t="s">
        <v>0</v>
      </c>
      <c r="JC22" t="s">
        <v>0</v>
      </c>
      <c r="JD22">
        <v>405196</v>
      </c>
      <c r="JE22">
        <v>2689</v>
      </c>
      <c r="JF22">
        <v>35.5</v>
      </c>
      <c r="JG22">
        <v>0.2</v>
      </c>
      <c r="JH22">
        <v>17333</v>
      </c>
      <c r="JI22">
        <v>88</v>
      </c>
      <c r="JJ22" t="s">
        <v>0</v>
      </c>
      <c r="JK22" t="s">
        <v>0</v>
      </c>
      <c r="JL22">
        <v>203748</v>
      </c>
      <c r="JM22">
        <v>2514</v>
      </c>
      <c r="JN22">
        <v>17.8</v>
      </c>
      <c r="JO22">
        <v>0.2</v>
      </c>
      <c r="JP22">
        <v>19567</v>
      </c>
      <c r="JQ22">
        <v>326</v>
      </c>
      <c r="JR22" t="s">
        <v>0</v>
      </c>
      <c r="JS22" t="s">
        <v>0</v>
      </c>
      <c r="JT22">
        <v>78642</v>
      </c>
      <c r="JU22">
        <v>1846</v>
      </c>
      <c r="JV22">
        <v>6.9</v>
      </c>
      <c r="JW22">
        <v>0.2</v>
      </c>
      <c r="JX22">
        <v>8956</v>
      </c>
      <c r="JY22">
        <v>118</v>
      </c>
      <c r="JZ22" t="s">
        <v>0</v>
      </c>
      <c r="KA22" t="s">
        <v>0</v>
      </c>
      <c r="KB22">
        <v>25749</v>
      </c>
      <c r="KC22">
        <v>984</v>
      </c>
      <c r="KD22">
        <v>2.2999999999999998</v>
      </c>
      <c r="KE22">
        <v>0.1</v>
      </c>
      <c r="KF22">
        <v>2946</v>
      </c>
      <c r="KG22">
        <v>133</v>
      </c>
      <c r="KH22" t="s">
        <v>0</v>
      </c>
      <c r="KI22" t="s">
        <v>0</v>
      </c>
      <c r="KJ22">
        <v>163102</v>
      </c>
      <c r="KK22">
        <v>2434</v>
      </c>
      <c r="KL22">
        <v>14.3</v>
      </c>
      <c r="KM22">
        <v>0.2</v>
      </c>
      <c r="KN22">
        <v>757729</v>
      </c>
      <c r="KO22">
        <v>4686</v>
      </c>
      <c r="KP22">
        <v>757729</v>
      </c>
      <c r="KQ22" t="s">
        <v>0</v>
      </c>
      <c r="KR22">
        <v>41379</v>
      </c>
      <c r="KS22">
        <v>1425</v>
      </c>
      <c r="KT22">
        <v>5.5</v>
      </c>
      <c r="KU22">
        <v>0.2</v>
      </c>
      <c r="KV22">
        <v>29302</v>
      </c>
      <c r="KW22">
        <v>1362</v>
      </c>
      <c r="KX22">
        <v>3.9</v>
      </c>
      <c r="KY22">
        <v>0.2</v>
      </c>
      <c r="KZ22">
        <v>79479</v>
      </c>
      <c r="LA22">
        <v>1587</v>
      </c>
      <c r="LB22">
        <v>10.5</v>
      </c>
      <c r="LC22">
        <v>0.2</v>
      </c>
      <c r="LD22">
        <v>87310</v>
      </c>
      <c r="LE22">
        <v>1870</v>
      </c>
      <c r="LF22">
        <v>11.5</v>
      </c>
      <c r="LG22">
        <v>0.2</v>
      </c>
      <c r="LH22">
        <v>117860</v>
      </c>
      <c r="LI22">
        <v>2133</v>
      </c>
      <c r="LJ22">
        <v>15.6</v>
      </c>
      <c r="LK22">
        <v>0.3</v>
      </c>
      <c r="LL22">
        <v>154131</v>
      </c>
      <c r="LM22">
        <v>2446</v>
      </c>
      <c r="LN22">
        <v>20.3</v>
      </c>
      <c r="LO22">
        <v>0.3</v>
      </c>
      <c r="LP22">
        <v>97974</v>
      </c>
      <c r="LQ22">
        <v>1990</v>
      </c>
      <c r="LR22">
        <v>12.9</v>
      </c>
      <c r="LS22">
        <v>0.2</v>
      </c>
      <c r="LT22">
        <v>95222</v>
      </c>
      <c r="LU22">
        <v>2145</v>
      </c>
      <c r="LV22">
        <v>12.6</v>
      </c>
      <c r="LW22">
        <v>0.3</v>
      </c>
      <c r="LX22">
        <v>28296</v>
      </c>
      <c r="LY22">
        <v>1004</v>
      </c>
      <c r="LZ22">
        <v>3.7</v>
      </c>
      <c r="MA22">
        <v>0.1</v>
      </c>
      <c r="MB22">
        <v>26776</v>
      </c>
      <c r="MC22">
        <v>1199</v>
      </c>
      <c r="MD22">
        <v>3.5</v>
      </c>
      <c r="ME22">
        <v>0.2</v>
      </c>
      <c r="MF22">
        <v>53123</v>
      </c>
      <c r="MG22">
        <v>436</v>
      </c>
      <c r="MH22" t="s">
        <v>0</v>
      </c>
      <c r="MI22" t="s">
        <v>0</v>
      </c>
      <c r="MJ22">
        <v>69867</v>
      </c>
      <c r="MK22">
        <v>589</v>
      </c>
      <c r="ML22" t="s">
        <v>0</v>
      </c>
      <c r="MM22" t="s">
        <v>0</v>
      </c>
      <c r="MN22">
        <v>23401</v>
      </c>
      <c r="MO22">
        <v>169</v>
      </c>
      <c r="MP22" t="s">
        <v>0</v>
      </c>
      <c r="MQ22" t="s">
        <v>0</v>
      </c>
      <c r="MR22">
        <v>383751</v>
      </c>
      <c r="MS22">
        <v>3659</v>
      </c>
      <c r="MT22">
        <v>383751</v>
      </c>
      <c r="MU22" t="s">
        <v>0</v>
      </c>
      <c r="MV22">
        <v>24202</v>
      </c>
      <c r="MW22">
        <v>316</v>
      </c>
      <c r="MX22" t="s">
        <v>0</v>
      </c>
      <c r="MY22" t="s">
        <v>0</v>
      </c>
      <c r="MZ22">
        <v>35008</v>
      </c>
      <c r="NA22">
        <v>529</v>
      </c>
      <c r="NB22" t="s">
        <v>0</v>
      </c>
      <c r="NC22" t="s">
        <v>0</v>
      </c>
      <c r="ND22">
        <v>26856</v>
      </c>
      <c r="NE22">
        <v>136</v>
      </c>
      <c r="NF22" t="s">
        <v>0</v>
      </c>
      <c r="NG22" t="s">
        <v>0</v>
      </c>
      <c r="NH22">
        <v>40867</v>
      </c>
      <c r="NI22">
        <v>260</v>
      </c>
      <c r="NJ22" t="s">
        <v>0</v>
      </c>
      <c r="NK22" t="s">
        <v>0</v>
      </c>
      <c r="NL22">
        <v>31790</v>
      </c>
      <c r="NM22">
        <v>188</v>
      </c>
      <c r="NN22" t="s">
        <v>0</v>
      </c>
      <c r="NO22" t="s">
        <v>0</v>
      </c>
      <c r="NP22">
        <v>2915402</v>
      </c>
      <c r="NQ22">
        <v>431</v>
      </c>
      <c r="NR22">
        <v>2915402</v>
      </c>
      <c r="NS22" t="s">
        <v>0</v>
      </c>
      <c r="NT22">
        <v>2555830</v>
      </c>
      <c r="NU22">
        <v>5247</v>
      </c>
      <c r="NV22">
        <v>87.7</v>
      </c>
      <c r="NW22">
        <v>0.2</v>
      </c>
      <c r="NX22">
        <v>1760339</v>
      </c>
      <c r="NY22">
        <v>9756</v>
      </c>
      <c r="NZ22">
        <v>60.4</v>
      </c>
      <c r="OA22">
        <v>0.3</v>
      </c>
      <c r="OB22">
        <v>1158623</v>
      </c>
      <c r="OC22">
        <v>6578</v>
      </c>
      <c r="OD22">
        <v>39.700000000000003</v>
      </c>
      <c r="OE22">
        <v>0.2</v>
      </c>
      <c r="OF22">
        <v>359572</v>
      </c>
      <c r="OG22">
        <v>5327</v>
      </c>
      <c r="OH22">
        <v>12.3</v>
      </c>
      <c r="OI22">
        <v>0.2</v>
      </c>
      <c r="OJ22">
        <v>704893</v>
      </c>
      <c r="OK22">
        <v>518</v>
      </c>
      <c r="OL22">
        <v>704893</v>
      </c>
      <c r="OM22" t="s">
        <v>0</v>
      </c>
      <c r="ON22">
        <v>34585</v>
      </c>
      <c r="OO22">
        <v>1562</v>
      </c>
      <c r="OP22">
        <v>4.9000000000000004</v>
      </c>
      <c r="OQ22">
        <v>0.2</v>
      </c>
      <c r="OR22">
        <v>1761350</v>
      </c>
      <c r="OS22">
        <v>924</v>
      </c>
      <c r="OT22">
        <v>1761350</v>
      </c>
      <c r="OU22" t="s">
        <v>0</v>
      </c>
      <c r="OV22">
        <v>1269221</v>
      </c>
      <c r="OW22">
        <v>4665</v>
      </c>
      <c r="OX22">
        <v>1269221</v>
      </c>
      <c r="OY22" t="s">
        <v>0</v>
      </c>
      <c r="OZ22">
        <v>1182745</v>
      </c>
      <c r="PA22">
        <v>5417</v>
      </c>
      <c r="PB22">
        <v>1182745</v>
      </c>
      <c r="PC22" t="s">
        <v>0</v>
      </c>
      <c r="PD22">
        <v>990474</v>
      </c>
      <c r="PE22">
        <v>6454</v>
      </c>
      <c r="PF22">
        <v>83.7</v>
      </c>
      <c r="PG22">
        <v>0.3</v>
      </c>
      <c r="PH22">
        <v>917104</v>
      </c>
      <c r="PI22">
        <v>6698</v>
      </c>
      <c r="PJ22">
        <v>77.5</v>
      </c>
      <c r="PK22">
        <v>0.4</v>
      </c>
      <c r="PL22">
        <v>106572</v>
      </c>
      <c r="PM22">
        <v>2148</v>
      </c>
      <c r="PN22">
        <v>9</v>
      </c>
      <c r="PO22">
        <v>0.2</v>
      </c>
      <c r="PP22">
        <v>192271</v>
      </c>
      <c r="PQ22">
        <v>3748</v>
      </c>
      <c r="PR22">
        <v>16.3</v>
      </c>
      <c r="PS22">
        <v>0.3</v>
      </c>
      <c r="PT22">
        <v>86476</v>
      </c>
      <c r="PU22">
        <v>2314</v>
      </c>
      <c r="PV22">
        <v>86476</v>
      </c>
      <c r="PW22" t="s">
        <v>0</v>
      </c>
      <c r="PX22">
        <v>47289</v>
      </c>
      <c r="PY22">
        <v>1555</v>
      </c>
      <c r="PZ22">
        <v>54.7</v>
      </c>
      <c r="QA22">
        <v>1.2</v>
      </c>
      <c r="QB22">
        <v>26700</v>
      </c>
      <c r="QC22">
        <v>1172</v>
      </c>
      <c r="QD22">
        <v>30.9</v>
      </c>
      <c r="QE22">
        <v>1.1000000000000001</v>
      </c>
      <c r="QF22">
        <v>22774</v>
      </c>
      <c r="QG22">
        <v>1109</v>
      </c>
      <c r="QH22">
        <v>26.3</v>
      </c>
      <c r="QI22">
        <v>1.1000000000000001</v>
      </c>
      <c r="QJ22">
        <v>39187</v>
      </c>
      <c r="QK22">
        <v>1578</v>
      </c>
      <c r="QL22">
        <v>45.3</v>
      </c>
      <c r="QM22">
        <v>1.2</v>
      </c>
      <c r="QN22">
        <v>492129</v>
      </c>
      <c r="QO22">
        <v>4617</v>
      </c>
      <c r="QP22">
        <v>492129</v>
      </c>
      <c r="QQ22" t="s">
        <v>0</v>
      </c>
      <c r="QR22">
        <v>400537</v>
      </c>
      <c r="QS22">
        <v>3899</v>
      </c>
      <c r="QT22">
        <v>81.400000000000006</v>
      </c>
      <c r="QU22">
        <v>0.4</v>
      </c>
      <c r="QV22">
        <v>215909</v>
      </c>
      <c r="QW22">
        <v>2722</v>
      </c>
      <c r="QX22">
        <v>43.9</v>
      </c>
      <c r="QY22">
        <v>0.5</v>
      </c>
      <c r="QZ22">
        <v>224540</v>
      </c>
      <c r="RA22">
        <v>3482</v>
      </c>
      <c r="RB22">
        <v>45.6</v>
      </c>
      <c r="RC22">
        <v>0.5</v>
      </c>
      <c r="RD22">
        <v>91592</v>
      </c>
      <c r="RE22">
        <v>2432</v>
      </c>
      <c r="RF22">
        <v>18.600000000000001</v>
      </c>
      <c r="RG22">
        <v>0.4</v>
      </c>
      <c r="RH22" t="s">
        <v>0</v>
      </c>
      <c r="RI22" t="s">
        <v>0</v>
      </c>
      <c r="RJ22">
        <v>13.8</v>
      </c>
      <c r="RK22">
        <v>0.3</v>
      </c>
      <c r="RL22" t="s">
        <v>0</v>
      </c>
      <c r="RM22" t="s">
        <v>0</v>
      </c>
      <c r="RN22">
        <v>22.1</v>
      </c>
      <c r="RO22">
        <v>0.5</v>
      </c>
      <c r="RP22" t="s">
        <v>0</v>
      </c>
      <c r="RQ22" t="s">
        <v>0</v>
      </c>
      <c r="RR22">
        <v>24.7</v>
      </c>
      <c r="RS22">
        <v>1.1000000000000001</v>
      </c>
      <c r="RT22" t="s">
        <v>0</v>
      </c>
      <c r="RU22" t="s">
        <v>0</v>
      </c>
      <c r="RV22">
        <v>6.9</v>
      </c>
      <c r="RW22">
        <v>0.2</v>
      </c>
      <c r="RX22" t="s">
        <v>0</v>
      </c>
      <c r="RY22" t="s">
        <v>0</v>
      </c>
      <c r="RZ22">
        <v>10.6</v>
      </c>
      <c r="SA22">
        <v>0.4</v>
      </c>
      <c r="SB22" t="s">
        <v>0</v>
      </c>
      <c r="SC22" t="s">
        <v>0</v>
      </c>
      <c r="SD22">
        <v>9.5</v>
      </c>
      <c r="SE22">
        <v>0.9</v>
      </c>
      <c r="SF22" t="s">
        <v>0</v>
      </c>
      <c r="SG22" t="s">
        <v>0</v>
      </c>
      <c r="SH22">
        <v>36.6</v>
      </c>
      <c r="SI22">
        <v>1.1000000000000001</v>
      </c>
      <c r="SJ22" t="s">
        <v>0</v>
      </c>
      <c r="SK22" t="s">
        <v>0</v>
      </c>
      <c r="SL22">
        <v>46.8</v>
      </c>
      <c r="SM22">
        <v>1.3</v>
      </c>
      <c r="SN22" t="s">
        <v>0</v>
      </c>
      <c r="SO22" t="s">
        <v>0</v>
      </c>
      <c r="SP22">
        <v>55.8</v>
      </c>
      <c r="SQ22">
        <v>2.8</v>
      </c>
      <c r="SR22" t="s">
        <v>0</v>
      </c>
      <c r="SS22" t="s">
        <v>0</v>
      </c>
      <c r="ST22">
        <v>18.8</v>
      </c>
      <c r="SU22">
        <v>0.3</v>
      </c>
      <c r="SV22" t="s">
        <v>0</v>
      </c>
      <c r="SW22" t="s">
        <v>0</v>
      </c>
      <c r="SX22">
        <v>26.8</v>
      </c>
      <c r="SY22">
        <v>0.6</v>
      </c>
      <c r="SZ22" t="s">
        <v>0</v>
      </c>
      <c r="TA22" t="s">
        <v>0</v>
      </c>
      <c r="TB22">
        <v>26.4</v>
      </c>
      <c r="TC22">
        <v>0.6</v>
      </c>
      <c r="TD22" t="s">
        <v>0</v>
      </c>
      <c r="TE22" t="s">
        <v>0</v>
      </c>
      <c r="TF22">
        <v>30.6</v>
      </c>
      <c r="TG22">
        <v>0.9</v>
      </c>
      <c r="TH22" t="s">
        <v>0</v>
      </c>
      <c r="TI22" t="s">
        <v>0</v>
      </c>
      <c r="TJ22">
        <v>24.9</v>
      </c>
      <c r="TK22">
        <v>0.6</v>
      </c>
      <c r="TL22" t="s">
        <v>0</v>
      </c>
      <c r="TM22" t="s">
        <v>0</v>
      </c>
      <c r="TN22">
        <v>16.3</v>
      </c>
      <c r="TO22">
        <v>0.2</v>
      </c>
      <c r="TP22" t="s">
        <v>0</v>
      </c>
      <c r="TQ22" t="s">
        <v>0</v>
      </c>
      <c r="TR22">
        <v>17.8</v>
      </c>
      <c r="TS22">
        <v>0.3</v>
      </c>
      <c r="TT22" t="s">
        <v>0</v>
      </c>
      <c r="TU22" t="s">
        <v>0</v>
      </c>
      <c r="TV22">
        <v>10.5</v>
      </c>
      <c r="TW22">
        <v>0.3</v>
      </c>
      <c r="TX22" t="s">
        <v>0</v>
      </c>
      <c r="TY22" t="s">
        <v>0</v>
      </c>
      <c r="TZ22">
        <v>15.8</v>
      </c>
      <c r="UA22">
        <v>0.3</v>
      </c>
      <c r="UB22" t="s">
        <v>0</v>
      </c>
      <c r="UC22" t="s">
        <v>0</v>
      </c>
      <c r="UD22">
        <v>32.200000000000003</v>
      </c>
      <c r="UE22">
        <v>0.5</v>
      </c>
    </row>
    <row r="23" spans="1:551" x14ac:dyDescent="0.25">
      <c r="A23" t="s">
        <v>596</v>
      </c>
      <c r="B23">
        <v>6</v>
      </c>
      <c r="C23" t="s">
        <v>597</v>
      </c>
      <c r="D23">
        <v>30565746</v>
      </c>
      <c r="E23">
        <v>3893</v>
      </c>
      <c r="F23">
        <v>30565746</v>
      </c>
      <c r="G23" t="s">
        <v>0</v>
      </c>
      <c r="H23">
        <v>19391320</v>
      </c>
      <c r="I23">
        <v>20568</v>
      </c>
      <c r="J23">
        <v>63.4</v>
      </c>
      <c r="K23">
        <v>0.1</v>
      </c>
      <c r="L23">
        <v>19260868</v>
      </c>
      <c r="M23">
        <v>20577</v>
      </c>
      <c r="N23">
        <v>63</v>
      </c>
      <c r="O23">
        <v>0.1</v>
      </c>
      <c r="P23">
        <v>17577142</v>
      </c>
      <c r="Q23">
        <v>19377</v>
      </c>
      <c r="R23">
        <v>57.5</v>
      </c>
      <c r="S23">
        <v>0.1</v>
      </c>
      <c r="T23">
        <v>1683726</v>
      </c>
      <c r="U23">
        <v>11744</v>
      </c>
      <c r="V23">
        <v>5.5</v>
      </c>
      <c r="W23">
        <v>0.1</v>
      </c>
      <c r="X23">
        <v>130452</v>
      </c>
      <c r="Y23">
        <v>2163</v>
      </c>
      <c r="Z23">
        <v>0.4</v>
      </c>
      <c r="AA23">
        <v>0.1</v>
      </c>
      <c r="AB23">
        <v>11174426</v>
      </c>
      <c r="AC23">
        <v>20900</v>
      </c>
      <c r="AD23">
        <v>36.6</v>
      </c>
      <c r="AE23">
        <v>0.1</v>
      </c>
      <c r="AF23">
        <v>19260868</v>
      </c>
      <c r="AG23">
        <v>20577</v>
      </c>
      <c r="AH23">
        <v>19260868</v>
      </c>
      <c r="AI23" t="s">
        <v>0</v>
      </c>
      <c r="AJ23" t="s">
        <v>0</v>
      </c>
      <c r="AK23" t="s">
        <v>0</v>
      </c>
      <c r="AL23">
        <v>8.6999999999999993</v>
      </c>
      <c r="AM23">
        <v>0.1</v>
      </c>
      <c r="AN23">
        <v>15494178</v>
      </c>
      <c r="AO23">
        <v>2711</v>
      </c>
      <c r="AP23">
        <v>15494178</v>
      </c>
      <c r="AQ23" t="s">
        <v>0</v>
      </c>
      <c r="AR23">
        <v>8858641</v>
      </c>
      <c r="AS23">
        <v>13174</v>
      </c>
      <c r="AT23">
        <v>57.2</v>
      </c>
      <c r="AU23">
        <v>0.1</v>
      </c>
      <c r="AV23">
        <v>8843148</v>
      </c>
      <c r="AW23">
        <v>13146</v>
      </c>
      <c r="AX23">
        <v>57.1</v>
      </c>
      <c r="AY23">
        <v>0.1</v>
      </c>
      <c r="AZ23">
        <v>8062838</v>
      </c>
      <c r="BA23">
        <v>12186</v>
      </c>
      <c r="BB23">
        <v>52</v>
      </c>
      <c r="BC23">
        <v>0.1</v>
      </c>
      <c r="BD23">
        <v>2894630</v>
      </c>
      <c r="BE23">
        <v>5785</v>
      </c>
      <c r="BF23">
        <v>2894630</v>
      </c>
      <c r="BG23" t="s">
        <v>0</v>
      </c>
      <c r="BH23">
        <v>1766378</v>
      </c>
      <c r="BI23">
        <v>8648</v>
      </c>
      <c r="BJ23">
        <v>61</v>
      </c>
      <c r="BK23">
        <v>0.3</v>
      </c>
      <c r="BL23">
        <v>5826524</v>
      </c>
      <c r="BM23">
        <v>7129</v>
      </c>
      <c r="BN23">
        <v>5826524</v>
      </c>
      <c r="BO23" t="s">
        <v>0</v>
      </c>
      <c r="BP23">
        <v>3834485</v>
      </c>
      <c r="BQ23">
        <v>12431</v>
      </c>
      <c r="BR23">
        <v>65.8</v>
      </c>
      <c r="BS23">
        <v>0.2</v>
      </c>
      <c r="BT23">
        <v>17193695</v>
      </c>
      <c r="BU23">
        <v>20722</v>
      </c>
      <c r="BV23">
        <v>17193695</v>
      </c>
      <c r="BW23" t="s">
        <v>0</v>
      </c>
      <c r="BX23">
        <v>12636396</v>
      </c>
      <c r="BY23">
        <v>17021</v>
      </c>
      <c r="BZ23">
        <v>73.5</v>
      </c>
      <c r="CA23">
        <v>0.1</v>
      </c>
      <c r="CB23">
        <v>1825507</v>
      </c>
      <c r="CC23">
        <v>14542</v>
      </c>
      <c r="CD23">
        <v>10.6</v>
      </c>
      <c r="CE23">
        <v>0.1</v>
      </c>
      <c r="CF23">
        <v>894813</v>
      </c>
      <c r="CG23">
        <v>7719</v>
      </c>
      <c r="CH23">
        <v>5.2</v>
      </c>
      <c r="CI23">
        <v>0.1</v>
      </c>
      <c r="CJ23">
        <v>463369</v>
      </c>
      <c r="CK23">
        <v>4796</v>
      </c>
      <c r="CL23">
        <v>2.7</v>
      </c>
      <c r="CM23">
        <v>0.1</v>
      </c>
      <c r="CN23">
        <v>439174</v>
      </c>
      <c r="CO23">
        <v>4940</v>
      </c>
      <c r="CP23">
        <v>2.6</v>
      </c>
      <c r="CQ23">
        <v>0.1</v>
      </c>
      <c r="CR23">
        <v>934436</v>
      </c>
      <c r="CS23">
        <v>7798</v>
      </c>
      <c r="CT23">
        <v>5.4</v>
      </c>
      <c r="CU23">
        <v>0.1</v>
      </c>
      <c r="CV23">
        <v>28.4</v>
      </c>
      <c r="CW23">
        <v>0.1</v>
      </c>
      <c r="CX23" t="s">
        <v>0</v>
      </c>
      <c r="CY23" t="s">
        <v>0</v>
      </c>
      <c r="CZ23">
        <v>17577142</v>
      </c>
      <c r="DA23">
        <v>19377</v>
      </c>
      <c r="DB23">
        <v>17577142</v>
      </c>
      <c r="DC23" t="s">
        <v>0</v>
      </c>
      <c r="DD23">
        <v>6618546</v>
      </c>
      <c r="DE23">
        <v>25905</v>
      </c>
      <c r="DF23">
        <v>37.700000000000003</v>
      </c>
      <c r="DG23">
        <v>0.1</v>
      </c>
      <c r="DH23">
        <v>3292699</v>
      </c>
      <c r="DI23">
        <v>16912</v>
      </c>
      <c r="DJ23">
        <v>18.7</v>
      </c>
      <c r="DK23">
        <v>0.1</v>
      </c>
      <c r="DL23">
        <v>4117361</v>
      </c>
      <c r="DM23">
        <v>12071</v>
      </c>
      <c r="DN23">
        <v>23.4</v>
      </c>
      <c r="DO23">
        <v>0.1</v>
      </c>
      <c r="DP23">
        <v>1600708</v>
      </c>
      <c r="DQ23">
        <v>10824</v>
      </c>
      <c r="DR23">
        <v>9.1</v>
      </c>
      <c r="DS23">
        <v>0.1</v>
      </c>
      <c r="DT23">
        <v>1947828</v>
      </c>
      <c r="DU23">
        <v>10711</v>
      </c>
      <c r="DV23">
        <v>11.1</v>
      </c>
      <c r="DW23">
        <v>0.1</v>
      </c>
      <c r="DX23">
        <v>17577142</v>
      </c>
      <c r="DY23">
        <v>19377</v>
      </c>
      <c r="DZ23">
        <v>17577142</v>
      </c>
      <c r="EA23" t="s">
        <v>0</v>
      </c>
      <c r="EB23">
        <v>414997</v>
      </c>
      <c r="EC23">
        <v>5991</v>
      </c>
      <c r="ED23">
        <v>2.4</v>
      </c>
      <c r="EE23">
        <v>0.1</v>
      </c>
      <c r="EF23">
        <v>1055791</v>
      </c>
      <c r="EG23">
        <v>8172</v>
      </c>
      <c r="EH23">
        <v>6</v>
      </c>
      <c r="EI23">
        <v>0.1</v>
      </c>
      <c r="EJ23">
        <v>1697080</v>
      </c>
      <c r="EK23">
        <v>10560</v>
      </c>
      <c r="EL23">
        <v>9.6999999999999993</v>
      </c>
      <c r="EM23">
        <v>0.1</v>
      </c>
      <c r="EN23">
        <v>530690</v>
      </c>
      <c r="EO23">
        <v>5706</v>
      </c>
      <c r="EP23">
        <v>3</v>
      </c>
      <c r="EQ23">
        <v>0.1</v>
      </c>
      <c r="ER23">
        <v>1927782</v>
      </c>
      <c r="ES23">
        <v>9672</v>
      </c>
      <c r="ET23">
        <v>11</v>
      </c>
      <c r="EU23">
        <v>0.1</v>
      </c>
      <c r="EV23">
        <v>845011</v>
      </c>
      <c r="EW23">
        <v>5770</v>
      </c>
      <c r="EX23">
        <v>4.8</v>
      </c>
      <c r="EY23">
        <v>0.1</v>
      </c>
      <c r="EZ23">
        <v>513204</v>
      </c>
      <c r="FA23">
        <v>5699</v>
      </c>
      <c r="FB23">
        <v>2.9</v>
      </c>
      <c r="FC23">
        <v>0.1</v>
      </c>
      <c r="FD23">
        <v>1089085</v>
      </c>
      <c r="FE23">
        <v>8594</v>
      </c>
      <c r="FF23">
        <v>6.2</v>
      </c>
      <c r="FG23">
        <v>0.1</v>
      </c>
      <c r="FH23">
        <v>2297962</v>
      </c>
      <c r="FI23">
        <v>9001</v>
      </c>
      <c r="FJ23">
        <v>13.1</v>
      </c>
      <c r="FK23">
        <v>0.1</v>
      </c>
      <c r="FL23">
        <v>3674888</v>
      </c>
      <c r="FM23">
        <v>15684</v>
      </c>
      <c r="FN23">
        <v>20.9</v>
      </c>
      <c r="FO23">
        <v>0.1</v>
      </c>
      <c r="FP23">
        <v>1817155</v>
      </c>
      <c r="FQ23">
        <v>10745</v>
      </c>
      <c r="FR23">
        <v>10.3</v>
      </c>
      <c r="FS23">
        <v>0.1</v>
      </c>
      <c r="FT23">
        <v>938247</v>
      </c>
      <c r="FU23">
        <v>7573</v>
      </c>
      <c r="FV23">
        <v>5.3</v>
      </c>
      <c r="FW23">
        <v>0.1</v>
      </c>
      <c r="FX23">
        <v>775250</v>
      </c>
      <c r="FY23">
        <v>6606</v>
      </c>
      <c r="FZ23">
        <v>4.4000000000000004</v>
      </c>
      <c r="GA23">
        <v>0.1</v>
      </c>
      <c r="GB23">
        <v>17577142</v>
      </c>
      <c r="GC23">
        <v>19377</v>
      </c>
      <c r="GD23">
        <v>17577142</v>
      </c>
      <c r="GE23" t="s">
        <v>0</v>
      </c>
      <c r="GF23">
        <v>13707752</v>
      </c>
      <c r="GG23">
        <v>16424</v>
      </c>
      <c r="GH23">
        <v>78</v>
      </c>
      <c r="GI23">
        <v>0.1</v>
      </c>
      <c r="GJ23">
        <v>2390893</v>
      </c>
      <c r="GK23">
        <v>16702</v>
      </c>
      <c r="GL23">
        <v>13.6</v>
      </c>
      <c r="GM23">
        <v>0.1</v>
      </c>
      <c r="GN23">
        <v>1448125</v>
      </c>
      <c r="GO23">
        <v>7845</v>
      </c>
      <c r="GP23">
        <v>8.1999999999999993</v>
      </c>
      <c r="GQ23">
        <v>0.1</v>
      </c>
      <c r="GR23">
        <v>30372</v>
      </c>
      <c r="GS23">
        <v>1186</v>
      </c>
      <c r="GT23">
        <v>0.2</v>
      </c>
      <c r="GU23">
        <v>0.1</v>
      </c>
      <c r="GV23">
        <v>12807387</v>
      </c>
      <c r="GW23">
        <v>18852</v>
      </c>
      <c r="GX23">
        <v>12807387</v>
      </c>
      <c r="GY23" t="s">
        <v>0</v>
      </c>
      <c r="GZ23">
        <v>728895</v>
      </c>
      <c r="HA23">
        <v>6027</v>
      </c>
      <c r="HB23">
        <v>5.7</v>
      </c>
      <c r="HC23">
        <v>0.1</v>
      </c>
      <c r="HD23">
        <v>629347</v>
      </c>
      <c r="HE23">
        <v>5042</v>
      </c>
      <c r="HF23">
        <v>4.9000000000000004</v>
      </c>
      <c r="HG23">
        <v>0.1</v>
      </c>
      <c r="HH23">
        <v>1165049</v>
      </c>
      <c r="HI23">
        <v>6714</v>
      </c>
      <c r="HJ23">
        <v>9.1</v>
      </c>
      <c r="HK23">
        <v>0.1</v>
      </c>
      <c r="HL23">
        <v>1111844</v>
      </c>
      <c r="HM23">
        <v>5717</v>
      </c>
      <c r="HN23">
        <v>8.6999999999999993</v>
      </c>
      <c r="HO23">
        <v>0.1</v>
      </c>
      <c r="HP23">
        <v>1507937</v>
      </c>
      <c r="HQ23">
        <v>7780</v>
      </c>
      <c r="HR23">
        <v>11.8</v>
      </c>
      <c r="HS23">
        <v>0.1</v>
      </c>
      <c r="HT23">
        <v>2115762</v>
      </c>
      <c r="HU23">
        <v>10548</v>
      </c>
      <c r="HV23">
        <v>16.5</v>
      </c>
      <c r="HW23">
        <v>0.1</v>
      </c>
      <c r="HX23">
        <v>1552490</v>
      </c>
      <c r="HY23">
        <v>9308</v>
      </c>
      <c r="HZ23">
        <v>12.1</v>
      </c>
      <c r="IA23">
        <v>0.1</v>
      </c>
      <c r="IB23">
        <v>1950658</v>
      </c>
      <c r="IC23">
        <v>12093</v>
      </c>
      <c r="ID23">
        <v>15.2</v>
      </c>
      <c r="IE23">
        <v>0.1</v>
      </c>
      <c r="IF23">
        <v>935208</v>
      </c>
      <c r="IG23">
        <v>7199</v>
      </c>
      <c r="IH23">
        <v>7.3</v>
      </c>
      <c r="II23">
        <v>0.1</v>
      </c>
      <c r="IJ23">
        <v>1110197</v>
      </c>
      <c r="IK23">
        <v>7999</v>
      </c>
      <c r="IL23">
        <v>8.6999999999999993</v>
      </c>
      <c r="IM23">
        <v>0.1</v>
      </c>
      <c r="IN23">
        <v>63783</v>
      </c>
      <c r="IO23">
        <v>188</v>
      </c>
      <c r="IP23" t="s">
        <v>0</v>
      </c>
      <c r="IQ23" t="s">
        <v>0</v>
      </c>
      <c r="IR23">
        <v>91149</v>
      </c>
      <c r="IS23">
        <v>244</v>
      </c>
      <c r="IT23" t="s">
        <v>0</v>
      </c>
      <c r="IU23" t="s">
        <v>0</v>
      </c>
      <c r="IV23">
        <v>10300159</v>
      </c>
      <c r="IW23">
        <v>19407</v>
      </c>
      <c r="IX23">
        <v>80.400000000000006</v>
      </c>
      <c r="IY23">
        <v>0.1</v>
      </c>
      <c r="IZ23">
        <v>91564</v>
      </c>
      <c r="JA23">
        <v>232</v>
      </c>
      <c r="JB23" t="s">
        <v>0</v>
      </c>
      <c r="JC23" t="s">
        <v>0</v>
      </c>
      <c r="JD23">
        <v>3423062</v>
      </c>
      <c r="JE23">
        <v>11032</v>
      </c>
      <c r="JF23">
        <v>26.7</v>
      </c>
      <c r="JG23">
        <v>0.1</v>
      </c>
      <c r="JH23">
        <v>17741</v>
      </c>
      <c r="JI23">
        <v>38</v>
      </c>
      <c r="JJ23" t="s">
        <v>0</v>
      </c>
      <c r="JK23" t="s">
        <v>0</v>
      </c>
      <c r="JL23">
        <v>2040930</v>
      </c>
      <c r="JM23">
        <v>12597</v>
      </c>
      <c r="JN23">
        <v>15.9</v>
      </c>
      <c r="JO23">
        <v>0.1</v>
      </c>
      <c r="JP23">
        <v>30242</v>
      </c>
      <c r="JQ23">
        <v>160</v>
      </c>
      <c r="JR23" t="s">
        <v>0</v>
      </c>
      <c r="JS23" t="s">
        <v>0</v>
      </c>
      <c r="JT23">
        <v>799792</v>
      </c>
      <c r="JU23">
        <v>5350</v>
      </c>
      <c r="JV23">
        <v>6.2</v>
      </c>
      <c r="JW23">
        <v>0.1</v>
      </c>
      <c r="JX23">
        <v>9861</v>
      </c>
      <c r="JY23">
        <v>41</v>
      </c>
      <c r="JZ23" t="s">
        <v>0</v>
      </c>
      <c r="KA23" t="s">
        <v>0</v>
      </c>
      <c r="KB23">
        <v>480799</v>
      </c>
      <c r="KC23">
        <v>4332</v>
      </c>
      <c r="KD23">
        <v>3.8</v>
      </c>
      <c r="KE23">
        <v>0.1</v>
      </c>
      <c r="KF23">
        <v>4727</v>
      </c>
      <c r="KG23">
        <v>45</v>
      </c>
      <c r="KH23" t="s">
        <v>0</v>
      </c>
      <c r="KI23" t="s">
        <v>0</v>
      </c>
      <c r="KJ23">
        <v>1205984</v>
      </c>
      <c r="KK23">
        <v>7415</v>
      </c>
      <c r="KL23">
        <v>9.4</v>
      </c>
      <c r="KM23">
        <v>0.1</v>
      </c>
      <c r="KN23">
        <v>8800019</v>
      </c>
      <c r="KO23">
        <v>24923</v>
      </c>
      <c r="KP23">
        <v>8800019</v>
      </c>
      <c r="KQ23" t="s">
        <v>0</v>
      </c>
      <c r="KR23">
        <v>371691</v>
      </c>
      <c r="KS23">
        <v>4144</v>
      </c>
      <c r="KT23">
        <v>4.2</v>
      </c>
      <c r="KU23">
        <v>0.1</v>
      </c>
      <c r="KV23">
        <v>269720</v>
      </c>
      <c r="KW23">
        <v>3775</v>
      </c>
      <c r="KX23">
        <v>3.1</v>
      </c>
      <c r="KY23">
        <v>0.1</v>
      </c>
      <c r="KZ23">
        <v>685798</v>
      </c>
      <c r="LA23">
        <v>5919</v>
      </c>
      <c r="LB23">
        <v>7.8</v>
      </c>
      <c r="LC23">
        <v>0.1</v>
      </c>
      <c r="LD23">
        <v>711766</v>
      </c>
      <c r="LE23">
        <v>4905</v>
      </c>
      <c r="LF23">
        <v>8.1</v>
      </c>
      <c r="LG23">
        <v>0.1</v>
      </c>
      <c r="LH23">
        <v>1016133</v>
      </c>
      <c r="LI23">
        <v>7011</v>
      </c>
      <c r="LJ23">
        <v>11.5</v>
      </c>
      <c r="LK23">
        <v>0.1</v>
      </c>
      <c r="LL23">
        <v>1450515</v>
      </c>
      <c r="LM23">
        <v>8651</v>
      </c>
      <c r="LN23">
        <v>16.5</v>
      </c>
      <c r="LO23">
        <v>0.1</v>
      </c>
      <c r="LP23">
        <v>1124895</v>
      </c>
      <c r="LQ23">
        <v>7805</v>
      </c>
      <c r="LR23">
        <v>12.8</v>
      </c>
      <c r="LS23">
        <v>0.1</v>
      </c>
      <c r="LT23">
        <v>1498659</v>
      </c>
      <c r="LU23">
        <v>11752</v>
      </c>
      <c r="LV23">
        <v>17</v>
      </c>
      <c r="LW23">
        <v>0.1</v>
      </c>
      <c r="LX23">
        <v>755288</v>
      </c>
      <c r="LY23">
        <v>7333</v>
      </c>
      <c r="LZ23">
        <v>8.6</v>
      </c>
      <c r="MA23">
        <v>0.1</v>
      </c>
      <c r="MB23">
        <v>915554</v>
      </c>
      <c r="MC23">
        <v>7971</v>
      </c>
      <c r="MD23">
        <v>10.4</v>
      </c>
      <c r="ME23">
        <v>0.1</v>
      </c>
      <c r="MF23">
        <v>72952</v>
      </c>
      <c r="MG23">
        <v>283</v>
      </c>
      <c r="MH23" t="s">
        <v>0</v>
      </c>
      <c r="MI23" t="s">
        <v>0</v>
      </c>
      <c r="MJ23">
        <v>101373</v>
      </c>
      <c r="MK23">
        <v>330</v>
      </c>
      <c r="ML23" t="s">
        <v>0</v>
      </c>
      <c r="MM23" t="s">
        <v>0</v>
      </c>
      <c r="MN23">
        <v>31458</v>
      </c>
      <c r="MO23">
        <v>99</v>
      </c>
      <c r="MP23" t="s">
        <v>0</v>
      </c>
      <c r="MQ23" t="s">
        <v>0</v>
      </c>
      <c r="MR23">
        <v>4007368</v>
      </c>
      <c r="MS23">
        <v>10748</v>
      </c>
      <c r="MT23">
        <v>4007368</v>
      </c>
      <c r="MU23" t="s">
        <v>0</v>
      </c>
      <c r="MV23">
        <v>41858</v>
      </c>
      <c r="MW23">
        <v>154</v>
      </c>
      <c r="MX23" t="s">
        <v>0</v>
      </c>
      <c r="MY23" t="s">
        <v>0</v>
      </c>
      <c r="MZ23">
        <v>63209</v>
      </c>
      <c r="NA23">
        <v>243</v>
      </c>
      <c r="NB23" t="s">
        <v>0</v>
      </c>
      <c r="NC23" t="s">
        <v>0</v>
      </c>
      <c r="ND23">
        <v>31736</v>
      </c>
      <c r="NE23">
        <v>54</v>
      </c>
      <c r="NF23" t="s">
        <v>0</v>
      </c>
      <c r="NG23" t="s">
        <v>0</v>
      </c>
      <c r="NH23">
        <v>51272</v>
      </c>
      <c r="NI23">
        <v>121</v>
      </c>
      <c r="NJ23" t="s">
        <v>0</v>
      </c>
      <c r="NK23" t="s">
        <v>0</v>
      </c>
      <c r="NL23">
        <v>44192</v>
      </c>
      <c r="NM23">
        <v>257</v>
      </c>
      <c r="NN23" t="s">
        <v>0</v>
      </c>
      <c r="NO23" t="s">
        <v>0</v>
      </c>
      <c r="NP23">
        <v>38151997</v>
      </c>
      <c r="NQ23">
        <v>2141</v>
      </c>
      <c r="NR23">
        <v>38151997</v>
      </c>
      <c r="NS23" t="s">
        <v>0</v>
      </c>
      <c r="NT23">
        <v>33347804</v>
      </c>
      <c r="NU23">
        <v>33460</v>
      </c>
      <c r="NV23">
        <v>87.4</v>
      </c>
      <c r="NW23">
        <v>0.1</v>
      </c>
      <c r="NX23">
        <v>23584092</v>
      </c>
      <c r="NY23">
        <v>72422</v>
      </c>
      <c r="NZ23">
        <v>61.8</v>
      </c>
      <c r="OA23">
        <v>0.2</v>
      </c>
      <c r="OB23">
        <v>13098930</v>
      </c>
      <c r="OC23">
        <v>35490</v>
      </c>
      <c r="OD23">
        <v>34.299999999999997</v>
      </c>
      <c r="OE23">
        <v>0.1</v>
      </c>
      <c r="OF23">
        <v>4804193</v>
      </c>
      <c r="OG23">
        <v>34093</v>
      </c>
      <c r="OH23">
        <v>12.6</v>
      </c>
      <c r="OI23">
        <v>0.1</v>
      </c>
      <c r="OJ23">
        <v>9124984</v>
      </c>
      <c r="OK23">
        <v>668</v>
      </c>
      <c r="OL23">
        <v>9124984</v>
      </c>
      <c r="OM23" t="s">
        <v>0</v>
      </c>
      <c r="ON23">
        <v>494165</v>
      </c>
      <c r="OO23">
        <v>8186</v>
      </c>
      <c r="OP23">
        <v>5.4</v>
      </c>
      <c r="OQ23">
        <v>0.1</v>
      </c>
      <c r="OR23">
        <v>24146091</v>
      </c>
      <c r="OS23">
        <v>2532</v>
      </c>
      <c r="OT23">
        <v>24146091</v>
      </c>
      <c r="OU23" t="s">
        <v>0</v>
      </c>
      <c r="OV23">
        <v>18257605</v>
      </c>
      <c r="OW23">
        <v>18683</v>
      </c>
      <c r="OX23">
        <v>18257605</v>
      </c>
      <c r="OY23" t="s">
        <v>0</v>
      </c>
      <c r="OZ23">
        <v>16672233</v>
      </c>
      <c r="PA23">
        <v>17605</v>
      </c>
      <c r="PB23">
        <v>16672233</v>
      </c>
      <c r="PC23" t="s">
        <v>0</v>
      </c>
      <c r="PD23">
        <v>14056704</v>
      </c>
      <c r="PE23">
        <v>29553</v>
      </c>
      <c r="PF23">
        <v>84.3</v>
      </c>
      <c r="PG23">
        <v>0.1</v>
      </c>
      <c r="PH23">
        <v>12491665</v>
      </c>
      <c r="PI23">
        <v>32990</v>
      </c>
      <c r="PJ23">
        <v>74.900000000000006</v>
      </c>
      <c r="PK23">
        <v>0.2</v>
      </c>
      <c r="PL23">
        <v>1889124</v>
      </c>
      <c r="PM23">
        <v>10094</v>
      </c>
      <c r="PN23">
        <v>11.3</v>
      </c>
      <c r="PO23">
        <v>0.1</v>
      </c>
      <c r="PP23">
        <v>2615529</v>
      </c>
      <c r="PQ23">
        <v>21946</v>
      </c>
      <c r="PR23">
        <v>15.7</v>
      </c>
      <c r="PS23">
        <v>0.1</v>
      </c>
      <c r="PT23">
        <v>1585372</v>
      </c>
      <c r="PU23">
        <v>11565</v>
      </c>
      <c r="PV23">
        <v>1585372</v>
      </c>
      <c r="PW23" t="s">
        <v>0</v>
      </c>
      <c r="PX23">
        <v>1051535</v>
      </c>
      <c r="PY23">
        <v>8814</v>
      </c>
      <c r="PZ23">
        <v>66.3</v>
      </c>
      <c r="QA23">
        <v>0.3</v>
      </c>
      <c r="QB23">
        <v>592641</v>
      </c>
      <c r="QC23">
        <v>6986</v>
      </c>
      <c r="QD23">
        <v>37.4</v>
      </c>
      <c r="QE23">
        <v>0.4</v>
      </c>
      <c r="QF23">
        <v>496210</v>
      </c>
      <c r="QG23">
        <v>5952</v>
      </c>
      <c r="QH23">
        <v>31.3</v>
      </c>
      <c r="QI23">
        <v>0.3</v>
      </c>
      <c r="QJ23">
        <v>533837</v>
      </c>
      <c r="QK23">
        <v>6420</v>
      </c>
      <c r="QL23">
        <v>33.700000000000003</v>
      </c>
      <c r="QM23">
        <v>0.3</v>
      </c>
      <c r="QN23">
        <v>5888486</v>
      </c>
      <c r="QO23">
        <v>18400</v>
      </c>
      <c r="QP23">
        <v>5888486</v>
      </c>
      <c r="QQ23" t="s">
        <v>0</v>
      </c>
      <c r="QR23">
        <v>4798050</v>
      </c>
      <c r="QS23">
        <v>14601</v>
      </c>
      <c r="QT23">
        <v>81.5</v>
      </c>
      <c r="QU23">
        <v>0.2</v>
      </c>
      <c r="QV23">
        <v>2886140</v>
      </c>
      <c r="QW23">
        <v>14876</v>
      </c>
      <c r="QX23">
        <v>49</v>
      </c>
      <c r="QY23">
        <v>0.3</v>
      </c>
      <c r="QZ23">
        <v>2196078</v>
      </c>
      <c r="RA23">
        <v>13772</v>
      </c>
      <c r="RB23">
        <v>37.299999999999997</v>
      </c>
      <c r="RC23">
        <v>0.2</v>
      </c>
      <c r="RD23">
        <v>1090436</v>
      </c>
      <c r="RE23">
        <v>10704</v>
      </c>
      <c r="RF23">
        <v>18.5</v>
      </c>
      <c r="RG23">
        <v>0.2</v>
      </c>
      <c r="RH23" t="s">
        <v>0</v>
      </c>
      <c r="RI23" t="s">
        <v>0</v>
      </c>
      <c r="RJ23">
        <v>11.8</v>
      </c>
      <c r="RK23">
        <v>0.1</v>
      </c>
      <c r="RL23" t="s">
        <v>0</v>
      </c>
      <c r="RM23" t="s">
        <v>0</v>
      </c>
      <c r="RN23">
        <v>17.7</v>
      </c>
      <c r="RO23">
        <v>0.2</v>
      </c>
      <c r="RP23" t="s">
        <v>0</v>
      </c>
      <c r="RQ23" t="s">
        <v>0</v>
      </c>
      <c r="RR23">
        <v>14.6</v>
      </c>
      <c r="RS23">
        <v>0.3</v>
      </c>
      <c r="RT23" t="s">
        <v>0</v>
      </c>
      <c r="RU23" t="s">
        <v>0</v>
      </c>
      <c r="RV23">
        <v>7</v>
      </c>
      <c r="RW23">
        <v>0.1</v>
      </c>
      <c r="RX23" t="s">
        <v>0</v>
      </c>
      <c r="RY23" t="s">
        <v>0</v>
      </c>
      <c r="RZ23">
        <v>10.199999999999999</v>
      </c>
      <c r="SA23">
        <v>0.1</v>
      </c>
      <c r="SB23" t="s">
        <v>0</v>
      </c>
      <c r="SC23" t="s">
        <v>0</v>
      </c>
      <c r="SD23">
        <v>6.5</v>
      </c>
      <c r="SE23">
        <v>0.2</v>
      </c>
      <c r="SF23" t="s">
        <v>0</v>
      </c>
      <c r="SG23" t="s">
        <v>0</v>
      </c>
      <c r="SH23">
        <v>27.3</v>
      </c>
      <c r="SI23">
        <v>0.2</v>
      </c>
      <c r="SJ23" t="s">
        <v>0</v>
      </c>
      <c r="SK23" t="s">
        <v>0</v>
      </c>
      <c r="SL23">
        <v>37.5</v>
      </c>
      <c r="SM23">
        <v>0.3</v>
      </c>
      <c r="SN23" t="s">
        <v>0</v>
      </c>
      <c r="SO23" t="s">
        <v>0</v>
      </c>
      <c r="SP23">
        <v>39.299999999999997</v>
      </c>
      <c r="SQ23">
        <v>0.9</v>
      </c>
      <c r="SR23" t="s">
        <v>0</v>
      </c>
      <c r="SS23" t="s">
        <v>0</v>
      </c>
      <c r="ST23">
        <v>15.8</v>
      </c>
      <c r="SU23">
        <v>0.1</v>
      </c>
      <c r="SV23" t="s">
        <v>0</v>
      </c>
      <c r="SW23" t="s">
        <v>0</v>
      </c>
      <c r="SX23">
        <v>21.9</v>
      </c>
      <c r="SY23">
        <v>0.2</v>
      </c>
      <c r="SZ23" t="s">
        <v>0</v>
      </c>
      <c r="TA23" t="s">
        <v>0</v>
      </c>
      <c r="TB23">
        <v>21.6</v>
      </c>
      <c r="TC23">
        <v>0.2</v>
      </c>
      <c r="TD23" t="s">
        <v>0</v>
      </c>
      <c r="TE23" t="s">
        <v>0</v>
      </c>
      <c r="TF23">
        <v>22.9</v>
      </c>
      <c r="TG23">
        <v>0.3</v>
      </c>
      <c r="TH23" t="s">
        <v>0</v>
      </c>
      <c r="TI23" t="s">
        <v>0</v>
      </c>
      <c r="TJ23">
        <v>21.1</v>
      </c>
      <c r="TK23">
        <v>0.2</v>
      </c>
      <c r="TL23" t="s">
        <v>0</v>
      </c>
      <c r="TM23" t="s">
        <v>0</v>
      </c>
      <c r="TN23">
        <v>13.9</v>
      </c>
      <c r="TO23">
        <v>0.1</v>
      </c>
      <c r="TP23" t="s">
        <v>0</v>
      </c>
      <c r="TQ23" t="s">
        <v>0</v>
      </c>
      <c r="TR23">
        <v>14.7</v>
      </c>
      <c r="TS23">
        <v>0.1</v>
      </c>
      <c r="TT23" t="s">
        <v>0</v>
      </c>
      <c r="TU23" t="s">
        <v>0</v>
      </c>
      <c r="TV23">
        <v>10.3</v>
      </c>
      <c r="TW23">
        <v>0.1</v>
      </c>
      <c r="TX23" t="s">
        <v>0</v>
      </c>
      <c r="TY23" t="s">
        <v>0</v>
      </c>
      <c r="TZ23">
        <v>13.2</v>
      </c>
      <c r="UA23">
        <v>0.1</v>
      </c>
      <c r="UB23" t="s">
        <v>0</v>
      </c>
      <c r="UC23" t="s">
        <v>0</v>
      </c>
      <c r="UD23">
        <v>27.8</v>
      </c>
      <c r="UE23">
        <v>0.1</v>
      </c>
    </row>
    <row r="24" spans="1:551" x14ac:dyDescent="0.25">
      <c r="A24" t="s">
        <v>598</v>
      </c>
      <c r="B24">
        <v>8</v>
      </c>
      <c r="C24" t="s">
        <v>599</v>
      </c>
      <c r="D24">
        <v>4245559</v>
      </c>
      <c r="E24">
        <v>1423</v>
      </c>
      <c r="F24">
        <v>4245559</v>
      </c>
      <c r="G24" t="s">
        <v>0</v>
      </c>
      <c r="H24">
        <v>2897359</v>
      </c>
      <c r="I24">
        <v>4476</v>
      </c>
      <c r="J24">
        <v>68.2</v>
      </c>
      <c r="K24">
        <v>0.1</v>
      </c>
      <c r="L24">
        <v>2864224</v>
      </c>
      <c r="M24">
        <v>4391</v>
      </c>
      <c r="N24">
        <v>67.5</v>
      </c>
      <c r="O24">
        <v>0.1</v>
      </c>
      <c r="P24">
        <v>2692529</v>
      </c>
      <c r="Q24">
        <v>5342</v>
      </c>
      <c r="R24">
        <v>63.4</v>
      </c>
      <c r="S24">
        <v>0.1</v>
      </c>
      <c r="T24">
        <v>171695</v>
      </c>
      <c r="U24">
        <v>2760</v>
      </c>
      <c r="V24">
        <v>4</v>
      </c>
      <c r="W24">
        <v>0.1</v>
      </c>
      <c r="X24">
        <v>33135</v>
      </c>
      <c r="Y24">
        <v>1104</v>
      </c>
      <c r="Z24">
        <v>0.8</v>
      </c>
      <c r="AA24">
        <v>0.1</v>
      </c>
      <c r="AB24">
        <v>1348200</v>
      </c>
      <c r="AC24">
        <v>4512</v>
      </c>
      <c r="AD24">
        <v>31.8</v>
      </c>
      <c r="AE24">
        <v>0.1</v>
      </c>
      <c r="AF24">
        <v>2864224</v>
      </c>
      <c r="AG24">
        <v>4391</v>
      </c>
      <c r="AH24">
        <v>2864224</v>
      </c>
      <c r="AI24" t="s">
        <v>0</v>
      </c>
      <c r="AJ24" t="s">
        <v>0</v>
      </c>
      <c r="AK24" t="s">
        <v>0</v>
      </c>
      <c r="AL24">
        <v>6</v>
      </c>
      <c r="AM24">
        <v>0.1</v>
      </c>
      <c r="AN24">
        <v>2125602</v>
      </c>
      <c r="AO24">
        <v>1334</v>
      </c>
      <c r="AP24">
        <v>2125602</v>
      </c>
      <c r="AQ24" t="s">
        <v>0</v>
      </c>
      <c r="AR24">
        <v>1332017</v>
      </c>
      <c r="AS24">
        <v>3814</v>
      </c>
      <c r="AT24">
        <v>62.7</v>
      </c>
      <c r="AU24">
        <v>0.2</v>
      </c>
      <c r="AV24">
        <v>1327541</v>
      </c>
      <c r="AW24">
        <v>3857</v>
      </c>
      <c r="AX24">
        <v>62.5</v>
      </c>
      <c r="AY24">
        <v>0.2</v>
      </c>
      <c r="AZ24">
        <v>1248979</v>
      </c>
      <c r="BA24">
        <v>4367</v>
      </c>
      <c r="BB24">
        <v>58.8</v>
      </c>
      <c r="BC24">
        <v>0.2</v>
      </c>
      <c r="BD24">
        <v>392734</v>
      </c>
      <c r="BE24">
        <v>1962</v>
      </c>
      <c r="BF24">
        <v>392734</v>
      </c>
      <c r="BG24" t="s">
        <v>0</v>
      </c>
      <c r="BH24">
        <v>246495</v>
      </c>
      <c r="BI24">
        <v>3197</v>
      </c>
      <c r="BJ24">
        <v>62.8</v>
      </c>
      <c r="BK24">
        <v>0.8</v>
      </c>
      <c r="BL24">
        <v>801108</v>
      </c>
      <c r="BM24">
        <v>2829</v>
      </c>
      <c r="BN24">
        <v>801108</v>
      </c>
      <c r="BO24" t="s">
        <v>0</v>
      </c>
      <c r="BP24">
        <v>570075</v>
      </c>
      <c r="BQ24">
        <v>5043</v>
      </c>
      <c r="BR24">
        <v>71.2</v>
      </c>
      <c r="BS24">
        <v>0.5</v>
      </c>
      <c r="BT24">
        <v>2673188</v>
      </c>
      <c r="BU24">
        <v>5792</v>
      </c>
      <c r="BV24">
        <v>2673188</v>
      </c>
      <c r="BW24" t="s">
        <v>0</v>
      </c>
      <c r="BX24">
        <v>2010669</v>
      </c>
      <c r="BY24">
        <v>6993</v>
      </c>
      <c r="BZ24">
        <v>75.2</v>
      </c>
      <c r="CA24">
        <v>0.2</v>
      </c>
      <c r="CB24">
        <v>248493</v>
      </c>
      <c r="CC24">
        <v>3929</v>
      </c>
      <c r="CD24">
        <v>9.3000000000000007</v>
      </c>
      <c r="CE24">
        <v>0.1</v>
      </c>
      <c r="CF24">
        <v>83995</v>
      </c>
      <c r="CG24">
        <v>2291</v>
      </c>
      <c r="CH24">
        <v>3.1</v>
      </c>
      <c r="CI24">
        <v>0.1</v>
      </c>
      <c r="CJ24">
        <v>79845</v>
      </c>
      <c r="CK24">
        <v>2056</v>
      </c>
      <c r="CL24">
        <v>3</v>
      </c>
      <c r="CM24">
        <v>0.1</v>
      </c>
      <c r="CN24">
        <v>62467</v>
      </c>
      <c r="CO24">
        <v>1714</v>
      </c>
      <c r="CP24">
        <v>2.2999999999999998</v>
      </c>
      <c r="CQ24">
        <v>0.1</v>
      </c>
      <c r="CR24">
        <v>187719</v>
      </c>
      <c r="CS24">
        <v>2796</v>
      </c>
      <c r="CT24">
        <v>7</v>
      </c>
      <c r="CU24">
        <v>0.1</v>
      </c>
      <c r="CV24">
        <v>24.9</v>
      </c>
      <c r="CW24">
        <v>0.1</v>
      </c>
      <c r="CX24" t="s">
        <v>0</v>
      </c>
      <c r="CY24" t="s">
        <v>0</v>
      </c>
      <c r="CZ24">
        <v>2692529</v>
      </c>
      <c r="DA24">
        <v>5342</v>
      </c>
      <c r="DB24">
        <v>2692529</v>
      </c>
      <c r="DC24" t="s">
        <v>0</v>
      </c>
      <c r="DD24">
        <v>1098264</v>
      </c>
      <c r="DE24">
        <v>7343</v>
      </c>
      <c r="DF24">
        <v>40.799999999999997</v>
      </c>
      <c r="DG24">
        <v>0.3</v>
      </c>
      <c r="DH24">
        <v>469499</v>
      </c>
      <c r="DI24">
        <v>5715</v>
      </c>
      <c r="DJ24">
        <v>17.399999999999999</v>
      </c>
      <c r="DK24">
        <v>0.2</v>
      </c>
      <c r="DL24">
        <v>632877</v>
      </c>
      <c r="DM24">
        <v>5176</v>
      </c>
      <c r="DN24">
        <v>23.5</v>
      </c>
      <c r="DO24">
        <v>0.2</v>
      </c>
      <c r="DP24">
        <v>251985</v>
      </c>
      <c r="DQ24">
        <v>4127</v>
      </c>
      <c r="DR24">
        <v>9.4</v>
      </c>
      <c r="DS24">
        <v>0.2</v>
      </c>
      <c r="DT24">
        <v>239904</v>
      </c>
      <c r="DU24">
        <v>3150</v>
      </c>
      <c r="DV24">
        <v>8.9</v>
      </c>
      <c r="DW24">
        <v>0.1</v>
      </c>
      <c r="DX24">
        <v>2692529</v>
      </c>
      <c r="DY24">
        <v>5342</v>
      </c>
      <c r="DZ24">
        <v>2692529</v>
      </c>
      <c r="EA24" t="s">
        <v>0</v>
      </c>
      <c r="EB24">
        <v>66188</v>
      </c>
      <c r="EC24">
        <v>1660</v>
      </c>
      <c r="ED24">
        <v>2.5</v>
      </c>
      <c r="EE24">
        <v>0.1</v>
      </c>
      <c r="EF24">
        <v>206654</v>
      </c>
      <c r="EG24">
        <v>3628</v>
      </c>
      <c r="EH24">
        <v>7.7</v>
      </c>
      <c r="EI24">
        <v>0.1</v>
      </c>
      <c r="EJ24">
        <v>185728</v>
      </c>
      <c r="EK24">
        <v>2952</v>
      </c>
      <c r="EL24">
        <v>6.9</v>
      </c>
      <c r="EM24">
        <v>0.1</v>
      </c>
      <c r="EN24">
        <v>69293</v>
      </c>
      <c r="EO24">
        <v>1575</v>
      </c>
      <c r="EP24">
        <v>2.6</v>
      </c>
      <c r="EQ24">
        <v>0.1</v>
      </c>
      <c r="ER24">
        <v>294954</v>
      </c>
      <c r="ES24">
        <v>3746</v>
      </c>
      <c r="ET24">
        <v>11</v>
      </c>
      <c r="EU24">
        <v>0.1</v>
      </c>
      <c r="EV24">
        <v>122677</v>
      </c>
      <c r="EW24">
        <v>2332</v>
      </c>
      <c r="EX24">
        <v>4.5999999999999996</v>
      </c>
      <c r="EY24">
        <v>0.1</v>
      </c>
      <c r="EZ24">
        <v>79281</v>
      </c>
      <c r="FA24">
        <v>2012</v>
      </c>
      <c r="FB24">
        <v>2.9</v>
      </c>
      <c r="FC24">
        <v>0.1</v>
      </c>
      <c r="FD24">
        <v>186061</v>
      </c>
      <c r="FE24">
        <v>3327</v>
      </c>
      <c r="FF24">
        <v>6.9</v>
      </c>
      <c r="FG24">
        <v>0.1</v>
      </c>
      <c r="FH24">
        <v>368363</v>
      </c>
      <c r="FI24">
        <v>3597</v>
      </c>
      <c r="FJ24">
        <v>13.7</v>
      </c>
      <c r="FK24">
        <v>0.1</v>
      </c>
      <c r="FL24">
        <v>555165</v>
      </c>
      <c r="FM24">
        <v>5231</v>
      </c>
      <c r="FN24">
        <v>20.6</v>
      </c>
      <c r="FO24">
        <v>0.2</v>
      </c>
      <c r="FP24">
        <v>292648</v>
      </c>
      <c r="FQ24">
        <v>4099</v>
      </c>
      <c r="FR24">
        <v>10.9</v>
      </c>
      <c r="FS24">
        <v>0.2</v>
      </c>
      <c r="FT24">
        <v>136570</v>
      </c>
      <c r="FU24">
        <v>2432</v>
      </c>
      <c r="FV24">
        <v>5.0999999999999996</v>
      </c>
      <c r="FW24">
        <v>0.1</v>
      </c>
      <c r="FX24">
        <v>128947</v>
      </c>
      <c r="FY24">
        <v>2480</v>
      </c>
      <c r="FZ24">
        <v>4.8</v>
      </c>
      <c r="GA24">
        <v>0.1</v>
      </c>
      <c r="GB24">
        <v>2692529</v>
      </c>
      <c r="GC24">
        <v>5342</v>
      </c>
      <c r="GD24">
        <v>2692529</v>
      </c>
      <c r="GE24" t="s">
        <v>0</v>
      </c>
      <c r="GF24">
        <v>2150159</v>
      </c>
      <c r="GG24">
        <v>5546</v>
      </c>
      <c r="GH24">
        <v>79.900000000000006</v>
      </c>
      <c r="GI24">
        <v>0.2</v>
      </c>
      <c r="GJ24">
        <v>366251</v>
      </c>
      <c r="GK24">
        <v>4453</v>
      </c>
      <c r="GL24">
        <v>13.6</v>
      </c>
      <c r="GM24">
        <v>0.2</v>
      </c>
      <c r="GN24">
        <v>171625</v>
      </c>
      <c r="GO24">
        <v>2445</v>
      </c>
      <c r="GP24">
        <v>6.4</v>
      </c>
      <c r="GQ24">
        <v>0.1</v>
      </c>
      <c r="GR24">
        <v>4494</v>
      </c>
      <c r="GS24">
        <v>434</v>
      </c>
      <c r="GT24">
        <v>0.2</v>
      </c>
      <c r="GU24">
        <v>0.1</v>
      </c>
      <c r="GV24">
        <v>2051616</v>
      </c>
      <c r="GW24">
        <v>4112</v>
      </c>
      <c r="GX24">
        <v>2051616</v>
      </c>
      <c r="GY24" t="s">
        <v>0</v>
      </c>
      <c r="GZ24">
        <v>114990</v>
      </c>
      <c r="HA24">
        <v>2492</v>
      </c>
      <c r="HB24">
        <v>5.6</v>
      </c>
      <c r="HC24">
        <v>0.1</v>
      </c>
      <c r="HD24">
        <v>80302</v>
      </c>
      <c r="HE24">
        <v>1988</v>
      </c>
      <c r="HF24">
        <v>3.9</v>
      </c>
      <c r="HG24">
        <v>0.1</v>
      </c>
      <c r="HH24">
        <v>176054</v>
      </c>
      <c r="HI24">
        <v>2854</v>
      </c>
      <c r="HJ24">
        <v>8.6</v>
      </c>
      <c r="HK24">
        <v>0.1</v>
      </c>
      <c r="HL24">
        <v>185492</v>
      </c>
      <c r="HM24">
        <v>2842</v>
      </c>
      <c r="HN24">
        <v>9</v>
      </c>
      <c r="HO24">
        <v>0.1</v>
      </c>
      <c r="HP24">
        <v>265256</v>
      </c>
      <c r="HQ24">
        <v>2856</v>
      </c>
      <c r="HR24">
        <v>12.9</v>
      </c>
      <c r="HS24">
        <v>0.1</v>
      </c>
      <c r="HT24">
        <v>374154</v>
      </c>
      <c r="HU24">
        <v>3541</v>
      </c>
      <c r="HV24">
        <v>18.2</v>
      </c>
      <c r="HW24">
        <v>0.2</v>
      </c>
      <c r="HX24">
        <v>276255</v>
      </c>
      <c r="HY24">
        <v>3029</v>
      </c>
      <c r="HZ24">
        <v>13.5</v>
      </c>
      <c r="IA24">
        <v>0.1</v>
      </c>
      <c r="IB24">
        <v>316411</v>
      </c>
      <c r="IC24">
        <v>3025</v>
      </c>
      <c r="ID24">
        <v>15.4</v>
      </c>
      <c r="IE24">
        <v>0.1</v>
      </c>
      <c r="IF24">
        <v>133864</v>
      </c>
      <c r="IG24">
        <v>2129</v>
      </c>
      <c r="IH24">
        <v>6.5</v>
      </c>
      <c r="II24">
        <v>0.1</v>
      </c>
      <c r="IJ24">
        <v>128838</v>
      </c>
      <c r="IK24">
        <v>2115</v>
      </c>
      <c r="IL24">
        <v>6.3</v>
      </c>
      <c r="IM24">
        <v>0.1</v>
      </c>
      <c r="IN24">
        <v>62520</v>
      </c>
      <c r="IO24">
        <v>287</v>
      </c>
      <c r="IP24" t="s">
        <v>0</v>
      </c>
      <c r="IQ24" t="s">
        <v>0</v>
      </c>
      <c r="IR24">
        <v>84384</v>
      </c>
      <c r="IS24">
        <v>368</v>
      </c>
      <c r="IT24" t="s">
        <v>0</v>
      </c>
      <c r="IU24" t="s">
        <v>0</v>
      </c>
      <c r="IV24">
        <v>1687778</v>
      </c>
      <c r="IW24">
        <v>4019</v>
      </c>
      <c r="IX24">
        <v>82.3</v>
      </c>
      <c r="IY24">
        <v>0.1</v>
      </c>
      <c r="IZ24">
        <v>83134</v>
      </c>
      <c r="JA24">
        <v>406</v>
      </c>
      <c r="JB24" t="s">
        <v>0</v>
      </c>
      <c r="JC24" t="s">
        <v>0</v>
      </c>
      <c r="JD24">
        <v>504179</v>
      </c>
      <c r="JE24">
        <v>2756</v>
      </c>
      <c r="JF24">
        <v>24.6</v>
      </c>
      <c r="JG24">
        <v>0.1</v>
      </c>
      <c r="JH24">
        <v>17939</v>
      </c>
      <c r="JI24">
        <v>97</v>
      </c>
      <c r="JJ24" t="s">
        <v>0</v>
      </c>
      <c r="JK24" t="s">
        <v>0</v>
      </c>
      <c r="JL24">
        <v>339679</v>
      </c>
      <c r="JM24">
        <v>2923</v>
      </c>
      <c r="JN24">
        <v>16.600000000000001</v>
      </c>
      <c r="JO24">
        <v>0.1</v>
      </c>
      <c r="JP24">
        <v>28748</v>
      </c>
      <c r="JQ24">
        <v>317</v>
      </c>
      <c r="JR24" t="s">
        <v>0</v>
      </c>
      <c r="JS24" t="s">
        <v>0</v>
      </c>
      <c r="JT24">
        <v>71591</v>
      </c>
      <c r="JU24">
        <v>1505</v>
      </c>
      <c r="JV24">
        <v>3.5</v>
      </c>
      <c r="JW24">
        <v>0.1</v>
      </c>
      <c r="JX24">
        <v>9753</v>
      </c>
      <c r="JY24">
        <v>135</v>
      </c>
      <c r="JZ24" t="s">
        <v>0</v>
      </c>
      <c r="KA24" t="s">
        <v>0</v>
      </c>
      <c r="KB24">
        <v>43986</v>
      </c>
      <c r="KC24">
        <v>1371</v>
      </c>
      <c r="KD24">
        <v>2.1</v>
      </c>
      <c r="KE24">
        <v>0.1</v>
      </c>
      <c r="KF24">
        <v>3460</v>
      </c>
      <c r="KG24">
        <v>175</v>
      </c>
      <c r="KH24" t="s">
        <v>0</v>
      </c>
      <c r="KI24" t="s">
        <v>0</v>
      </c>
      <c r="KJ24">
        <v>175961</v>
      </c>
      <c r="KK24">
        <v>2866</v>
      </c>
      <c r="KL24">
        <v>8.6</v>
      </c>
      <c r="KM24">
        <v>0.1</v>
      </c>
      <c r="KN24">
        <v>1318973</v>
      </c>
      <c r="KO24">
        <v>4407</v>
      </c>
      <c r="KP24">
        <v>1318973</v>
      </c>
      <c r="KQ24" t="s">
        <v>0</v>
      </c>
      <c r="KR24">
        <v>42465</v>
      </c>
      <c r="KS24">
        <v>1551</v>
      </c>
      <c r="KT24">
        <v>3.2</v>
      </c>
      <c r="KU24">
        <v>0.1</v>
      </c>
      <c r="KV24">
        <v>27672</v>
      </c>
      <c r="KW24">
        <v>1145</v>
      </c>
      <c r="KX24">
        <v>2.1</v>
      </c>
      <c r="KY24">
        <v>0.1</v>
      </c>
      <c r="KZ24">
        <v>77380</v>
      </c>
      <c r="LA24">
        <v>1533</v>
      </c>
      <c r="LB24">
        <v>5.9</v>
      </c>
      <c r="LC24">
        <v>0.1</v>
      </c>
      <c r="LD24">
        <v>97359</v>
      </c>
      <c r="LE24">
        <v>2195</v>
      </c>
      <c r="LF24">
        <v>7.4</v>
      </c>
      <c r="LG24">
        <v>0.2</v>
      </c>
      <c r="LH24">
        <v>152978</v>
      </c>
      <c r="LI24">
        <v>2296</v>
      </c>
      <c r="LJ24">
        <v>11.6</v>
      </c>
      <c r="LK24">
        <v>0.2</v>
      </c>
      <c r="LL24">
        <v>241028</v>
      </c>
      <c r="LM24">
        <v>2761</v>
      </c>
      <c r="LN24">
        <v>18.3</v>
      </c>
      <c r="LO24">
        <v>0.2</v>
      </c>
      <c r="LP24">
        <v>203526</v>
      </c>
      <c r="LQ24">
        <v>2754</v>
      </c>
      <c r="LR24">
        <v>15.4</v>
      </c>
      <c r="LS24">
        <v>0.2</v>
      </c>
      <c r="LT24">
        <v>252446</v>
      </c>
      <c r="LU24">
        <v>2465</v>
      </c>
      <c r="LV24">
        <v>19.100000000000001</v>
      </c>
      <c r="LW24">
        <v>0.2</v>
      </c>
      <c r="LX24">
        <v>113092</v>
      </c>
      <c r="LY24">
        <v>2111</v>
      </c>
      <c r="LZ24">
        <v>8.6</v>
      </c>
      <c r="MA24">
        <v>0.2</v>
      </c>
      <c r="MB24">
        <v>111027</v>
      </c>
      <c r="MC24">
        <v>1974</v>
      </c>
      <c r="MD24">
        <v>8.4</v>
      </c>
      <c r="ME24">
        <v>0.1</v>
      </c>
      <c r="MF24">
        <v>77130</v>
      </c>
      <c r="MG24">
        <v>362</v>
      </c>
      <c r="MH24" t="s">
        <v>0</v>
      </c>
      <c r="MI24" t="s">
        <v>0</v>
      </c>
      <c r="MJ24">
        <v>99363</v>
      </c>
      <c r="MK24">
        <v>498</v>
      </c>
      <c r="ML24" t="s">
        <v>0</v>
      </c>
      <c r="MM24" t="s">
        <v>0</v>
      </c>
      <c r="MN24">
        <v>33230</v>
      </c>
      <c r="MO24">
        <v>154</v>
      </c>
      <c r="MP24" t="s">
        <v>0</v>
      </c>
      <c r="MQ24" t="s">
        <v>0</v>
      </c>
      <c r="MR24">
        <v>732643</v>
      </c>
      <c r="MS24">
        <v>3968</v>
      </c>
      <c r="MT24">
        <v>732643</v>
      </c>
      <c r="MU24" t="s">
        <v>0</v>
      </c>
      <c r="MV24">
        <v>39418</v>
      </c>
      <c r="MW24">
        <v>388</v>
      </c>
      <c r="MX24" t="s">
        <v>0</v>
      </c>
      <c r="MY24" t="s">
        <v>0</v>
      </c>
      <c r="MZ24">
        <v>54136</v>
      </c>
      <c r="NA24">
        <v>467</v>
      </c>
      <c r="NB24" t="s">
        <v>0</v>
      </c>
      <c r="NC24" t="s">
        <v>0</v>
      </c>
      <c r="ND24">
        <v>33253</v>
      </c>
      <c r="NE24">
        <v>252</v>
      </c>
      <c r="NF24" t="s">
        <v>0</v>
      </c>
      <c r="NG24" t="s">
        <v>0</v>
      </c>
      <c r="NH24">
        <v>51806</v>
      </c>
      <c r="NI24">
        <v>189</v>
      </c>
      <c r="NJ24" t="s">
        <v>0</v>
      </c>
      <c r="NK24" t="s">
        <v>0</v>
      </c>
      <c r="NL24">
        <v>41998</v>
      </c>
      <c r="NM24">
        <v>173</v>
      </c>
      <c r="NN24" t="s">
        <v>0</v>
      </c>
      <c r="NO24" t="s">
        <v>0</v>
      </c>
      <c r="NP24">
        <v>5267878</v>
      </c>
      <c r="NQ24">
        <v>1106</v>
      </c>
      <c r="NR24">
        <v>5267878</v>
      </c>
      <c r="NS24" t="s">
        <v>0</v>
      </c>
      <c r="NT24">
        <v>4695668</v>
      </c>
      <c r="NU24">
        <v>8474</v>
      </c>
      <c r="NV24">
        <v>89.1</v>
      </c>
      <c r="NW24">
        <v>0.2</v>
      </c>
      <c r="NX24">
        <v>3678914</v>
      </c>
      <c r="NY24">
        <v>14086</v>
      </c>
      <c r="NZ24">
        <v>69.8</v>
      </c>
      <c r="OA24">
        <v>0.3</v>
      </c>
      <c r="OB24">
        <v>1553563</v>
      </c>
      <c r="OC24">
        <v>9326</v>
      </c>
      <c r="OD24">
        <v>29.5</v>
      </c>
      <c r="OE24">
        <v>0.2</v>
      </c>
      <c r="OF24">
        <v>572210</v>
      </c>
      <c r="OG24">
        <v>8447</v>
      </c>
      <c r="OH24">
        <v>10.9</v>
      </c>
      <c r="OI24">
        <v>0.2</v>
      </c>
      <c r="OJ24">
        <v>1244121</v>
      </c>
      <c r="OK24">
        <v>397</v>
      </c>
      <c r="OL24">
        <v>1244121</v>
      </c>
      <c r="OM24" t="s">
        <v>0</v>
      </c>
      <c r="ON24">
        <v>77634</v>
      </c>
      <c r="OO24">
        <v>2798</v>
      </c>
      <c r="OP24">
        <v>6.2</v>
      </c>
      <c r="OQ24">
        <v>0.2</v>
      </c>
      <c r="OR24">
        <v>3360747</v>
      </c>
      <c r="OS24">
        <v>1410</v>
      </c>
      <c r="OT24">
        <v>3360747</v>
      </c>
      <c r="OU24" t="s">
        <v>0</v>
      </c>
      <c r="OV24">
        <v>2689421</v>
      </c>
      <c r="OW24">
        <v>4133</v>
      </c>
      <c r="OX24">
        <v>2689421</v>
      </c>
      <c r="OY24" t="s">
        <v>0</v>
      </c>
      <c r="OZ24">
        <v>2533112</v>
      </c>
      <c r="PA24">
        <v>4811</v>
      </c>
      <c r="PB24">
        <v>2533112</v>
      </c>
      <c r="PC24" t="s">
        <v>0</v>
      </c>
      <c r="PD24">
        <v>2194024</v>
      </c>
      <c r="PE24">
        <v>6944</v>
      </c>
      <c r="PF24">
        <v>86.6</v>
      </c>
      <c r="PG24">
        <v>0.2</v>
      </c>
      <c r="PH24">
        <v>2020232</v>
      </c>
      <c r="PI24">
        <v>7600</v>
      </c>
      <c r="PJ24">
        <v>79.8</v>
      </c>
      <c r="PK24">
        <v>0.3</v>
      </c>
      <c r="PL24">
        <v>232276</v>
      </c>
      <c r="PM24">
        <v>2946</v>
      </c>
      <c r="PN24">
        <v>9.1999999999999993</v>
      </c>
      <c r="PO24">
        <v>0.1</v>
      </c>
      <c r="PP24">
        <v>339088</v>
      </c>
      <c r="PQ24">
        <v>5753</v>
      </c>
      <c r="PR24">
        <v>13.4</v>
      </c>
      <c r="PS24">
        <v>0.2</v>
      </c>
      <c r="PT24">
        <v>156309</v>
      </c>
      <c r="PU24">
        <v>2590</v>
      </c>
      <c r="PV24">
        <v>156309</v>
      </c>
      <c r="PW24" t="s">
        <v>0</v>
      </c>
      <c r="PX24">
        <v>106703</v>
      </c>
      <c r="PY24">
        <v>2042</v>
      </c>
      <c r="PZ24">
        <v>68.3</v>
      </c>
      <c r="QA24">
        <v>0.8</v>
      </c>
      <c r="QB24">
        <v>67851</v>
      </c>
      <c r="QC24">
        <v>1718</v>
      </c>
      <c r="QD24">
        <v>43.4</v>
      </c>
      <c r="QE24">
        <v>0.9</v>
      </c>
      <c r="QF24">
        <v>43533</v>
      </c>
      <c r="QG24">
        <v>1419</v>
      </c>
      <c r="QH24">
        <v>27.9</v>
      </c>
      <c r="QI24">
        <v>0.8</v>
      </c>
      <c r="QJ24">
        <v>49606</v>
      </c>
      <c r="QK24">
        <v>1491</v>
      </c>
      <c r="QL24">
        <v>31.7</v>
      </c>
      <c r="QM24">
        <v>0.8</v>
      </c>
      <c r="QN24">
        <v>671326</v>
      </c>
      <c r="QO24">
        <v>4096</v>
      </c>
      <c r="QP24">
        <v>671326</v>
      </c>
      <c r="QQ24" t="s">
        <v>0</v>
      </c>
      <c r="QR24">
        <v>570240</v>
      </c>
      <c r="QS24">
        <v>4554</v>
      </c>
      <c r="QT24">
        <v>84.9</v>
      </c>
      <c r="QU24">
        <v>0.4</v>
      </c>
      <c r="QV24">
        <v>390109</v>
      </c>
      <c r="QW24">
        <v>3845</v>
      </c>
      <c r="QX24">
        <v>58.1</v>
      </c>
      <c r="QY24">
        <v>0.5</v>
      </c>
      <c r="QZ24">
        <v>222655</v>
      </c>
      <c r="RA24">
        <v>3653</v>
      </c>
      <c r="RB24">
        <v>33.200000000000003</v>
      </c>
      <c r="RC24">
        <v>0.5</v>
      </c>
      <c r="RD24">
        <v>101086</v>
      </c>
      <c r="RE24">
        <v>2452</v>
      </c>
      <c r="RF24">
        <v>15.1</v>
      </c>
      <c r="RG24">
        <v>0.4</v>
      </c>
      <c r="RH24" t="s">
        <v>0</v>
      </c>
      <c r="RI24" t="s">
        <v>0</v>
      </c>
      <c r="RJ24">
        <v>8.1</v>
      </c>
      <c r="RK24">
        <v>0.2</v>
      </c>
      <c r="RL24" t="s">
        <v>0</v>
      </c>
      <c r="RM24" t="s">
        <v>0</v>
      </c>
      <c r="RN24">
        <v>12.8</v>
      </c>
      <c r="RO24">
        <v>0.3</v>
      </c>
      <c r="RP24" t="s">
        <v>0</v>
      </c>
      <c r="RQ24" t="s">
        <v>0</v>
      </c>
      <c r="RR24">
        <v>12.2</v>
      </c>
      <c r="RS24">
        <v>0.7</v>
      </c>
      <c r="RT24" t="s">
        <v>0</v>
      </c>
      <c r="RU24" t="s">
        <v>0</v>
      </c>
      <c r="RV24">
        <v>4.3</v>
      </c>
      <c r="RW24">
        <v>0.1</v>
      </c>
      <c r="RX24" t="s">
        <v>0</v>
      </c>
      <c r="RY24" t="s">
        <v>0</v>
      </c>
      <c r="RZ24">
        <v>6.4</v>
      </c>
      <c r="SA24">
        <v>0.3</v>
      </c>
      <c r="SB24" t="s">
        <v>0</v>
      </c>
      <c r="SC24" t="s">
        <v>0</v>
      </c>
      <c r="SD24">
        <v>4.9000000000000004</v>
      </c>
      <c r="SE24">
        <v>0.5</v>
      </c>
      <c r="SF24" t="s">
        <v>0</v>
      </c>
      <c r="SG24" t="s">
        <v>0</v>
      </c>
      <c r="SH24">
        <v>25.1</v>
      </c>
      <c r="SI24">
        <v>0.6</v>
      </c>
      <c r="SJ24" t="s">
        <v>0</v>
      </c>
      <c r="SK24" t="s">
        <v>0</v>
      </c>
      <c r="SL24">
        <v>32.5</v>
      </c>
      <c r="SM24">
        <v>0.8</v>
      </c>
      <c r="SN24" t="s">
        <v>0</v>
      </c>
      <c r="SO24" t="s">
        <v>0</v>
      </c>
      <c r="SP24">
        <v>39.299999999999997</v>
      </c>
      <c r="SQ24">
        <v>2.2999999999999998</v>
      </c>
      <c r="SR24" t="s">
        <v>0</v>
      </c>
      <c r="SS24" t="s">
        <v>0</v>
      </c>
      <c r="ST24">
        <v>12.2</v>
      </c>
      <c r="SU24">
        <v>0.2</v>
      </c>
      <c r="SV24" t="s">
        <v>0</v>
      </c>
      <c r="SW24" t="s">
        <v>0</v>
      </c>
      <c r="SX24">
        <v>15.7</v>
      </c>
      <c r="SY24">
        <v>0.4</v>
      </c>
      <c r="SZ24" t="s">
        <v>0</v>
      </c>
      <c r="TA24" t="s">
        <v>0</v>
      </c>
      <c r="TB24">
        <v>15.4</v>
      </c>
      <c r="TC24">
        <v>0.4</v>
      </c>
      <c r="TD24" t="s">
        <v>0</v>
      </c>
      <c r="TE24" t="s">
        <v>0</v>
      </c>
      <c r="TF24">
        <v>17.2</v>
      </c>
      <c r="TG24">
        <v>0.6</v>
      </c>
      <c r="TH24" t="s">
        <v>0</v>
      </c>
      <c r="TI24" t="s">
        <v>0</v>
      </c>
      <c r="TJ24">
        <v>14.7</v>
      </c>
      <c r="TK24">
        <v>0.4</v>
      </c>
      <c r="TL24" t="s">
        <v>0</v>
      </c>
      <c r="TM24" t="s">
        <v>0</v>
      </c>
      <c r="TN24">
        <v>11.1</v>
      </c>
      <c r="TO24">
        <v>0.1</v>
      </c>
      <c r="TP24" t="s">
        <v>0</v>
      </c>
      <c r="TQ24" t="s">
        <v>0</v>
      </c>
      <c r="TR24">
        <v>11.8</v>
      </c>
      <c r="TS24">
        <v>0.2</v>
      </c>
      <c r="TT24" t="s">
        <v>0</v>
      </c>
      <c r="TU24" t="s">
        <v>0</v>
      </c>
      <c r="TV24">
        <v>7.4</v>
      </c>
      <c r="TW24">
        <v>0.2</v>
      </c>
      <c r="TX24" t="s">
        <v>0</v>
      </c>
      <c r="TY24" t="s">
        <v>0</v>
      </c>
      <c r="TZ24">
        <v>9.1999999999999993</v>
      </c>
      <c r="UA24">
        <v>0.2</v>
      </c>
      <c r="UB24" t="s">
        <v>0</v>
      </c>
      <c r="UC24" t="s">
        <v>0</v>
      </c>
      <c r="UD24">
        <v>23.2</v>
      </c>
      <c r="UE24">
        <v>0.3</v>
      </c>
    </row>
    <row r="25" spans="1:551" x14ac:dyDescent="0.25">
      <c r="A25" t="s">
        <v>600</v>
      </c>
      <c r="B25">
        <v>9</v>
      </c>
      <c r="C25" t="s">
        <v>601</v>
      </c>
      <c r="D25">
        <v>2911925</v>
      </c>
      <c r="E25">
        <v>1254</v>
      </c>
      <c r="F25">
        <v>2911925</v>
      </c>
      <c r="G25" t="s">
        <v>0</v>
      </c>
      <c r="H25">
        <v>1957060</v>
      </c>
      <c r="I25">
        <v>4943</v>
      </c>
      <c r="J25">
        <v>67.2</v>
      </c>
      <c r="K25">
        <v>0.2</v>
      </c>
      <c r="L25">
        <v>1948693</v>
      </c>
      <c r="M25">
        <v>4858</v>
      </c>
      <c r="N25">
        <v>66.900000000000006</v>
      </c>
      <c r="O25">
        <v>0.2</v>
      </c>
      <c r="P25">
        <v>1793688</v>
      </c>
      <c r="Q25">
        <v>5354</v>
      </c>
      <c r="R25">
        <v>61.6</v>
      </c>
      <c r="S25">
        <v>0.2</v>
      </c>
      <c r="T25">
        <v>155005</v>
      </c>
      <c r="U25">
        <v>3002</v>
      </c>
      <c r="V25">
        <v>5.3</v>
      </c>
      <c r="W25">
        <v>0.1</v>
      </c>
      <c r="X25">
        <v>8367</v>
      </c>
      <c r="Y25">
        <v>492</v>
      </c>
      <c r="Z25">
        <v>0.3</v>
      </c>
      <c r="AA25">
        <v>0.1</v>
      </c>
      <c r="AB25">
        <v>954865</v>
      </c>
      <c r="AC25">
        <v>4917</v>
      </c>
      <c r="AD25">
        <v>32.799999999999997</v>
      </c>
      <c r="AE25">
        <v>0.2</v>
      </c>
      <c r="AF25">
        <v>1948693</v>
      </c>
      <c r="AG25">
        <v>4858</v>
      </c>
      <c r="AH25">
        <v>1948693</v>
      </c>
      <c r="AI25" t="s">
        <v>0</v>
      </c>
      <c r="AJ25" t="s">
        <v>0</v>
      </c>
      <c r="AK25" t="s">
        <v>0</v>
      </c>
      <c r="AL25">
        <v>8</v>
      </c>
      <c r="AM25">
        <v>0.2</v>
      </c>
      <c r="AN25">
        <v>1507425</v>
      </c>
      <c r="AO25">
        <v>948</v>
      </c>
      <c r="AP25">
        <v>1507425</v>
      </c>
      <c r="AQ25" t="s">
        <v>0</v>
      </c>
      <c r="AR25">
        <v>944266</v>
      </c>
      <c r="AS25">
        <v>3649</v>
      </c>
      <c r="AT25">
        <v>62.6</v>
      </c>
      <c r="AU25">
        <v>0.2</v>
      </c>
      <c r="AV25">
        <v>943243</v>
      </c>
      <c r="AW25">
        <v>3650</v>
      </c>
      <c r="AX25">
        <v>62.6</v>
      </c>
      <c r="AY25">
        <v>0.2</v>
      </c>
      <c r="AZ25">
        <v>872512</v>
      </c>
      <c r="BA25">
        <v>3635</v>
      </c>
      <c r="BB25">
        <v>57.9</v>
      </c>
      <c r="BC25">
        <v>0.2</v>
      </c>
      <c r="BD25">
        <v>222908</v>
      </c>
      <c r="BE25">
        <v>1497</v>
      </c>
      <c r="BF25">
        <v>222908</v>
      </c>
      <c r="BG25" t="s">
        <v>0</v>
      </c>
      <c r="BH25">
        <v>157364</v>
      </c>
      <c r="BI25">
        <v>2339</v>
      </c>
      <c r="BJ25">
        <v>70.599999999999994</v>
      </c>
      <c r="BK25">
        <v>0.9</v>
      </c>
      <c r="BL25">
        <v>521652</v>
      </c>
      <c r="BM25">
        <v>1830</v>
      </c>
      <c r="BN25">
        <v>521652</v>
      </c>
      <c r="BO25" t="s">
        <v>0</v>
      </c>
      <c r="BP25">
        <v>394198</v>
      </c>
      <c r="BQ25">
        <v>2760</v>
      </c>
      <c r="BR25">
        <v>75.599999999999994</v>
      </c>
      <c r="BS25">
        <v>0.5</v>
      </c>
      <c r="BT25">
        <v>1761516</v>
      </c>
      <c r="BU25">
        <v>5382</v>
      </c>
      <c r="BV25">
        <v>1761516</v>
      </c>
      <c r="BW25" t="s">
        <v>0</v>
      </c>
      <c r="BX25">
        <v>1379406</v>
      </c>
      <c r="BY25">
        <v>5407</v>
      </c>
      <c r="BZ25">
        <v>78.3</v>
      </c>
      <c r="CA25">
        <v>0.2</v>
      </c>
      <c r="CB25">
        <v>143187</v>
      </c>
      <c r="CC25">
        <v>2813</v>
      </c>
      <c r="CD25">
        <v>8.1</v>
      </c>
      <c r="CE25">
        <v>0.2</v>
      </c>
      <c r="CF25">
        <v>85762</v>
      </c>
      <c r="CG25">
        <v>2140</v>
      </c>
      <c r="CH25">
        <v>4.9000000000000004</v>
      </c>
      <c r="CI25">
        <v>0.1</v>
      </c>
      <c r="CJ25">
        <v>51845</v>
      </c>
      <c r="CK25">
        <v>1764</v>
      </c>
      <c r="CL25">
        <v>2.9</v>
      </c>
      <c r="CM25">
        <v>0.1</v>
      </c>
      <c r="CN25">
        <v>20266</v>
      </c>
      <c r="CO25">
        <v>1098</v>
      </c>
      <c r="CP25">
        <v>1.2</v>
      </c>
      <c r="CQ25">
        <v>0.1</v>
      </c>
      <c r="CR25">
        <v>81050</v>
      </c>
      <c r="CS25">
        <v>1507</v>
      </c>
      <c r="CT25">
        <v>4.5999999999999996</v>
      </c>
      <c r="CU25">
        <v>0.1</v>
      </c>
      <c r="CV25">
        <v>25.7</v>
      </c>
      <c r="CW25">
        <v>0.1</v>
      </c>
      <c r="CX25" t="s">
        <v>0</v>
      </c>
      <c r="CY25" t="s">
        <v>0</v>
      </c>
      <c r="CZ25">
        <v>1793688</v>
      </c>
      <c r="DA25">
        <v>5354</v>
      </c>
      <c r="DB25">
        <v>1793688</v>
      </c>
      <c r="DC25" t="s">
        <v>0</v>
      </c>
      <c r="DD25">
        <v>754723</v>
      </c>
      <c r="DE25">
        <v>6011</v>
      </c>
      <c r="DF25">
        <v>42.1</v>
      </c>
      <c r="DG25">
        <v>0.3</v>
      </c>
      <c r="DH25">
        <v>320110</v>
      </c>
      <c r="DI25">
        <v>4038</v>
      </c>
      <c r="DJ25">
        <v>17.8</v>
      </c>
      <c r="DK25">
        <v>0.2</v>
      </c>
      <c r="DL25">
        <v>417413</v>
      </c>
      <c r="DM25">
        <v>4325</v>
      </c>
      <c r="DN25">
        <v>23.3</v>
      </c>
      <c r="DO25">
        <v>0.2</v>
      </c>
      <c r="DP25">
        <v>130944</v>
      </c>
      <c r="DQ25">
        <v>2630</v>
      </c>
      <c r="DR25">
        <v>7.3</v>
      </c>
      <c r="DS25">
        <v>0.2</v>
      </c>
      <c r="DT25">
        <v>170498</v>
      </c>
      <c r="DU25">
        <v>3061</v>
      </c>
      <c r="DV25">
        <v>9.5</v>
      </c>
      <c r="DW25">
        <v>0.2</v>
      </c>
      <c r="DX25">
        <v>1793688</v>
      </c>
      <c r="DY25">
        <v>5354</v>
      </c>
      <c r="DZ25">
        <v>1793688</v>
      </c>
      <c r="EA25" t="s">
        <v>0</v>
      </c>
      <c r="EB25">
        <v>7209</v>
      </c>
      <c r="EC25">
        <v>701</v>
      </c>
      <c r="ED25">
        <v>0.4</v>
      </c>
      <c r="EE25">
        <v>0.1</v>
      </c>
      <c r="EF25">
        <v>101497</v>
      </c>
      <c r="EG25">
        <v>2616</v>
      </c>
      <c r="EH25">
        <v>5.7</v>
      </c>
      <c r="EI25">
        <v>0.1</v>
      </c>
      <c r="EJ25">
        <v>190713</v>
      </c>
      <c r="EK25">
        <v>3108</v>
      </c>
      <c r="EL25">
        <v>10.6</v>
      </c>
      <c r="EM25">
        <v>0.2</v>
      </c>
      <c r="EN25">
        <v>45110</v>
      </c>
      <c r="EO25">
        <v>1648</v>
      </c>
      <c r="EP25">
        <v>2.5</v>
      </c>
      <c r="EQ25">
        <v>0.1</v>
      </c>
      <c r="ER25">
        <v>193853</v>
      </c>
      <c r="ES25">
        <v>3530</v>
      </c>
      <c r="ET25">
        <v>10.8</v>
      </c>
      <c r="EU25">
        <v>0.2</v>
      </c>
      <c r="EV25">
        <v>66516</v>
      </c>
      <c r="EW25">
        <v>2006</v>
      </c>
      <c r="EX25">
        <v>3.7</v>
      </c>
      <c r="EY25">
        <v>0.1</v>
      </c>
      <c r="EZ25">
        <v>42374</v>
      </c>
      <c r="FA25">
        <v>1154</v>
      </c>
      <c r="FB25">
        <v>2.4</v>
      </c>
      <c r="FC25">
        <v>0.1</v>
      </c>
      <c r="FD25">
        <v>163765</v>
      </c>
      <c r="FE25">
        <v>2301</v>
      </c>
      <c r="FF25">
        <v>9.1</v>
      </c>
      <c r="FG25">
        <v>0.1</v>
      </c>
      <c r="FH25">
        <v>206042</v>
      </c>
      <c r="FI25">
        <v>3107</v>
      </c>
      <c r="FJ25">
        <v>11.5</v>
      </c>
      <c r="FK25">
        <v>0.2</v>
      </c>
      <c r="FL25">
        <v>474976</v>
      </c>
      <c r="FM25">
        <v>4662</v>
      </c>
      <c r="FN25">
        <v>26.5</v>
      </c>
      <c r="FO25">
        <v>0.2</v>
      </c>
      <c r="FP25">
        <v>153754</v>
      </c>
      <c r="FQ25">
        <v>3065</v>
      </c>
      <c r="FR25">
        <v>8.6</v>
      </c>
      <c r="FS25">
        <v>0.2</v>
      </c>
      <c r="FT25">
        <v>81588</v>
      </c>
      <c r="FU25">
        <v>2299</v>
      </c>
      <c r="FV25">
        <v>4.5</v>
      </c>
      <c r="FW25">
        <v>0.1</v>
      </c>
      <c r="FX25">
        <v>66291</v>
      </c>
      <c r="FY25">
        <v>1858</v>
      </c>
      <c r="FZ25">
        <v>3.7</v>
      </c>
      <c r="GA25">
        <v>0.1</v>
      </c>
      <c r="GB25">
        <v>1793688</v>
      </c>
      <c r="GC25">
        <v>5354</v>
      </c>
      <c r="GD25">
        <v>1793688</v>
      </c>
      <c r="GE25" t="s">
        <v>0</v>
      </c>
      <c r="GF25">
        <v>1443201</v>
      </c>
      <c r="GG25">
        <v>5842</v>
      </c>
      <c r="GH25">
        <v>80.5</v>
      </c>
      <c r="GI25">
        <v>0.2</v>
      </c>
      <c r="GJ25">
        <v>234758</v>
      </c>
      <c r="GK25">
        <v>3314</v>
      </c>
      <c r="GL25">
        <v>13.1</v>
      </c>
      <c r="GM25">
        <v>0.2</v>
      </c>
      <c r="GN25">
        <v>112524</v>
      </c>
      <c r="GO25">
        <v>2372</v>
      </c>
      <c r="GP25">
        <v>6.3</v>
      </c>
      <c r="GQ25">
        <v>0.1</v>
      </c>
      <c r="GR25">
        <v>3205</v>
      </c>
      <c r="GS25">
        <v>474</v>
      </c>
      <c r="GT25">
        <v>0.2</v>
      </c>
      <c r="GU25">
        <v>0.1</v>
      </c>
      <c r="GV25">
        <v>1354713</v>
      </c>
      <c r="GW25">
        <v>3509</v>
      </c>
      <c r="GX25">
        <v>1354713</v>
      </c>
      <c r="GY25" t="s">
        <v>0</v>
      </c>
      <c r="GZ25">
        <v>75787</v>
      </c>
      <c r="HA25">
        <v>1961</v>
      </c>
      <c r="HB25">
        <v>5.6</v>
      </c>
      <c r="HC25">
        <v>0.1</v>
      </c>
      <c r="HD25">
        <v>50565</v>
      </c>
      <c r="HE25">
        <v>1584</v>
      </c>
      <c r="HF25">
        <v>3.7</v>
      </c>
      <c r="HG25">
        <v>0.1</v>
      </c>
      <c r="HH25">
        <v>109384</v>
      </c>
      <c r="HI25">
        <v>2359</v>
      </c>
      <c r="HJ25">
        <v>8.1</v>
      </c>
      <c r="HK25">
        <v>0.2</v>
      </c>
      <c r="HL25">
        <v>102404</v>
      </c>
      <c r="HM25">
        <v>2045</v>
      </c>
      <c r="HN25">
        <v>7.6</v>
      </c>
      <c r="HO25">
        <v>0.2</v>
      </c>
      <c r="HP25">
        <v>146947</v>
      </c>
      <c r="HQ25">
        <v>2382</v>
      </c>
      <c r="HR25">
        <v>10.8</v>
      </c>
      <c r="HS25">
        <v>0.2</v>
      </c>
      <c r="HT25">
        <v>217945</v>
      </c>
      <c r="HU25">
        <v>3024</v>
      </c>
      <c r="HV25">
        <v>16.100000000000001</v>
      </c>
      <c r="HW25">
        <v>0.2</v>
      </c>
      <c r="HX25">
        <v>172153</v>
      </c>
      <c r="HY25">
        <v>2869</v>
      </c>
      <c r="HZ25">
        <v>12.7</v>
      </c>
      <c r="IA25">
        <v>0.2</v>
      </c>
      <c r="IB25">
        <v>229491</v>
      </c>
      <c r="IC25">
        <v>2747</v>
      </c>
      <c r="ID25">
        <v>16.899999999999999</v>
      </c>
      <c r="IE25">
        <v>0.2</v>
      </c>
      <c r="IF25">
        <v>111209</v>
      </c>
      <c r="IG25">
        <v>2424</v>
      </c>
      <c r="IH25">
        <v>8.1999999999999993</v>
      </c>
      <c r="II25">
        <v>0.2</v>
      </c>
      <c r="IJ25">
        <v>138828</v>
      </c>
      <c r="IK25">
        <v>2126</v>
      </c>
      <c r="IL25">
        <v>10.199999999999999</v>
      </c>
      <c r="IM25">
        <v>0.1</v>
      </c>
      <c r="IN25">
        <v>71755</v>
      </c>
      <c r="IO25">
        <v>473</v>
      </c>
      <c r="IP25" t="s">
        <v>0</v>
      </c>
      <c r="IQ25" t="s">
        <v>0</v>
      </c>
      <c r="IR25">
        <v>102616</v>
      </c>
      <c r="IS25">
        <v>639</v>
      </c>
      <c r="IT25" t="s">
        <v>0</v>
      </c>
      <c r="IU25" t="s">
        <v>0</v>
      </c>
      <c r="IV25">
        <v>1072408</v>
      </c>
      <c r="IW25">
        <v>3735</v>
      </c>
      <c r="IX25">
        <v>79.2</v>
      </c>
      <c r="IY25">
        <v>0.2</v>
      </c>
      <c r="IZ25">
        <v>105331</v>
      </c>
      <c r="JA25">
        <v>756</v>
      </c>
      <c r="JB25" t="s">
        <v>0</v>
      </c>
      <c r="JC25" t="s">
        <v>0</v>
      </c>
      <c r="JD25">
        <v>407988</v>
      </c>
      <c r="JE25">
        <v>2503</v>
      </c>
      <c r="JF25">
        <v>30.1</v>
      </c>
      <c r="JG25">
        <v>0.2</v>
      </c>
      <c r="JH25">
        <v>19483</v>
      </c>
      <c r="JI25">
        <v>112</v>
      </c>
      <c r="JJ25" t="s">
        <v>0</v>
      </c>
      <c r="JK25" t="s">
        <v>0</v>
      </c>
      <c r="JL25">
        <v>248731</v>
      </c>
      <c r="JM25">
        <v>2505</v>
      </c>
      <c r="JN25">
        <v>18.399999999999999</v>
      </c>
      <c r="JO25">
        <v>0.2</v>
      </c>
      <c r="JP25">
        <v>28095</v>
      </c>
      <c r="JQ25">
        <v>489</v>
      </c>
      <c r="JR25" t="s">
        <v>0</v>
      </c>
      <c r="JS25" t="s">
        <v>0</v>
      </c>
      <c r="JT25">
        <v>58923</v>
      </c>
      <c r="JU25">
        <v>2057</v>
      </c>
      <c r="JV25">
        <v>4.3</v>
      </c>
      <c r="JW25">
        <v>0.2</v>
      </c>
      <c r="JX25">
        <v>9847</v>
      </c>
      <c r="JY25">
        <v>171</v>
      </c>
      <c r="JZ25" t="s">
        <v>0</v>
      </c>
      <c r="KA25" t="s">
        <v>0</v>
      </c>
      <c r="KB25">
        <v>48112</v>
      </c>
      <c r="KC25">
        <v>1229</v>
      </c>
      <c r="KD25">
        <v>3.6</v>
      </c>
      <c r="KE25">
        <v>0.1</v>
      </c>
      <c r="KF25">
        <v>4068</v>
      </c>
      <c r="KG25">
        <v>119</v>
      </c>
      <c r="KH25" t="s">
        <v>0</v>
      </c>
      <c r="KI25" t="s">
        <v>0</v>
      </c>
      <c r="KJ25">
        <v>168393</v>
      </c>
      <c r="KK25">
        <v>2471</v>
      </c>
      <c r="KL25">
        <v>12.4</v>
      </c>
      <c r="KM25">
        <v>0.2</v>
      </c>
      <c r="KN25">
        <v>894413</v>
      </c>
      <c r="KO25">
        <v>4487</v>
      </c>
      <c r="KP25">
        <v>894413</v>
      </c>
      <c r="KQ25" t="s">
        <v>0</v>
      </c>
      <c r="KR25">
        <v>29623</v>
      </c>
      <c r="KS25">
        <v>1320</v>
      </c>
      <c r="KT25">
        <v>3.3</v>
      </c>
      <c r="KU25">
        <v>0.2</v>
      </c>
      <c r="KV25">
        <v>17060</v>
      </c>
      <c r="KW25">
        <v>952</v>
      </c>
      <c r="KX25">
        <v>1.9</v>
      </c>
      <c r="KY25">
        <v>0.1</v>
      </c>
      <c r="KZ25">
        <v>44354</v>
      </c>
      <c r="LA25">
        <v>1674</v>
      </c>
      <c r="LB25">
        <v>5</v>
      </c>
      <c r="LC25">
        <v>0.2</v>
      </c>
      <c r="LD25">
        <v>54456</v>
      </c>
      <c r="LE25">
        <v>1647</v>
      </c>
      <c r="LF25">
        <v>6.1</v>
      </c>
      <c r="LG25">
        <v>0.2</v>
      </c>
      <c r="LH25">
        <v>81300</v>
      </c>
      <c r="LI25">
        <v>2031</v>
      </c>
      <c r="LJ25">
        <v>9.1</v>
      </c>
      <c r="LK25">
        <v>0.2</v>
      </c>
      <c r="LL25">
        <v>137336</v>
      </c>
      <c r="LM25">
        <v>2288</v>
      </c>
      <c r="LN25">
        <v>15.4</v>
      </c>
      <c r="LO25">
        <v>0.2</v>
      </c>
      <c r="LP25">
        <v>124033</v>
      </c>
      <c r="LQ25">
        <v>2530</v>
      </c>
      <c r="LR25">
        <v>13.9</v>
      </c>
      <c r="LS25">
        <v>0.3</v>
      </c>
      <c r="LT25">
        <v>186214</v>
      </c>
      <c r="LU25">
        <v>2408</v>
      </c>
      <c r="LV25">
        <v>20.8</v>
      </c>
      <c r="LW25">
        <v>0.3</v>
      </c>
      <c r="LX25">
        <v>96075</v>
      </c>
      <c r="LY25">
        <v>2351</v>
      </c>
      <c r="LZ25">
        <v>10.7</v>
      </c>
      <c r="MA25">
        <v>0.3</v>
      </c>
      <c r="MB25">
        <v>123962</v>
      </c>
      <c r="MC25">
        <v>1982</v>
      </c>
      <c r="MD25">
        <v>13.9</v>
      </c>
      <c r="ME25">
        <v>0.2</v>
      </c>
      <c r="MF25">
        <v>91274</v>
      </c>
      <c r="MG25">
        <v>746</v>
      </c>
      <c r="MH25" t="s">
        <v>0</v>
      </c>
      <c r="MI25" t="s">
        <v>0</v>
      </c>
      <c r="MJ25">
        <v>123803</v>
      </c>
      <c r="MK25">
        <v>872</v>
      </c>
      <c r="ML25" t="s">
        <v>0</v>
      </c>
      <c r="MM25" t="s">
        <v>0</v>
      </c>
      <c r="MN25">
        <v>39906</v>
      </c>
      <c r="MO25">
        <v>265</v>
      </c>
      <c r="MP25" t="s">
        <v>0</v>
      </c>
      <c r="MQ25" t="s">
        <v>0</v>
      </c>
      <c r="MR25">
        <v>460300</v>
      </c>
      <c r="MS25">
        <v>3192</v>
      </c>
      <c r="MT25">
        <v>460300</v>
      </c>
      <c r="MU25" t="s">
        <v>0</v>
      </c>
      <c r="MV25">
        <v>40537</v>
      </c>
      <c r="MW25">
        <v>335</v>
      </c>
      <c r="MX25" t="s">
        <v>0</v>
      </c>
      <c r="MY25" t="s">
        <v>0</v>
      </c>
      <c r="MZ25">
        <v>57865</v>
      </c>
      <c r="NA25">
        <v>689</v>
      </c>
      <c r="NB25" t="s">
        <v>0</v>
      </c>
      <c r="NC25" t="s">
        <v>0</v>
      </c>
      <c r="ND25">
        <v>39198</v>
      </c>
      <c r="NE25">
        <v>375</v>
      </c>
      <c r="NF25" t="s">
        <v>0</v>
      </c>
      <c r="NG25" t="s">
        <v>0</v>
      </c>
      <c r="NH25">
        <v>62723</v>
      </c>
      <c r="NI25">
        <v>554</v>
      </c>
      <c r="NJ25" t="s">
        <v>0</v>
      </c>
      <c r="NK25" t="s">
        <v>0</v>
      </c>
      <c r="NL25">
        <v>50676</v>
      </c>
      <c r="NM25">
        <v>248</v>
      </c>
      <c r="NN25" t="s">
        <v>0</v>
      </c>
      <c r="NO25" t="s">
        <v>0</v>
      </c>
      <c r="NP25">
        <v>3535139</v>
      </c>
      <c r="NQ25">
        <v>480</v>
      </c>
      <c r="NR25">
        <v>3535139</v>
      </c>
      <c r="NS25" t="s">
        <v>0</v>
      </c>
      <c r="NT25">
        <v>3282924</v>
      </c>
      <c r="NU25">
        <v>5285</v>
      </c>
      <c r="NV25">
        <v>92.9</v>
      </c>
      <c r="NW25">
        <v>0.2</v>
      </c>
      <c r="NX25">
        <v>2541070</v>
      </c>
      <c r="NY25">
        <v>10716</v>
      </c>
      <c r="NZ25">
        <v>71.900000000000006</v>
      </c>
      <c r="OA25">
        <v>0.3</v>
      </c>
      <c r="OB25">
        <v>1147247</v>
      </c>
      <c r="OC25">
        <v>7766</v>
      </c>
      <c r="OD25">
        <v>32.5</v>
      </c>
      <c r="OE25">
        <v>0.2</v>
      </c>
      <c r="OF25">
        <v>252215</v>
      </c>
      <c r="OG25">
        <v>5333</v>
      </c>
      <c r="OH25">
        <v>7.1</v>
      </c>
      <c r="OI25">
        <v>0.2</v>
      </c>
      <c r="OJ25">
        <v>772622</v>
      </c>
      <c r="OK25">
        <v>240</v>
      </c>
      <c r="OL25">
        <v>772622</v>
      </c>
      <c r="OM25" t="s">
        <v>0</v>
      </c>
      <c r="ON25">
        <v>27104</v>
      </c>
      <c r="OO25">
        <v>1725</v>
      </c>
      <c r="OP25">
        <v>3.5</v>
      </c>
      <c r="OQ25">
        <v>0.2</v>
      </c>
      <c r="OR25">
        <v>2229098</v>
      </c>
      <c r="OS25">
        <v>717</v>
      </c>
      <c r="OT25">
        <v>2229098</v>
      </c>
      <c r="OU25" t="s">
        <v>0</v>
      </c>
      <c r="OV25">
        <v>1802440</v>
      </c>
      <c r="OW25">
        <v>4276</v>
      </c>
      <c r="OX25">
        <v>1802440</v>
      </c>
      <c r="OY25" t="s">
        <v>0</v>
      </c>
      <c r="OZ25">
        <v>1663260</v>
      </c>
      <c r="PA25">
        <v>4895</v>
      </c>
      <c r="PB25">
        <v>1663260</v>
      </c>
      <c r="PC25" t="s">
        <v>0</v>
      </c>
      <c r="PD25">
        <v>1518247</v>
      </c>
      <c r="PE25">
        <v>5914</v>
      </c>
      <c r="PF25">
        <v>91.3</v>
      </c>
      <c r="PG25">
        <v>0.2</v>
      </c>
      <c r="PH25">
        <v>1377951</v>
      </c>
      <c r="PI25">
        <v>6592</v>
      </c>
      <c r="PJ25">
        <v>82.8</v>
      </c>
      <c r="PK25">
        <v>0.3</v>
      </c>
      <c r="PL25">
        <v>171707</v>
      </c>
      <c r="PM25">
        <v>3677</v>
      </c>
      <c r="PN25">
        <v>10.3</v>
      </c>
      <c r="PO25">
        <v>0.2</v>
      </c>
      <c r="PP25">
        <v>145013</v>
      </c>
      <c r="PQ25">
        <v>3445</v>
      </c>
      <c r="PR25">
        <v>8.6999999999999993</v>
      </c>
      <c r="PS25">
        <v>0.2</v>
      </c>
      <c r="PT25">
        <v>139180</v>
      </c>
      <c r="PU25">
        <v>2860</v>
      </c>
      <c r="PV25">
        <v>139180</v>
      </c>
      <c r="PW25" t="s">
        <v>0</v>
      </c>
      <c r="PX25">
        <v>107985</v>
      </c>
      <c r="PY25">
        <v>2421</v>
      </c>
      <c r="PZ25">
        <v>77.599999999999994</v>
      </c>
      <c r="QA25">
        <v>0.9</v>
      </c>
      <c r="QB25">
        <v>57926</v>
      </c>
      <c r="QC25">
        <v>1622</v>
      </c>
      <c r="QD25">
        <v>41.6</v>
      </c>
      <c r="QE25">
        <v>0.9</v>
      </c>
      <c r="QF25">
        <v>53404</v>
      </c>
      <c r="QG25">
        <v>1875</v>
      </c>
      <c r="QH25">
        <v>38.4</v>
      </c>
      <c r="QI25">
        <v>1.1000000000000001</v>
      </c>
      <c r="QJ25">
        <v>31195</v>
      </c>
      <c r="QK25">
        <v>1497</v>
      </c>
      <c r="QL25">
        <v>22.4</v>
      </c>
      <c r="QM25">
        <v>0.9</v>
      </c>
      <c r="QN25">
        <v>426658</v>
      </c>
      <c r="QO25">
        <v>4307</v>
      </c>
      <c r="QP25">
        <v>426658</v>
      </c>
      <c r="QQ25" t="s">
        <v>0</v>
      </c>
      <c r="QR25">
        <v>381679</v>
      </c>
      <c r="QS25">
        <v>3808</v>
      </c>
      <c r="QT25">
        <v>89.5</v>
      </c>
      <c r="QU25">
        <v>0.4</v>
      </c>
      <c r="QV25">
        <v>247937</v>
      </c>
      <c r="QW25">
        <v>3340</v>
      </c>
      <c r="QX25">
        <v>58.1</v>
      </c>
      <c r="QY25">
        <v>0.6</v>
      </c>
      <c r="QZ25">
        <v>154713</v>
      </c>
      <c r="RA25">
        <v>2935</v>
      </c>
      <c r="RB25">
        <v>36.299999999999997</v>
      </c>
      <c r="RC25">
        <v>0.6</v>
      </c>
      <c r="RD25">
        <v>44979</v>
      </c>
      <c r="RE25">
        <v>2077</v>
      </c>
      <c r="RF25">
        <v>10.5</v>
      </c>
      <c r="RG25">
        <v>0.4</v>
      </c>
      <c r="RH25" t="s">
        <v>0</v>
      </c>
      <c r="RI25" t="s">
        <v>0</v>
      </c>
      <c r="RJ25">
        <v>7.3</v>
      </c>
      <c r="RK25">
        <v>0.2</v>
      </c>
      <c r="RL25" t="s">
        <v>0</v>
      </c>
      <c r="RM25" t="s">
        <v>0</v>
      </c>
      <c r="RN25">
        <v>11.9</v>
      </c>
      <c r="RO25">
        <v>0.4</v>
      </c>
      <c r="RP25" t="s">
        <v>0</v>
      </c>
      <c r="RQ25" t="s">
        <v>0</v>
      </c>
      <c r="RR25">
        <v>11.3</v>
      </c>
      <c r="RS25">
        <v>0.9</v>
      </c>
      <c r="RT25" t="s">
        <v>0</v>
      </c>
      <c r="RU25" t="s">
        <v>0</v>
      </c>
      <c r="RV25">
        <v>2.9</v>
      </c>
      <c r="RW25">
        <v>0.1</v>
      </c>
      <c r="RX25" t="s">
        <v>0</v>
      </c>
      <c r="RY25" t="s">
        <v>0</v>
      </c>
      <c r="RZ25">
        <v>3.9</v>
      </c>
      <c r="SA25">
        <v>0.2</v>
      </c>
      <c r="SB25" t="s">
        <v>0</v>
      </c>
      <c r="SC25" t="s">
        <v>0</v>
      </c>
      <c r="SD25">
        <v>2.9</v>
      </c>
      <c r="SE25">
        <v>0.5</v>
      </c>
      <c r="SF25" t="s">
        <v>0</v>
      </c>
      <c r="SG25" t="s">
        <v>0</v>
      </c>
      <c r="SH25">
        <v>23.1</v>
      </c>
      <c r="SI25">
        <v>0.8</v>
      </c>
      <c r="SJ25" t="s">
        <v>0</v>
      </c>
      <c r="SK25" t="s">
        <v>0</v>
      </c>
      <c r="SL25">
        <v>31.1</v>
      </c>
      <c r="SM25">
        <v>1.2</v>
      </c>
      <c r="SN25" t="s">
        <v>0</v>
      </c>
      <c r="SO25" t="s">
        <v>0</v>
      </c>
      <c r="SP25">
        <v>36</v>
      </c>
      <c r="SQ25">
        <v>3.2</v>
      </c>
      <c r="SR25" t="s">
        <v>0</v>
      </c>
      <c r="SS25" t="s">
        <v>0</v>
      </c>
      <c r="ST25">
        <v>10.4</v>
      </c>
      <c r="SU25">
        <v>0.2</v>
      </c>
      <c r="SV25" t="s">
        <v>0</v>
      </c>
      <c r="SW25" t="s">
        <v>0</v>
      </c>
      <c r="SX25">
        <v>14.1</v>
      </c>
      <c r="SY25">
        <v>0.5</v>
      </c>
      <c r="SZ25" t="s">
        <v>0</v>
      </c>
      <c r="TA25" t="s">
        <v>0</v>
      </c>
      <c r="TB25">
        <v>13.8</v>
      </c>
      <c r="TC25">
        <v>0.5</v>
      </c>
      <c r="TD25" t="s">
        <v>0</v>
      </c>
      <c r="TE25" t="s">
        <v>0</v>
      </c>
      <c r="TF25">
        <v>16.399999999999999</v>
      </c>
      <c r="TG25">
        <v>0.7</v>
      </c>
      <c r="TH25" t="s">
        <v>0</v>
      </c>
      <c r="TI25" t="s">
        <v>0</v>
      </c>
      <c r="TJ25">
        <v>12.9</v>
      </c>
      <c r="TK25">
        <v>0.5</v>
      </c>
      <c r="TL25" t="s">
        <v>0</v>
      </c>
      <c r="TM25" t="s">
        <v>0</v>
      </c>
      <c r="TN25">
        <v>9.3000000000000007</v>
      </c>
      <c r="TO25">
        <v>0.2</v>
      </c>
      <c r="TP25" t="s">
        <v>0</v>
      </c>
      <c r="TQ25" t="s">
        <v>0</v>
      </c>
      <c r="TR25">
        <v>9.8000000000000007</v>
      </c>
      <c r="TS25">
        <v>0.2</v>
      </c>
      <c r="TT25" t="s">
        <v>0</v>
      </c>
      <c r="TU25" t="s">
        <v>0</v>
      </c>
      <c r="TV25">
        <v>7.1</v>
      </c>
      <c r="TW25">
        <v>0.3</v>
      </c>
      <c r="TX25" t="s">
        <v>0</v>
      </c>
      <c r="TY25" t="s">
        <v>0</v>
      </c>
      <c r="TZ25">
        <v>7.9</v>
      </c>
      <c r="UA25">
        <v>0.2</v>
      </c>
      <c r="UB25" t="s">
        <v>0</v>
      </c>
      <c r="UC25" t="s">
        <v>0</v>
      </c>
      <c r="UD25">
        <v>21</v>
      </c>
      <c r="UE25">
        <v>0.4</v>
      </c>
    </row>
    <row r="26" spans="1:551" x14ac:dyDescent="0.25">
      <c r="A26" t="s">
        <v>602</v>
      </c>
      <c r="B26">
        <v>10</v>
      </c>
      <c r="C26" t="s">
        <v>603</v>
      </c>
      <c r="D26">
        <v>753039</v>
      </c>
      <c r="E26">
        <v>642</v>
      </c>
      <c r="F26">
        <v>753039</v>
      </c>
      <c r="G26" t="s">
        <v>0</v>
      </c>
      <c r="H26">
        <v>474821</v>
      </c>
      <c r="I26">
        <v>2781</v>
      </c>
      <c r="J26">
        <v>63.1</v>
      </c>
      <c r="K26">
        <v>0.4</v>
      </c>
      <c r="L26">
        <v>471961</v>
      </c>
      <c r="M26">
        <v>2864</v>
      </c>
      <c r="N26">
        <v>62.7</v>
      </c>
      <c r="O26">
        <v>0.4</v>
      </c>
      <c r="P26">
        <v>438292</v>
      </c>
      <c r="Q26">
        <v>2927</v>
      </c>
      <c r="R26">
        <v>58.2</v>
      </c>
      <c r="S26">
        <v>0.4</v>
      </c>
      <c r="T26">
        <v>33669</v>
      </c>
      <c r="U26">
        <v>1246</v>
      </c>
      <c r="V26">
        <v>4.5</v>
      </c>
      <c r="W26">
        <v>0.2</v>
      </c>
      <c r="X26">
        <v>2860</v>
      </c>
      <c r="Y26">
        <v>367</v>
      </c>
      <c r="Z26">
        <v>0.4</v>
      </c>
      <c r="AA26">
        <v>0.1</v>
      </c>
      <c r="AB26">
        <v>278218</v>
      </c>
      <c r="AC26">
        <v>2774</v>
      </c>
      <c r="AD26">
        <v>36.9</v>
      </c>
      <c r="AE26">
        <v>0.4</v>
      </c>
      <c r="AF26">
        <v>471961</v>
      </c>
      <c r="AG26">
        <v>2864</v>
      </c>
      <c r="AH26">
        <v>471961</v>
      </c>
      <c r="AI26" t="s">
        <v>0</v>
      </c>
      <c r="AJ26" t="s">
        <v>0</v>
      </c>
      <c r="AK26" t="s">
        <v>0</v>
      </c>
      <c r="AL26">
        <v>7.1</v>
      </c>
      <c r="AM26">
        <v>0.3</v>
      </c>
      <c r="AN26">
        <v>392898</v>
      </c>
      <c r="AO26">
        <v>404</v>
      </c>
      <c r="AP26">
        <v>392898</v>
      </c>
      <c r="AQ26" t="s">
        <v>0</v>
      </c>
      <c r="AR26">
        <v>232902</v>
      </c>
      <c r="AS26">
        <v>1904</v>
      </c>
      <c r="AT26">
        <v>59.3</v>
      </c>
      <c r="AU26">
        <v>0.5</v>
      </c>
      <c r="AV26">
        <v>232447</v>
      </c>
      <c r="AW26">
        <v>1921</v>
      </c>
      <c r="AX26">
        <v>59.2</v>
      </c>
      <c r="AY26">
        <v>0.5</v>
      </c>
      <c r="AZ26">
        <v>217004</v>
      </c>
      <c r="BA26">
        <v>1859</v>
      </c>
      <c r="BB26">
        <v>55.2</v>
      </c>
      <c r="BC26">
        <v>0.5</v>
      </c>
      <c r="BD26">
        <v>64226</v>
      </c>
      <c r="BE26">
        <v>739</v>
      </c>
      <c r="BF26">
        <v>64226</v>
      </c>
      <c r="BG26" t="s">
        <v>0</v>
      </c>
      <c r="BH26">
        <v>44782</v>
      </c>
      <c r="BI26">
        <v>1272</v>
      </c>
      <c r="BJ26">
        <v>69.7</v>
      </c>
      <c r="BK26">
        <v>1.7</v>
      </c>
      <c r="BL26">
        <v>127977</v>
      </c>
      <c r="BM26">
        <v>1225</v>
      </c>
      <c r="BN26">
        <v>127977</v>
      </c>
      <c r="BO26" t="s">
        <v>0</v>
      </c>
      <c r="BP26">
        <v>98920</v>
      </c>
      <c r="BQ26">
        <v>1980</v>
      </c>
      <c r="BR26">
        <v>77.3</v>
      </c>
      <c r="BS26">
        <v>1.3</v>
      </c>
      <c r="BT26">
        <v>432424</v>
      </c>
      <c r="BU26">
        <v>2862</v>
      </c>
      <c r="BV26">
        <v>432424</v>
      </c>
      <c r="BW26" t="s">
        <v>0</v>
      </c>
      <c r="BX26">
        <v>351661</v>
      </c>
      <c r="BY26">
        <v>3206</v>
      </c>
      <c r="BZ26">
        <v>81.3</v>
      </c>
      <c r="CA26">
        <v>0.5</v>
      </c>
      <c r="CB26">
        <v>35465</v>
      </c>
      <c r="CC26">
        <v>1622</v>
      </c>
      <c r="CD26">
        <v>8.1999999999999993</v>
      </c>
      <c r="CE26">
        <v>0.4</v>
      </c>
      <c r="CF26">
        <v>12405</v>
      </c>
      <c r="CG26">
        <v>785</v>
      </c>
      <c r="CH26">
        <v>2.9</v>
      </c>
      <c r="CI26">
        <v>0.2</v>
      </c>
      <c r="CJ26">
        <v>9172</v>
      </c>
      <c r="CK26">
        <v>687</v>
      </c>
      <c r="CL26">
        <v>2.1</v>
      </c>
      <c r="CM26">
        <v>0.2</v>
      </c>
      <c r="CN26">
        <v>4947</v>
      </c>
      <c r="CO26">
        <v>469</v>
      </c>
      <c r="CP26">
        <v>1.1000000000000001</v>
      </c>
      <c r="CQ26">
        <v>0.1</v>
      </c>
      <c r="CR26">
        <v>18774</v>
      </c>
      <c r="CS26">
        <v>1164</v>
      </c>
      <c r="CT26">
        <v>4.3</v>
      </c>
      <c r="CU26">
        <v>0.3</v>
      </c>
      <c r="CV26">
        <v>25.7</v>
      </c>
      <c r="CW26">
        <v>0.2</v>
      </c>
      <c r="CX26" t="s">
        <v>0</v>
      </c>
      <c r="CY26" t="s">
        <v>0</v>
      </c>
      <c r="CZ26">
        <v>438292</v>
      </c>
      <c r="DA26">
        <v>2927</v>
      </c>
      <c r="DB26">
        <v>438292</v>
      </c>
      <c r="DC26" t="s">
        <v>0</v>
      </c>
      <c r="DD26">
        <v>170278</v>
      </c>
      <c r="DE26">
        <v>2679</v>
      </c>
      <c r="DF26">
        <v>38.9</v>
      </c>
      <c r="DG26">
        <v>0.5</v>
      </c>
      <c r="DH26">
        <v>81109</v>
      </c>
      <c r="DI26">
        <v>2153</v>
      </c>
      <c r="DJ26">
        <v>18.5</v>
      </c>
      <c r="DK26">
        <v>0.5</v>
      </c>
      <c r="DL26">
        <v>104039</v>
      </c>
      <c r="DM26">
        <v>2102</v>
      </c>
      <c r="DN26">
        <v>23.7</v>
      </c>
      <c r="DO26">
        <v>0.4</v>
      </c>
      <c r="DP26">
        <v>37143</v>
      </c>
      <c r="DQ26">
        <v>1401</v>
      </c>
      <c r="DR26">
        <v>8.5</v>
      </c>
      <c r="DS26">
        <v>0.3</v>
      </c>
      <c r="DT26">
        <v>45723</v>
      </c>
      <c r="DU26">
        <v>1362</v>
      </c>
      <c r="DV26">
        <v>10.4</v>
      </c>
      <c r="DW26">
        <v>0.3</v>
      </c>
      <c r="DX26">
        <v>438292</v>
      </c>
      <c r="DY26">
        <v>2927</v>
      </c>
      <c r="DZ26">
        <v>438292</v>
      </c>
      <c r="EA26" t="s">
        <v>0</v>
      </c>
      <c r="EB26">
        <v>4260</v>
      </c>
      <c r="EC26">
        <v>486</v>
      </c>
      <c r="ED26">
        <v>1</v>
      </c>
      <c r="EE26">
        <v>0.1</v>
      </c>
      <c r="EF26">
        <v>27133</v>
      </c>
      <c r="EG26">
        <v>1218</v>
      </c>
      <c r="EH26">
        <v>6.2</v>
      </c>
      <c r="EI26">
        <v>0.3</v>
      </c>
      <c r="EJ26">
        <v>37747</v>
      </c>
      <c r="EK26">
        <v>1328</v>
      </c>
      <c r="EL26">
        <v>8.6</v>
      </c>
      <c r="EM26">
        <v>0.3</v>
      </c>
      <c r="EN26">
        <v>8040</v>
      </c>
      <c r="EO26">
        <v>590</v>
      </c>
      <c r="EP26">
        <v>1.8</v>
      </c>
      <c r="EQ26">
        <v>0.1</v>
      </c>
      <c r="ER26">
        <v>53623</v>
      </c>
      <c r="ES26">
        <v>1890</v>
      </c>
      <c r="ET26">
        <v>12.2</v>
      </c>
      <c r="EU26">
        <v>0.4</v>
      </c>
      <c r="EV26">
        <v>20943</v>
      </c>
      <c r="EW26">
        <v>952</v>
      </c>
      <c r="EX26">
        <v>4.8</v>
      </c>
      <c r="EY26">
        <v>0.2</v>
      </c>
      <c r="EZ26">
        <v>6377</v>
      </c>
      <c r="FA26">
        <v>488</v>
      </c>
      <c r="FB26">
        <v>1.5</v>
      </c>
      <c r="FC26">
        <v>0.1</v>
      </c>
      <c r="FD26">
        <v>42683</v>
      </c>
      <c r="FE26">
        <v>1714</v>
      </c>
      <c r="FF26">
        <v>9.6999999999999993</v>
      </c>
      <c r="FG26">
        <v>0.4</v>
      </c>
      <c r="FH26">
        <v>44527</v>
      </c>
      <c r="FI26">
        <v>1654</v>
      </c>
      <c r="FJ26">
        <v>10.199999999999999</v>
      </c>
      <c r="FK26">
        <v>0.4</v>
      </c>
      <c r="FL26">
        <v>108985</v>
      </c>
      <c r="FM26">
        <v>2128</v>
      </c>
      <c r="FN26">
        <v>24.9</v>
      </c>
      <c r="FO26">
        <v>0.5</v>
      </c>
      <c r="FP26">
        <v>39777</v>
      </c>
      <c r="FQ26">
        <v>1429</v>
      </c>
      <c r="FR26">
        <v>9.1</v>
      </c>
      <c r="FS26">
        <v>0.3</v>
      </c>
      <c r="FT26">
        <v>19649</v>
      </c>
      <c r="FU26">
        <v>1163</v>
      </c>
      <c r="FV26">
        <v>4.5</v>
      </c>
      <c r="FW26">
        <v>0.3</v>
      </c>
      <c r="FX26">
        <v>24548</v>
      </c>
      <c r="FY26">
        <v>1093</v>
      </c>
      <c r="FZ26">
        <v>5.6</v>
      </c>
      <c r="GA26">
        <v>0.3</v>
      </c>
      <c r="GB26">
        <v>438292</v>
      </c>
      <c r="GC26">
        <v>2927</v>
      </c>
      <c r="GD26">
        <v>438292</v>
      </c>
      <c r="GE26" t="s">
        <v>0</v>
      </c>
      <c r="GF26">
        <v>357596</v>
      </c>
      <c r="GG26">
        <v>3052</v>
      </c>
      <c r="GH26">
        <v>81.599999999999994</v>
      </c>
      <c r="GI26">
        <v>0.4</v>
      </c>
      <c r="GJ26">
        <v>63012</v>
      </c>
      <c r="GK26">
        <v>1902</v>
      </c>
      <c r="GL26">
        <v>14.4</v>
      </c>
      <c r="GM26">
        <v>0.4</v>
      </c>
      <c r="GN26">
        <v>17107</v>
      </c>
      <c r="GO26">
        <v>1000</v>
      </c>
      <c r="GP26">
        <v>3.9</v>
      </c>
      <c r="GQ26">
        <v>0.2</v>
      </c>
      <c r="GR26">
        <v>577</v>
      </c>
      <c r="GS26">
        <v>165</v>
      </c>
      <c r="GT26">
        <v>0.1</v>
      </c>
      <c r="GU26">
        <v>0.1</v>
      </c>
      <c r="GV26">
        <v>348051</v>
      </c>
      <c r="GW26">
        <v>1568</v>
      </c>
      <c r="GX26">
        <v>348051</v>
      </c>
      <c r="GY26" t="s">
        <v>0</v>
      </c>
      <c r="GZ26">
        <v>20271</v>
      </c>
      <c r="HA26">
        <v>829</v>
      </c>
      <c r="HB26">
        <v>5.8</v>
      </c>
      <c r="HC26">
        <v>0.2</v>
      </c>
      <c r="HD26">
        <v>12613</v>
      </c>
      <c r="HE26">
        <v>813</v>
      </c>
      <c r="HF26">
        <v>3.6</v>
      </c>
      <c r="HG26">
        <v>0.2</v>
      </c>
      <c r="HH26">
        <v>30666</v>
      </c>
      <c r="HI26">
        <v>1186</v>
      </c>
      <c r="HJ26">
        <v>8.8000000000000007</v>
      </c>
      <c r="HK26">
        <v>0.3</v>
      </c>
      <c r="HL26">
        <v>32998</v>
      </c>
      <c r="HM26">
        <v>1211</v>
      </c>
      <c r="HN26">
        <v>9.5</v>
      </c>
      <c r="HO26">
        <v>0.4</v>
      </c>
      <c r="HP26">
        <v>46446</v>
      </c>
      <c r="HQ26">
        <v>1463</v>
      </c>
      <c r="HR26">
        <v>13.3</v>
      </c>
      <c r="HS26">
        <v>0.4</v>
      </c>
      <c r="HT26">
        <v>65226</v>
      </c>
      <c r="HU26">
        <v>1530</v>
      </c>
      <c r="HV26">
        <v>18.7</v>
      </c>
      <c r="HW26">
        <v>0.4</v>
      </c>
      <c r="HX26">
        <v>47615</v>
      </c>
      <c r="HY26">
        <v>1317</v>
      </c>
      <c r="HZ26">
        <v>13.7</v>
      </c>
      <c r="IA26">
        <v>0.4</v>
      </c>
      <c r="IB26">
        <v>52337</v>
      </c>
      <c r="IC26">
        <v>1485</v>
      </c>
      <c r="ID26">
        <v>15</v>
      </c>
      <c r="IE26">
        <v>0.4</v>
      </c>
      <c r="IF26">
        <v>21249</v>
      </c>
      <c r="IG26">
        <v>1047</v>
      </c>
      <c r="IH26">
        <v>6.1</v>
      </c>
      <c r="II26">
        <v>0.3</v>
      </c>
      <c r="IJ26">
        <v>18630</v>
      </c>
      <c r="IK26">
        <v>822</v>
      </c>
      <c r="IL26">
        <v>5.4</v>
      </c>
      <c r="IM26">
        <v>0.2</v>
      </c>
      <c r="IN26">
        <v>61017</v>
      </c>
      <c r="IO26">
        <v>723</v>
      </c>
      <c r="IP26" t="s">
        <v>0</v>
      </c>
      <c r="IQ26" t="s">
        <v>0</v>
      </c>
      <c r="IR26">
        <v>80432</v>
      </c>
      <c r="IS26">
        <v>872</v>
      </c>
      <c r="IT26" t="s">
        <v>0</v>
      </c>
      <c r="IU26" t="s">
        <v>0</v>
      </c>
      <c r="IV26">
        <v>267803</v>
      </c>
      <c r="IW26">
        <v>1874</v>
      </c>
      <c r="IX26">
        <v>76.900000000000006</v>
      </c>
      <c r="IY26">
        <v>0.4</v>
      </c>
      <c r="IZ26">
        <v>80508</v>
      </c>
      <c r="JA26">
        <v>1030</v>
      </c>
      <c r="JB26" t="s">
        <v>0</v>
      </c>
      <c r="JC26" t="s">
        <v>0</v>
      </c>
      <c r="JD26">
        <v>116962</v>
      </c>
      <c r="JE26">
        <v>1348</v>
      </c>
      <c r="JF26">
        <v>33.6</v>
      </c>
      <c r="JG26">
        <v>0.4</v>
      </c>
      <c r="JH26">
        <v>19849</v>
      </c>
      <c r="JI26">
        <v>200</v>
      </c>
      <c r="JJ26" t="s">
        <v>0</v>
      </c>
      <c r="JK26" t="s">
        <v>0</v>
      </c>
      <c r="JL26">
        <v>82119</v>
      </c>
      <c r="JM26">
        <v>1417</v>
      </c>
      <c r="JN26">
        <v>23.6</v>
      </c>
      <c r="JO26">
        <v>0.4</v>
      </c>
      <c r="JP26">
        <v>26617</v>
      </c>
      <c r="JQ26">
        <v>768</v>
      </c>
      <c r="JR26" t="s">
        <v>0</v>
      </c>
      <c r="JS26" t="s">
        <v>0</v>
      </c>
      <c r="JT26">
        <v>15865</v>
      </c>
      <c r="JU26">
        <v>861</v>
      </c>
      <c r="JV26">
        <v>4.5999999999999996</v>
      </c>
      <c r="JW26">
        <v>0.2</v>
      </c>
      <c r="JX26">
        <v>10644</v>
      </c>
      <c r="JY26">
        <v>349</v>
      </c>
      <c r="JZ26" t="s">
        <v>0</v>
      </c>
      <c r="KA26" t="s">
        <v>0</v>
      </c>
      <c r="KB26">
        <v>8367</v>
      </c>
      <c r="KC26">
        <v>596</v>
      </c>
      <c r="KD26">
        <v>2.4</v>
      </c>
      <c r="KE26">
        <v>0.2</v>
      </c>
      <c r="KF26">
        <v>2761</v>
      </c>
      <c r="KG26">
        <v>277</v>
      </c>
      <c r="KH26" t="s">
        <v>0</v>
      </c>
      <c r="KI26" t="s">
        <v>0</v>
      </c>
      <c r="KJ26">
        <v>45156</v>
      </c>
      <c r="KK26">
        <v>1293</v>
      </c>
      <c r="KL26">
        <v>13</v>
      </c>
      <c r="KM26">
        <v>0.4</v>
      </c>
      <c r="KN26">
        <v>232569</v>
      </c>
      <c r="KO26">
        <v>1734</v>
      </c>
      <c r="KP26">
        <v>232569</v>
      </c>
      <c r="KQ26" t="s">
        <v>0</v>
      </c>
      <c r="KR26">
        <v>8580</v>
      </c>
      <c r="KS26">
        <v>636</v>
      </c>
      <c r="KT26">
        <v>3.7</v>
      </c>
      <c r="KU26">
        <v>0.3</v>
      </c>
      <c r="KV26">
        <v>4505</v>
      </c>
      <c r="KW26">
        <v>480</v>
      </c>
      <c r="KX26">
        <v>1.9</v>
      </c>
      <c r="KY26">
        <v>0.2</v>
      </c>
      <c r="KZ26">
        <v>14495</v>
      </c>
      <c r="LA26">
        <v>823</v>
      </c>
      <c r="LB26">
        <v>6.2</v>
      </c>
      <c r="LC26">
        <v>0.3</v>
      </c>
      <c r="LD26">
        <v>18531</v>
      </c>
      <c r="LE26">
        <v>837</v>
      </c>
      <c r="LF26">
        <v>8</v>
      </c>
      <c r="LG26">
        <v>0.4</v>
      </c>
      <c r="LH26">
        <v>27670</v>
      </c>
      <c r="LI26">
        <v>1072</v>
      </c>
      <c r="LJ26">
        <v>11.9</v>
      </c>
      <c r="LK26">
        <v>0.4</v>
      </c>
      <c r="LL26">
        <v>44309</v>
      </c>
      <c r="LM26">
        <v>1377</v>
      </c>
      <c r="LN26">
        <v>19.100000000000001</v>
      </c>
      <c r="LO26">
        <v>0.6</v>
      </c>
      <c r="LP26">
        <v>36529</v>
      </c>
      <c r="LQ26">
        <v>1238</v>
      </c>
      <c r="LR26">
        <v>15.7</v>
      </c>
      <c r="LS26">
        <v>0.5</v>
      </c>
      <c r="LT26">
        <v>43426</v>
      </c>
      <c r="LU26">
        <v>1426</v>
      </c>
      <c r="LV26">
        <v>18.7</v>
      </c>
      <c r="LW26">
        <v>0.6</v>
      </c>
      <c r="LX26">
        <v>18236</v>
      </c>
      <c r="LY26">
        <v>936</v>
      </c>
      <c r="LZ26">
        <v>7.8</v>
      </c>
      <c r="MA26">
        <v>0.4</v>
      </c>
      <c r="MB26">
        <v>16288</v>
      </c>
      <c r="MC26">
        <v>766</v>
      </c>
      <c r="MD26">
        <v>7</v>
      </c>
      <c r="ME26">
        <v>0.3</v>
      </c>
      <c r="MF26">
        <v>73831</v>
      </c>
      <c r="MG26">
        <v>1124</v>
      </c>
      <c r="MH26" t="s">
        <v>0</v>
      </c>
      <c r="MI26" t="s">
        <v>0</v>
      </c>
      <c r="MJ26">
        <v>93114</v>
      </c>
      <c r="MK26">
        <v>1266</v>
      </c>
      <c r="ML26" t="s">
        <v>0</v>
      </c>
      <c r="MM26" t="s">
        <v>0</v>
      </c>
      <c r="MN26">
        <v>31118</v>
      </c>
      <c r="MO26">
        <v>336</v>
      </c>
      <c r="MP26" t="s">
        <v>0</v>
      </c>
      <c r="MQ26" t="s">
        <v>0</v>
      </c>
      <c r="MR26">
        <v>115482</v>
      </c>
      <c r="MS26">
        <v>1872</v>
      </c>
      <c r="MT26">
        <v>115482</v>
      </c>
      <c r="MU26" t="s">
        <v>0</v>
      </c>
      <c r="MV26">
        <v>37383</v>
      </c>
      <c r="MW26">
        <v>709</v>
      </c>
      <c r="MX26" t="s">
        <v>0</v>
      </c>
      <c r="MY26" t="s">
        <v>0</v>
      </c>
      <c r="MZ26">
        <v>51260</v>
      </c>
      <c r="NA26">
        <v>967</v>
      </c>
      <c r="NB26" t="s">
        <v>0</v>
      </c>
      <c r="NC26" t="s">
        <v>0</v>
      </c>
      <c r="ND26">
        <v>33774</v>
      </c>
      <c r="NE26">
        <v>652</v>
      </c>
      <c r="NF26" t="s">
        <v>0</v>
      </c>
      <c r="NG26" t="s">
        <v>0</v>
      </c>
      <c r="NH26">
        <v>51389</v>
      </c>
      <c r="NI26">
        <v>413</v>
      </c>
      <c r="NJ26" t="s">
        <v>0</v>
      </c>
      <c r="NK26" t="s">
        <v>0</v>
      </c>
      <c r="NL26">
        <v>42365</v>
      </c>
      <c r="NM26">
        <v>473</v>
      </c>
      <c r="NN26" t="s">
        <v>0</v>
      </c>
      <c r="NO26" t="s">
        <v>0</v>
      </c>
      <c r="NP26">
        <v>920268</v>
      </c>
      <c r="NQ26">
        <v>365</v>
      </c>
      <c r="NR26">
        <v>920268</v>
      </c>
      <c r="NS26" t="s">
        <v>0</v>
      </c>
      <c r="NT26">
        <v>851491</v>
      </c>
      <c r="NU26">
        <v>2459</v>
      </c>
      <c r="NV26">
        <v>92.5</v>
      </c>
      <c r="NW26">
        <v>0.3</v>
      </c>
      <c r="NX26">
        <v>652290</v>
      </c>
      <c r="NY26">
        <v>4734</v>
      </c>
      <c r="NZ26">
        <v>70.900000000000006</v>
      </c>
      <c r="OA26">
        <v>0.5</v>
      </c>
      <c r="OB26">
        <v>332433</v>
      </c>
      <c r="OC26">
        <v>3837</v>
      </c>
      <c r="OD26">
        <v>36.1</v>
      </c>
      <c r="OE26">
        <v>0.4</v>
      </c>
      <c r="OF26">
        <v>68777</v>
      </c>
      <c r="OG26">
        <v>2463</v>
      </c>
      <c r="OH26">
        <v>7.5</v>
      </c>
      <c r="OI26">
        <v>0.3</v>
      </c>
      <c r="OJ26">
        <v>203785</v>
      </c>
      <c r="OK26">
        <v>92</v>
      </c>
      <c r="OL26">
        <v>203785</v>
      </c>
      <c r="OM26" t="s">
        <v>0</v>
      </c>
      <c r="ON26">
        <v>8286</v>
      </c>
      <c r="OO26">
        <v>899</v>
      </c>
      <c r="OP26">
        <v>4.0999999999999996</v>
      </c>
      <c r="OQ26">
        <v>0.4</v>
      </c>
      <c r="OR26">
        <v>566615</v>
      </c>
      <c r="OS26">
        <v>432</v>
      </c>
      <c r="OT26">
        <v>566615</v>
      </c>
      <c r="OU26" t="s">
        <v>0</v>
      </c>
      <c r="OV26">
        <v>438847</v>
      </c>
      <c r="OW26">
        <v>2571</v>
      </c>
      <c r="OX26">
        <v>438847</v>
      </c>
      <c r="OY26" t="s">
        <v>0</v>
      </c>
      <c r="OZ26">
        <v>407962</v>
      </c>
      <c r="PA26">
        <v>2676</v>
      </c>
      <c r="PB26">
        <v>407962</v>
      </c>
      <c r="PC26" t="s">
        <v>0</v>
      </c>
      <c r="PD26">
        <v>369997</v>
      </c>
      <c r="PE26">
        <v>2986</v>
      </c>
      <c r="PF26">
        <v>90.7</v>
      </c>
      <c r="PG26">
        <v>0.4</v>
      </c>
      <c r="PH26">
        <v>335458</v>
      </c>
      <c r="PI26">
        <v>3293</v>
      </c>
      <c r="PJ26">
        <v>82.2</v>
      </c>
      <c r="PK26">
        <v>0.5</v>
      </c>
      <c r="PL26">
        <v>44343</v>
      </c>
      <c r="PM26">
        <v>1426</v>
      </c>
      <c r="PN26">
        <v>10.9</v>
      </c>
      <c r="PO26">
        <v>0.4</v>
      </c>
      <c r="PP26">
        <v>37965</v>
      </c>
      <c r="PQ26">
        <v>1415</v>
      </c>
      <c r="PR26">
        <v>9.3000000000000007</v>
      </c>
      <c r="PS26">
        <v>0.4</v>
      </c>
      <c r="PT26">
        <v>30885</v>
      </c>
      <c r="PU26">
        <v>1208</v>
      </c>
      <c r="PV26">
        <v>30885</v>
      </c>
      <c r="PW26" t="s">
        <v>0</v>
      </c>
      <c r="PX26">
        <v>23845</v>
      </c>
      <c r="PY26">
        <v>1013</v>
      </c>
      <c r="PZ26">
        <v>77.2</v>
      </c>
      <c r="QA26">
        <v>1.6</v>
      </c>
      <c r="QB26">
        <v>11808</v>
      </c>
      <c r="QC26">
        <v>727</v>
      </c>
      <c r="QD26">
        <v>38.200000000000003</v>
      </c>
      <c r="QE26">
        <v>1.9</v>
      </c>
      <c r="QF26">
        <v>13092</v>
      </c>
      <c r="QG26">
        <v>788</v>
      </c>
      <c r="QH26">
        <v>42.4</v>
      </c>
      <c r="QI26">
        <v>1.9</v>
      </c>
      <c r="QJ26">
        <v>7040</v>
      </c>
      <c r="QK26">
        <v>599</v>
      </c>
      <c r="QL26">
        <v>22.8</v>
      </c>
      <c r="QM26">
        <v>1.6</v>
      </c>
      <c r="QN26">
        <v>127768</v>
      </c>
      <c r="QO26">
        <v>2467</v>
      </c>
      <c r="QP26">
        <v>127768</v>
      </c>
      <c r="QQ26" t="s">
        <v>0</v>
      </c>
      <c r="QR26">
        <v>113785</v>
      </c>
      <c r="QS26">
        <v>2342</v>
      </c>
      <c r="QT26">
        <v>89.1</v>
      </c>
      <c r="QU26">
        <v>0.8</v>
      </c>
      <c r="QV26">
        <v>70920</v>
      </c>
      <c r="QW26">
        <v>1681</v>
      </c>
      <c r="QX26">
        <v>55.5</v>
      </c>
      <c r="QY26">
        <v>1</v>
      </c>
      <c r="QZ26">
        <v>52702</v>
      </c>
      <c r="RA26">
        <v>1858</v>
      </c>
      <c r="RB26">
        <v>41.2</v>
      </c>
      <c r="RC26">
        <v>1.1000000000000001</v>
      </c>
      <c r="RD26">
        <v>13983</v>
      </c>
      <c r="RE26">
        <v>1133</v>
      </c>
      <c r="RF26">
        <v>10.9</v>
      </c>
      <c r="RG26">
        <v>0.8</v>
      </c>
      <c r="RH26" t="s">
        <v>0</v>
      </c>
      <c r="RI26" t="s">
        <v>0</v>
      </c>
      <c r="RJ26">
        <v>8.1999999999999993</v>
      </c>
      <c r="RK26">
        <v>0.4</v>
      </c>
      <c r="RL26" t="s">
        <v>0</v>
      </c>
      <c r="RM26" t="s">
        <v>0</v>
      </c>
      <c r="RN26">
        <v>13.8</v>
      </c>
      <c r="RO26">
        <v>0.7</v>
      </c>
      <c r="RP26" t="s">
        <v>0</v>
      </c>
      <c r="RQ26" t="s">
        <v>0</v>
      </c>
      <c r="RR26">
        <v>12.5</v>
      </c>
      <c r="RS26">
        <v>1.7</v>
      </c>
      <c r="RT26" t="s">
        <v>0</v>
      </c>
      <c r="RU26" t="s">
        <v>0</v>
      </c>
      <c r="RV26">
        <v>3.4</v>
      </c>
      <c r="RW26">
        <v>0.3</v>
      </c>
      <c r="RX26" t="s">
        <v>0</v>
      </c>
      <c r="RY26" t="s">
        <v>0</v>
      </c>
      <c r="RZ26">
        <v>5.3</v>
      </c>
      <c r="SA26">
        <v>0.6</v>
      </c>
      <c r="SB26" t="s">
        <v>0</v>
      </c>
      <c r="SC26" t="s">
        <v>0</v>
      </c>
      <c r="SD26">
        <v>4.3</v>
      </c>
      <c r="SE26">
        <v>1.2</v>
      </c>
      <c r="SF26" t="s">
        <v>0</v>
      </c>
      <c r="SG26" t="s">
        <v>0</v>
      </c>
      <c r="SH26">
        <v>23</v>
      </c>
      <c r="SI26">
        <v>1.3</v>
      </c>
      <c r="SJ26" t="s">
        <v>0</v>
      </c>
      <c r="SK26" t="s">
        <v>0</v>
      </c>
      <c r="SL26">
        <v>30.6</v>
      </c>
      <c r="SM26">
        <v>1.7</v>
      </c>
      <c r="SN26" t="s">
        <v>0</v>
      </c>
      <c r="SO26" t="s">
        <v>0</v>
      </c>
      <c r="SP26">
        <v>31.1</v>
      </c>
      <c r="SQ26">
        <v>4.4000000000000004</v>
      </c>
      <c r="SR26" t="s">
        <v>0</v>
      </c>
      <c r="SS26" t="s">
        <v>0</v>
      </c>
      <c r="ST26">
        <v>12</v>
      </c>
      <c r="SU26">
        <v>0.4</v>
      </c>
      <c r="SV26" t="s">
        <v>0</v>
      </c>
      <c r="SW26" t="s">
        <v>0</v>
      </c>
      <c r="SX26">
        <v>17.600000000000001</v>
      </c>
      <c r="SY26">
        <v>0.9</v>
      </c>
      <c r="SZ26" t="s">
        <v>0</v>
      </c>
      <c r="TA26" t="s">
        <v>0</v>
      </c>
      <c r="TB26">
        <v>17.3</v>
      </c>
      <c r="TC26">
        <v>0.9</v>
      </c>
      <c r="TD26" t="s">
        <v>0</v>
      </c>
      <c r="TE26" t="s">
        <v>0</v>
      </c>
      <c r="TF26">
        <v>19.899999999999999</v>
      </c>
      <c r="TG26">
        <v>1.3</v>
      </c>
      <c r="TH26" t="s">
        <v>0</v>
      </c>
      <c r="TI26" t="s">
        <v>0</v>
      </c>
      <c r="TJ26">
        <v>16.3</v>
      </c>
      <c r="TK26">
        <v>1</v>
      </c>
      <c r="TL26" t="s">
        <v>0</v>
      </c>
      <c r="TM26" t="s">
        <v>0</v>
      </c>
      <c r="TN26">
        <v>10.5</v>
      </c>
      <c r="TO26">
        <v>0.3</v>
      </c>
      <c r="TP26" t="s">
        <v>0</v>
      </c>
      <c r="TQ26" t="s">
        <v>0</v>
      </c>
      <c r="TR26">
        <v>11.4</v>
      </c>
      <c r="TS26">
        <v>0.4</v>
      </c>
      <c r="TT26" t="s">
        <v>0</v>
      </c>
      <c r="TU26" t="s">
        <v>0</v>
      </c>
      <c r="TV26">
        <v>7</v>
      </c>
      <c r="TW26">
        <v>0.5</v>
      </c>
      <c r="TX26" t="s">
        <v>0</v>
      </c>
      <c r="TY26" t="s">
        <v>0</v>
      </c>
      <c r="TZ26">
        <v>9.3000000000000007</v>
      </c>
      <c r="UA26">
        <v>0.4</v>
      </c>
      <c r="UB26" t="s">
        <v>0</v>
      </c>
      <c r="UC26" t="s">
        <v>0</v>
      </c>
      <c r="UD26">
        <v>23.8</v>
      </c>
      <c r="UE26">
        <v>0.7</v>
      </c>
    </row>
    <row r="27" spans="1:551" x14ac:dyDescent="0.25">
      <c r="A27" t="s">
        <v>604</v>
      </c>
      <c r="B27">
        <v>11</v>
      </c>
      <c r="C27" t="s">
        <v>605</v>
      </c>
      <c r="D27">
        <v>554780</v>
      </c>
      <c r="E27">
        <v>405</v>
      </c>
      <c r="F27">
        <v>554780</v>
      </c>
      <c r="G27" t="s">
        <v>0</v>
      </c>
      <c r="H27">
        <v>385056</v>
      </c>
      <c r="I27">
        <v>1965</v>
      </c>
      <c r="J27">
        <v>69.400000000000006</v>
      </c>
      <c r="K27">
        <v>0.4</v>
      </c>
      <c r="L27">
        <v>381551</v>
      </c>
      <c r="M27">
        <v>1991</v>
      </c>
      <c r="N27">
        <v>68.8</v>
      </c>
      <c r="O27">
        <v>0.4</v>
      </c>
      <c r="P27">
        <v>348225</v>
      </c>
      <c r="Q27">
        <v>2235</v>
      </c>
      <c r="R27">
        <v>62.8</v>
      </c>
      <c r="S27">
        <v>0.4</v>
      </c>
      <c r="T27">
        <v>33326</v>
      </c>
      <c r="U27">
        <v>1360</v>
      </c>
      <c r="V27">
        <v>6</v>
      </c>
      <c r="W27">
        <v>0.2</v>
      </c>
      <c r="X27">
        <v>3505</v>
      </c>
      <c r="Y27">
        <v>253</v>
      </c>
      <c r="Z27">
        <v>0.6</v>
      </c>
      <c r="AA27">
        <v>0.1</v>
      </c>
      <c r="AB27">
        <v>169724</v>
      </c>
      <c r="AC27">
        <v>1986</v>
      </c>
      <c r="AD27">
        <v>30.6</v>
      </c>
      <c r="AE27">
        <v>0.4</v>
      </c>
      <c r="AF27">
        <v>381551</v>
      </c>
      <c r="AG27">
        <v>1991</v>
      </c>
      <c r="AH27">
        <v>381551</v>
      </c>
      <c r="AI27" t="s">
        <v>0</v>
      </c>
      <c r="AJ27" t="s">
        <v>0</v>
      </c>
      <c r="AK27" t="s">
        <v>0</v>
      </c>
      <c r="AL27">
        <v>8.6999999999999993</v>
      </c>
      <c r="AM27">
        <v>0.4</v>
      </c>
      <c r="AN27">
        <v>294829</v>
      </c>
      <c r="AO27">
        <v>275</v>
      </c>
      <c r="AP27">
        <v>294829</v>
      </c>
      <c r="AQ27" t="s">
        <v>0</v>
      </c>
      <c r="AR27">
        <v>197478</v>
      </c>
      <c r="AS27">
        <v>1358</v>
      </c>
      <c r="AT27">
        <v>67</v>
      </c>
      <c r="AU27">
        <v>0.5</v>
      </c>
      <c r="AV27">
        <v>196946</v>
      </c>
      <c r="AW27">
        <v>1373</v>
      </c>
      <c r="AX27">
        <v>66.8</v>
      </c>
      <c r="AY27">
        <v>0.5</v>
      </c>
      <c r="AZ27">
        <v>180037</v>
      </c>
      <c r="BA27">
        <v>1605</v>
      </c>
      <c r="BB27">
        <v>61.1</v>
      </c>
      <c r="BC27">
        <v>0.5</v>
      </c>
      <c r="BD27">
        <v>46751</v>
      </c>
      <c r="BE27">
        <v>587</v>
      </c>
      <c r="BF27">
        <v>46751</v>
      </c>
      <c r="BG27" t="s">
        <v>0</v>
      </c>
      <c r="BH27">
        <v>35133</v>
      </c>
      <c r="BI27">
        <v>1030</v>
      </c>
      <c r="BJ27">
        <v>75.099999999999994</v>
      </c>
      <c r="BK27">
        <v>1.9</v>
      </c>
      <c r="BL27">
        <v>60333</v>
      </c>
      <c r="BM27">
        <v>706</v>
      </c>
      <c r="BN27">
        <v>60333</v>
      </c>
      <c r="BO27" t="s">
        <v>0</v>
      </c>
      <c r="BP27">
        <v>46363</v>
      </c>
      <c r="BQ27">
        <v>1068</v>
      </c>
      <c r="BR27">
        <v>76.8</v>
      </c>
      <c r="BS27">
        <v>1.6</v>
      </c>
      <c r="BT27">
        <v>345735</v>
      </c>
      <c r="BU27">
        <v>2228</v>
      </c>
      <c r="BV27">
        <v>345735</v>
      </c>
      <c r="BW27" t="s">
        <v>0</v>
      </c>
      <c r="BX27">
        <v>116518</v>
      </c>
      <c r="BY27">
        <v>2357</v>
      </c>
      <c r="BZ27">
        <v>33.700000000000003</v>
      </c>
      <c r="CA27">
        <v>0.6</v>
      </c>
      <c r="CB27">
        <v>18800</v>
      </c>
      <c r="CC27">
        <v>979</v>
      </c>
      <c r="CD27">
        <v>5.4</v>
      </c>
      <c r="CE27">
        <v>0.3</v>
      </c>
      <c r="CF27">
        <v>127129</v>
      </c>
      <c r="CG27">
        <v>2242</v>
      </c>
      <c r="CH27">
        <v>36.799999999999997</v>
      </c>
      <c r="CI27">
        <v>0.6</v>
      </c>
      <c r="CJ27">
        <v>46033</v>
      </c>
      <c r="CK27">
        <v>1595</v>
      </c>
      <c r="CL27">
        <v>13.3</v>
      </c>
      <c r="CM27">
        <v>0.4</v>
      </c>
      <c r="CN27">
        <v>19240</v>
      </c>
      <c r="CO27">
        <v>1012</v>
      </c>
      <c r="CP27">
        <v>5.6</v>
      </c>
      <c r="CQ27">
        <v>0.3</v>
      </c>
      <c r="CR27">
        <v>18015</v>
      </c>
      <c r="CS27">
        <v>859</v>
      </c>
      <c r="CT27">
        <v>5.2</v>
      </c>
      <c r="CU27">
        <v>0.2</v>
      </c>
      <c r="CV27">
        <v>29.9</v>
      </c>
      <c r="CW27">
        <v>0.3</v>
      </c>
      <c r="CX27" t="s">
        <v>0</v>
      </c>
      <c r="CY27" t="s">
        <v>0</v>
      </c>
      <c r="CZ27">
        <v>348225</v>
      </c>
      <c r="DA27">
        <v>2235</v>
      </c>
      <c r="DB27">
        <v>348225</v>
      </c>
      <c r="DC27" t="s">
        <v>0</v>
      </c>
      <c r="DD27">
        <v>212087</v>
      </c>
      <c r="DE27">
        <v>2390</v>
      </c>
      <c r="DF27">
        <v>60.9</v>
      </c>
      <c r="DG27">
        <v>0.6</v>
      </c>
      <c r="DH27">
        <v>53929</v>
      </c>
      <c r="DI27">
        <v>1536</v>
      </c>
      <c r="DJ27">
        <v>15.5</v>
      </c>
      <c r="DK27">
        <v>0.4</v>
      </c>
      <c r="DL27">
        <v>59678</v>
      </c>
      <c r="DM27">
        <v>1691</v>
      </c>
      <c r="DN27">
        <v>17.100000000000001</v>
      </c>
      <c r="DO27">
        <v>0.5</v>
      </c>
      <c r="DP27">
        <v>9775</v>
      </c>
      <c r="DQ27">
        <v>737</v>
      </c>
      <c r="DR27">
        <v>2.8</v>
      </c>
      <c r="DS27">
        <v>0.2</v>
      </c>
      <c r="DT27">
        <v>12756</v>
      </c>
      <c r="DU27">
        <v>768</v>
      </c>
      <c r="DV27">
        <v>3.7</v>
      </c>
      <c r="DW27">
        <v>0.2</v>
      </c>
      <c r="DX27">
        <v>348225</v>
      </c>
      <c r="DY27">
        <v>2235</v>
      </c>
      <c r="DZ27">
        <v>348225</v>
      </c>
      <c r="EA27" t="s">
        <v>0</v>
      </c>
      <c r="EB27">
        <v>288</v>
      </c>
      <c r="EC27">
        <v>124</v>
      </c>
      <c r="ED27">
        <v>0.1</v>
      </c>
      <c r="EE27">
        <v>0.1</v>
      </c>
      <c r="EF27">
        <v>9863</v>
      </c>
      <c r="EG27">
        <v>769</v>
      </c>
      <c r="EH27">
        <v>2.8</v>
      </c>
      <c r="EI27">
        <v>0.2</v>
      </c>
      <c r="EJ27">
        <v>4480</v>
      </c>
      <c r="EK27">
        <v>485</v>
      </c>
      <c r="EL27">
        <v>1.3</v>
      </c>
      <c r="EM27">
        <v>0.1</v>
      </c>
      <c r="EN27">
        <v>1919</v>
      </c>
      <c r="EO27">
        <v>279</v>
      </c>
      <c r="EP27">
        <v>0.6</v>
      </c>
      <c r="EQ27">
        <v>0.1</v>
      </c>
      <c r="ER27">
        <v>16833</v>
      </c>
      <c r="ES27">
        <v>1019</v>
      </c>
      <c r="ET27">
        <v>4.8</v>
      </c>
      <c r="EU27">
        <v>0.3</v>
      </c>
      <c r="EV27">
        <v>10540</v>
      </c>
      <c r="EW27">
        <v>692</v>
      </c>
      <c r="EX27">
        <v>3</v>
      </c>
      <c r="EY27">
        <v>0.2</v>
      </c>
      <c r="EZ27">
        <v>13405</v>
      </c>
      <c r="FA27">
        <v>653</v>
      </c>
      <c r="FB27">
        <v>3.8</v>
      </c>
      <c r="FC27">
        <v>0.2</v>
      </c>
      <c r="FD27">
        <v>20660</v>
      </c>
      <c r="FE27">
        <v>1019</v>
      </c>
      <c r="FF27">
        <v>5.9</v>
      </c>
      <c r="FG27">
        <v>0.3</v>
      </c>
      <c r="FH27">
        <v>80468</v>
      </c>
      <c r="FI27">
        <v>1740</v>
      </c>
      <c r="FJ27">
        <v>23.1</v>
      </c>
      <c r="FK27">
        <v>0.5</v>
      </c>
      <c r="FL27">
        <v>67450</v>
      </c>
      <c r="FM27">
        <v>1661</v>
      </c>
      <c r="FN27">
        <v>19.399999999999999</v>
      </c>
      <c r="FO27">
        <v>0.5</v>
      </c>
      <c r="FP27">
        <v>34505</v>
      </c>
      <c r="FQ27">
        <v>1424</v>
      </c>
      <c r="FR27">
        <v>9.9</v>
      </c>
      <c r="FS27">
        <v>0.4</v>
      </c>
      <c r="FT27">
        <v>31477</v>
      </c>
      <c r="FU27">
        <v>1259</v>
      </c>
      <c r="FV27">
        <v>9</v>
      </c>
      <c r="FW27">
        <v>0.4</v>
      </c>
      <c r="FX27">
        <v>56337</v>
      </c>
      <c r="FY27">
        <v>1648</v>
      </c>
      <c r="FZ27">
        <v>16.2</v>
      </c>
      <c r="GA27">
        <v>0.5</v>
      </c>
      <c r="GB27">
        <v>348225</v>
      </c>
      <c r="GC27">
        <v>2235</v>
      </c>
      <c r="GD27">
        <v>348225</v>
      </c>
      <c r="GE27" t="s">
        <v>0</v>
      </c>
      <c r="GF27">
        <v>246817</v>
      </c>
      <c r="GG27">
        <v>2683</v>
      </c>
      <c r="GH27">
        <v>70.900000000000006</v>
      </c>
      <c r="GI27">
        <v>0.6</v>
      </c>
      <c r="GJ27">
        <v>85708</v>
      </c>
      <c r="GK27">
        <v>2141</v>
      </c>
      <c r="GL27">
        <v>24.6</v>
      </c>
      <c r="GM27">
        <v>0.6</v>
      </c>
      <c r="GN27">
        <v>15369</v>
      </c>
      <c r="GO27">
        <v>871</v>
      </c>
      <c r="GP27">
        <v>4.4000000000000004</v>
      </c>
      <c r="GQ27">
        <v>0.2</v>
      </c>
      <c r="GR27">
        <v>331</v>
      </c>
      <c r="GS27">
        <v>124</v>
      </c>
      <c r="GT27">
        <v>0.1</v>
      </c>
      <c r="GU27">
        <v>0.1</v>
      </c>
      <c r="GV27">
        <v>276546</v>
      </c>
      <c r="GW27">
        <v>1294</v>
      </c>
      <c r="GX27">
        <v>276546</v>
      </c>
      <c r="GY27" t="s">
        <v>0</v>
      </c>
      <c r="GZ27">
        <v>28179</v>
      </c>
      <c r="HA27">
        <v>1034</v>
      </c>
      <c r="HB27">
        <v>10.199999999999999</v>
      </c>
      <c r="HC27">
        <v>0.4</v>
      </c>
      <c r="HD27">
        <v>12205</v>
      </c>
      <c r="HE27">
        <v>768</v>
      </c>
      <c r="HF27">
        <v>4.4000000000000004</v>
      </c>
      <c r="HG27">
        <v>0.3</v>
      </c>
      <c r="HH27">
        <v>19753</v>
      </c>
      <c r="HI27">
        <v>988</v>
      </c>
      <c r="HJ27">
        <v>7.1</v>
      </c>
      <c r="HK27">
        <v>0.3</v>
      </c>
      <c r="HL27">
        <v>18630</v>
      </c>
      <c r="HM27">
        <v>827</v>
      </c>
      <c r="HN27">
        <v>6.7</v>
      </c>
      <c r="HO27">
        <v>0.3</v>
      </c>
      <c r="HP27">
        <v>25056</v>
      </c>
      <c r="HQ27">
        <v>997</v>
      </c>
      <c r="HR27">
        <v>9.1</v>
      </c>
      <c r="HS27">
        <v>0.4</v>
      </c>
      <c r="HT27">
        <v>36970</v>
      </c>
      <c r="HU27">
        <v>1354</v>
      </c>
      <c r="HV27">
        <v>13.4</v>
      </c>
      <c r="HW27">
        <v>0.5</v>
      </c>
      <c r="HX27">
        <v>29158</v>
      </c>
      <c r="HY27">
        <v>1037</v>
      </c>
      <c r="HZ27">
        <v>10.5</v>
      </c>
      <c r="IA27">
        <v>0.4</v>
      </c>
      <c r="IB27">
        <v>43167</v>
      </c>
      <c r="IC27">
        <v>1143</v>
      </c>
      <c r="ID27">
        <v>15.6</v>
      </c>
      <c r="IE27">
        <v>0.4</v>
      </c>
      <c r="IF27">
        <v>24110</v>
      </c>
      <c r="IG27">
        <v>924</v>
      </c>
      <c r="IH27">
        <v>8.6999999999999993</v>
      </c>
      <c r="II27">
        <v>0.3</v>
      </c>
      <c r="IJ27">
        <v>39318</v>
      </c>
      <c r="IK27">
        <v>1007</v>
      </c>
      <c r="IL27">
        <v>14.2</v>
      </c>
      <c r="IM27">
        <v>0.4</v>
      </c>
      <c r="IN27">
        <v>72935</v>
      </c>
      <c r="IO27">
        <v>1164</v>
      </c>
      <c r="IP27" t="s">
        <v>0</v>
      </c>
      <c r="IQ27" t="s">
        <v>0</v>
      </c>
      <c r="IR27">
        <v>110614</v>
      </c>
      <c r="IS27">
        <v>1449</v>
      </c>
      <c r="IT27" t="s">
        <v>0</v>
      </c>
      <c r="IU27" t="s">
        <v>0</v>
      </c>
      <c r="IV27">
        <v>222569</v>
      </c>
      <c r="IW27">
        <v>1552</v>
      </c>
      <c r="IX27">
        <v>80.5</v>
      </c>
      <c r="IY27">
        <v>0.4</v>
      </c>
      <c r="IZ27">
        <v>116487</v>
      </c>
      <c r="JA27">
        <v>1558</v>
      </c>
      <c r="JB27" t="s">
        <v>0</v>
      </c>
      <c r="JC27" t="s">
        <v>0</v>
      </c>
      <c r="JD27">
        <v>52025</v>
      </c>
      <c r="JE27">
        <v>1017</v>
      </c>
      <c r="JF27">
        <v>18.8</v>
      </c>
      <c r="JG27">
        <v>0.3</v>
      </c>
      <c r="JH27">
        <v>15404</v>
      </c>
      <c r="JI27">
        <v>308</v>
      </c>
      <c r="JJ27" t="s">
        <v>0</v>
      </c>
      <c r="JK27" t="s">
        <v>0</v>
      </c>
      <c r="JL27">
        <v>38830</v>
      </c>
      <c r="JM27">
        <v>781</v>
      </c>
      <c r="JN27">
        <v>14</v>
      </c>
      <c r="JO27">
        <v>0.3</v>
      </c>
      <c r="JP27">
        <v>42355</v>
      </c>
      <c r="JQ27">
        <v>1808</v>
      </c>
      <c r="JR27" t="s">
        <v>0</v>
      </c>
      <c r="JS27" t="s">
        <v>0</v>
      </c>
      <c r="JT27">
        <v>15663</v>
      </c>
      <c r="JU27">
        <v>777</v>
      </c>
      <c r="JV27">
        <v>5.7</v>
      </c>
      <c r="JW27">
        <v>0.3</v>
      </c>
      <c r="JX27">
        <v>9320</v>
      </c>
      <c r="JY27">
        <v>243</v>
      </c>
      <c r="JZ27" t="s">
        <v>0</v>
      </c>
      <c r="KA27" t="s">
        <v>0</v>
      </c>
      <c r="KB27">
        <v>10659</v>
      </c>
      <c r="KC27">
        <v>560</v>
      </c>
      <c r="KD27">
        <v>3.9</v>
      </c>
      <c r="KE27">
        <v>0.2</v>
      </c>
      <c r="KF27">
        <v>3597</v>
      </c>
      <c r="KG27">
        <v>225</v>
      </c>
      <c r="KH27" t="s">
        <v>0</v>
      </c>
      <c r="KI27" t="s">
        <v>0</v>
      </c>
      <c r="KJ27">
        <v>41372</v>
      </c>
      <c r="KK27">
        <v>990</v>
      </c>
      <c r="KL27">
        <v>15</v>
      </c>
      <c r="KM27">
        <v>0.3</v>
      </c>
      <c r="KN27">
        <v>121101</v>
      </c>
      <c r="KO27">
        <v>1688</v>
      </c>
      <c r="KP27">
        <v>121101</v>
      </c>
      <c r="KQ27" t="s">
        <v>0</v>
      </c>
      <c r="KR27">
        <v>8928</v>
      </c>
      <c r="KS27">
        <v>737</v>
      </c>
      <c r="KT27">
        <v>7.4</v>
      </c>
      <c r="KU27">
        <v>0.6</v>
      </c>
      <c r="KV27">
        <v>4018</v>
      </c>
      <c r="KW27">
        <v>425</v>
      </c>
      <c r="KX27">
        <v>3.3</v>
      </c>
      <c r="KY27">
        <v>0.3</v>
      </c>
      <c r="KZ27">
        <v>8512</v>
      </c>
      <c r="LA27">
        <v>636</v>
      </c>
      <c r="LB27">
        <v>7</v>
      </c>
      <c r="LC27">
        <v>0.5</v>
      </c>
      <c r="LD27">
        <v>8205</v>
      </c>
      <c r="LE27">
        <v>558</v>
      </c>
      <c r="LF27">
        <v>6.8</v>
      </c>
      <c r="LG27">
        <v>0.5</v>
      </c>
      <c r="LH27">
        <v>10276</v>
      </c>
      <c r="LI27">
        <v>640</v>
      </c>
      <c r="LJ27">
        <v>8.5</v>
      </c>
      <c r="LK27">
        <v>0.5</v>
      </c>
      <c r="LL27">
        <v>14051</v>
      </c>
      <c r="LM27">
        <v>674</v>
      </c>
      <c r="LN27">
        <v>11.6</v>
      </c>
      <c r="LO27">
        <v>0.6</v>
      </c>
      <c r="LP27">
        <v>11140</v>
      </c>
      <c r="LQ27">
        <v>595</v>
      </c>
      <c r="LR27">
        <v>9.1999999999999993</v>
      </c>
      <c r="LS27">
        <v>0.5</v>
      </c>
      <c r="LT27">
        <v>17708</v>
      </c>
      <c r="LU27">
        <v>790</v>
      </c>
      <c r="LV27">
        <v>14.6</v>
      </c>
      <c r="LW27">
        <v>0.6</v>
      </c>
      <c r="LX27">
        <v>12282</v>
      </c>
      <c r="LY27">
        <v>723</v>
      </c>
      <c r="LZ27">
        <v>10.1</v>
      </c>
      <c r="MA27">
        <v>0.6</v>
      </c>
      <c r="MB27">
        <v>25981</v>
      </c>
      <c r="MC27">
        <v>840</v>
      </c>
      <c r="MD27">
        <v>21.5</v>
      </c>
      <c r="ME27">
        <v>0.6</v>
      </c>
      <c r="MF27">
        <v>89023</v>
      </c>
      <c r="MG27">
        <v>2918</v>
      </c>
      <c r="MH27" t="s">
        <v>0</v>
      </c>
      <c r="MI27" t="s">
        <v>0</v>
      </c>
      <c r="MJ27">
        <v>139260</v>
      </c>
      <c r="MK27">
        <v>2783</v>
      </c>
      <c r="ML27" t="s">
        <v>0</v>
      </c>
      <c r="MM27" t="s">
        <v>0</v>
      </c>
      <c r="MN27">
        <v>48781</v>
      </c>
      <c r="MO27">
        <v>611</v>
      </c>
      <c r="MP27" t="s">
        <v>0</v>
      </c>
      <c r="MQ27" t="s">
        <v>0</v>
      </c>
      <c r="MR27">
        <v>155445</v>
      </c>
      <c r="MS27">
        <v>1911</v>
      </c>
      <c r="MT27">
        <v>155445</v>
      </c>
      <c r="MU27" t="s">
        <v>0</v>
      </c>
      <c r="MV27">
        <v>62581</v>
      </c>
      <c r="MW27">
        <v>1244</v>
      </c>
      <c r="MX27" t="s">
        <v>0</v>
      </c>
      <c r="MY27" t="s">
        <v>0</v>
      </c>
      <c r="MZ27">
        <v>85667</v>
      </c>
      <c r="NA27">
        <v>1598</v>
      </c>
      <c r="NB27" t="s">
        <v>0</v>
      </c>
      <c r="NC27" t="s">
        <v>0</v>
      </c>
      <c r="ND27">
        <v>48059</v>
      </c>
      <c r="NE27">
        <v>900</v>
      </c>
      <c r="NF27" t="s">
        <v>0</v>
      </c>
      <c r="NG27" t="s">
        <v>0</v>
      </c>
      <c r="NH27">
        <v>71795</v>
      </c>
      <c r="NI27">
        <v>961</v>
      </c>
      <c r="NJ27" t="s">
        <v>0</v>
      </c>
      <c r="NK27" t="s">
        <v>0</v>
      </c>
      <c r="NL27">
        <v>63088</v>
      </c>
      <c r="NM27">
        <v>896</v>
      </c>
      <c r="NN27" t="s">
        <v>0</v>
      </c>
      <c r="NO27" t="s">
        <v>0</v>
      </c>
      <c r="NP27">
        <v>648263</v>
      </c>
      <c r="NQ27">
        <v>241</v>
      </c>
      <c r="NR27">
        <v>648263</v>
      </c>
      <c r="NS27" t="s">
        <v>0</v>
      </c>
      <c r="NT27">
        <v>614844</v>
      </c>
      <c r="NU27">
        <v>1826</v>
      </c>
      <c r="NV27">
        <v>94.8</v>
      </c>
      <c r="NW27">
        <v>0.3</v>
      </c>
      <c r="NX27">
        <v>447753</v>
      </c>
      <c r="NY27">
        <v>3534</v>
      </c>
      <c r="NZ27">
        <v>69.099999999999994</v>
      </c>
      <c r="OA27">
        <v>0.5</v>
      </c>
      <c r="OB27">
        <v>232222</v>
      </c>
      <c r="OC27">
        <v>3066</v>
      </c>
      <c r="OD27">
        <v>35.799999999999997</v>
      </c>
      <c r="OE27">
        <v>0.5</v>
      </c>
      <c r="OF27">
        <v>33419</v>
      </c>
      <c r="OG27">
        <v>1818</v>
      </c>
      <c r="OH27">
        <v>5.2</v>
      </c>
      <c r="OI27">
        <v>0.3</v>
      </c>
      <c r="OJ27">
        <v>114429</v>
      </c>
      <c r="OK27">
        <v>112</v>
      </c>
      <c r="OL27">
        <v>114429</v>
      </c>
      <c r="OM27" t="s">
        <v>0</v>
      </c>
      <c r="ON27">
        <v>2414</v>
      </c>
      <c r="OO27">
        <v>434</v>
      </c>
      <c r="OP27">
        <v>2.1</v>
      </c>
      <c r="OQ27">
        <v>0.4</v>
      </c>
      <c r="OR27">
        <v>461142</v>
      </c>
      <c r="OS27">
        <v>312</v>
      </c>
      <c r="OT27">
        <v>461142</v>
      </c>
      <c r="OU27" t="s">
        <v>0</v>
      </c>
      <c r="OV27">
        <v>362943</v>
      </c>
      <c r="OW27">
        <v>1946</v>
      </c>
      <c r="OX27">
        <v>362943</v>
      </c>
      <c r="OY27" t="s">
        <v>0</v>
      </c>
      <c r="OZ27">
        <v>330881</v>
      </c>
      <c r="PA27">
        <v>2182</v>
      </c>
      <c r="PB27">
        <v>330881</v>
      </c>
      <c r="PC27" t="s">
        <v>0</v>
      </c>
      <c r="PD27">
        <v>312624</v>
      </c>
      <c r="PE27">
        <v>2541</v>
      </c>
      <c r="PF27">
        <v>94.5</v>
      </c>
      <c r="PG27">
        <v>0.3</v>
      </c>
      <c r="PH27">
        <v>278247</v>
      </c>
      <c r="PI27">
        <v>2531</v>
      </c>
      <c r="PJ27">
        <v>84.1</v>
      </c>
      <c r="PK27">
        <v>0.5</v>
      </c>
      <c r="PL27">
        <v>42798</v>
      </c>
      <c r="PM27">
        <v>1510</v>
      </c>
      <c r="PN27">
        <v>12.9</v>
      </c>
      <c r="PO27">
        <v>0.4</v>
      </c>
      <c r="PP27">
        <v>18257</v>
      </c>
      <c r="PQ27">
        <v>1113</v>
      </c>
      <c r="PR27">
        <v>5.5</v>
      </c>
      <c r="PS27">
        <v>0.3</v>
      </c>
      <c r="PT27">
        <v>32062</v>
      </c>
      <c r="PU27">
        <v>1367</v>
      </c>
      <c r="PV27">
        <v>32062</v>
      </c>
      <c r="PW27" t="s">
        <v>0</v>
      </c>
      <c r="PX27">
        <v>27084</v>
      </c>
      <c r="PY27">
        <v>1181</v>
      </c>
      <c r="PZ27">
        <v>84.5</v>
      </c>
      <c r="QA27">
        <v>1.7</v>
      </c>
      <c r="QB27">
        <v>10179</v>
      </c>
      <c r="QC27">
        <v>634</v>
      </c>
      <c r="QD27">
        <v>31.7</v>
      </c>
      <c r="QE27">
        <v>1.7</v>
      </c>
      <c r="QF27">
        <v>18038</v>
      </c>
      <c r="QG27">
        <v>1014</v>
      </c>
      <c r="QH27">
        <v>56.3</v>
      </c>
      <c r="QI27">
        <v>2.1</v>
      </c>
      <c r="QJ27">
        <v>4978</v>
      </c>
      <c r="QK27">
        <v>618</v>
      </c>
      <c r="QL27">
        <v>15.5</v>
      </c>
      <c r="QM27">
        <v>1.7</v>
      </c>
      <c r="QN27">
        <v>98199</v>
      </c>
      <c r="QO27">
        <v>1898</v>
      </c>
      <c r="QP27">
        <v>98199</v>
      </c>
      <c r="QQ27" t="s">
        <v>0</v>
      </c>
      <c r="QR27">
        <v>90935</v>
      </c>
      <c r="QS27">
        <v>1789</v>
      </c>
      <c r="QT27">
        <v>92.6</v>
      </c>
      <c r="QU27">
        <v>0.7</v>
      </c>
      <c r="QV27">
        <v>49722</v>
      </c>
      <c r="QW27">
        <v>1409</v>
      </c>
      <c r="QX27">
        <v>50.6</v>
      </c>
      <c r="QY27">
        <v>1.1000000000000001</v>
      </c>
      <c r="QZ27">
        <v>46841</v>
      </c>
      <c r="RA27">
        <v>1497</v>
      </c>
      <c r="RB27">
        <v>47.7</v>
      </c>
      <c r="RC27">
        <v>1.2</v>
      </c>
      <c r="RD27">
        <v>7264</v>
      </c>
      <c r="RE27">
        <v>673</v>
      </c>
      <c r="RF27">
        <v>7.4</v>
      </c>
      <c r="RG27">
        <v>0.7</v>
      </c>
      <c r="RH27" t="s">
        <v>0</v>
      </c>
      <c r="RI27" t="s">
        <v>0</v>
      </c>
      <c r="RJ27">
        <v>14.1</v>
      </c>
      <c r="RK27">
        <v>0.6</v>
      </c>
      <c r="RL27" t="s">
        <v>0</v>
      </c>
      <c r="RM27" t="s">
        <v>0</v>
      </c>
      <c r="RN27">
        <v>21.3</v>
      </c>
      <c r="RO27">
        <v>1.2</v>
      </c>
      <c r="RP27" t="s">
        <v>0</v>
      </c>
      <c r="RQ27" t="s">
        <v>0</v>
      </c>
      <c r="RR27">
        <v>11.5</v>
      </c>
      <c r="RS27">
        <v>1.6</v>
      </c>
      <c r="RT27" t="s">
        <v>0</v>
      </c>
      <c r="RU27" t="s">
        <v>0</v>
      </c>
      <c r="RV27">
        <v>3.6</v>
      </c>
      <c r="RW27">
        <v>0.5</v>
      </c>
      <c r="RX27" t="s">
        <v>0</v>
      </c>
      <c r="RY27" t="s">
        <v>0</v>
      </c>
      <c r="RZ27">
        <v>4.3</v>
      </c>
      <c r="SA27">
        <v>0.9</v>
      </c>
      <c r="SB27" t="s">
        <v>0</v>
      </c>
      <c r="SC27" t="s">
        <v>0</v>
      </c>
      <c r="SD27">
        <v>2.7</v>
      </c>
      <c r="SE27">
        <v>1.4</v>
      </c>
      <c r="SF27" t="s">
        <v>0</v>
      </c>
      <c r="SG27" t="s">
        <v>0</v>
      </c>
      <c r="SH27">
        <v>30.5</v>
      </c>
      <c r="SI27">
        <v>1.4</v>
      </c>
      <c r="SJ27" t="s">
        <v>0</v>
      </c>
      <c r="SK27" t="s">
        <v>0</v>
      </c>
      <c r="SL27">
        <v>39.5</v>
      </c>
      <c r="SM27">
        <v>2.2000000000000002</v>
      </c>
      <c r="SN27" t="s">
        <v>0</v>
      </c>
      <c r="SO27" t="s">
        <v>0</v>
      </c>
      <c r="SP27">
        <v>31.6</v>
      </c>
      <c r="SQ27">
        <v>4.5999999999999996</v>
      </c>
      <c r="SR27" t="s">
        <v>0</v>
      </c>
      <c r="SS27" t="s">
        <v>0</v>
      </c>
      <c r="ST27">
        <v>17.899999999999999</v>
      </c>
      <c r="SU27">
        <v>0.5</v>
      </c>
      <c r="SV27" t="s">
        <v>0</v>
      </c>
      <c r="SW27" t="s">
        <v>0</v>
      </c>
      <c r="SX27">
        <v>25.8</v>
      </c>
      <c r="SY27">
        <v>1.3</v>
      </c>
      <c r="SZ27" t="s">
        <v>0</v>
      </c>
      <c r="TA27" t="s">
        <v>0</v>
      </c>
      <c r="TB27">
        <v>25.6</v>
      </c>
      <c r="TC27">
        <v>1.3</v>
      </c>
      <c r="TD27" t="s">
        <v>0</v>
      </c>
      <c r="TE27" t="s">
        <v>0</v>
      </c>
      <c r="TF27">
        <v>21.7</v>
      </c>
      <c r="TG27">
        <v>1.8</v>
      </c>
      <c r="TH27" t="s">
        <v>0</v>
      </c>
      <c r="TI27" t="s">
        <v>0</v>
      </c>
      <c r="TJ27">
        <v>27.8</v>
      </c>
      <c r="TK27">
        <v>1.6</v>
      </c>
      <c r="TL27" t="s">
        <v>0</v>
      </c>
      <c r="TM27" t="s">
        <v>0</v>
      </c>
      <c r="TN27">
        <v>16.2</v>
      </c>
      <c r="TO27">
        <v>0.4</v>
      </c>
      <c r="TP27" t="s">
        <v>0</v>
      </c>
      <c r="TQ27" t="s">
        <v>0</v>
      </c>
      <c r="TR27">
        <v>16.5</v>
      </c>
      <c r="TS27">
        <v>0.5</v>
      </c>
      <c r="TT27" t="s">
        <v>0</v>
      </c>
      <c r="TU27" t="s">
        <v>0</v>
      </c>
      <c r="TV27">
        <v>14.4</v>
      </c>
      <c r="TW27">
        <v>0.9</v>
      </c>
      <c r="TX27" t="s">
        <v>0</v>
      </c>
      <c r="TY27" t="s">
        <v>0</v>
      </c>
      <c r="TZ27">
        <v>15.8</v>
      </c>
      <c r="UA27">
        <v>0.7</v>
      </c>
      <c r="UB27" t="s">
        <v>0</v>
      </c>
      <c r="UC27" t="s">
        <v>0</v>
      </c>
      <c r="UD27">
        <v>21.4</v>
      </c>
      <c r="UE27">
        <v>0.7</v>
      </c>
    </row>
    <row r="28" spans="1:551" x14ac:dyDescent="0.25">
      <c r="A28" t="s">
        <v>606</v>
      </c>
      <c r="B28">
        <v>12</v>
      </c>
      <c r="C28" t="s">
        <v>607</v>
      </c>
      <c r="D28">
        <v>16339299</v>
      </c>
      <c r="E28">
        <v>3200</v>
      </c>
      <c r="F28">
        <v>16339299</v>
      </c>
      <c r="G28" t="s">
        <v>0</v>
      </c>
      <c r="H28">
        <v>9613594</v>
      </c>
      <c r="I28">
        <v>17565</v>
      </c>
      <c r="J28">
        <v>58.8</v>
      </c>
      <c r="K28">
        <v>0.1</v>
      </c>
      <c r="L28">
        <v>9557443</v>
      </c>
      <c r="M28">
        <v>17347</v>
      </c>
      <c r="N28">
        <v>58.5</v>
      </c>
      <c r="O28">
        <v>0.1</v>
      </c>
      <c r="P28">
        <v>8755427</v>
      </c>
      <c r="Q28">
        <v>17050</v>
      </c>
      <c r="R28">
        <v>53.6</v>
      </c>
      <c r="S28">
        <v>0.1</v>
      </c>
      <c r="T28">
        <v>802016</v>
      </c>
      <c r="U28">
        <v>7479</v>
      </c>
      <c r="V28">
        <v>4.9000000000000004</v>
      </c>
      <c r="W28">
        <v>0.1</v>
      </c>
      <c r="X28">
        <v>56151</v>
      </c>
      <c r="Y28">
        <v>1972</v>
      </c>
      <c r="Z28">
        <v>0.3</v>
      </c>
      <c r="AA28">
        <v>0.1</v>
      </c>
      <c r="AB28">
        <v>6725705</v>
      </c>
      <c r="AC28">
        <v>17654</v>
      </c>
      <c r="AD28">
        <v>41.2</v>
      </c>
      <c r="AE28">
        <v>0.1</v>
      </c>
      <c r="AF28">
        <v>9557443</v>
      </c>
      <c r="AG28">
        <v>17347</v>
      </c>
      <c r="AH28">
        <v>9557443</v>
      </c>
      <c r="AI28" t="s">
        <v>0</v>
      </c>
      <c r="AJ28" t="s">
        <v>0</v>
      </c>
      <c r="AK28" t="s">
        <v>0</v>
      </c>
      <c r="AL28">
        <v>8.4</v>
      </c>
      <c r="AM28">
        <v>0.1</v>
      </c>
      <c r="AN28">
        <v>8435122</v>
      </c>
      <c r="AO28">
        <v>2533</v>
      </c>
      <c r="AP28">
        <v>8435122</v>
      </c>
      <c r="AQ28" t="s">
        <v>0</v>
      </c>
      <c r="AR28">
        <v>4587837</v>
      </c>
      <c r="AS28">
        <v>11112</v>
      </c>
      <c r="AT28">
        <v>54.4</v>
      </c>
      <c r="AU28">
        <v>0.1</v>
      </c>
      <c r="AV28">
        <v>4579116</v>
      </c>
      <c r="AW28">
        <v>11104</v>
      </c>
      <c r="AX28">
        <v>54.3</v>
      </c>
      <c r="AY28">
        <v>0.1</v>
      </c>
      <c r="AZ28">
        <v>4199532</v>
      </c>
      <c r="BA28">
        <v>11211</v>
      </c>
      <c r="BB28">
        <v>49.8</v>
      </c>
      <c r="BC28">
        <v>0.1</v>
      </c>
      <c r="BD28">
        <v>1261710</v>
      </c>
      <c r="BE28">
        <v>4885</v>
      </c>
      <c r="BF28">
        <v>1261710</v>
      </c>
      <c r="BG28" t="s">
        <v>0</v>
      </c>
      <c r="BH28">
        <v>843247</v>
      </c>
      <c r="BI28">
        <v>6601</v>
      </c>
      <c r="BJ28">
        <v>66.8</v>
      </c>
      <c r="BK28">
        <v>0.5</v>
      </c>
      <c r="BL28">
        <v>2589042</v>
      </c>
      <c r="BM28">
        <v>5212</v>
      </c>
      <c r="BN28">
        <v>2589042</v>
      </c>
      <c r="BO28" t="s">
        <v>0</v>
      </c>
      <c r="BP28">
        <v>1864921</v>
      </c>
      <c r="BQ28">
        <v>9259</v>
      </c>
      <c r="BR28">
        <v>72</v>
      </c>
      <c r="BS28">
        <v>0.3</v>
      </c>
      <c r="BT28">
        <v>8649800</v>
      </c>
      <c r="BU28">
        <v>16843</v>
      </c>
      <c r="BV28">
        <v>8649800</v>
      </c>
      <c r="BW28" t="s">
        <v>0</v>
      </c>
      <c r="BX28">
        <v>6874620</v>
      </c>
      <c r="BY28">
        <v>14582</v>
      </c>
      <c r="BZ28">
        <v>79.5</v>
      </c>
      <c r="CA28">
        <v>0.1</v>
      </c>
      <c r="CB28">
        <v>806897</v>
      </c>
      <c r="CC28">
        <v>9826</v>
      </c>
      <c r="CD28">
        <v>9.3000000000000007</v>
      </c>
      <c r="CE28">
        <v>0.1</v>
      </c>
      <c r="CF28">
        <v>182328</v>
      </c>
      <c r="CG28">
        <v>4040</v>
      </c>
      <c r="CH28">
        <v>2.1</v>
      </c>
      <c r="CI28">
        <v>0.1</v>
      </c>
      <c r="CJ28">
        <v>127822</v>
      </c>
      <c r="CK28">
        <v>2949</v>
      </c>
      <c r="CL28">
        <v>1.5</v>
      </c>
      <c r="CM28">
        <v>0.1</v>
      </c>
      <c r="CN28">
        <v>191437</v>
      </c>
      <c r="CO28">
        <v>3932</v>
      </c>
      <c r="CP28">
        <v>2.2000000000000002</v>
      </c>
      <c r="CQ28">
        <v>0.1</v>
      </c>
      <c r="CR28">
        <v>466696</v>
      </c>
      <c r="CS28">
        <v>6872</v>
      </c>
      <c r="CT28">
        <v>5.4</v>
      </c>
      <c r="CU28">
        <v>0.1</v>
      </c>
      <c r="CV28">
        <v>26.7</v>
      </c>
      <c r="CW28">
        <v>0.1</v>
      </c>
      <c r="CX28" t="s">
        <v>0</v>
      </c>
      <c r="CY28" t="s">
        <v>0</v>
      </c>
      <c r="CZ28">
        <v>8755427</v>
      </c>
      <c r="DA28">
        <v>17050</v>
      </c>
      <c r="DB28">
        <v>8755427</v>
      </c>
      <c r="DC28" t="s">
        <v>0</v>
      </c>
      <c r="DD28">
        <v>3002055</v>
      </c>
      <c r="DE28">
        <v>18987</v>
      </c>
      <c r="DF28">
        <v>34.299999999999997</v>
      </c>
      <c r="DG28">
        <v>0.2</v>
      </c>
      <c r="DH28">
        <v>1787073</v>
      </c>
      <c r="DI28">
        <v>12477</v>
      </c>
      <c r="DJ28">
        <v>20.399999999999999</v>
      </c>
      <c r="DK28">
        <v>0.1</v>
      </c>
      <c r="DL28">
        <v>2371710</v>
      </c>
      <c r="DM28">
        <v>11985</v>
      </c>
      <c r="DN28">
        <v>27.1</v>
      </c>
      <c r="DO28">
        <v>0.1</v>
      </c>
      <c r="DP28">
        <v>797030</v>
      </c>
      <c r="DQ28">
        <v>7350</v>
      </c>
      <c r="DR28">
        <v>9.1</v>
      </c>
      <c r="DS28">
        <v>0.1</v>
      </c>
      <c r="DT28">
        <v>797559</v>
      </c>
      <c r="DU28">
        <v>8333</v>
      </c>
      <c r="DV28">
        <v>9.1</v>
      </c>
      <c r="DW28">
        <v>0.1</v>
      </c>
      <c r="DX28">
        <v>8755427</v>
      </c>
      <c r="DY28">
        <v>17050</v>
      </c>
      <c r="DZ28">
        <v>8755427</v>
      </c>
      <c r="EA28" t="s">
        <v>0</v>
      </c>
      <c r="EB28">
        <v>93226</v>
      </c>
      <c r="EC28">
        <v>2722</v>
      </c>
      <c r="ED28">
        <v>1.1000000000000001</v>
      </c>
      <c r="EE28">
        <v>0.1</v>
      </c>
      <c r="EF28">
        <v>598521</v>
      </c>
      <c r="EG28">
        <v>7867</v>
      </c>
      <c r="EH28">
        <v>6.8</v>
      </c>
      <c r="EI28">
        <v>0.1</v>
      </c>
      <c r="EJ28">
        <v>451950</v>
      </c>
      <c r="EK28">
        <v>5587</v>
      </c>
      <c r="EL28">
        <v>5.2</v>
      </c>
      <c r="EM28">
        <v>0.1</v>
      </c>
      <c r="EN28">
        <v>244721</v>
      </c>
      <c r="EO28">
        <v>4091</v>
      </c>
      <c r="EP28">
        <v>2.8</v>
      </c>
      <c r="EQ28">
        <v>0.1</v>
      </c>
      <c r="ER28">
        <v>1168270</v>
      </c>
      <c r="ES28">
        <v>8088</v>
      </c>
      <c r="ET28">
        <v>13.3</v>
      </c>
      <c r="EU28">
        <v>0.1</v>
      </c>
      <c r="EV28">
        <v>447070</v>
      </c>
      <c r="EW28">
        <v>5440</v>
      </c>
      <c r="EX28">
        <v>5.0999999999999996</v>
      </c>
      <c r="EY28">
        <v>0.1</v>
      </c>
      <c r="EZ28">
        <v>170901</v>
      </c>
      <c r="FA28">
        <v>2927</v>
      </c>
      <c r="FB28">
        <v>2</v>
      </c>
      <c r="FC28">
        <v>0.1</v>
      </c>
      <c r="FD28">
        <v>675385</v>
      </c>
      <c r="FE28">
        <v>7193</v>
      </c>
      <c r="FF28">
        <v>7.7</v>
      </c>
      <c r="FG28">
        <v>0.1</v>
      </c>
      <c r="FH28">
        <v>1119894</v>
      </c>
      <c r="FI28">
        <v>8464</v>
      </c>
      <c r="FJ28">
        <v>12.8</v>
      </c>
      <c r="FK28">
        <v>0.1</v>
      </c>
      <c r="FL28">
        <v>1850241</v>
      </c>
      <c r="FM28">
        <v>12224</v>
      </c>
      <c r="FN28">
        <v>21.1</v>
      </c>
      <c r="FO28">
        <v>0.1</v>
      </c>
      <c r="FP28">
        <v>1075694</v>
      </c>
      <c r="FQ28">
        <v>9140</v>
      </c>
      <c r="FR28">
        <v>12.3</v>
      </c>
      <c r="FS28">
        <v>0.1</v>
      </c>
      <c r="FT28">
        <v>466367</v>
      </c>
      <c r="FU28">
        <v>5276</v>
      </c>
      <c r="FV28">
        <v>5.3</v>
      </c>
      <c r="FW28">
        <v>0.1</v>
      </c>
      <c r="FX28">
        <v>393187</v>
      </c>
      <c r="FY28">
        <v>6276</v>
      </c>
      <c r="FZ28">
        <v>4.5</v>
      </c>
      <c r="GA28">
        <v>0.1</v>
      </c>
      <c r="GB28">
        <v>8755427</v>
      </c>
      <c r="GC28">
        <v>17050</v>
      </c>
      <c r="GD28">
        <v>8755427</v>
      </c>
      <c r="GE28" t="s">
        <v>0</v>
      </c>
      <c r="GF28">
        <v>7155191</v>
      </c>
      <c r="GG28">
        <v>16125</v>
      </c>
      <c r="GH28">
        <v>81.7</v>
      </c>
      <c r="GI28">
        <v>0.1</v>
      </c>
      <c r="GJ28">
        <v>1067720</v>
      </c>
      <c r="GK28">
        <v>10881</v>
      </c>
      <c r="GL28">
        <v>12.2</v>
      </c>
      <c r="GM28">
        <v>0.1</v>
      </c>
      <c r="GN28">
        <v>518771</v>
      </c>
      <c r="GO28">
        <v>6001</v>
      </c>
      <c r="GP28">
        <v>5.9</v>
      </c>
      <c r="GQ28">
        <v>0.1</v>
      </c>
      <c r="GR28">
        <v>13745</v>
      </c>
      <c r="GS28">
        <v>963</v>
      </c>
      <c r="GT28">
        <v>0.2</v>
      </c>
      <c r="GU28">
        <v>0.1</v>
      </c>
      <c r="GV28">
        <v>7393262</v>
      </c>
      <c r="GW28">
        <v>22885</v>
      </c>
      <c r="GX28">
        <v>7393262</v>
      </c>
      <c r="GY28" t="s">
        <v>0</v>
      </c>
      <c r="GZ28">
        <v>556637</v>
      </c>
      <c r="HA28">
        <v>4436</v>
      </c>
      <c r="HB28">
        <v>7.5</v>
      </c>
      <c r="HC28">
        <v>0.1</v>
      </c>
      <c r="HD28">
        <v>398394</v>
      </c>
      <c r="HE28">
        <v>5017</v>
      </c>
      <c r="HF28">
        <v>5.4</v>
      </c>
      <c r="HG28">
        <v>0.1</v>
      </c>
      <c r="HH28">
        <v>869520</v>
      </c>
      <c r="HI28">
        <v>6575</v>
      </c>
      <c r="HJ28">
        <v>11.8</v>
      </c>
      <c r="HK28">
        <v>0.1</v>
      </c>
      <c r="HL28">
        <v>838036</v>
      </c>
      <c r="HM28">
        <v>5768</v>
      </c>
      <c r="HN28">
        <v>11.3</v>
      </c>
      <c r="HO28">
        <v>0.1</v>
      </c>
      <c r="HP28">
        <v>1102789</v>
      </c>
      <c r="HQ28">
        <v>7466</v>
      </c>
      <c r="HR28">
        <v>14.9</v>
      </c>
      <c r="HS28">
        <v>0.1</v>
      </c>
      <c r="HT28">
        <v>1350797</v>
      </c>
      <c r="HU28">
        <v>10105</v>
      </c>
      <c r="HV28">
        <v>18.3</v>
      </c>
      <c r="HW28">
        <v>0.1</v>
      </c>
      <c r="HX28">
        <v>832126</v>
      </c>
      <c r="HY28">
        <v>7353</v>
      </c>
      <c r="HZ28">
        <v>11.3</v>
      </c>
      <c r="IA28">
        <v>0.1</v>
      </c>
      <c r="IB28">
        <v>825836</v>
      </c>
      <c r="IC28">
        <v>8024</v>
      </c>
      <c r="ID28">
        <v>11.2</v>
      </c>
      <c r="IE28">
        <v>0.1</v>
      </c>
      <c r="IF28">
        <v>297029</v>
      </c>
      <c r="IG28">
        <v>4157</v>
      </c>
      <c r="IH28">
        <v>4</v>
      </c>
      <c r="II28">
        <v>0.1</v>
      </c>
      <c r="IJ28">
        <v>322098</v>
      </c>
      <c r="IK28">
        <v>3827</v>
      </c>
      <c r="IL28">
        <v>4.4000000000000004</v>
      </c>
      <c r="IM28">
        <v>0.1</v>
      </c>
      <c r="IN28">
        <v>48900</v>
      </c>
      <c r="IO28">
        <v>200</v>
      </c>
      <c r="IP28" t="s">
        <v>0</v>
      </c>
      <c r="IQ28" t="s">
        <v>0</v>
      </c>
      <c r="IR28">
        <v>69936</v>
      </c>
      <c r="IS28">
        <v>244</v>
      </c>
      <c r="IT28" t="s">
        <v>0</v>
      </c>
      <c r="IU28" t="s">
        <v>0</v>
      </c>
      <c r="IV28">
        <v>5333921</v>
      </c>
      <c r="IW28">
        <v>20255</v>
      </c>
      <c r="IX28">
        <v>72.099999999999994</v>
      </c>
      <c r="IY28">
        <v>0.1</v>
      </c>
      <c r="IZ28">
        <v>70229</v>
      </c>
      <c r="JA28">
        <v>268</v>
      </c>
      <c r="JB28" t="s">
        <v>0</v>
      </c>
      <c r="JC28" t="s">
        <v>0</v>
      </c>
      <c r="JD28">
        <v>2701549</v>
      </c>
      <c r="JE28">
        <v>11436</v>
      </c>
      <c r="JF28">
        <v>36.5</v>
      </c>
      <c r="JG28">
        <v>0.1</v>
      </c>
      <c r="JH28">
        <v>18731</v>
      </c>
      <c r="JI28">
        <v>46</v>
      </c>
      <c r="JJ28" t="s">
        <v>0</v>
      </c>
      <c r="JK28" t="s">
        <v>0</v>
      </c>
      <c r="JL28">
        <v>1453372</v>
      </c>
      <c r="JM28">
        <v>10454</v>
      </c>
      <c r="JN28">
        <v>19.7</v>
      </c>
      <c r="JO28">
        <v>0.1</v>
      </c>
      <c r="JP28">
        <v>26105</v>
      </c>
      <c r="JQ28">
        <v>207</v>
      </c>
      <c r="JR28" t="s">
        <v>0</v>
      </c>
      <c r="JS28" t="s">
        <v>0</v>
      </c>
      <c r="JT28">
        <v>372667</v>
      </c>
      <c r="JU28">
        <v>4275</v>
      </c>
      <c r="JV28">
        <v>5</v>
      </c>
      <c r="JW28">
        <v>0.1</v>
      </c>
      <c r="JX28">
        <v>9502</v>
      </c>
      <c r="JY28">
        <v>69</v>
      </c>
      <c r="JZ28" t="s">
        <v>0</v>
      </c>
      <c r="KA28" t="s">
        <v>0</v>
      </c>
      <c r="KB28">
        <v>161169</v>
      </c>
      <c r="KC28">
        <v>3402</v>
      </c>
      <c r="KD28">
        <v>2.2000000000000002</v>
      </c>
      <c r="KE28">
        <v>0.1</v>
      </c>
      <c r="KF28">
        <v>2836</v>
      </c>
      <c r="KG28">
        <v>68</v>
      </c>
      <c r="KH28" t="s">
        <v>0</v>
      </c>
      <c r="KI28" t="s">
        <v>0</v>
      </c>
      <c r="KJ28">
        <v>1092862</v>
      </c>
      <c r="KK28">
        <v>7233</v>
      </c>
      <c r="KL28">
        <v>14.8</v>
      </c>
      <c r="KM28">
        <v>0.1</v>
      </c>
      <c r="KN28">
        <v>4759855</v>
      </c>
      <c r="KO28">
        <v>21995</v>
      </c>
      <c r="KP28">
        <v>4759855</v>
      </c>
      <c r="KQ28" t="s">
        <v>0</v>
      </c>
      <c r="KR28">
        <v>228424</v>
      </c>
      <c r="KS28">
        <v>3197</v>
      </c>
      <c r="KT28">
        <v>4.8</v>
      </c>
      <c r="KU28">
        <v>0.1</v>
      </c>
      <c r="KV28">
        <v>158068</v>
      </c>
      <c r="KW28">
        <v>3360</v>
      </c>
      <c r="KX28">
        <v>3.3</v>
      </c>
      <c r="KY28">
        <v>0.1</v>
      </c>
      <c r="KZ28">
        <v>425680</v>
      </c>
      <c r="LA28">
        <v>4130</v>
      </c>
      <c r="LB28">
        <v>8.9</v>
      </c>
      <c r="LC28">
        <v>0.1</v>
      </c>
      <c r="LD28">
        <v>485458</v>
      </c>
      <c r="LE28">
        <v>4782</v>
      </c>
      <c r="LF28">
        <v>10.199999999999999</v>
      </c>
      <c r="LG28">
        <v>0.1</v>
      </c>
      <c r="LH28">
        <v>702670</v>
      </c>
      <c r="LI28">
        <v>6498</v>
      </c>
      <c r="LJ28">
        <v>14.8</v>
      </c>
      <c r="LK28">
        <v>0.1</v>
      </c>
      <c r="LL28">
        <v>937785</v>
      </c>
      <c r="LM28">
        <v>8199</v>
      </c>
      <c r="LN28">
        <v>19.7</v>
      </c>
      <c r="LO28">
        <v>0.1</v>
      </c>
      <c r="LP28">
        <v>633053</v>
      </c>
      <c r="LQ28">
        <v>7050</v>
      </c>
      <c r="LR28">
        <v>13.3</v>
      </c>
      <c r="LS28">
        <v>0.1</v>
      </c>
      <c r="LT28">
        <v>667040</v>
      </c>
      <c r="LU28">
        <v>7567</v>
      </c>
      <c r="LV28">
        <v>14</v>
      </c>
      <c r="LW28">
        <v>0.1</v>
      </c>
      <c r="LX28">
        <v>249199</v>
      </c>
      <c r="LY28">
        <v>3918</v>
      </c>
      <c r="LZ28">
        <v>5.2</v>
      </c>
      <c r="MA28">
        <v>0.1</v>
      </c>
      <c r="MB28">
        <v>272478</v>
      </c>
      <c r="MC28">
        <v>3658</v>
      </c>
      <c r="MD28">
        <v>5.7</v>
      </c>
      <c r="ME28">
        <v>0.1</v>
      </c>
      <c r="MF28">
        <v>59139</v>
      </c>
      <c r="MG28">
        <v>295</v>
      </c>
      <c r="MH28" t="s">
        <v>0</v>
      </c>
      <c r="MI28" t="s">
        <v>0</v>
      </c>
      <c r="MJ28">
        <v>81708</v>
      </c>
      <c r="MK28">
        <v>348</v>
      </c>
      <c r="ML28" t="s">
        <v>0</v>
      </c>
      <c r="MM28" t="s">
        <v>0</v>
      </c>
      <c r="MN28">
        <v>27598</v>
      </c>
      <c r="MO28">
        <v>114</v>
      </c>
      <c r="MP28" t="s">
        <v>0</v>
      </c>
      <c r="MQ28" t="s">
        <v>0</v>
      </c>
      <c r="MR28">
        <v>2633407</v>
      </c>
      <c r="MS28">
        <v>9800</v>
      </c>
      <c r="MT28">
        <v>2633407</v>
      </c>
      <c r="MU28" t="s">
        <v>0</v>
      </c>
      <c r="MV28">
        <v>31149</v>
      </c>
      <c r="MW28">
        <v>153</v>
      </c>
      <c r="MX28" t="s">
        <v>0</v>
      </c>
      <c r="MY28" t="s">
        <v>0</v>
      </c>
      <c r="MZ28">
        <v>45799</v>
      </c>
      <c r="NA28">
        <v>280</v>
      </c>
      <c r="NB28" t="s">
        <v>0</v>
      </c>
      <c r="NC28" t="s">
        <v>0</v>
      </c>
      <c r="ND28">
        <v>28148</v>
      </c>
      <c r="NE28">
        <v>141</v>
      </c>
      <c r="NF28" t="s">
        <v>0</v>
      </c>
      <c r="NG28" t="s">
        <v>0</v>
      </c>
      <c r="NH28">
        <v>41608</v>
      </c>
      <c r="NI28">
        <v>141</v>
      </c>
      <c r="NJ28" t="s">
        <v>0</v>
      </c>
      <c r="NK28" t="s">
        <v>0</v>
      </c>
      <c r="NL28">
        <v>35674</v>
      </c>
      <c r="NM28">
        <v>150</v>
      </c>
      <c r="NN28" t="s">
        <v>0</v>
      </c>
      <c r="NO28" t="s">
        <v>0</v>
      </c>
      <c r="NP28">
        <v>19621207</v>
      </c>
      <c r="NQ28">
        <v>1970</v>
      </c>
      <c r="NR28">
        <v>19621207</v>
      </c>
      <c r="NS28" t="s">
        <v>0</v>
      </c>
      <c r="NT28">
        <v>16409867</v>
      </c>
      <c r="NU28">
        <v>31682</v>
      </c>
      <c r="NV28">
        <v>83.6</v>
      </c>
      <c r="NW28">
        <v>0.2</v>
      </c>
      <c r="NX28">
        <v>11728520</v>
      </c>
      <c r="NY28">
        <v>51563</v>
      </c>
      <c r="NZ28">
        <v>59.8</v>
      </c>
      <c r="OA28">
        <v>0.3</v>
      </c>
      <c r="OB28">
        <v>7067477</v>
      </c>
      <c r="OC28">
        <v>19841</v>
      </c>
      <c r="OD28">
        <v>36</v>
      </c>
      <c r="OE28">
        <v>0.1</v>
      </c>
      <c r="OF28">
        <v>3211340</v>
      </c>
      <c r="OG28">
        <v>32382</v>
      </c>
      <c r="OH28">
        <v>16.399999999999999</v>
      </c>
      <c r="OI28">
        <v>0.2</v>
      </c>
      <c r="OJ28">
        <v>4057377</v>
      </c>
      <c r="OK28">
        <v>600</v>
      </c>
      <c r="OL28">
        <v>4057377</v>
      </c>
      <c r="OM28" t="s">
        <v>0</v>
      </c>
      <c r="ON28">
        <v>362988</v>
      </c>
      <c r="OO28">
        <v>6130</v>
      </c>
      <c r="OP28">
        <v>8.9</v>
      </c>
      <c r="OQ28">
        <v>0.2</v>
      </c>
      <c r="OR28">
        <v>11833949</v>
      </c>
      <c r="OS28">
        <v>2363</v>
      </c>
      <c r="OT28">
        <v>11833949</v>
      </c>
      <c r="OU28" t="s">
        <v>0</v>
      </c>
      <c r="OV28">
        <v>8920790</v>
      </c>
      <c r="OW28">
        <v>16063</v>
      </c>
      <c r="OX28">
        <v>8920790</v>
      </c>
      <c r="OY28" t="s">
        <v>0</v>
      </c>
      <c r="OZ28">
        <v>8179341</v>
      </c>
      <c r="PA28">
        <v>15600</v>
      </c>
      <c r="PB28">
        <v>8179341</v>
      </c>
      <c r="PC28" t="s">
        <v>0</v>
      </c>
      <c r="PD28">
        <v>6444570</v>
      </c>
      <c r="PE28">
        <v>27118</v>
      </c>
      <c r="PF28">
        <v>78.8</v>
      </c>
      <c r="PG28">
        <v>0.3</v>
      </c>
      <c r="PH28">
        <v>6031087</v>
      </c>
      <c r="PI28">
        <v>26460</v>
      </c>
      <c r="PJ28">
        <v>73.7</v>
      </c>
      <c r="PK28">
        <v>0.3</v>
      </c>
      <c r="PL28">
        <v>587362</v>
      </c>
      <c r="PM28">
        <v>6739</v>
      </c>
      <c r="PN28">
        <v>7.2</v>
      </c>
      <c r="PO28">
        <v>0.1</v>
      </c>
      <c r="PP28">
        <v>1734771</v>
      </c>
      <c r="PQ28">
        <v>19844</v>
      </c>
      <c r="PR28">
        <v>21.2</v>
      </c>
      <c r="PS28">
        <v>0.3</v>
      </c>
      <c r="PT28">
        <v>741449</v>
      </c>
      <c r="PU28">
        <v>7611</v>
      </c>
      <c r="PV28">
        <v>741449</v>
      </c>
      <c r="PW28" t="s">
        <v>0</v>
      </c>
      <c r="PX28">
        <v>381873</v>
      </c>
      <c r="PY28">
        <v>4624</v>
      </c>
      <c r="PZ28">
        <v>51.5</v>
      </c>
      <c r="QA28">
        <v>0.5</v>
      </c>
      <c r="QB28">
        <v>237642</v>
      </c>
      <c r="QC28">
        <v>3798</v>
      </c>
      <c r="QD28">
        <v>32.1</v>
      </c>
      <c r="QE28">
        <v>0.5</v>
      </c>
      <c r="QF28">
        <v>160001</v>
      </c>
      <c r="QG28">
        <v>3060</v>
      </c>
      <c r="QH28">
        <v>21.6</v>
      </c>
      <c r="QI28">
        <v>0.4</v>
      </c>
      <c r="QJ28">
        <v>359576</v>
      </c>
      <c r="QK28">
        <v>6244</v>
      </c>
      <c r="QL28">
        <v>48.5</v>
      </c>
      <c r="QM28">
        <v>0.5</v>
      </c>
      <c r="QN28">
        <v>2913159</v>
      </c>
      <c r="QO28">
        <v>16124</v>
      </c>
      <c r="QP28">
        <v>2913159</v>
      </c>
      <c r="QQ28" t="s">
        <v>0</v>
      </c>
      <c r="QR28">
        <v>2212139</v>
      </c>
      <c r="QS28">
        <v>10892</v>
      </c>
      <c r="QT28">
        <v>75.900000000000006</v>
      </c>
      <c r="QU28">
        <v>0.3</v>
      </c>
      <c r="QV28">
        <v>1392965</v>
      </c>
      <c r="QW28">
        <v>10925</v>
      </c>
      <c r="QX28">
        <v>47.8</v>
      </c>
      <c r="QY28">
        <v>0.4</v>
      </c>
      <c r="QZ28">
        <v>1005352</v>
      </c>
      <c r="RA28">
        <v>8701</v>
      </c>
      <c r="RB28">
        <v>34.5</v>
      </c>
      <c r="RC28">
        <v>0.2</v>
      </c>
      <c r="RD28">
        <v>701020</v>
      </c>
      <c r="RE28">
        <v>9895</v>
      </c>
      <c r="RF28">
        <v>24.1</v>
      </c>
      <c r="RG28">
        <v>0.3</v>
      </c>
      <c r="RH28" t="s">
        <v>0</v>
      </c>
      <c r="RI28" t="s">
        <v>0</v>
      </c>
      <c r="RJ28">
        <v>11.7</v>
      </c>
      <c r="RK28">
        <v>0.1</v>
      </c>
      <c r="RL28" t="s">
        <v>0</v>
      </c>
      <c r="RM28" t="s">
        <v>0</v>
      </c>
      <c r="RN28">
        <v>19.100000000000001</v>
      </c>
      <c r="RO28">
        <v>0.3</v>
      </c>
      <c r="RP28" t="s">
        <v>0</v>
      </c>
      <c r="RQ28" t="s">
        <v>0</v>
      </c>
      <c r="RR28">
        <v>18.3</v>
      </c>
      <c r="RS28">
        <v>0.5</v>
      </c>
      <c r="RT28" t="s">
        <v>0</v>
      </c>
      <c r="RU28" t="s">
        <v>0</v>
      </c>
      <c r="RV28">
        <v>6.4</v>
      </c>
      <c r="RW28">
        <v>0.1</v>
      </c>
      <c r="RX28" t="s">
        <v>0</v>
      </c>
      <c r="RY28" t="s">
        <v>0</v>
      </c>
      <c r="RZ28">
        <v>9.4</v>
      </c>
      <c r="SA28">
        <v>0.2</v>
      </c>
      <c r="SB28" t="s">
        <v>0</v>
      </c>
      <c r="SC28" t="s">
        <v>0</v>
      </c>
      <c r="SD28">
        <v>7.4</v>
      </c>
      <c r="SE28">
        <v>0.4</v>
      </c>
      <c r="SF28" t="s">
        <v>0</v>
      </c>
      <c r="SG28" t="s">
        <v>0</v>
      </c>
      <c r="SH28">
        <v>28.1</v>
      </c>
      <c r="SI28">
        <v>0.3</v>
      </c>
      <c r="SJ28" t="s">
        <v>0</v>
      </c>
      <c r="SK28" t="s">
        <v>0</v>
      </c>
      <c r="SL28">
        <v>37.700000000000003</v>
      </c>
      <c r="SM28">
        <v>0.5</v>
      </c>
      <c r="SN28" t="s">
        <v>0</v>
      </c>
      <c r="SO28" t="s">
        <v>0</v>
      </c>
      <c r="SP28">
        <v>40.5</v>
      </c>
      <c r="SQ28">
        <v>1.3</v>
      </c>
      <c r="SR28" t="s">
        <v>0</v>
      </c>
      <c r="SS28" t="s">
        <v>0</v>
      </c>
      <c r="ST28">
        <v>16.100000000000001</v>
      </c>
      <c r="SU28">
        <v>0.1</v>
      </c>
      <c r="SV28" t="s">
        <v>0</v>
      </c>
      <c r="SW28" t="s">
        <v>0</v>
      </c>
      <c r="SX28">
        <v>23.3</v>
      </c>
      <c r="SY28">
        <v>0.3</v>
      </c>
      <c r="SZ28" t="s">
        <v>0</v>
      </c>
      <c r="TA28" t="s">
        <v>0</v>
      </c>
      <c r="TB28">
        <v>23</v>
      </c>
      <c r="TC28">
        <v>0.3</v>
      </c>
      <c r="TD28" t="s">
        <v>0</v>
      </c>
      <c r="TE28" t="s">
        <v>0</v>
      </c>
      <c r="TF28">
        <v>26</v>
      </c>
      <c r="TG28">
        <v>0.5</v>
      </c>
      <c r="TH28" t="s">
        <v>0</v>
      </c>
      <c r="TI28" t="s">
        <v>0</v>
      </c>
      <c r="TJ28">
        <v>21.9</v>
      </c>
      <c r="TK28">
        <v>0.3</v>
      </c>
      <c r="TL28" t="s">
        <v>0</v>
      </c>
      <c r="TM28" t="s">
        <v>0</v>
      </c>
      <c r="TN28">
        <v>14.2</v>
      </c>
      <c r="TO28">
        <v>0.1</v>
      </c>
      <c r="TP28" t="s">
        <v>0</v>
      </c>
      <c r="TQ28" t="s">
        <v>0</v>
      </c>
      <c r="TR28">
        <v>15.4</v>
      </c>
      <c r="TS28">
        <v>0.1</v>
      </c>
      <c r="TT28" t="s">
        <v>0</v>
      </c>
      <c r="TU28" t="s">
        <v>0</v>
      </c>
      <c r="TV28">
        <v>10.4</v>
      </c>
      <c r="TW28">
        <v>0.1</v>
      </c>
      <c r="TX28" t="s">
        <v>0</v>
      </c>
      <c r="TY28" t="s">
        <v>0</v>
      </c>
      <c r="TZ28">
        <v>13.3</v>
      </c>
      <c r="UA28">
        <v>0.1</v>
      </c>
      <c r="UB28" t="s">
        <v>0</v>
      </c>
      <c r="UC28" t="s">
        <v>0</v>
      </c>
      <c r="UD28">
        <v>27.1</v>
      </c>
      <c r="UE28">
        <v>0.2</v>
      </c>
    </row>
    <row r="29" spans="1:551" x14ac:dyDescent="0.25">
      <c r="A29" t="s">
        <v>608</v>
      </c>
      <c r="B29">
        <v>13</v>
      </c>
      <c r="C29" t="s">
        <v>609</v>
      </c>
      <c r="D29">
        <v>7882965</v>
      </c>
      <c r="E29">
        <v>2268</v>
      </c>
      <c r="F29">
        <v>7882965</v>
      </c>
      <c r="G29" t="s">
        <v>0</v>
      </c>
      <c r="H29">
        <v>4957087</v>
      </c>
      <c r="I29">
        <v>10013</v>
      </c>
      <c r="J29">
        <v>62.9</v>
      </c>
      <c r="K29">
        <v>0.1</v>
      </c>
      <c r="L29">
        <v>4908225</v>
      </c>
      <c r="M29">
        <v>9782</v>
      </c>
      <c r="N29">
        <v>62.3</v>
      </c>
      <c r="O29">
        <v>0.1</v>
      </c>
      <c r="P29">
        <v>4489112</v>
      </c>
      <c r="Q29">
        <v>10286</v>
      </c>
      <c r="R29">
        <v>56.9</v>
      </c>
      <c r="S29">
        <v>0.1</v>
      </c>
      <c r="T29">
        <v>419113</v>
      </c>
      <c r="U29">
        <v>5234</v>
      </c>
      <c r="V29">
        <v>5.3</v>
      </c>
      <c r="W29">
        <v>0.1</v>
      </c>
      <c r="X29">
        <v>48862</v>
      </c>
      <c r="Y29">
        <v>1403</v>
      </c>
      <c r="Z29">
        <v>0.6</v>
      </c>
      <c r="AA29">
        <v>0.1</v>
      </c>
      <c r="AB29">
        <v>2925878</v>
      </c>
      <c r="AC29">
        <v>10240</v>
      </c>
      <c r="AD29">
        <v>37.1</v>
      </c>
      <c r="AE29">
        <v>0.1</v>
      </c>
      <c r="AF29">
        <v>4908225</v>
      </c>
      <c r="AG29">
        <v>9782</v>
      </c>
      <c r="AH29">
        <v>4908225</v>
      </c>
      <c r="AI29" t="s">
        <v>0</v>
      </c>
      <c r="AJ29" t="s">
        <v>0</v>
      </c>
      <c r="AK29" t="s">
        <v>0</v>
      </c>
      <c r="AL29">
        <v>8.5</v>
      </c>
      <c r="AM29">
        <v>0.1</v>
      </c>
      <c r="AN29">
        <v>4089207</v>
      </c>
      <c r="AO29">
        <v>2227</v>
      </c>
      <c r="AP29">
        <v>4089207</v>
      </c>
      <c r="AQ29" t="s">
        <v>0</v>
      </c>
      <c r="AR29">
        <v>2372810</v>
      </c>
      <c r="AS29">
        <v>7476</v>
      </c>
      <c r="AT29">
        <v>58</v>
      </c>
      <c r="AU29">
        <v>0.2</v>
      </c>
      <c r="AV29">
        <v>2367439</v>
      </c>
      <c r="AW29">
        <v>7472</v>
      </c>
      <c r="AX29">
        <v>57.9</v>
      </c>
      <c r="AY29">
        <v>0.2</v>
      </c>
      <c r="AZ29">
        <v>2160331</v>
      </c>
      <c r="BA29">
        <v>7499</v>
      </c>
      <c r="BB29">
        <v>52.8</v>
      </c>
      <c r="BC29">
        <v>0.2</v>
      </c>
      <c r="BD29">
        <v>766730</v>
      </c>
      <c r="BE29">
        <v>3314</v>
      </c>
      <c r="BF29">
        <v>766730</v>
      </c>
      <c r="BG29" t="s">
        <v>0</v>
      </c>
      <c r="BH29">
        <v>501117</v>
      </c>
      <c r="BI29">
        <v>4588</v>
      </c>
      <c r="BJ29">
        <v>65.400000000000006</v>
      </c>
      <c r="BK29">
        <v>0.6</v>
      </c>
      <c r="BL29">
        <v>1592486</v>
      </c>
      <c r="BM29">
        <v>4135</v>
      </c>
      <c r="BN29">
        <v>1592486</v>
      </c>
      <c r="BO29" t="s">
        <v>0</v>
      </c>
      <c r="BP29">
        <v>1128339</v>
      </c>
      <c r="BQ29">
        <v>7188</v>
      </c>
      <c r="BR29">
        <v>70.900000000000006</v>
      </c>
      <c r="BS29">
        <v>0.4</v>
      </c>
      <c r="BT29">
        <v>4438650</v>
      </c>
      <c r="BU29">
        <v>11056</v>
      </c>
      <c r="BV29">
        <v>4438650</v>
      </c>
      <c r="BW29" t="s">
        <v>0</v>
      </c>
      <c r="BX29">
        <v>3532380</v>
      </c>
      <c r="BY29">
        <v>10908</v>
      </c>
      <c r="BZ29">
        <v>79.599999999999994</v>
      </c>
      <c r="CA29">
        <v>0.2</v>
      </c>
      <c r="CB29">
        <v>448646</v>
      </c>
      <c r="CC29">
        <v>5579</v>
      </c>
      <c r="CD29">
        <v>10.1</v>
      </c>
      <c r="CE29">
        <v>0.1</v>
      </c>
      <c r="CF29">
        <v>93061</v>
      </c>
      <c r="CG29">
        <v>2553</v>
      </c>
      <c r="CH29">
        <v>2.1</v>
      </c>
      <c r="CI29">
        <v>0.1</v>
      </c>
      <c r="CJ29">
        <v>69222</v>
      </c>
      <c r="CK29">
        <v>2066</v>
      </c>
      <c r="CL29">
        <v>1.6</v>
      </c>
      <c r="CM29">
        <v>0.1</v>
      </c>
      <c r="CN29">
        <v>71142</v>
      </c>
      <c r="CO29">
        <v>2371</v>
      </c>
      <c r="CP29">
        <v>1.6</v>
      </c>
      <c r="CQ29">
        <v>0.1</v>
      </c>
      <c r="CR29">
        <v>224199</v>
      </c>
      <c r="CS29">
        <v>3350</v>
      </c>
      <c r="CT29">
        <v>5.0999999999999996</v>
      </c>
      <c r="CU29">
        <v>0.1</v>
      </c>
      <c r="CV29">
        <v>27.7</v>
      </c>
      <c r="CW29">
        <v>0.1</v>
      </c>
      <c r="CX29" t="s">
        <v>0</v>
      </c>
      <c r="CY29" t="s">
        <v>0</v>
      </c>
      <c r="CZ29">
        <v>4489112</v>
      </c>
      <c r="DA29">
        <v>10286</v>
      </c>
      <c r="DB29">
        <v>4489112</v>
      </c>
      <c r="DC29" t="s">
        <v>0</v>
      </c>
      <c r="DD29">
        <v>1627112</v>
      </c>
      <c r="DE29">
        <v>10549</v>
      </c>
      <c r="DF29">
        <v>36.200000000000003</v>
      </c>
      <c r="DG29">
        <v>0.2</v>
      </c>
      <c r="DH29">
        <v>755483</v>
      </c>
      <c r="DI29">
        <v>7286</v>
      </c>
      <c r="DJ29">
        <v>16.8</v>
      </c>
      <c r="DK29">
        <v>0.2</v>
      </c>
      <c r="DL29">
        <v>1103416</v>
      </c>
      <c r="DM29">
        <v>8089</v>
      </c>
      <c r="DN29">
        <v>24.6</v>
      </c>
      <c r="DO29">
        <v>0.2</v>
      </c>
      <c r="DP29">
        <v>409143</v>
      </c>
      <c r="DQ29">
        <v>4634</v>
      </c>
      <c r="DR29">
        <v>9.1</v>
      </c>
      <c r="DS29">
        <v>0.1</v>
      </c>
      <c r="DT29">
        <v>593958</v>
      </c>
      <c r="DU29">
        <v>6322</v>
      </c>
      <c r="DV29">
        <v>13.2</v>
      </c>
      <c r="DW29">
        <v>0.1</v>
      </c>
      <c r="DX29">
        <v>4489112</v>
      </c>
      <c r="DY29">
        <v>10286</v>
      </c>
      <c r="DZ29">
        <v>4489112</v>
      </c>
      <c r="EA29" t="s">
        <v>0</v>
      </c>
      <c r="EB29">
        <v>52077</v>
      </c>
      <c r="EC29">
        <v>1759</v>
      </c>
      <c r="ED29">
        <v>1.2</v>
      </c>
      <c r="EE29">
        <v>0.1</v>
      </c>
      <c r="EF29">
        <v>285883</v>
      </c>
      <c r="EG29">
        <v>4364</v>
      </c>
      <c r="EH29">
        <v>6.4</v>
      </c>
      <c r="EI29">
        <v>0.1</v>
      </c>
      <c r="EJ29">
        <v>480335</v>
      </c>
      <c r="EK29">
        <v>6347</v>
      </c>
      <c r="EL29">
        <v>10.7</v>
      </c>
      <c r="EM29">
        <v>0.1</v>
      </c>
      <c r="EN29">
        <v>128010</v>
      </c>
      <c r="EO29">
        <v>2919</v>
      </c>
      <c r="EP29">
        <v>2.9</v>
      </c>
      <c r="EQ29">
        <v>0.1</v>
      </c>
      <c r="ER29">
        <v>533456</v>
      </c>
      <c r="ES29">
        <v>5655</v>
      </c>
      <c r="ET29">
        <v>11.9</v>
      </c>
      <c r="EU29">
        <v>0.1</v>
      </c>
      <c r="EV29">
        <v>271554</v>
      </c>
      <c r="EW29">
        <v>3990</v>
      </c>
      <c r="EX29">
        <v>6</v>
      </c>
      <c r="EY29">
        <v>0.1</v>
      </c>
      <c r="EZ29">
        <v>110451</v>
      </c>
      <c r="FA29">
        <v>2201</v>
      </c>
      <c r="FB29">
        <v>2.5</v>
      </c>
      <c r="FC29">
        <v>0.1</v>
      </c>
      <c r="FD29">
        <v>284707</v>
      </c>
      <c r="FE29">
        <v>4267</v>
      </c>
      <c r="FF29">
        <v>6.3</v>
      </c>
      <c r="FG29">
        <v>0.1</v>
      </c>
      <c r="FH29">
        <v>526848</v>
      </c>
      <c r="FI29">
        <v>5468</v>
      </c>
      <c r="FJ29">
        <v>11.7</v>
      </c>
      <c r="FK29">
        <v>0.1</v>
      </c>
      <c r="FL29">
        <v>936236</v>
      </c>
      <c r="FM29">
        <v>8108</v>
      </c>
      <c r="FN29">
        <v>20.9</v>
      </c>
      <c r="FO29">
        <v>0.2</v>
      </c>
      <c r="FP29">
        <v>423961</v>
      </c>
      <c r="FQ29">
        <v>6116</v>
      </c>
      <c r="FR29">
        <v>9.4</v>
      </c>
      <c r="FS29">
        <v>0.1</v>
      </c>
      <c r="FT29">
        <v>221992</v>
      </c>
      <c r="FU29">
        <v>4182</v>
      </c>
      <c r="FV29">
        <v>4.9000000000000004</v>
      </c>
      <c r="FW29">
        <v>0.1</v>
      </c>
      <c r="FX29">
        <v>233602</v>
      </c>
      <c r="FY29">
        <v>3388</v>
      </c>
      <c r="FZ29">
        <v>5.2</v>
      </c>
      <c r="GA29">
        <v>0.1</v>
      </c>
      <c r="GB29">
        <v>4489112</v>
      </c>
      <c r="GC29">
        <v>10286</v>
      </c>
      <c r="GD29">
        <v>4489112</v>
      </c>
      <c r="GE29" t="s">
        <v>0</v>
      </c>
      <c r="GF29">
        <v>3565219</v>
      </c>
      <c r="GG29">
        <v>10523</v>
      </c>
      <c r="GH29">
        <v>79.400000000000006</v>
      </c>
      <c r="GI29">
        <v>0.2</v>
      </c>
      <c r="GJ29">
        <v>673366</v>
      </c>
      <c r="GK29">
        <v>7074</v>
      </c>
      <c r="GL29">
        <v>15</v>
      </c>
      <c r="GM29">
        <v>0.1</v>
      </c>
      <c r="GN29">
        <v>243124</v>
      </c>
      <c r="GO29">
        <v>4252</v>
      </c>
      <c r="GP29">
        <v>5.4</v>
      </c>
      <c r="GQ29">
        <v>0.1</v>
      </c>
      <c r="GR29">
        <v>7403</v>
      </c>
      <c r="GS29">
        <v>738</v>
      </c>
      <c r="GT29">
        <v>0.2</v>
      </c>
      <c r="GU29">
        <v>0.1</v>
      </c>
      <c r="GV29">
        <v>3611706</v>
      </c>
      <c r="GW29">
        <v>10039</v>
      </c>
      <c r="GX29">
        <v>3611706</v>
      </c>
      <c r="GY29" t="s">
        <v>0</v>
      </c>
      <c r="GZ29">
        <v>298701</v>
      </c>
      <c r="HA29">
        <v>4152</v>
      </c>
      <c r="HB29">
        <v>8.3000000000000007</v>
      </c>
      <c r="HC29">
        <v>0.1</v>
      </c>
      <c r="HD29">
        <v>198287</v>
      </c>
      <c r="HE29">
        <v>3283</v>
      </c>
      <c r="HF29">
        <v>5.5</v>
      </c>
      <c r="HG29">
        <v>0.1</v>
      </c>
      <c r="HH29">
        <v>394762</v>
      </c>
      <c r="HI29">
        <v>4329</v>
      </c>
      <c r="HJ29">
        <v>10.9</v>
      </c>
      <c r="HK29">
        <v>0.1</v>
      </c>
      <c r="HL29">
        <v>375151</v>
      </c>
      <c r="HM29">
        <v>4598</v>
      </c>
      <c r="HN29">
        <v>10.4</v>
      </c>
      <c r="HO29">
        <v>0.1</v>
      </c>
      <c r="HP29">
        <v>502680</v>
      </c>
      <c r="HQ29">
        <v>4418</v>
      </c>
      <c r="HR29">
        <v>13.9</v>
      </c>
      <c r="HS29">
        <v>0.1</v>
      </c>
      <c r="HT29">
        <v>650318</v>
      </c>
      <c r="HU29">
        <v>5743</v>
      </c>
      <c r="HV29">
        <v>18</v>
      </c>
      <c r="HW29">
        <v>0.1</v>
      </c>
      <c r="HX29">
        <v>420635</v>
      </c>
      <c r="HY29">
        <v>5005</v>
      </c>
      <c r="HZ29">
        <v>11.6</v>
      </c>
      <c r="IA29">
        <v>0.1</v>
      </c>
      <c r="IB29">
        <v>436069</v>
      </c>
      <c r="IC29">
        <v>4432</v>
      </c>
      <c r="ID29">
        <v>12.1</v>
      </c>
      <c r="IE29">
        <v>0.1</v>
      </c>
      <c r="IF29">
        <v>167373</v>
      </c>
      <c r="IG29">
        <v>2782</v>
      </c>
      <c r="IH29">
        <v>4.5999999999999996</v>
      </c>
      <c r="II29">
        <v>0.1</v>
      </c>
      <c r="IJ29">
        <v>167730</v>
      </c>
      <c r="IK29">
        <v>2644</v>
      </c>
      <c r="IL29">
        <v>4.5999999999999996</v>
      </c>
      <c r="IM29">
        <v>0.1</v>
      </c>
      <c r="IN29">
        <v>51037</v>
      </c>
      <c r="IO29">
        <v>182</v>
      </c>
      <c r="IP29" t="s">
        <v>0</v>
      </c>
      <c r="IQ29" t="s">
        <v>0</v>
      </c>
      <c r="IR29">
        <v>71420</v>
      </c>
      <c r="IS29">
        <v>306</v>
      </c>
      <c r="IT29" t="s">
        <v>0</v>
      </c>
      <c r="IU29" t="s">
        <v>0</v>
      </c>
      <c r="IV29">
        <v>2846721</v>
      </c>
      <c r="IW29">
        <v>9738</v>
      </c>
      <c r="IX29">
        <v>78.8</v>
      </c>
      <c r="IY29">
        <v>0.1</v>
      </c>
      <c r="IZ29">
        <v>73144</v>
      </c>
      <c r="JA29">
        <v>326</v>
      </c>
      <c r="JB29" t="s">
        <v>0</v>
      </c>
      <c r="JC29" t="s">
        <v>0</v>
      </c>
      <c r="JD29">
        <v>1012243</v>
      </c>
      <c r="JE29">
        <v>5015</v>
      </c>
      <c r="JF29">
        <v>28</v>
      </c>
      <c r="JG29">
        <v>0.1</v>
      </c>
      <c r="JH29">
        <v>17701</v>
      </c>
      <c r="JI29">
        <v>67</v>
      </c>
      <c r="JJ29" t="s">
        <v>0</v>
      </c>
      <c r="JK29" t="s">
        <v>0</v>
      </c>
      <c r="JL29">
        <v>612660</v>
      </c>
      <c r="JM29">
        <v>6225</v>
      </c>
      <c r="JN29">
        <v>17</v>
      </c>
      <c r="JO29">
        <v>0.2</v>
      </c>
      <c r="JP29">
        <v>24944</v>
      </c>
      <c r="JQ29">
        <v>294</v>
      </c>
      <c r="JR29" t="s">
        <v>0</v>
      </c>
      <c r="JS29" t="s">
        <v>0</v>
      </c>
      <c r="JT29">
        <v>191945</v>
      </c>
      <c r="JU29">
        <v>3083</v>
      </c>
      <c r="JV29">
        <v>5.3</v>
      </c>
      <c r="JW29">
        <v>0.1</v>
      </c>
      <c r="JX29">
        <v>9198</v>
      </c>
      <c r="JY29">
        <v>97</v>
      </c>
      <c r="JZ29" t="s">
        <v>0</v>
      </c>
      <c r="KA29" t="s">
        <v>0</v>
      </c>
      <c r="KB29">
        <v>67016</v>
      </c>
      <c r="KC29">
        <v>1885</v>
      </c>
      <c r="KD29">
        <v>1.9</v>
      </c>
      <c r="KE29">
        <v>0.1</v>
      </c>
      <c r="KF29">
        <v>2799</v>
      </c>
      <c r="KG29">
        <v>99</v>
      </c>
      <c r="KH29" t="s">
        <v>0</v>
      </c>
      <c r="KI29" t="s">
        <v>0</v>
      </c>
      <c r="KJ29">
        <v>552394</v>
      </c>
      <c r="KK29">
        <v>4462</v>
      </c>
      <c r="KL29">
        <v>15.3</v>
      </c>
      <c r="KM29">
        <v>0.1</v>
      </c>
      <c r="KN29">
        <v>2443757</v>
      </c>
      <c r="KO29">
        <v>9641</v>
      </c>
      <c r="KP29">
        <v>2443757</v>
      </c>
      <c r="KQ29" t="s">
        <v>0</v>
      </c>
      <c r="KR29">
        <v>140002</v>
      </c>
      <c r="KS29">
        <v>2562</v>
      </c>
      <c r="KT29">
        <v>5.7</v>
      </c>
      <c r="KU29">
        <v>0.1</v>
      </c>
      <c r="KV29">
        <v>84491</v>
      </c>
      <c r="KW29">
        <v>2337</v>
      </c>
      <c r="KX29">
        <v>3.5</v>
      </c>
      <c r="KY29">
        <v>0.1</v>
      </c>
      <c r="KZ29">
        <v>218494</v>
      </c>
      <c r="LA29">
        <v>3619</v>
      </c>
      <c r="LB29">
        <v>8.9</v>
      </c>
      <c r="LC29">
        <v>0.2</v>
      </c>
      <c r="LD29">
        <v>230135</v>
      </c>
      <c r="LE29">
        <v>3634</v>
      </c>
      <c r="LF29">
        <v>9.4</v>
      </c>
      <c r="LG29">
        <v>0.1</v>
      </c>
      <c r="LH29">
        <v>325162</v>
      </c>
      <c r="LI29">
        <v>3260</v>
      </c>
      <c r="LJ29">
        <v>13.3</v>
      </c>
      <c r="LK29">
        <v>0.1</v>
      </c>
      <c r="LL29">
        <v>458475</v>
      </c>
      <c r="LM29">
        <v>4753</v>
      </c>
      <c r="LN29">
        <v>18.8</v>
      </c>
      <c r="LO29">
        <v>0.2</v>
      </c>
      <c r="LP29">
        <v>327971</v>
      </c>
      <c r="LQ29">
        <v>4585</v>
      </c>
      <c r="LR29">
        <v>13.4</v>
      </c>
      <c r="LS29">
        <v>0.2</v>
      </c>
      <c r="LT29">
        <v>363818</v>
      </c>
      <c r="LU29">
        <v>4268</v>
      </c>
      <c r="LV29">
        <v>14.9</v>
      </c>
      <c r="LW29">
        <v>0.1</v>
      </c>
      <c r="LX29">
        <v>146572</v>
      </c>
      <c r="LY29">
        <v>2414</v>
      </c>
      <c r="LZ29">
        <v>6</v>
      </c>
      <c r="MA29">
        <v>0.1</v>
      </c>
      <c r="MB29">
        <v>148637</v>
      </c>
      <c r="MC29">
        <v>2597</v>
      </c>
      <c r="MD29">
        <v>6.1</v>
      </c>
      <c r="ME29">
        <v>0.1</v>
      </c>
      <c r="MF29">
        <v>61328</v>
      </c>
      <c r="MG29">
        <v>289</v>
      </c>
      <c r="MH29" t="s">
        <v>0</v>
      </c>
      <c r="MI29" t="s">
        <v>0</v>
      </c>
      <c r="MJ29">
        <v>82647</v>
      </c>
      <c r="MK29">
        <v>411</v>
      </c>
      <c r="ML29" t="s">
        <v>0</v>
      </c>
      <c r="MM29" t="s">
        <v>0</v>
      </c>
      <c r="MN29">
        <v>26678</v>
      </c>
      <c r="MO29">
        <v>128</v>
      </c>
      <c r="MP29" t="s">
        <v>0</v>
      </c>
      <c r="MQ29" t="s">
        <v>0</v>
      </c>
      <c r="MR29">
        <v>1167949</v>
      </c>
      <c r="MS29">
        <v>5903</v>
      </c>
      <c r="MT29">
        <v>1167949</v>
      </c>
      <c r="MU29" t="s">
        <v>0</v>
      </c>
      <c r="MV29">
        <v>31611</v>
      </c>
      <c r="MW29">
        <v>258</v>
      </c>
      <c r="MX29" t="s">
        <v>0</v>
      </c>
      <c r="MY29" t="s">
        <v>0</v>
      </c>
      <c r="MZ29">
        <v>45115</v>
      </c>
      <c r="NA29">
        <v>388</v>
      </c>
      <c r="NB29" t="s">
        <v>0</v>
      </c>
      <c r="NC29" t="s">
        <v>0</v>
      </c>
      <c r="ND29">
        <v>30236</v>
      </c>
      <c r="NE29">
        <v>90</v>
      </c>
      <c r="NF29" t="s">
        <v>0</v>
      </c>
      <c r="NG29" t="s">
        <v>0</v>
      </c>
      <c r="NH29">
        <v>45683</v>
      </c>
      <c r="NI29">
        <v>227</v>
      </c>
      <c r="NJ29" t="s">
        <v>0</v>
      </c>
      <c r="NK29" t="s">
        <v>0</v>
      </c>
      <c r="NL29">
        <v>36947</v>
      </c>
      <c r="NM29">
        <v>178</v>
      </c>
      <c r="NN29" t="s">
        <v>0</v>
      </c>
      <c r="NO29" t="s">
        <v>0</v>
      </c>
      <c r="NP29">
        <v>9907239</v>
      </c>
      <c r="NQ29">
        <v>1396</v>
      </c>
      <c r="NR29">
        <v>9907239</v>
      </c>
      <c r="NS29" t="s">
        <v>0</v>
      </c>
      <c r="NT29">
        <v>8341825</v>
      </c>
      <c r="NU29">
        <v>16920</v>
      </c>
      <c r="NV29">
        <v>84.2</v>
      </c>
      <c r="NW29">
        <v>0.2</v>
      </c>
      <c r="NX29">
        <v>6339270</v>
      </c>
      <c r="NY29">
        <v>25399</v>
      </c>
      <c r="NZ29">
        <v>64</v>
      </c>
      <c r="OA29">
        <v>0.3</v>
      </c>
      <c r="OB29">
        <v>2973120</v>
      </c>
      <c r="OC29">
        <v>12416</v>
      </c>
      <c r="OD29">
        <v>30</v>
      </c>
      <c r="OE29">
        <v>0.1</v>
      </c>
      <c r="OF29">
        <v>1565414</v>
      </c>
      <c r="OG29">
        <v>17237</v>
      </c>
      <c r="OH29">
        <v>15.8</v>
      </c>
      <c r="OI29">
        <v>0.2</v>
      </c>
      <c r="OJ29">
        <v>2491487</v>
      </c>
      <c r="OK29">
        <v>930</v>
      </c>
      <c r="OL29">
        <v>2491487</v>
      </c>
      <c r="OM29" t="s">
        <v>0</v>
      </c>
      <c r="ON29">
        <v>191483</v>
      </c>
      <c r="OO29">
        <v>5319</v>
      </c>
      <c r="OP29">
        <v>7.7</v>
      </c>
      <c r="OQ29">
        <v>0.2</v>
      </c>
      <c r="OR29">
        <v>6198786</v>
      </c>
      <c r="OS29">
        <v>1695</v>
      </c>
      <c r="OT29">
        <v>6198786</v>
      </c>
      <c r="OU29" t="s">
        <v>0</v>
      </c>
      <c r="OV29">
        <v>4648264</v>
      </c>
      <c r="OW29">
        <v>9312</v>
      </c>
      <c r="OX29">
        <v>4648264</v>
      </c>
      <c r="OY29" t="s">
        <v>0</v>
      </c>
      <c r="OZ29">
        <v>4255302</v>
      </c>
      <c r="PA29">
        <v>9842</v>
      </c>
      <c r="PB29">
        <v>4255302</v>
      </c>
      <c r="PC29" t="s">
        <v>0</v>
      </c>
      <c r="PD29">
        <v>3468939</v>
      </c>
      <c r="PE29">
        <v>13819</v>
      </c>
      <c r="PF29">
        <v>81.5</v>
      </c>
      <c r="PG29">
        <v>0.2</v>
      </c>
      <c r="PH29">
        <v>3341152</v>
      </c>
      <c r="PI29">
        <v>13898</v>
      </c>
      <c r="PJ29">
        <v>78.5</v>
      </c>
      <c r="PK29">
        <v>0.2</v>
      </c>
      <c r="PL29">
        <v>219638</v>
      </c>
      <c r="PM29">
        <v>3748</v>
      </c>
      <c r="PN29">
        <v>5.2</v>
      </c>
      <c r="PO29">
        <v>0.1</v>
      </c>
      <c r="PP29">
        <v>786363</v>
      </c>
      <c r="PQ29">
        <v>9421</v>
      </c>
      <c r="PR29">
        <v>18.5</v>
      </c>
      <c r="PS29">
        <v>0.2</v>
      </c>
      <c r="PT29">
        <v>392962</v>
      </c>
      <c r="PU29">
        <v>4988</v>
      </c>
      <c r="PV29">
        <v>392962</v>
      </c>
      <c r="PW29" t="s">
        <v>0</v>
      </c>
      <c r="PX29">
        <v>200953</v>
      </c>
      <c r="PY29">
        <v>3627</v>
      </c>
      <c r="PZ29">
        <v>51.1</v>
      </c>
      <c r="QA29">
        <v>0.7</v>
      </c>
      <c r="QB29">
        <v>143623</v>
      </c>
      <c r="QC29">
        <v>3108</v>
      </c>
      <c r="QD29">
        <v>36.5</v>
      </c>
      <c r="QE29">
        <v>0.7</v>
      </c>
      <c r="QF29">
        <v>66648</v>
      </c>
      <c r="QG29">
        <v>2055</v>
      </c>
      <c r="QH29">
        <v>17</v>
      </c>
      <c r="QI29">
        <v>0.5</v>
      </c>
      <c r="QJ29">
        <v>192009</v>
      </c>
      <c r="QK29">
        <v>3941</v>
      </c>
      <c r="QL29">
        <v>48.9</v>
      </c>
      <c r="QM29">
        <v>0.7</v>
      </c>
      <c r="QN29">
        <v>1550522</v>
      </c>
      <c r="QO29">
        <v>9201</v>
      </c>
      <c r="QP29">
        <v>1550522</v>
      </c>
      <c r="QQ29" t="s">
        <v>0</v>
      </c>
      <c r="QR29">
        <v>1167470</v>
      </c>
      <c r="QS29">
        <v>7548</v>
      </c>
      <c r="QT29">
        <v>75.3</v>
      </c>
      <c r="QU29">
        <v>0.4</v>
      </c>
      <c r="QV29">
        <v>778639</v>
      </c>
      <c r="QW29">
        <v>6273</v>
      </c>
      <c r="QX29">
        <v>50.2</v>
      </c>
      <c r="QY29">
        <v>0.4</v>
      </c>
      <c r="QZ29">
        <v>493118</v>
      </c>
      <c r="RA29">
        <v>5960</v>
      </c>
      <c r="RB29">
        <v>31.8</v>
      </c>
      <c r="RC29">
        <v>0.3</v>
      </c>
      <c r="RD29">
        <v>383052</v>
      </c>
      <c r="RE29">
        <v>7048</v>
      </c>
      <c r="RF29">
        <v>24.7</v>
      </c>
      <c r="RG29">
        <v>0.4</v>
      </c>
      <c r="RH29" t="s">
        <v>0</v>
      </c>
      <c r="RI29" t="s">
        <v>0</v>
      </c>
      <c r="RJ29">
        <v>13.6</v>
      </c>
      <c r="RK29">
        <v>0.2</v>
      </c>
      <c r="RL29" t="s">
        <v>0</v>
      </c>
      <c r="RM29" t="s">
        <v>0</v>
      </c>
      <c r="RN29">
        <v>20.5</v>
      </c>
      <c r="RO29">
        <v>0.3</v>
      </c>
      <c r="RP29" t="s">
        <v>0</v>
      </c>
      <c r="RQ29" t="s">
        <v>0</v>
      </c>
      <c r="RR29">
        <v>19.600000000000001</v>
      </c>
      <c r="RS29">
        <v>0.7</v>
      </c>
      <c r="RT29" t="s">
        <v>0</v>
      </c>
      <c r="RU29" t="s">
        <v>0</v>
      </c>
      <c r="RV29">
        <v>6.5</v>
      </c>
      <c r="RW29">
        <v>0.1</v>
      </c>
      <c r="RX29" t="s">
        <v>0</v>
      </c>
      <c r="RY29" t="s">
        <v>0</v>
      </c>
      <c r="RZ29">
        <v>9.1999999999999993</v>
      </c>
      <c r="SA29">
        <v>0.3</v>
      </c>
      <c r="SB29" t="s">
        <v>0</v>
      </c>
      <c r="SC29" t="s">
        <v>0</v>
      </c>
      <c r="SD29">
        <v>7.1</v>
      </c>
      <c r="SE29">
        <v>0.5</v>
      </c>
      <c r="SF29" t="s">
        <v>0</v>
      </c>
      <c r="SG29" t="s">
        <v>0</v>
      </c>
      <c r="SH29">
        <v>34</v>
      </c>
      <c r="SI29">
        <v>0.5</v>
      </c>
      <c r="SJ29" t="s">
        <v>0</v>
      </c>
      <c r="SK29" t="s">
        <v>0</v>
      </c>
      <c r="SL29">
        <v>42.9</v>
      </c>
      <c r="SM29">
        <v>0.6</v>
      </c>
      <c r="SN29" t="s">
        <v>0</v>
      </c>
      <c r="SO29" t="s">
        <v>0</v>
      </c>
      <c r="SP29">
        <v>47.4</v>
      </c>
      <c r="SQ29">
        <v>1.7</v>
      </c>
      <c r="SR29" t="s">
        <v>0</v>
      </c>
      <c r="SS29" t="s">
        <v>0</v>
      </c>
      <c r="ST29">
        <v>17.8</v>
      </c>
      <c r="SU29">
        <v>0.2</v>
      </c>
      <c r="SV29" t="s">
        <v>0</v>
      </c>
      <c r="SW29" t="s">
        <v>0</v>
      </c>
      <c r="SX29">
        <v>25.4</v>
      </c>
      <c r="SY29">
        <v>0.4</v>
      </c>
      <c r="SZ29" t="s">
        <v>0</v>
      </c>
      <c r="TA29" t="s">
        <v>0</v>
      </c>
      <c r="TB29">
        <v>25.2</v>
      </c>
      <c r="TC29">
        <v>0.4</v>
      </c>
      <c r="TD29" t="s">
        <v>0</v>
      </c>
      <c r="TE29" t="s">
        <v>0</v>
      </c>
      <c r="TF29">
        <v>28.8</v>
      </c>
      <c r="TG29">
        <v>0.6</v>
      </c>
      <c r="TH29" t="s">
        <v>0</v>
      </c>
      <c r="TI29" t="s">
        <v>0</v>
      </c>
      <c r="TJ29">
        <v>23.8</v>
      </c>
      <c r="TK29">
        <v>0.4</v>
      </c>
      <c r="TL29" t="s">
        <v>0</v>
      </c>
      <c r="TM29" t="s">
        <v>0</v>
      </c>
      <c r="TN29">
        <v>15.2</v>
      </c>
      <c r="TO29">
        <v>0.2</v>
      </c>
      <c r="TP29" t="s">
        <v>0</v>
      </c>
      <c r="TQ29" t="s">
        <v>0</v>
      </c>
      <c r="TR29">
        <v>16.2</v>
      </c>
      <c r="TS29">
        <v>0.2</v>
      </c>
      <c r="TT29" t="s">
        <v>0</v>
      </c>
      <c r="TU29" t="s">
        <v>0</v>
      </c>
      <c r="TV29">
        <v>10.4</v>
      </c>
      <c r="TW29">
        <v>0.2</v>
      </c>
      <c r="TX29" t="s">
        <v>0</v>
      </c>
      <c r="TY29" t="s">
        <v>0</v>
      </c>
      <c r="TZ29">
        <v>15.5</v>
      </c>
      <c r="UA29">
        <v>0.2</v>
      </c>
      <c r="UB29" t="s">
        <v>0</v>
      </c>
      <c r="UC29" t="s">
        <v>0</v>
      </c>
      <c r="UD29">
        <v>28.6</v>
      </c>
      <c r="UE29">
        <v>0.4</v>
      </c>
    </row>
    <row r="30" spans="1:551" x14ac:dyDescent="0.25">
      <c r="A30" t="s">
        <v>610</v>
      </c>
      <c r="B30">
        <v>15</v>
      </c>
      <c r="C30" t="s">
        <v>611</v>
      </c>
      <c r="D30">
        <v>1137804</v>
      </c>
      <c r="E30">
        <v>720</v>
      </c>
      <c r="F30">
        <v>1137804</v>
      </c>
      <c r="G30" t="s">
        <v>0</v>
      </c>
      <c r="H30">
        <v>742161</v>
      </c>
      <c r="I30">
        <v>2883</v>
      </c>
      <c r="J30">
        <v>65.2</v>
      </c>
      <c r="K30">
        <v>0.2</v>
      </c>
      <c r="L30">
        <v>703384</v>
      </c>
      <c r="M30">
        <v>3047</v>
      </c>
      <c r="N30">
        <v>61.8</v>
      </c>
      <c r="O30">
        <v>0.3</v>
      </c>
      <c r="P30">
        <v>664616</v>
      </c>
      <c r="Q30">
        <v>3419</v>
      </c>
      <c r="R30">
        <v>58.4</v>
      </c>
      <c r="S30">
        <v>0.3</v>
      </c>
      <c r="T30">
        <v>38768</v>
      </c>
      <c r="U30">
        <v>1465</v>
      </c>
      <c r="V30">
        <v>3.4</v>
      </c>
      <c r="W30">
        <v>0.1</v>
      </c>
      <c r="X30">
        <v>38777</v>
      </c>
      <c r="Y30">
        <v>927</v>
      </c>
      <c r="Z30">
        <v>3.4</v>
      </c>
      <c r="AA30">
        <v>0.1</v>
      </c>
      <c r="AB30">
        <v>395643</v>
      </c>
      <c r="AC30">
        <v>2813</v>
      </c>
      <c r="AD30">
        <v>34.799999999999997</v>
      </c>
      <c r="AE30">
        <v>0.2</v>
      </c>
      <c r="AF30">
        <v>703384</v>
      </c>
      <c r="AG30">
        <v>3047</v>
      </c>
      <c r="AH30">
        <v>703384</v>
      </c>
      <c r="AI30" t="s">
        <v>0</v>
      </c>
      <c r="AJ30" t="s">
        <v>0</v>
      </c>
      <c r="AK30" t="s">
        <v>0</v>
      </c>
      <c r="AL30">
        <v>5.5</v>
      </c>
      <c r="AM30">
        <v>0.2</v>
      </c>
      <c r="AN30">
        <v>569662</v>
      </c>
      <c r="AO30">
        <v>525</v>
      </c>
      <c r="AP30">
        <v>569662</v>
      </c>
      <c r="AQ30" t="s">
        <v>0</v>
      </c>
      <c r="AR30">
        <v>341309</v>
      </c>
      <c r="AS30">
        <v>2059</v>
      </c>
      <c r="AT30">
        <v>59.9</v>
      </c>
      <c r="AU30">
        <v>0.3</v>
      </c>
      <c r="AV30">
        <v>336937</v>
      </c>
      <c r="AW30">
        <v>2129</v>
      </c>
      <c r="AX30">
        <v>59.1</v>
      </c>
      <c r="AY30">
        <v>0.4</v>
      </c>
      <c r="AZ30">
        <v>319222</v>
      </c>
      <c r="BA30">
        <v>2316</v>
      </c>
      <c r="BB30">
        <v>56</v>
      </c>
      <c r="BC30">
        <v>0.4</v>
      </c>
      <c r="BD30">
        <v>104447</v>
      </c>
      <c r="BE30">
        <v>1011</v>
      </c>
      <c r="BF30">
        <v>104447</v>
      </c>
      <c r="BG30" t="s">
        <v>0</v>
      </c>
      <c r="BH30">
        <v>66311</v>
      </c>
      <c r="BI30">
        <v>1441</v>
      </c>
      <c r="BJ30">
        <v>63.5</v>
      </c>
      <c r="BK30">
        <v>1.2</v>
      </c>
      <c r="BL30">
        <v>184529</v>
      </c>
      <c r="BM30">
        <v>1334</v>
      </c>
      <c r="BN30">
        <v>184529</v>
      </c>
      <c r="BO30" t="s">
        <v>0</v>
      </c>
      <c r="BP30">
        <v>134824</v>
      </c>
      <c r="BQ30">
        <v>2124</v>
      </c>
      <c r="BR30">
        <v>73.099999999999994</v>
      </c>
      <c r="BS30">
        <v>1</v>
      </c>
      <c r="BT30">
        <v>687234</v>
      </c>
      <c r="BU30">
        <v>3402</v>
      </c>
      <c r="BV30">
        <v>687234</v>
      </c>
      <c r="BW30" t="s">
        <v>0</v>
      </c>
      <c r="BX30">
        <v>457625</v>
      </c>
      <c r="BY30">
        <v>3936</v>
      </c>
      <c r="BZ30">
        <v>66.599999999999994</v>
      </c>
      <c r="CA30">
        <v>0.4</v>
      </c>
      <c r="CB30">
        <v>96809</v>
      </c>
      <c r="CC30">
        <v>2126</v>
      </c>
      <c r="CD30">
        <v>14.1</v>
      </c>
      <c r="CE30">
        <v>0.3</v>
      </c>
      <c r="CF30">
        <v>46340</v>
      </c>
      <c r="CG30">
        <v>1554</v>
      </c>
      <c r="CH30">
        <v>6.7</v>
      </c>
      <c r="CI30">
        <v>0.2</v>
      </c>
      <c r="CJ30">
        <v>30421</v>
      </c>
      <c r="CK30">
        <v>1406</v>
      </c>
      <c r="CL30">
        <v>4.4000000000000004</v>
      </c>
      <c r="CM30">
        <v>0.2</v>
      </c>
      <c r="CN30">
        <v>24445</v>
      </c>
      <c r="CO30">
        <v>1168</v>
      </c>
      <c r="CP30">
        <v>3.6</v>
      </c>
      <c r="CQ30">
        <v>0.2</v>
      </c>
      <c r="CR30">
        <v>31594</v>
      </c>
      <c r="CS30">
        <v>1332</v>
      </c>
      <c r="CT30">
        <v>4.5999999999999996</v>
      </c>
      <c r="CU30">
        <v>0.2</v>
      </c>
      <c r="CV30">
        <v>27.2</v>
      </c>
      <c r="CW30">
        <v>0.2</v>
      </c>
      <c r="CX30" t="s">
        <v>0</v>
      </c>
      <c r="CY30" t="s">
        <v>0</v>
      </c>
      <c r="CZ30">
        <v>664616</v>
      </c>
      <c r="DA30">
        <v>3419</v>
      </c>
      <c r="DB30">
        <v>664616</v>
      </c>
      <c r="DC30" t="s">
        <v>0</v>
      </c>
      <c r="DD30">
        <v>226051</v>
      </c>
      <c r="DE30">
        <v>3023</v>
      </c>
      <c r="DF30">
        <v>34</v>
      </c>
      <c r="DG30">
        <v>0.4</v>
      </c>
      <c r="DH30">
        <v>150747</v>
      </c>
      <c r="DI30">
        <v>2636</v>
      </c>
      <c r="DJ30">
        <v>22.7</v>
      </c>
      <c r="DK30">
        <v>0.4</v>
      </c>
      <c r="DL30">
        <v>165402</v>
      </c>
      <c r="DM30">
        <v>2362</v>
      </c>
      <c r="DN30">
        <v>24.9</v>
      </c>
      <c r="DO30">
        <v>0.3</v>
      </c>
      <c r="DP30">
        <v>64493</v>
      </c>
      <c r="DQ30">
        <v>1615</v>
      </c>
      <c r="DR30">
        <v>9.6999999999999993</v>
      </c>
      <c r="DS30">
        <v>0.2</v>
      </c>
      <c r="DT30">
        <v>57923</v>
      </c>
      <c r="DU30">
        <v>1821</v>
      </c>
      <c r="DV30">
        <v>8.6999999999999993</v>
      </c>
      <c r="DW30">
        <v>0.3</v>
      </c>
      <c r="DX30">
        <v>664616</v>
      </c>
      <c r="DY30">
        <v>3419</v>
      </c>
      <c r="DZ30">
        <v>664616</v>
      </c>
      <c r="EA30" t="s">
        <v>0</v>
      </c>
      <c r="EB30">
        <v>10054</v>
      </c>
      <c r="EC30">
        <v>812</v>
      </c>
      <c r="ED30">
        <v>1.5</v>
      </c>
      <c r="EE30">
        <v>0.1</v>
      </c>
      <c r="EF30">
        <v>48305</v>
      </c>
      <c r="EG30">
        <v>1343</v>
      </c>
      <c r="EH30">
        <v>7.3</v>
      </c>
      <c r="EI30">
        <v>0.2</v>
      </c>
      <c r="EJ30">
        <v>19864</v>
      </c>
      <c r="EK30">
        <v>861</v>
      </c>
      <c r="EL30">
        <v>3</v>
      </c>
      <c r="EM30">
        <v>0.1</v>
      </c>
      <c r="EN30">
        <v>15241</v>
      </c>
      <c r="EO30">
        <v>898</v>
      </c>
      <c r="EP30">
        <v>2.2999999999999998</v>
      </c>
      <c r="EQ30">
        <v>0.1</v>
      </c>
      <c r="ER30">
        <v>77688</v>
      </c>
      <c r="ES30">
        <v>1665</v>
      </c>
      <c r="ET30">
        <v>11.7</v>
      </c>
      <c r="EU30">
        <v>0.3</v>
      </c>
      <c r="EV30">
        <v>39709</v>
      </c>
      <c r="EW30">
        <v>1528</v>
      </c>
      <c r="EX30">
        <v>6</v>
      </c>
      <c r="EY30">
        <v>0.2</v>
      </c>
      <c r="EZ30">
        <v>10454</v>
      </c>
      <c r="FA30">
        <v>690</v>
      </c>
      <c r="FB30">
        <v>1.6</v>
      </c>
      <c r="FC30">
        <v>0.1</v>
      </c>
      <c r="FD30">
        <v>44950</v>
      </c>
      <c r="FE30">
        <v>1336</v>
      </c>
      <c r="FF30">
        <v>6.8</v>
      </c>
      <c r="FG30">
        <v>0.2</v>
      </c>
      <c r="FH30">
        <v>68230</v>
      </c>
      <c r="FI30">
        <v>1841</v>
      </c>
      <c r="FJ30">
        <v>10.3</v>
      </c>
      <c r="FK30">
        <v>0.3</v>
      </c>
      <c r="FL30">
        <v>135676</v>
      </c>
      <c r="FM30">
        <v>2456</v>
      </c>
      <c r="FN30">
        <v>20.399999999999999</v>
      </c>
      <c r="FO30">
        <v>0.3</v>
      </c>
      <c r="FP30">
        <v>106556</v>
      </c>
      <c r="FQ30">
        <v>2403</v>
      </c>
      <c r="FR30">
        <v>16</v>
      </c>
      <c r="FS30">
        <v>0.3</v>
      </c>
      <c r="FT30">
        <v>29238</v>
      </c>
      <c r="FU30">
        <v>1180</v>
      </c>
      <c r="FV30">
        <v>4.4000000000000004</v>
      </c>
      <c r="FW30">
        <v>0.2</v>
      </c>
      <c r="FX30">
        <v>58651</v>
      </c>
      <c r="FY30">
        <v>1811</v>
      </c>
      <c r="FZ30">
        <v>8.8000000000000007</v>
      </c>
      <c r="GA30">
        <v>0.3</v>
      </c>
      <c r="GB30">
        <v>664616</v>
      </c>
      <c r="GC30">
        <v>3419</v>
      </c>
      <c r="GD30">
        <v>664616</v>
      </c>
      <c r="GE30" t="s">
        <v>0</v>
      </c>
      <c r="GF30">
        <v>481786</v>
      </c>
      <c r="GG30">
        <v>3700</v>
      </c>
      <c r="GH30">
        <v>72.5</v>
      </c>
      <c r="GI30">
        <v>0.4</v>
      </c>
      <c r="GJ30">
        <v>135397</v>
      </c>
      <c r="GK30">
        <v>2772</v>
      </c>
      <c r="GL30">
        <v>20.399999999999999</v>
      </c>
      <c r="GM30">
        <v>0.4</v>
      </c>
      <c r="GN30">
        <v>45918</v>
      </c>
      <c r="GO30">
        <v>1449</v>
      </c>
      <c r="GP30">
        <v>6.9</v>
      </c>
      <c r="GQ30">
        <v>0.2</v>
      </c>
      <c r="GR30">
        <v>1515</v>
      </c>
      <c r="GS30">
        <v>324</v>
      </c>
      <c r="GT30">
        <v>0.2</v>
      </c>
      <c r="GU30">
        <v>0.1</v>
      </c>
      <c r="GV30">
        <v>452030</v>
      </c>
      <c r="GW30">
        <v>1944</v>
      </c>
      <c r="GX30">
        <v>452030</v>
      </c>
      <c r="GY30" t="s">
        <v>0</v>
      </c>
      <c r="GZ30">
        <v>25329</v>
      </c>
      <c r="HA30">
        <v>976</v>
      </c>
      <c r="HB30">
        <v>5.6</v>
      </c>
      <c r="HC30">
        <v>0.2</v>
      </c>
      <c r="HD30">
        <v>15336</v>
      </c>
      <c r="HE30">
        <v>751</v>
      </c>
      <c r="HF30">
        <v>3.4</v>
      </c>
      <c r="HG30">
        <v>0.2</v>
      </c>
      <c r="HH30">
        <v>31791</v>
      </c>
      <c r="HI30">
        <v>1122</v>
      </c>
      <c r="HJ30">
        <v>7</v>
      </c>
      <c r="HK30">
        <v>0.3</v>
      </c>
      <c r="HL30">
        <v>31922</v>
      </c>
      <c r="HM30">
        <v>1077</v>
      </c>
      <c r="HN30">
        <v>7.1</v>
      </c>
      <c r="HO30">
        <v>0.2</v>
      </c>
      <c r="HP30">
        <v>49405</v>
      </c>
      <c r="HQ30">
        <v>1476</v>
      </c>
      <c r="HR30">
        <v>10.9</v>
      </c>
      <c r="HS30">
        <v>0.3</v>
      </c>
      <c r="HT30">
        <v>81190</v>
      </c>
      <c r="HU30">
        <v>1668</v>
      </c>
      <c r="HV30">
        <v>18</v>
      </c>
      <c r="HW30">
        <v>0.4</v>
      </c>
      <c r="HX30">
        <v>64035</v>
      </c>
      <c r="HY30">
        <v>1222</v>
      </c>
      <c r="HZ30">
        <v>14.2</v>
      </c>
      <c r="IA30">
        <v>0.3</v>
      </c>
      <c r="IB30">
        <v>83962</v>
      </c>
      <c r="IC30">
        <v>1556</v>
      </c>
      <c r="ID30">
        <v>18.600000000000001</v>
      </c>
      <c r="IE30">
        <v>0.3</v>
      </c>
      <c r="IF30">
        <v>35851</v>
      </c>
      <c r="IG30">
        <v>1175</v>
      </c>
      <c r="IH30">
        <v>7.9</v>
      </c>
      <c r="II30">
        <v>0.3</v>
      </c>
      <c r="IJ30">
        <v>33209</v>
      </c>
      <c r="IK30">
        <v>1003</v>
      </c>
      <c r="IL30">
        <v>7.3</v>
      </c>
      <c r="IM30">
        <v>0.2</v>
      </c>
      <c r="IN30">
        <v>71977</v>
      </c>
      <c r="IO30">
        <v>663</v>
      </c>
      <c r="IP30" t="s">
        <v>0</v>
      </c>
      <c r="IQ30" t="s">
        <v>0</v>
      </c>
      <c r="IR30">
        <v>91169</v>
      </c>
      <c r="IS30">
        <v>764</v>
      </c>
      <c r="IT30" t="s">
        <v>0</v>
      </c>
      <c r="IU30" t="s">
        <v>0</v>
      </c>
      <c r="IV30">
        <v>365446</v>
      </c>
      <c r="IW30">
        <v>2247</v>
      </c>
      <c r="IX30">
        <v>80.8</v>
      </c>
      <c r="IY30">
        <v>0.3</v>
      </c>
      <c r="IZ30">
        <v>86812</v>
      </c>
      <c r="JA30">
        <v>791</v>
      </c>
      <c r="JB30" t="s">
        <v>0</v>
      </c>
      <c r="JC30" t="s">
        <v>0</v>
      </c>
      <c r="JD30">
        <v>154305</v>
      </c>
      <c r="JE30">
        <v>1270</v>
      </c>
      <c r="JF30">
        <v>34.1</v>
      </c>
      <c r="JG30">
        <v>0.3</v>
      </c>
      <c r="JH30">
        <v>18529</v>
      </c>
      <c r="JI30">
        <v>170</v>
      </c>
      <c r="JJ30" t="s">
        <v>0</v>
      </c>
      <c r="JK30" t="s">
        <v>0</v>
      </c>
      <c r="JL30">
        <v>105379</v>
      </c>
      <c r="JM30">
        <v>1473</v>
      </c>
      <c r="JN30">
        <v>23.3</v>
      </c>
      <c r="JO30">
        <v>0.3</v>
      </c>
      <c r="JP30">
        <v>28661</v>
      </c>
      <c r="JQ30">
        <v>479</v>
      </c>
      <c r="JR30" t="s">
        <v>0</v>
      </c>
      <c r="JS30" t="s">
        <v>0</v>
      </c>
      <c r="JT30">
        <v>19119</v>
      </c>
      <c r="JU30">
        <v>845</v>
      </c>
      <c r="JV30">
        <v>4.2</v>
      </c>
      <c r="JW30">
        <v>0.2</v>
      </c>
      <c r="JX30">
        <v>9263</v>
      </c>
      <c r="JY30">
        <v>241</v>
      </c>
      <c r="JZ30" t="s">
        <v>0</v>
      </c>
      <c r="KA30" t="s">
        <v>0</v>
      </c>
      <c r="KB30">
        <v>15865</v>
      </c>
      <c r="KC30">
        <v>697</v>
      </c>
      <c r="KD30">
        <v>3.5</v>
      </c>
      <c r="KE30">
        <v>0.2</v>
      </c>
      <c r="KF30">
        <v>4579</v>
      </c>
      <c r="KG30">
        <v>224</v>
      </c>
      <c r="KH30" t="s">
        <v>0</v>
      </c>
      <c r="KI30" t="s">
        <v>0</v>
      </c>
      <c r="KJ30">
        <v>52270</v>
      </c>
      <c r="KK30">
        <v>1181</v>
      </c>
      <c r="KL30">
        <v>11.6</v>
      </c>
      <c r="KM30">
        <v>0.3</v>
      </c>
      <c r="KN30">
        <v>314721</v>
      </c>
      <c r="KO30">
        <v>2031</v>
      </c>
      <c r="KP30">
        <v>314721</v>
      </c>
      <c r="KQ30" t="s">
        <v>0</v>
      </c>
      <c r="KR30">
        <v>9749</v>
      </c>
      <c r="KS30">
        <v>642</v>
      </c>
      <c r="KT30">
        <v>3.1</v>
      </c>
      <c r="KU30">
        <v>0.2</v>
      </c>
      <c r="KV30">
        <v>6462</v>
      </c>
      <c r="KW30">
        <v>491</v>
      </c>
      <c r="KX30">
        <v>2.1</v>
      </c>
      <c r="KY30">
        <v>0.2</v>
      </c>
      <c r="KZ30">
        <v>14632</v>
      </c>
      <c r="LA30">
        <v>710</v>
      </c>
      <c r="LB30">
        <v>4.5999999999999996</v>
      </c>
      <c r="LC30">
        <v>0.2</v>
      </c>
      <c r="LD30">
        <v>18889</v>
      </c>
      <c r="LE30">
        <v>931</v>
      </c>
      <c r="LF30">
        <v>6</v>
      </c>
      <c r="LG30">
        <v>0.3</v>
      </c>
      <c r="LH30">
        <v>31861</v>
      </c>
      <c r="LI30">
        <v>1081</v>
      </c>
      <c r="LJ30">
        <v>10.1</v>
      </c>
      <c r="LK30">
        <v>0.3</v>
      </c>
      <c r="LL30">
        <v>56886</v>
      </c>
      <c r="LM30">
        <v>1453</v>
      </c>
      <c r="LN30">
        <v>18.100000000000001</v>
      </c>
      <c r="LO30">
        <v>0.4</v>
      </c>
      <c r="LP30">
        <v>49241</v>
      </c>
      <c r="LQ30">
        <v>1173</v>
      </c>
      <c r="LR30">
        <v>15.6</v>
      </c>
      <c r="LS30">
        <v>0.4</v>
      </c>
      <c r="LT30">
        <v>69560</v>
      </c>
      <c r="LU30">
        <v>1434</v>
      </c>
      <c r="LV30">
        <v>22.1</v>
      </c>
      <c r="LW30">
        <v>0.4</v>
      </c>
      <c r="LX30">
        <v>29695</v>
      </c>
      <c r="LY30">
        <v>1008</v>
      </c>
      <c r="LZ30">
        <v>9.4</v>
      </c>
      <c r="MA30">
        <v>0.3</v>
      </c>
      <c r="MB30">
        <v>27746</v>
      </c>
      <c r="MC30">
        <v>868</v>
      </c>
      <c r="MD30">
        <v>8.8000000000000007</v>
      </c>
      <c r="ME30">
        <v>0.3</v>
      </c>
      <c r="MF30">
        <v>83451</v>
      </c>
      <c r="MG30">
        <v>675</v>
      </c>
      <c r="MH30" t="s">
        <v>0</v>
      </c>
      <c r="MI30" t="s">
        <v>0</v>
      </c>
      <c r="MJ30">
        <v>102538</v>
      </c>
      <c r="MK30">
        <v>895</v>
      </c>
      <c r="ML30" t="s">
        <v>0</v>
      </c>
      <c r="MM30" t="s">
        <v>0</v>
      </c>
      <c r="MN30">
        <v>30970</v>
      </c>
      <c r="MO30">
        <v>251</v>
      </c>
      <c r="MP30" t="s">
        <v>0</v>
      </c>
      <c r="MQ30" t="s">
        <v>0</v>
      </c>
      <c r="MR30">
        <v>137309</v>
      </c>
      <c r="MS30">
        <v>1950</v>
      </c>
      <c r="MT30">
        <v>137309</v>
      </c>
      <c r="MU30" t="s">
        <v>0</v>
      </c>
      <c r="MV30">
        <v>41693</v>
      </c>
      <c r="MW30">
        <v>595</v>
      </c>
      <c r="MX30" t="s">
        <v>0</v>
      </c>
      <c r="MY30" t="s">
        <v>0</v>
      </c>
      <c r="MZ30">
        <v>57080</v>
      </c>
      <c r="NA30">
        <v>1060</v>
      </c>
      <c r="NB30" t="s">
        <v>0</v>
      </c>
      <c r="NC30" t="s">
        <v>0</v>
      </c>
      <c r="ND30">
        <v>34054</v>
      </c>
      <c r="NE30">
        <v>415</v>
      </c>
      <c r="NF30" t="s">
        <v>0</v>
      </c>
      <c r="NG30" t="s">
        <v>0</v>
      </c>
      <c r="NH30">
        <v>48723</v>
      </c>
      <c r="NI30">
        <v>732</v>
      </c>
      <c r="NJ30" t="s">
        <v>0</v>
      </c>
      <c r="NK30" t="s">
        <v>0</v>
      </c>
      <c r="NL30">
        <v>40646</v>
      </c>
      <c r="NM30">
        <v>296</v>
      </c>
      <c r="NN30" t="s">
        <v>0</v>
      </c>
      <c r="NO30" t="s">
        <v>0</v>
      </c>
      <c r="NP30">
        <v>1362574</v>
      </c>
      <c r="NQ30">
        <v>961</v>
      </c>
      <c r="NR30">
        <v>1362574</v>
      </c>
      <c r="NS30" t="s">
        <v>0</v>
      </c>
      <c r="NT30">
        <v>1291876</v>
      </c>
      <c r="NU30">
        <v>2232</v>
      </c>
      <c r="NV30">
        <v>94.8</v>
      </c>
      <c r="NW30">
        <v>0.2</v>
      </c>
      <c r="NX30">
        <v>1037986</v>
      </c>
      <c r="NY30">
        <v>5102</v>
      </c>
      <c r="NZ30">
        <v>76.2</v>
      </c>
      <c r="OA30">
        <v>0.4</v>
      </c>
      <c r="OB30">
        <v>444683</v>
      </c>
      <c r="OC30">
        <v>4349</v>
      </c>
      <c r="OD30">
        <v>32.6</v>
      </c>
      <c r="OE30">
        <v>0.3</v>
      </c>
      <c r="OF30">
        <v>70698</v>
      </c>
      <c r="OG30">
        <v>2165</v>
      </c>
      <c r="OH30">
        <v>5.2</v>
      </c>
      <c r="OI30">
        <v>0.2</v>
      </c>
      <c r="OJ30">
        <v>307928</v>
      </c>
      <c r="OK30">
        <v>78</v>
      </c>
      <c r="OL30">
        <v>307928</v>
      </c>
      <c r="OM30" t="s">
        <v>0</v>
      </c>
      <c r="ON30">
        <v>8133</v>
      </c>
      <c r="OO30">
        <v>806</v>
      </c>
      <c r="OP30">
        <v>2.6</v>
      </c>
      <c r="OQ30">
        <v>0.3</v>
      </c>
      <c r="OR30">
        <v>831538</v>
      </c>
      <c r="OS30">
        <v>978</v>
      </c>
      <c r="OT30">
        <v>831538</v>
      </c>
      <c r="OU30" t="s">
        <v>0</v>
      </c>
      <c r="OV30">
        <v>651086</v>
      </c>
      <c r="OW30">
        <v>2769</v>
      </c>
      <c r="OX30">
        <v>651086</v>
      </c>
      <c r="OY30" t="s">
        <v>0</v>
      </c>
      <c r="OZ30">
        <v>615187</v>
      </c>
      <c r="PA30">
        <v>2922</v>
      </c>
      <c r="PB30">
        <v>615187</v>
      </c>
      <c r="PC30" t="s">
        <v>0</v>
      </c>
      <c r="PD30">
        <v>582193</v>
      </c>
      <c r="PE30">
        <v>3020</v>
      </c>
      <c r="PF30">
        <v>94.6</v>
      </c>
      <c r="PG30">
        <v>0.2</v>
      </c>
      <c r="PH30">
        <v>544627</v>
      </c>
      <c r="PI30">
        <v>3298</v>
      </c>
      <c r="PJ30">
        <v>88.5</v>
      </c>
      <c r="PK30">
        <v>0.3</v>
      </c>
      <c r="PL30">
        <v>56565</v>
      </c>
      <c r="PM30">
        <v>1869</v>
      </c>
      <c r="PN30">
        <v>9.1999999999999993</v>
      </c>
      <c r="PO30">
        <v>0.3</v>
      </c>
      <c r="PP30">
        <v>32994</v>
      </c>
      <c r="PQ30">
        <v>1335</v>
      </c>
      <c r="PR30">
        <v>5.4</v>
      </c>
      <c r="PS30">
        <v>0.2</v>
      </c>
      <c r="PT30">
        <v>35899</v>
      </c>
      <c r="PU30">
        <v>1428</v>
      </c>
      <c r="PV30">
        <v>35899</v>
      </c>
      <c r="PW30" t="s">
        <v>0</v>
      </c>
      <c r="PX30">
        <v>27331</v>
      </c>
      <c r="PY30">
        <v>1197</v>
      </c>
      <c r="PZ30">
        <v>76.099999999999994</v>
      </c>
      <c r="QA30">
        <v>1.8</v>
      </c>
      <c r="QB30">
        <v>15931</v>
      </c>
      <c r="QC30">
        <v>936</v>
      </c>
      <c r="QD30">
        <v>44.4</v>
      </c>
      <c r="QE30">
        <v>1.9</v>
      </c>
      <c r="QF30">
        <v>12361</v>
      </c>
      <c r="QG30">
        <v>734</v>
      </c>
      <c r="QH30">
        <v>34.4</v>
      </c>
      <c r="QI30">
        <v>1.7</v>
      </c>
      <c r="QJ30">
        <v>8568</v>
      </c>
      <c r="QK30">
        <v>762</v>
      </c>
      <c r="QL30">
        <v>23.9</v>
      </c>
      <c r="QM30">
        <v>1.8</v>
      </c>
      <c r="QN30">
        <v>180452</v>
      </c>
      <c r="QO30">
        <v>2614</v>
      </c>
      <c r="QP30">
        <v>180452</v>
      </c>
      <c r="QQ30" t="s">
        <v>0</v>
      </c>
      <c r="QR30">
        <v>161120</v>
      </c>
      <c r="QS30">
        <v>2558</v>
      </c>
      <c r="QT30">
        <v>89.3</v>
      </c>
      <c r="QU30">
        <v>0.6</v>
      </c>
      <c r="QV30">
        <v>107010</v>
      </c>
      <c r="QW30">
        <v>1863</v>
      </c>
      <c r="QX30">
        <v>59.3</v>
      </c>
      <c r="QY30">
        <v>0.9</v>
      </c>
      <c r="QZ30">
        <v>65080</v>
      </c>
      <c r="RA30">
        <v>1985</v>
      </c>
      <c r="RB30">
        <v>36.1</v>
      </c>
      <c r="RC30">
        <v>0.9</v>
      </c>
      <c r="RD30">
        <v>19332</v>
      </c>
      <c r="RE30">
        <v>1163</v>
      </c>
      <c r="RF30">
        <v>10.7</v>
      </c>
      <c r="RG30">
        <v>0.6</v>
      </c>
      <c r="RH30" t="s">
        <v>0</v>
      </c>
      <c r="RI30" t="s">
        <v>0</v>
      </c>
      <c r="RJ30">
        <v>7.3</v>
      </c>
      <c r="RK30">
        <v>0.4</v>
      </c>
      <c r="RL30" t="s">
        <v>0</v>
      </c>
      <c r="RM30" t="s">
        <v>0</v>
      </c>
      <c r="RN30">
        <v>11</v>
      </c>
      <c r="RO30">
        <v>0.6</v>
      </c>
      <c r="RP30" t="s">
        <v>0</v>
      </c>
      <c r="RQ30" t="s">
        <v>0</v>
      </c>
      <c r="RR30">
        <v>9.8000000000000007</v>
      </c>
      <c r="RS30">
        <v>1.2</v>
      </c>
      <c r="RT30" t="s">
        <v>0</v>
      </c>
      <c r="RU30" t="s">
        <v>0</v>
      </c>
      <c r="RV30">
        <v>4.3</v>
      </c>
      <c r="RW30">
        <v>0.3</v>
      </c>
      <c r="RX30" t="s">
        <v>0</v>
      </c>
      <c r="RY30" t="s">
        <v>0</v>
      </c>
      <c r="RZ30">
        <v>5.4</v>
      </c>
      <c r="SA30">
        <v>0.5</v>
      </c>
      <c r="SB30" t="s">
        <v>0</v>
      </c>
      <c r="SC30" t="s">
        <v>0</v>
      </c>
      <c r="SD30">
        <v>3.2</v>
      </c>
      <c r="SE30">
        <v>0.7</v>
      </c>
      <c r="SF30" t="s">
        <v>0</v>
      </c>
      <c r="SG30" t="s">
        <v>0</v>
      </c>
      <c r="SH30">
        <v>18.600000000000001</v>
      </c>
      <c r="SI30">
        <v>1.1000000000000001</v>
      </c>
      <c r="SJ30" t="s">
        <v>0</v>
      </c>
      <c r="SK30" t="s">
        <v>0</v>
      </c>
      <c r="SL30">
        <v>28.3</v>
      </c>
      <c r="SM30">
        <v>1.5</v>
      </c>
      <c r="SN30" t="s">
        <v>0</v>
      </c>
      <c r="SO30" t="s">
        <v>0</v>
      </c>
      <c r="SP30">
        <v>32.6</v>
      </c>
      <c r="SQ30">
        <v>4.4000000000000004</v>
      </c>
      <c r="SR30" t="s">
        <v>0</v>
      </c>
      <c r="SS30" t="s">
        <v>0</v>
      </c>
      <c r="ST30">
        <v>10.8</v>
      </c>
      <c r="SU30">
        <v>0.3</v>
      </c>
      <c r="SV30" t="s">
        <v>0</v>
      </c>
      <c r="SW30" t="s">
        <v>0</v>
      </c>
      <c r="SX30">
        <v>14.1</v>
      </c>
      <c r="SY30">
        <v>0.8</v>
      </c>
      <c r="SZ30" t="s">
        <v>0</v>
      </c>
      <c r="TA30" t="s">
        <v>0</v>
      </c>
      <c r="TB30">
        <v>13.6</v>
      </c>
      <c r="TC30">
        <v>0.8</v>
      </c>
      <c r="TD30" t="s">
        <v>0</v>
      </c>
      <c r="TE30" t="s">
        <v>0</v>
      </c>
      <c r="TF30">
        <v>14.5</v>
      </c>
      <c r="TG30">
        <v>1.1000000000000001</v>
      </c>
      <c r="TH30" t="s">
        <v>0</v>
      </c>
      <c r="TI30" t="s">
        <v>0</v>
      </c>
      <c r="TJ30">
        <v>13.2</v>
      </c>
      <c r="TK30">
        <v>0.8</v>
      </c>
      <c r="TL30" t="s">
        <v>0</v>
      </c>
      <c r="TM30" t="s">
        <v>0</v>
      </c>
      <c r="TN30">
        <v>9.9</v>
      </c>
      <c r="TO30">
        <v>0.2</v>
      </c>
      <c r="TP30" t="s">
        <v>0</v>
      </c>
      <c r="TQ30" t="s">
        <v>0</v>
      </c>
      <c r="TR30">
        <v>10.4</v>
      </c>
      <c r="TS30">
        <v>0.3</v>
      </c>
      <c r="TT30" t="s">
        <v>0</v>
      </c>
      <c r="TU30" t="s">
        <v>0</v>
      </c>
      <c r="TV30">
        <v>7.7</v>
      </c>
      <c r="TW30">
        <v>0.4</v>
      </c>
      <c r="TX30" t="s">
        <v>0</v>
      </c>
      <c r="TY30" t="s">
        <v>0</v>
      </c>
      <c r="TZ30">
        <v>7.7</v>
      </c>
      <c r="UA30">
        <v>0.4</v>
      </c>
      <c r="UB30" t="s">
        <v>0</v>
      </c>
      <c r="UC30" t="s">
        <v>0</v>
      </c>
      <c r="UD30">
        <v>25.1</v>
      </c>
      <c r="UE30">
        <v>0.6</v>
      </c>
    </row>
    <row r="31" spans="1:551" x14ac:dyDescent="0.25">
      <c r="A31" t="s">
        <v>612</v>
      </c>
      <c r="B31">
        <v>16</v>
      </c>
      <c r="C31" t="s">
        <v>613</v>
      </c>
      <c r="D31">
        <v>1251275</v>
      </c>
      <c r="E31">
        <v>1073</v>
      </c>
      <c r="F31">
        <v>1251275</v>
      </c>
      <c r="G31" t="s">
        <v>0</v>
      </c>
      <c r="H31">
        <v>783014</v>
      </c>
      <c r="I31">
        <v>3697</v>
      </c>
      <c r="J31">
        <v>62.6</v>
      </c>
      <c r="K31">
        <v>0.3</v>
      </c>
      <c r="L31">
        <v>779555</v>
      </c>
      <c r="M31">
        <v>3685</v>
      </c>
      <c r="N31">
        <v>62.3</v>
      </c>
      <c r="O31">
        <v>0.3</v>
      </c>
      <c r="P31">
        <v>731170</v>
      </c>
      <c r="Q31">
        <v>3499</v>
      </c>
      <c r="R31">
        <v>58.4</v>
      </c>
      <c r="S31">
        <v>0.3</v>
      </c>
      <c r="T31">
        <v>48385</v>
      </c>
      <c r="U31">
        <v>1726</v>
      </c>
      <c r="V31">
        <v>3.9</v>
      </c>
      <c r="W31">
        <v>0.1</v>
      </c>
      <c r="X31">
        <v>3459</v>
      </c>
      <c r="Y31">
        <v>447</v>
      </c>
      <c r="Z31">
        <v>0.3</v>
      </c>
      <c r="AA31">
        <v>0.1</v>
      </c>
      <c r="AB31">
        <v>468261</v>
      </c>
      <c r="AC31">
        <v>3846</v>
      </c>
      <c r="AD31">
        <v>37.4</v>
      </c>
      <c r="AE31">
        <v>0.3</v>
      </c>
      <c r="AF31">
        <v>779555</v>
      </c>
      <c r="AG31">
        <v>3685</v>
      </c>
      <c r="AH31">
        <v>779555</v>
      </c>
      <c r="AI31" t="s">
        <v>0</v>
      </c>
      <c r="AJ31" t="s">
        <v>0</v>
      </c>
      <c r="AK31" t="s">
        <v>0</v>
      </c>
      <c r="AL31">
        <v>6.2</v>
      </c>
      <c r="AM31">
        <v>0.2</v>
      </c>
      <c r="AN31">
        <v>628775</v>
      </c>
      <c r="AO31">
        <v>821</v>
      </c>
      <c r="AP31">
        <v>628775</v>
      </c>
      <c r="AQ31" t="s">
        <v>0</v>
      </c>
      <c r="AR31">
        <v>355313</v>
      </c>
      <c r="AS31">
        <v>2578</v>
      </c>
      <c r="AT31">
        <v>56.5</v>
      </c>
      <c r="AU31">
        <v>0.4</v>
      </c>
      <c r="AV31">
        <v>354653</v>
      </c>
      <c r="AW31">
        <v>2580</v>
      </c>
      <c r="AX31">
        <v>56.4</v>
      </c>
      <c r="AY31">
        <v>0.4</v>
      </c>
      <c r="AZ31">
        <v>332599</v>
      </c>
      <c r="BA31">
        <v>2538</v>
      </c>
      <c r="BB31">
        <v>52.9</v>
      </c>
      <c r="BC31">
        <v>0.4</v>
      </c>
      <c r="BD31">
        <v>134724</v>
      </c>
      <c r="BE31">
        <v>1306</v>
      </c>
      <c r="BF31">
        <v>134724</v>
      </c>
      <c r="BG31" t="s">
        <v>0</v>
      </c>
      <c r="BH31">
        <v>76312</v>
      </c>
      <c r="BI31">
        <v>1725</v>
      </c>
      <c r="BJ31">
        <v>56.6</v>
      </c>
      <c r="BK31">
        <v>1.2</v>
      </c>
      <c r="BL31">
        <v>280432</v>
      </c>
      <c r="BM31">
        <v>1684</v>
      </c>
      <c r="BN31">
        <v>280432</v>
      </c>
      <c r="BO31" t="s">
        <v>0</v>
      </c>
      <c r="BP31">
        <v>186422</v>
      </c>
      <c r="BQ31">
        <v>3277</v>
      </c>
      <c r="BR31">
        <v>66.5</v>
      </c>
      <c r="BS31">
        <v>1</v>
      </c>
      <c r="BT31">
        <v>719853</v>
      </c>
      <c r="BU31">
        <v>3717</v>
      </c>
      <c r="BV31">
        <v>719853</v>
      </c>
      <c r="BW31" t="s">
        <v>0</v>
      </c>
      <c r="BX31">
        <v>563616</v>
      </c>
      <c r="BY31">
        <v>4002</v>
      </c>
      <c r="BZ31">
        <v>78.3</v>
      </c>
      <c r="CA31">
        <v>0.4</v>
      </c>
      <c r="CB31">
        <v>71674</v>
      </c>
      <c r="CC31">
        <v>2325</v>
      </c>
      <c r="CD31">
        <v>10</v>
      </c>
      <c r="CE31">
        <v>0.3</v>
      </c>
      <c r="CF31">
        <v>5237</v>
      </c>
      <c r="CG31">
        <v>482</v>
      </c>
      <c r="CH31">
        <v>0.7</v>
      </c>
      <c r="CI31">
        <v>0.1</v>
      </c>
      <c r="CJ31">
        <v>20436</v>
      </c>
      <c r="CK31">
        <v>1016</v>
      </c>
      <c r="CL31">
        <v>2.8</v>
      </c>
      <c r="CM31">
        <v>0.1</v>
      </c>
      <c r="CN31">
        <v>16441</v>
      </c>
      <c r="CO31">
        <v>765</v>
      </c>
      <c r="CP31">
        <v>2.2999999999999998</v>
      </c>
      <c r="CQ31">
        <v>0.1</v>
      </c>
      <c r="CR31">
        <v>42449</v>
      </c>
      <c r="CS31">
        <v>1772</v>
      </c>
      <c r="CT31">
        <v>5.9</v>
      </c>
      <c r="CU31">
        <v>0.2</v>
      </c>
      <c r="CV31">
        <v>20.399999999999999</v>
      </c>
      <c r="CW31">
        <v>0.2</v>
      </c>
      <c r="CX31" t="s">
        <v>0</v>
      </c>
      <c r="CY31" t="s">
        <v>0</v>
      </c>
      <c r="CZ31">
        <v>731170</v>
      </c>
      <c r="DA31">
        <v>3499</v>
      </c>
      <c r="DB31">
        <v>731170</v>
      </c>
      <c r="DC31" t="s">
        <v>0</v>
      </c>
      <c r="DD31">
        <v>246920</v>
      </c>
      <c r="DE31">
        <v>3662</v>
      </c>
      <c r="DF31">
        <v>33.799999999999997</v>
      </c>
      <c r="DG31">
        <v>0.5</v>
      </c>
      <c r="DH31">
        <v>132620</v>
      </c>
      <c r="DI31">
        <v>2194</v>
      </c>
      <c r="DJ31">
        <v>18.100000000000001</v>
      </c>
      <c r="DK31">
        <v>0.3</v>
      </c>
      <c r="DL31">
        <v>174455</v>
      </c>
      <c r="DM31">
        <v>3224</v>
      </c>
      <c r="DN31">
        <v>23.9</v>
      </c>
      <c r="DO31">
        <v>0.4</v>
      </c>
      <c r="DP31">
        <v>85682</v>
      </c>
      <c r="DQ31">
        <v>2220</v>
      </c>
      <c r="DR31">
        <v>11.7</v>
      </c>
      <c r="DS31">
        <v>0.3</v>
      </c>
      <c r="DT31">
        <v>91493</v>
      </c>
      <c r="DU31">
        <v>2468</v>
      </c>
      <c r="DV31">
        <v>12.5</v>
      </c>
      <c r="DW31">
        <v>0.3</v>
      </c>
      <c r="DX31">
        <v>731170</v>
      </c>
      <c r="DY31">
        <v>3499</v>
      </c>
      <c r="DZ31">
        <v>731170</v>
      </c>
      <c r="EA31" t="s">
        <v>0</v>
      </c>
      <c r="EB31">
        <v>40183</v>
      </c>
      <c r="EC31">
        <v>1536</v>
      </c>
      <c r="ED31">
        <v>5.5</v>
      </c>
      <c r="EE31">
        <v>0.2</v>
      </c>
      <c r="EF31">
        <v>51380</v>
      </c>
      <c r="EG31">
        <v>1970</v>
      </c>
      <c r="EH31">
        <v>7</v>
      </c>
      <c r="EI31">
        <v>0.3</v>
      </c>
      <c r="EJ31">
        <v>71648</v>
      </c>
      <c r="EK31">
        <v>2150</v>
      </c>
      <c r="EL31">
        <v>9.8000000000000007</v>
      </c>
      <c r="EM31">
        <v>0.3</v>
      </c>
      <c r="EN31">
        <v>19006</v>
      </c>
      <c r="EO31">
        <v>1123</v>
      </c>
      <c r="EP31">
        <v>2.6</v>
      </c>
      <c r="EQ31">
        <v>0.2</v>
      </c>
      <c r="ER31">
        <v>88874</v>
      </c>
      <c r="ES31">
        <v>2254</v>
      </c>
      <c r="ET31">
        <v>12.2</v>
      </c>
      <c r="EU31">
        <v>0.3</v>
      </c>
      <c r="EV31">
        <v>35217</v>
      </c>
      <c r="EW31">
        <v>1335</v>
      </c>
      <c r="EX31">
        <v>4.8</v>
      </c>
      <c r="EY31">
        <v>0.2</v>
      </c>
      <c r="EZ31">
        <v>13338</v>
      </c>
      <c r="FA31">
        <v>913</v>
      </c>
      <c r="FB31">
        <v>1.8</v>
      </c>
      <c r="FC31">
        <v>0.1</v>
      </c>
      <c r="FD31">
        <v>38578</v>
      </c>
      <c r="FE31">
        <v>1327</v>
      </c>
      <c r="FF31">
        <v>5.3</v>
      </c>
      <c r="FG31">
        <v>0.2</v>
      </c>
      <c r="FH31">
        <v>72304</v>
      </c>
      <c r="FI31">
        <v>2222</v>
      </c>
      <c r="FJ31">
        <v>9.9</v>
      </c>
      <c r="FK31">
        <v>0.3</v>
      </c>
      <c r="FL31">
        <v>165816</v>
      </c>
      <c r="FM31">
        <v>2837</v>
      </c>
      <c r="FN31">
        <v>22.7</v>
      </c>
      <c r="FO31">
        <v>0.4</v>
      </c>
      <c r="FP31">
        <v>66572</v>
      </c>
      <c r="FQ31">
        <v>2133</v>
      </c>
      <c r="FR31">
        <v>9.1</v>
      </c>
      <c r="FS31">
        <v>0.3</v>
      </c>
      <c r="FT31">
        <v>31948</v>
      </c>
      <c r="FU31">
        <v>1434</v>
      </c>
      <c r="FV31">
        <v>4.4000000000000004</v>
      </c>
      <c r="FW31">
        <v>0.2</v>
      </c>
      <c r="FX31">
        <v>36306</v>
      </c>
      <c r="FY31">
        <v>1515</v>
      </c>
      <c r="FZ31">
        <v>5</v>
      </c>
      <c r="GA31">
        <v>0.2</v>
      </c>
      <c r="GB31">
        <v>731170</v>
      </c>
      <c r="GC31">
        <v>3499</v>
      </c>
      <c r="GD31">
        <v>731170</v>
      </c>
      <c r="GE31" t="s">
        <v>0</v>
      </c>
      <c r="GF31">
        <v>562957</v>
      </c>
      <c r="GG31">
        <v>4068</v>
      </c>
      <c r="GH31">
        <v>77</v>
      </c>
      <c r="GI31">
        <v>0.4</v>
      </c>
      <c r="GJ31">
        <v>111048</v>
      </c>
      <c r="GK31">
        <v>2429</v>
      </c>
      <c r="GL31">
        <v>15.2</v>
      </c>
      <c r="GM31">
        <v>0.3</v>
      </c>
      <c r="GN31">
        <v>55156</v>
      </c>
      <c r="GO31">
        <v>1974</v>
      </c>
      <c r="GP31">
        <v>7.5</v>
      </c>
      <c r="GQ31">
        <v>0.3</v>
      </c>
      <c r="GR31">
        <v>2009</v>
      </c>
      <c r="GS31">
        <v>282</v>
      </c>
      <c r="GT31">
        <v>0.3</v>
      </c>
      <c r="GU31">
        <v>0.1</v>
      </c>
      <c r="GV31">
        <v>596107</v>
      </c>
      <c r="GW31">
        <v>2347</v>
      </c>
      <c r="GX31">
        <v>596107</v>
      </c>
      <c r="GY31" t="s">
        <v>0</v>
      </c>
      <c r="GZ31">
        <v>41835</v>
      </c>
      <c r="HA31">
        <v>1493</v>
      </c>
      <c r="HB31">
        <v>7</v>
      </c>
      <c r="HC31">
        <v>0.2</v>
      </c>
      <c r="HD31">
        <v>31467</v>
      </c>
      <c r="HE31">
        <v>1231</v>
      </c>
      <c r="HF31">
        <v>5.3</v>
      </c>
      <c r="HG31">
        <v>0.2</v>
      </c>
      <c r="HH31">
        <v>67092</v>
      </c>
      <c r="HI31">
        <v>1578</v>
      </c>
      <c r="HJ31">
        <v>11.3</v>
      </c>
      <c r="HK31">
        <v>0.3</v>
      </c>
      <c r="HL31">
        <v>69725</v>
      </c>
      <c r="HM31">
        <v>1569</v>
      </c>
      <c r="HN31">
        <v>11.7</v>
      </c>
      <c r="HO31">
        <v>0.3</v>
      </c>
      <c r="HP31">
        <v>92532</v>
      </c>
      <c r="HQ31">
        <v>1975</v>
      </c>
      <c r="HR31">
        <v>15.5</v>
      </c>
      <c r="HS31">
        <v>0.3</v>
      </c>
      <c r="HT31">
        <v>119448</v>
      </c>
      <c r="HU31">
        <v>2404</v>
      </c>
      <c r="HV31">
        <v>20</v>
      </c>
      <c r="HW31">
        <v>0.4</v>
      </c>
      <c r="HX31">
        <v>71986</v>
      </c>
      <c r="HY31">
        <v>1920</v>
      </c>
      <c r="HZ31">
        <v>12.1</v>
      </c>
      <c r="IA31">
        <v>0.3</v>
      </c>
      <c r="IB31">
        <v>65171</v>
      </c>
      <c r="IC31">
        <v>1877</v>
      </c>
      <c r="ID31">
        <v>10.9</v>
      </c>
      <c r="IE31">
        <v>0.3</v>
      </c>
      <c r="IF31">
        <v>19555</v>
      </c>
      <c r="IG31">
        <v>1108</v>
      </c>
      <c r="IH31">
        <v>3.3</v>
      </c>
      <c r="II31">
        <v>0.2</v>
      </c>
      <c r="IJ31">
        <v>17296</v>
      </c>
      <c r="IK31">
        <v>977</v>
      </c>
      <c r="IL31">
        <v>2.9</v>
      </c>
      <c r="IM31">
        <v>0.2</v>
      </c>
      <c r="IN31">
        <v>49174</v>
      </c>
      <c r="IO31">
        <v>425</v>
      </c>
      <c r="IP31" t="s">
        <v>0</v>
      </c>
      <c r="IQ31" t="s">
        <v>0</v>
      </c>
      <c r="IR31">
        <v>64513</v>
      </c>
      <c r="IS31">
        <v>624</v>
      </c>
      <c r="IT31" t="s">
        <v>0</v>
      </c>
      <c r="IU31" t="s">
        <v>0</v>
      </c>
      <c r="IV31">
        <v>462799</v>
      </c>
      <c r="IW31">
        <v>2646</v>
      </c>
      <c r="IX31">
        <v>77.599999999999994</v>
      </c>
      <c r="IY31">
        <v>0.3</v>
      </c>
      <c r="IZ31">
        <v>63694</v>
      </c>
      <c r="JA31">
        <v>666</v>
      </c>
      <c r="JB31" t="s">
        <v>0</v>
      </c>
      <c r="JC31" t="s">
        <v>0</v>
      </c>
      <c r="JD31">
        <v>184516</v>
      </c>
      <c r="JE31">
        <v>1524</v>
      </c>
      <c r="JF31">
        <v>31</v>
      </c>
      <c r="JG31">
        <v>0.2</v>
      </c>
      <c r="JH31">
        <v>18418</v>
      </c>
      <c r="JI31">
        <v>140</v>
      </c>
      <c r="JJ31" t="s">
        <v>0</v>
      </c>
      <c r="JK31" t="s">
        <v>0</v>
      </c>
      <c r="JL31">
        <v>110036</v>
      </c>
      <c r="JM31">
        <v>1817</v>
      </c>
      <c r="JN31">
        <v>18.5</v>
      </c>
      <c r="JO31">
        <v>0.3</v>
      </c>
      <c r="JP31">
        <v>21879</v>
      </c>
      <c r="JQ31">
        <v>546</v>
      </c>
      <c r="JR31" t="s">
        <v>0</v>
      </c>
      <c r="JS31" t="s">
        <v>0</v>
      </c>
      <c r="JT31">
        <v>28989</v>
      </c>
      <c r="JU31">
        <v>1130</v>
      </c>
      <c r="JV31">
        <v>4.9000000000000004</v>
      </c>
      <c r="JW31">
        <v>0.2</v>
      </c>
      <c r="JX31">
        <v>10116</v>
      </c>
      <c r="JY31">
        <v>243</v>
      </c>
      <c r="JZ31" t="s">
        <v>0</v>
      </c>
      <c r="KA31" t="s">
        <v>0</v>
      </c>
      <c r="KB31">
        <v>18615</v>
      </c>
      <c r="KC31">
        <v>980</v>
      </c>
      <c r="KD31">
        <v>3.1</v>
      </c>
      <c r="KE31">
        <v>0.2</v>
      </c>
      <c r="KF31">
        <v>2404</v>
      </c>
      <c r="KG31">
        <v>181</v>
      </c>
      <c r="KH31" t="s">
        <v>0</v>
      </c>
      <c r="KI31" t="s">
        <v>0</v>
      </c>
      <c r="KJ31">
        <v>72453</v>
      </c>
      <c r="KK31">
        <v>1881</v>
      </c>
      <c r="KL31">
        <v>12.2</v>
      </c>
      <c r="KM31">
        <v>0.3</v>
      </c>
      <c r="KN31">
        <v>408281</v>
      </c>
      <c r="KO31">
        <v>2690</v>
      </c>
      <c r="KP31">
        <v>408281</v>
      </c>
      <c r="KQ31" t="s">
        <v>0</v>
      </c>
      <c r="KR31">
        <v>16670</v>
      </c>
      <c r="KS31">
        <v>921</v>
      </c>
      <c r="KT31">
        <v>4.0999999999999996</v>
      </c>
      <c r="KU31">
        <v>0.2</v>
      </c>
      <c r="KV31">
        <v>11126</v>
      </c>
      <c r="KW31">
        <v>813</v>
      </c>
      <c r="KX31">
        <v>2.7</v>
      </c>
      <c r="KY31">
        <v>0.2</v>
      </c>
      <c r="KZ31">
        <v>33124</v>
      </c>
      <c r="LA31">
        <v>1212</v>
      </c>
      <c r="LB31">
        <v>8.1</v>
      </c>
      <c r="LC31">
        <v>0.3</v>
      </c>
      <c r="LD31">
        <v>41527</v>
      </c>
      <c r="LE31">
        <v>1366</v>
      </c>
      <c r="LF31">
        <v>10.199999999999999</v>
      </c>
      <c r="LG31">
        <v>0.3</v>
      </c>
      <c r="LH31">
        <v>63978</v>
      </c>
      <c r="LI31">
        <v>1749</v>
      </c>
      <c r="LJ31">
        <v>15.7</v>
      </c>
      <c r="LK31">
        <v>0.4</v>
      </c>
      <c r="LL31">
        <v>91757</v>
      </c>
      <c r="LM31">
        <v>2108</v>
      </c>
      <c r="LN31">
        <v>22.5</v>
      </c>
      <c r="LO31">
        <v>0.5</v>
      </c>
      <c r="LP31">
        <v>60572</v>
      </c>
      <c r="LQ31">
        <v>1638</v>
      </c>
      <c r="LR31">
        <v>14.8</v>
      </c>
      <c r="LS31">
        <v>0.4</v>
      </c>
      <c r="LT31">
        <v>56374</v>
      </c>
      <c r="LU31">
        <v>1757</v>
      </c>
      <c r="LV31">
        <v>13.8</v>
      </c>
      <c r="LW31">
        <v>0.4</v>
      </c>
      <c r="LX31">
        <v>17709</v>
      </c>
      <c r="LY31">
        <v>1031</v>
      </c>
      <c r="LZ31">
        <v>4.3</v>
      </c>
      <c r="MA31">
        <v>0.2</v>
      </c>
      <c r="MB31">
        <v>15444</v>
      </c>
      <c r="MC31">
        <v>919</v>
      </c>
      <c r="MD31">
        <v>3.8</v>
      </c>
      <c r="ME31">
        <v>0.2</v>
      </c>
      <c r="MF31">
        <v>59652</v>
      </c>
      <c r="MG31">
        <v>595</v>
      </c>
      <c r="MH31" t="s">
        <v>0</v>
      </c>
      <c r="MI31" t="s">
        <v>0</v>
      </c>
      <c r="MJ31">
        <v>75141</v>
      </c>
      <c r="MK31">
        <v>808</v>
      </c>
      <c r="ML31" t="s">
        <v>0</v>
      </c>
      <c r="MM31" t="s">
        <v>0</v>
      </c>
      <c r="MN31">
        <v>24280</v>
      </c>
      <c r="MO31">
        <v>238</v>
      </c>
      <c r="MP31" t="s">
        <v>0</v>
      </c>
      <c r="MQ31" t="s">
        <v>0</v>
      </c>
      <c r="MR31">
        <v>187826</v>
      </c>
      <c r="MS31">
        <v>2200</v>
      </c>
      <c r="MT31">
        <v>187826</v>
      </c>
      <c r="MU31" t="s">
        <v>0</v>
      </c>
      <c r="MV31">
        <v>27918</v>
      </c>
      <c r="MW31">
        <v>633</v>
      </c>
      <c r="MX31" t="s">
        <v>0</v>
      </c>
      <c r="MY31" t="s">
        <v>0</v>
      </c>
      <c r="MZ31">
        <v>38465</v>
      </c>
      <c r="NA31">
        <v>698</v>
      </c>
      <c r="NB31" t="s">
        <v>0</v>
      </c>
      <c r="NC31" t="s">
        <v>0</v>
      </c>
      <c r="ND31">
        <v>25910</v>
      </c>
      <c r="NE31">
        <v>228</v>
      </c>
      <c r="NF31" t="s">
        <v>0</v>
      </c>
      <c r="NG31" t="s">
        <v>0</v>
      </c>
      <c r="NH31">
        <v>43261</v>
      </c>
      <c r="NI31">
        <v>747</v>
      </c>
      <c r="NJ31" t="s">
        <v>0</v>
      </c>
      <c r="NK31" t="s">
        <v>0</v>
      </c>
      <c r="NL31">
        <v>32259</v>
      </c>
      <c r="NM31">
        <v>255</v>
      </c>
      <c r="NN31" t="s">
        <v>0</v>
      </c>
      <c r="NO31" t="s">
        <v>0</v>
      </c>
      <c r="NP31">
        <v>1614714</v>
      </c>
      <c r="NQ31">
        <v>444</v>
      </c>
      <c r="NR31">
        <v>1614714</v>
      </c>
      <c r="NS31" t="s">
        <v>0</v>
      </c>
      <c r="NT31">
        <v>1396620</v>
      </c>
      <c r="NU31">
        <v>5046</v>
      </c>
      <c r="NV31">
        <v>86.5</v>
      </c>
      <c r="NW31">
        <v>0.3</v>
      </c>
      <c r="NX31">
        <v>1101195</v>
      </c>
      <c r="NY31">
        <v>8344</v>
      </c>
      <c r="NZ31">
        <v>68.2</v>
      </c>
      <c r="OA31">
        <v>0.5</v>
      </c>
      <c r="OB31">
        <v>498254</v>
      </c>
      <c r="OC31">
        <v>5134</v>
      </c>
      <c r="OD31">
        <v>30.9</v>
      </c>
      <c r="OE31">
        <v>0.3</v>
      </c>
      <c r="OF31">
        <v>218094</v>
      </c>
      <c r="OG31">
        <v>5007</v>
      </c>
      <c r="OH31">
        <v>13.5</v>
      </c>
      <c r="OI31">
        <v>0.3</v>
      </c>
      <c r="OJ31">
        <v>430564</v>
      </c>
      <c r="OK31">
        <v>347</v>
      </c>
      <c r="OL31">
        <v>430564</v>
      </c>
      <c r="OM31" t="s">
        <v>0</v>
      </c>
      <c r="ON31">
        <v>30934</v>
      </c>
      <c r="OO31">
        <v>1856</v>
      </c>
      <c r="OP31">
        <v>7.2</v>
      </c>
      <c r="OQ31">
        <v>0.4</v>
      </c>
      <c r="OR31">
        <v>954843</v>
      </c>
      <c r="OS31">
        <v>704</v>
      </c>
      <c r="OT31">
        <v>954843</v>
      </c>
      <c r="OU31" t="s">
        <v>0</v>
      </c>
      <c r="OV31">
        <v>729091</v>
      </c>
      <c r="OW31">
        <v>3014</v>
      </c>
      <c r="OX31">
        <v>729091</v>
      </c>
      <c r="OY31" t="s">
        <v>0</v>
      </c>
      <c r="OZ31">
        <v>685702</v>
      </c>
      <c r="PA31">
        <v>3025</v>
      </c>
      <c r="PB31">
        <v>685702</v>
      </c>
      <c r="PC31" t="s">
        <v>0</v>
      </c>
      <c r="PD31">
        <v>563102</v>
      </c>
      <c r="PE31">
        <v>4365</v>
      </c>
      <c r="PF31">
        <v>82.1</v>
      </c>
      <c r="PG31">
        <v>0.5</v>
      </c>
      <c r="PH31">
        <v>540785</v>
      </c>
      <c r="PI31">
        <v>4382</v>
      </c>
      <c r="PJ31">
        <v>78.900000000000006</v>
      </c>
      <c r="PK31">
        <v>0.5</v>
      </c>
      <c r="PL31">
        <v>40792</v>
      </c>
      <c r="PM31">
        <v>1626</v>
      </c>
      <c r="PN31">
        <v>5.9</v>
      </c>
      <c r="PO31">
        <v>0.2</v>
      </c>
      <c r="PP31">
        <v>122600</v>
      </c>
      <c r="PQ31">
        <v>3265</v>
      </c>
      <c r="PR31">
        <v>17.899999999999999</v>
      </c>
      <c r="PS31">
        <v>0.5</v>
      </c>
      <c r="PT31">
        <v>43389</v>
      </c>
      <c r="PU31">
        <v>1650</v>
      </c>
      <c r="PV31">
        <v>43389</v>
      </c>
      <c r="PW31" t="s">
        <v>0</v>
      </c>
      <c r="PX31">
        <v>24791</v>
      </c>
      <c r="PY31">
        <v>1259</v>
      </c>
      <c r="PZ31">
        <v>57.1</v>
      </c>
      <c r="QA31">
        <v>1.8</v>
      </c>
      <c r="QB31">
        <v>18596</v>
      </c>
      <c r="QC31">
        <v>1232</v>
      </c>
      <c r="QD31">
        <v>42.9</v>
      </c>
      <c r="QE31">
        <v>1.9</v>
      </c>
      <c r="QF31">
        <v>7826</v>
      </c>
      <c r="QG31">
        <v>546</v>
      </c>
      <c r="QH31">
        <v>18</v>
      </c>
      <c r="QI31">
        <v>1.3</v>
      </c>
      <c r="QJ31">
        <v>18598</v>
      </c>
      <c r="QK31">
        <v>1035</v>
      </c>
      <c r="QL31">
        <v>42.9</v>
      </c>
      <c r="QM31">
        <v>1.8</v>
      </c>
      <c r="QN31">
        <v>225752</v>
      </c>
      <c r="QO31">
        <v>3098</v>
      </c>
      <c r="QP31">
        <v>225752</v>
      </c>
      <c r="QQ31" t="s">
        <v>0</v>
      </c>
      <c r="QR31">
        <v>181068</v>
      </c>
      <c r="QS31">
        <v>3010</v>
      </c>
      <c r="QT31">
        <v>80.2</v>
      </c>
      <c r="QU31">
        <v>0.7</v>
      </c>
      <c r="QV31">
        <v>129344</v>
      </c>
      <c r="QW31">
        <v>2668</v>
      </c>
      <c r="QX31">
        <v>57.3</v>
      </c>
      <c r="QY31">
        <v>0.9</v>
      </c>
      <c r="QZ31">
        <v>70232</v>
      </c>
      <c r="RA31">
        <v>1972</v>
      </c>
      <c r="RB31">
        <v>31.1</v>
      </c>
      <c r="RC31">
        <v>0.7</v>
      </c>
      <c r="RD31">
        <v>44684</v>
      </c>
      <c r="RE31">
        <v>1714</v>
      </c>
      <c r="RF31">
        <v>19.8</v>
      </c>
      <c r="RG31">
        <v>0.7</v>
      </c>
      <c r="RH31" t="s">
        <v>0</v>
      </c>
      <c r="RI31" t="s">
        <v>0</v>
      </c>
      <c r="RJ31">
        <v>10.7</v>
      </c>
      <c r="RK31">
        <v>0.4</v>
      </c>
      <c r="RL31" t="s">
        <v>0</v>
      </c>
      <c r="RM31" t="s">
        <v>0</v>
      </c>
      <c r="RN31">
        <v>16.7</v>
      </c>
      <c r="RO31">
        <v>0.7</v>
      </c>
      <c r="RP31" t="s">
        <v>0</v>
      </c>
      <c r="RQ31" t="s">
        <v>0</v>
      </c>
      <c r="RR31">
        <v>19.600000000000001</v>
      </c>
      <c r="RS31">
        <v>1.6</v>
      </c>
      <c r="RT31" t="s">
        <v>0</v>
      </c>
      <c r="RU31" t="s">
        <v>0</v>
      </c>
      <c r="RV31">
        <v>6.5</v>
      </c>
      <c r="RW31">
        <v>0.3</v>
      </c>
      <c r="RX31" t="s">
        <v>0</v>
      </c>
      <c r="RY31" t="s">
        <v>0</v>
      </c>
      <c r="RZ31">
        <v>9.1999999999999993</v>
      </c>
      <c r="SA31">
        <v>0.5</v>
      </c>
      <c r="SB31" t="s">
        <v>0</v>
      </c>
      <c r="SC31" t="s">
        <v>0</v>
      </c>
      <c r="SD31">
        <v>11.3</v>
      </c>
      <c r="SE31">
        <v>1.4</v>
      </c>
      <c r="SF31" t="s">
        <v>0</v>
      </c>
      <c r="SG31" t="s">
        <v>0</v>
      </c>
      <c r="SH31">
        <v>32</v>
      </c>
      <c r="SI31">
        <v>1.5</v>
      </c>
      <c r="SJ31" t="s">
        <v>0</v>
      </c>
      <c r="SK31" t="s">
        <v>0</v>
      </c>
      <c r="SL31">
        <v>42.3</v>
      </c>
      <c r="SM31">
        <v>2.1</v>
      </c>
      <c r="SN31" t="s">
        <v>0</v>
      </c>
      <c r="SO31" t="s">
        <v>0</v>
      </c>
      <c r="SP31">
        <v>49.8</v>
      </c>
      <c r="SQ31">
        <v>4.8</v>
      </c>
      <c r="SR31" t="s">
        <v>0</v>
      </c>
      <c r="SS31" t="s">
        <v>0</v>
      </c>
      <c r="ST31">
        <v>15.2</v>
      </c>
      <c r="SU31">
        <v>0.4</v>
      </c>
      <c r="SV31" t="s">
        <v>0</v>
      </c>
      <c r="SW31" t="s">
        <v>0</v>
      </c>
      <c r="SX31">
        <v>19</v>
      </c>
      <c r="SY31">
        <v>0.8</v>
      </c>
      <c r="SZ31" t="s">
        <v>0</v>
      </c>
      <c r="TA31" t="s">
        <v>0</v>
      </c>
      <c r="TB31">
        <v>18.7</v>
      </c>
      <c r="TC31">
        <v>0.8</v>
      </c>
      <c r="TD31" t="s">
        <v>0</v>
      </c>
      <c r="TE31" t="s">
        <v>0</v>
      </c>
      <c r="TF31">
        <v>21.6</v>
      </c>
      <c r="TG31">
        <v>1.2</v>
      </c>
      <c r="TH31" t="s">
        <v>0</v>
      </c>
      <c r="TI31" t="s">
        <v>0</v>
      </c>
      <c r="TJ31">
        <v>17.600000000000001</v>
      </c>
      <c r="TK31">
        <v>1</v>
      </c>
      <c r="TL31" t="s">
        <v>0</v>
      </c>
      <c r="TM31" t="s">
        <v>0</v>
      </c>
      <c r="TN31">
        <v>13.9</v>
      </c>
      <c r="TO31">
        <v>0.3</v>
      </c>
      <c r="TP31" t="s">
        <v>0</v>
      </c>
      <c r="TQ31" t="s">
        <v>0</v>
      </c>
      <c r="TR31">
        <v>15</v>
      </c>
      <c r="TS31">
        <v>0.4</v>
      </c>
      <c r="TT31" t="s">
        <v>0</v>
      </c>
      <c r="TU31" t="s">
        <v>0</v>
      </c>
      <c r="TV31">
        <v>9.1</v>
      </c>
      <c r="TW31">
        <v>0.5</v>
      </c>
      <c r="TX31" t="s">
        <v>0</v>
      </c>
      <c r="TY31" t="s">
        <v>0</v>
      </c>
      <c r="TZ31">
        <v>11.9</v>
      </c>
      <c r="UA31">
        <v>0.5</v>
      </c>
      <c r="UB31" t="s">
        <v>0</v>
      </c>
      <c r="UC31" t="s">
        <v>0</v>
      </c>
      <c r="UD31">
        <v>30.9</v>
      </c>
      <c r="UE31">
        <v>0.7</v>
      </c>
    </row>
    <row r="32" spans="1:551" x14ac:dyDescent="0.25">
      <c r="A32" t="s">
        <v>614</v>
      </c>
      <c r="B32">
        <v>17</v>
      </c>
      <c r="C32" t="s">
        <v>615</v>
      </c>
      <c r="D32">
        <v>10206768</v>
      </c>
      <c r="E32">
        <v>2178</v>
      </c>
      <c r="F32">
        <v>10206768</v>
      </c>
      <c r="G32" t="s">
        <v>0</v>
      </c>
      <c r="H32">
        <v>6697000</v>
      </c>
      <c r="I32">
        <v>9904</v>
      </c>
      <c r="J32">
        <v>65.599999999999994</v>
      </c>
      <c r="K32">
        <v>0.1</v>
      </c>
      <c r="L32">
        <v>6679756</v>
      </c>
      <c r="M32">
        <v>9835</v>
      </c>
      <c r="N32">
        <v>65.400000000000006</v>
      </c>
      <c r="O32">
        <v>0.1</v>
      </c>
      <c r="P32">
        <v>6134121</v>
      </c>
      <c r="Q32">
        <v>10595</v>
      </c>
      <c r="R32">
        <v>60.1</v>
      </c>
      <c r="S32">
        <v>0.1</v>
      </c>
      <c r="T32">
        <v>545635</v>
      </c>
      <c r="U32">
        <v>5313</v>
      </c>
      <c r="V32">
        <v>5.3</v>
      </c>
      <c r="W32">
        <v>0.1</v>
      </c>
      <c r="X32">
        <v>17244</v>
      </c>
      <c r="Y32">
        <v>1014</v>
      </c>
      <c r="Z32">
        <v>0.2</v>
      </c>
      <c r="AA32">
        <v>0.1</v>
      </c>
      <c r="AB32">
        <v>3509768</v>
      </c>
      <c r="AC32">
        <v>9972</v>
      </c>
      <c r="AD32">
        <v>34.4</v>
      </c>
      <c r="AE32">
        <v>0.1</v>
      </c>
      <c r="AF32">
        <v>6679756</v>
      </c>
      <c r="AG32">
        <v>9835</v>
      </c>
      <c r="AH32">
        <v>6679756</v>
      </c>
      <c r="AI32" t="s">
        <v>0</v>
      </c>
      <c r="AJ32" t="s">
        <v>0</v>
      </c>
      <c r="AK32" t="s">
        <v>0</v>
      </c>
      <c r="AL32">
        <v>8.1999999999999993</v>
      </c>
      <c r="AM32">
        <v>0.1</v>
      </c>
      <c r="AN32">
        <v>5247226</v>
      </c>
      <c r="AO32">
        <v>1827</v>
      </c>
      <c r="AP32">
        <v>5247226</v>
      </c>
      <c r="AQ32" t="s">
        <v>0</v>
      </c>
      <c r="AR32">
        <v>3185188</v>
      </c>
      <c r="AS32">
        <v>6867</v>
      </c>
      <c r="AT32">
        <v>60.7</v>
      </c>
      <c r="AU32">
        <v>0.1</v>
      </c>
      <c r="AV32">
        <v>3181903</v>
      </c>
      <c r="AW32">
        <v>6735</v>
      </c>
      <c r="AX32">
        <v>60.6</v>
      </c>
      <c r="AY32">
        <v>0.1</v>
      </c>
      <c r="AZ32">
        <v>2929459</v>
      </c>
      <c r="BA32">
        <v>7300</v>
      </c>
      <c r="BB32">
        <v>55.8</v>
      </c>
      <c r="BC32">
        <v>0.1</v>
      </c>
      <c r="BD32">
        <v>922788</v>
      </c>
      <c r="BE32">
        <v>2609</v>
      </c>
      <c r="BF32">
        <v>922788</v>
      </c>
      <c r="BG32" t="s">
        <v>0</v>
      </c>
      <c r="BH32">
        <v>627055</v>
      </c>
      <c r="BI32">
        <v>3984</v>
      </c>
      <c r="BJ32">
        <v>68</v>
      </c>
      <c r="BK32">
        <v>0.4</v>
      </c>
      <c r="BL32">
        <v>1944655</v>
      </c>
      <c r="BM32">
        <v>3387</v>
      </c>
      <c r="BN32">
        <v>1944655</v>
      </c>
      <c r="BO32" t="s">
        <v>0</v>
      </c>
      <c r="BP32">
        <v>1409664</v>
      </c>
      <c r="BQ32">
        <v>7147</v>
      </c>
      <c r="BR32">
        <v>72.5</v>
      </c>
      <c r="BS32">
        <v>0.3</v>
      </c>
      <c r="BT32">
        <v>6033483</v>
      </c>
      <c r="BU32">
        <v>10731</v>
      </c>
      <c r="BV32">
        <v>6033483</v>
      </c>
      <c r="BW32" t="s">
        <v>0</v>
      </c>
      <c r="BX32">
        <v>4428707</v>
      </c>
      <c r="BY32">
        <v>11576</v>
      </c>
      <c r="BZ32">
        <v>73.400000000000006</v>
      </c>
      <c r="CA32">
        <v>0.1</v>
      </c>
      <c r="CB32">
        <v>497830</v>
      </c>
      <c r="CC32">
        <v>5205</v>
      </c>
      <c r="CD32">
        <v>8.3000000000000007</v>
      </c>
      <c r="CE32">
        <v>0.1</v>
      </c>
      <c r="CF32">
        <v>553211</v>
      </c>
      <c r="CG32">
        <v>5087</v>
      </c>
      <c r="CH32">
        <v>9.1999999999999993</v>
      </c>
      <c r="CI32">
        <v>0.1</v>
      </c>
      <c r="CJ32">
        <v>184984</v>
      </c>
      <c r="CK32">
        <v>3423</v>
      </c>
      <c r="CL32">
        <v>3.1</v>
      </c>
      <c r="CM32">
        <v>0.1</v>
      </c>
      <c r="CN32">
        <v>103660</v>
      </c>
      <c r="CO32">
        <v>2501</v>
      </c>
      <c r="CP32">
        <v>1.7</v>
      </c>
      <c r="CQ32">
        <v>0.1</v>
      </c>
      <c r="CR32">
        <v>265091</v>
      </c>
      <c r="CS32">
        <v>3984</v>
      </c>
      <c r="CT32">
        <v>4.4000000000000004</v>
      </c>
      <c r="CU32">
        <v>0.1</v>
      </c>
      <c r="CV32">
        <v>28.5</v>
      </c>
      <c r="CW32">
        <v>0.1</v>
      </c>
      <c r="CX32" t="s">
        <v>0</v>
      </c>
      <c r="CY32" t="s">
        <v>0</v>
      </c>
      <c r="CZ32">
        <v>6134121</v>
      </c>
      <c r="DA32">
        <v>10595</v>
      </c>
      <c r="DB32">
        <v>6134121</v>
      </c>
      <c r="DC32" t="s">
        <v>0</v>
      </c>
      <c r="DD32">
        <v>2280198</v>
      </c>
      <c r="DE32">
        <v>12362</v>
      </c>
      <c r="DF32">
        <v>37.200000000000003</v>
      </c>
      <c r="DG32">
        <v>0.2</v>
      </c>
      <c r="DH32">
        <v>1062499</v>
      </c>
      <c r="DI32">
        <v>7077</v>
      </c>
      <c r="DJ32">
        <v>17.3</v>
      </c>
      <c r="DK32">
        <v>0.1</v>
      </c>
      <c r="DL32">
        <v>1489090</v>
      </c>
      <c r="DM32">
        <v>8012</v>
      </c>
      <c r="DN32">
        <v>24.3</v>
      </c>
      <c r="DO32">
        <v>0.1</v>
      </c>
      <c r="DP32">
        <v>443197</v>
      </c>
      <c r="DQ32">
        <v>3858</v>
      </c>
      <c r="DR32">
        <v>7.2</v>
      </c>
      <c r="DS32">
        <v>0.1</v>
      </c>
      <c r="DT32">
        <v>859137</v>
      </c>
      <c r="DU32">
        <v>6436</v>
      </c>
      <c r="DV32">
        <v>14</v>
      </c>
      <c r="DW32">
        <v>0.1</v>
      </c>
      <c r="DX32">
        <v>6134121</v>
      </c>
      <c r="DY32">
        <v>10595</v>
      </c>
      <c r="DZ32">
        <v>6134121</v>
      </c>
      <c r="EA32" t="s">
        <v>0</v>
      </c>
      <c r="EB32">
        <v>65146</v>
      </c>
      <c r="EC32">
        <v>1438</v>
      </c>
      <c r="ED32">
        <v>1.1000000000000001</v>
      </c>
      <c r="EE32">
        <v>0.1</v>
      </c>
      <c r="EF32">
        <v>317245</v>
      </c>
      <c r="EG32">
        <v>3860</v>
      </c>
      <c r="EH32">
        <v>5.2</v>
      </c>
      <c r="EI32">
        <v>0.1</v>
      </c>
      <c r="EJ32">
        <v>763429</v>
      </c>
      <c r="EK32">
        <v>6092</v>
      </c>
      <c r="EL32">
        <v>12.4</v>
      </c>
      <c r="EM32">
        <v>0.1</v>
      </c>
      <c r="EN32">
        <v>187477</v>
      </c>
      <c r="EO32">
        <v>2992</v>
      </c>
      <c r="EP32">
        <v>3.1</v>
      </c>
      <c r="EQ32">
        <v>0.1</v>
      </c>
      <c r="ER32">
        <v>670576</v>
      </c>
      <c r="ES32">
        <v>5286</v>
      </c>
      <c r="ET32">
        <v>10.9</v>
      </c>
      <c r="EU32">
        <v>0.1</v>
      </c>
      <c r="EV32">
        <v>370802</v>
      </c>
      <c r="EW32">
        <v>4221</v>
      </c>
      <c r="EX32">
        <v>6</v>
      </c>
      <c r="EY32">
        <v>0.1</v>
      </c>
      <c r="EZ32">
        <v>121338</v>
      </c>
      <c r="FA32">
        <v>2205</v>
      </c>
      <c r="FB32">
        <v>2</v>
      </c>
      <c r="FC32">
        <v>0.1</v>
      </c>
      <c r="FD32">
        <v>448924</v>
      </c>
      <c r="FE32">
        <v>5112</v>
      </c>
      <c r="FF32">
        <v>7.3</v>
      </c>
      <c r="FG32">
        <v>0.1</v>
      </c>
      <c r="FH32">
        <v>709106</v>
      </c>
      <c r="FI32">
        <v>6689</v>
      </c>
      <c r="FJ32">
        <v>11.6</v>
      </c>
      <c r="FK32">
        <v>0.1</v>
      </c>
      <c r="FL32">
        <v>1404905</v>
      </c>
      <c r="FM32">
        <v>8255</v>
      </c>
      <c r="FN32">
        <v>22.9</v>
      </c>
      <c r="FO32">
        <v>0.1</v>
      </c>
      <c r="FP32">
        <v>556087</v>
      </c>
      <c r="FQ32">
        <v>6142</v>
      </c>
      <c r="FR32">
        <v>9.1</v>
      </c>
      <c r="FS32">
        <v>0.1</v>
      </c>
      <c r="FT32">
        <v>291022</v>
      </c>
      <c r="FU32">
        <v>3323</v>
      </c>
      <c r="FV32">
        <v>4.7</v>
      </c>
      <c r="FW32">
        <v>0.1</v>
      </c>
      <c r="FX32">
        <v>228064</v>
      </c>
      <c r="FY32">
        <v>2904</v>
      </c>
      <c r="FZ32">
        <v>3.7</v>
      </c>
      <c r="GA32">
        <v>0.1</v>
      </c>
      <c r="GB32">
        <v>6134121</v>
      </c>
      <c r="GC32">
        <v>10595</v>
      </c>
      <c r="GD32">
        <v>6134121</v>
      </c>
      <c r="GE32" t="s">
        <v>0</v>
      </c>
      <c r="GF32">
        <v>5093573</v>
      </c>
      <c r="GG32">
        <v>10132</v>
      </c>
      <c r="GH32">
        <v>83</v>
      </c>
      <c r="GI32">
        <v>0.1</v>
      </c>
      <c r="GJ32">
        <v>746121</v>
      </c>
      <c r="GK32">
        <v>6430</v>
      </c>
      <c r="GL32">
        <v>12.2</v>
      </c>
      <c r="GM32">
        <v>0.1</v>
      </c>
      <c r="GN32">
        <v>285741</v>
      </c>
      <c r="GO32">
        <v>3680</v>
      </c>
      <c r="GP32">
        <v>4.7</v>
      </c>
      <c r="GQ32">
        <v>0.1</v>
      </c>
      <c r="GR32">
        <v>8686</v>
      </c>
      <c r="GS32">
        <v>645</v>
      </c>
      <c r="GT32">
        <v>0.1</v>
      </c>
      <c r="GU32">
        <v>0.1</v>
      </c>
      <c r="GV32">
        <v>4802124</v>
      </c>
      <c r="GW32">
        <v>9992</v>
      </c>
      <c r="GX32">
        <v>4802124</v>
      </c>
      <c r="GY32" t="s">
        <v>0</v>
      </c>
      <c r="GZ32">
        <v>341280</v>
      </c>
      <c r="HA32">
        <v>3827</v>
      </c>
      <c r="HB32">
        <v>7.1</v>
      </c>
      <c r="HC32">
        <v>0.1</v>
      </c>
      <c r="HD32">
        <v>212171</v>
      </c>
      <c r="HE32">
        <v>2601</v>
      </c>
      <c r="HF32">
        <v>4.4000000000000004</v>
      </c>
      <c r="HG32">
        <v>0.1</v>
      </c>
      <c r="HH32">
        <v>463092</v>
      </c>
      <c r="HI32">
        <v>4265</v>
      </c>
      <c r="HJ32">
        <v>9.6</v>
      </c>
      <c r="HK32">
        <v>0.1</v>
      </c>
      <c r="HL32">
        <v>439726</v>
      </c>
      <c r="HM32">
        <v>3484</v>
      </c>
      <c r="HN32">
        <v>9.1999999999999993</v>
      </c>
      <c r="HO32">
        <v>0.1</v>
      </c>
      <c r="HP32">
        <v>605086</v>
      </c>
      <c r="HQ32">
        <v>5355</v>
      </c>
      <c r="HR32">
        <v>12.6</v>
      </c>
      <c r="HS32">
        <v>0.1</v>
      </c>
      <c r="HT32">
        <v>842052</v>
      </c>
      <c r="HU32">
        <v>5815</v>
      </c>
      <c r="HV32">
        <v>17.5</v>
      </c>
      <c r="HW32">
        <v>0.1</v>
      </c>
      <c r="HX32">
        <v>612265</v>
      </c>
      <c r="HY32">
        <v>5087</v>
      </c>
      <c r="HZ32">
        <v>12.7</v>
      </c>
      <c r="IA32">
        <v>0.1</v>
      </c>
      <c r="IB32">
        <v>698513</v>
      </c>
      <c r="IC32">
        <v>5772</v>
      </c>
      <c r="ID32">
        <v>14.5</v>
      </c>
      <c r="IE32">
        <v>0.1</v>
      </c>
      <c r="IF32">
        <v>289346</v>
      </c>
      <c r="IG32">
        <v>3107</v>
      </c>
      <c r="IH32">
        <v>6</v>
      </c>
      <c r="II32">
        <v>0.1</v>
      </c>
      <c r="IJ32">
        <v>298593</v>
      </c>
      <c r="IK32">
        <v>3088</v>
      </c>
      <c r="IL32">
        <v>6.2</v>
      </c>
      <c r="IM32">
        <v>0.1</v>
      </c>
      <c r="IN32">
        <v>59196</v>
      </c>
      <c r="IO32">
        <v>236</v>
      </c>
      <c r="IP32" t="s">
        <v>0</v>
      </c>
      <c r="IQ32" t="s">
        <v>0</v>
      </c>
      <c r="IR32">
        <v>81865</v>
      </c>
      <c r="IS32">
        <v>270</v>
      </c>
      <c r="IT32" t="s">
        <v>0</v>
      </c>
      <c r="IU32" t="s">
        <v>0</v>
      </c>
      <c r="IV32">
        <v>3780668</v>
      </c>
      <c r="IW32">
        <v>9045</v>
      </c>
      <c r="IX32">
        <v>78.7</v>
      </c>
      <c r="IY32">
        <v>0.1</v>
      </c>
      <c r="IZ32">
        <v>84498</v>
      </c>
      <c r="JA32">
        <v>309</v>
      </c>
      <c r="JB32" t="s">
        <v>0</v>
      </c>
      <c r="JC32" t="s">
        <v>0</v>
      </c>
      <c r="JD32">
        <v>1338095</v>
      </c>
      <c r="JE32">
        <v>5021</v>
      </c>
      <c r="JF32">
        <v>27.9</v>
      </c>
      <c r="JG32">
        <v>0.1</v>
      </c>
      <c r="JH32">
        <v>18313</v>
      </c>
      <c r="JI32">
        <v>56</v>
      </c>
      <c r="JJ32" t="s">
        <v>0</v>
      </c>
      <c r="JK32" t="s">
        <v>0</v>
      </c>
      <c r="JL32">
        <v>823317</v>
      </c>
      <c r="JM32">
        <v>5153</v>
      </c>
      <c r="JN32">
        <v>17.100000000000001</v>
      </c>
      <c r="JO32">
        <v>0.1</v>
      </c>
      <c r="JP32">
        <v>27278</v>
      </c>
      <c r="JQ32">
        <v>274</v>
      </c>
      <c r="JR32" t="s">
        <v>0</v>
      </c>
      <c r="JS32" t="s">
        <v>0</v>
      </c>
      <c r="JT32">
        <v>225698</v>
      </c>
      <c r="JU32">
        <v>3037</v>
      </c>
      <c r="JV32">
        <v>4.7</v>
      </c>
      <c r="JW32">
        <v>0.1</v>
      </c>
      <c r="JX32">
        <v>9848</v>
      </c>
      <c r="JY32">
        <v>79</v>
      </c>
      <c r="JZ32" t="s">
        <v>0</v>
      </c>
      <c r="KA32" t="s">
        <v>0</v>
      </c>
      <c r="KB32">
        <v>120593</v>
      </c>
      <c r="KC32">
        <v>2242</v>
      </c>
      <c r="KD32">
        <v>2.5</v>
      </c>
      <c r="KE32">
        <v>0.1</v>
      </c>
      <c r="KF32">
        <v>3231</v>
      </c>
      <c r="KG32">
        <v>85</v>
      </c>
      <c r="KH32" t="s">
        <v>0</v>
      </c>
      <c r="KI32" t="s">
        <v>0</v>
      </c>
      <c r="KJ32">
        <v>636945</v>
      </c>
      <c r="KK32">
        <v>4621</v>
      </c>
      <c r="KL32">
        <v>13.3</v>
      </c>
      <c r="KM32">
        <v>0.1</v>
      </c>
      <c r="KN32">
        <v>3122597</v>
      </c>
      <c r="KO32">
        <v>9734</v>
      </c>
      <c r="KP32">
        <v>3122597</v>
      </c>
      <c r="KQ32" t="s">
        <v>0</v>
      </c>
      <c r="KR32">
        <v>132725</v>
      </c>
      <c r="KS32">
        <v>2326</v>
      </c>
      <c r="KT32">
        <v>4.3</v>
      </c>
      <c r="KU32">
        <v>0.1</v>
      </c>
      <c r="KV32">
        <v>80194</v>
      </c>
      <c r="KW32">
        <v>1861</v>
      </c>
      <c r="KX32">
        <v>2.6</v>
      </c>
      <c r="KY32">
        <v>0.1</v>
      </c>
      <c r="KZ32">
        <v>209560</v>
      </c>
      <c r="LA32">
        <v>3115</v>
      </c>
      <c r="LB32">
        <v>6.7</v>
      </c>
      <c r="LC32">
        <v>0.1</v>
      </c>
      <c r="LD32">
        <v>238239</v>
      </c>
      <c r="LE32">
        <v>3045</v>
      </c>
      <c r="LF32">
        <v>7.6</v>
      </c>
      <c r="LG32">
        <v>0.1</v>
      </c>
      <c r="LH32">
        <v>366398</v>
      </c>
      <c r="LI32">
        <v>4045</v>
      </c>
      <c r="LJ32">
        <v>11.7</v>
      </c>
      <c r="LK32">
        <v>0.1</v>
      </c>
      <c r="LL32">
        <v>559852</v>
      </c>
      <c r="LM32">
        <v>4873</v>
      </c>
      <c r="LN32">
        <v>17.899999999999999</v>
      </c>
      <c r="LO32">
        <v>0.1</v>
      </c>
      <c r="LP32">
        <v>458296</v>
      </c>
      <c r="LQ32">
        <v>4485</v>
      </c>
      <c r="LR32">
        <v>14.7</v>
      </c>
      <c r="LS32">
        <v>0.1</v>
      </c>
      <c r="LT32">
        <v>568779</v>
      </c>
      <c r="LU32">
        <v>5343</v>
      </c>
      <c r="LV32">
        <v>18.2</v>
      </c>
      <c r="LW32">
        <v>0.1</v>
      </c>
      <c r="LX32">
        <v>248870</v>
      </c>
      <c r="LY32">
        <v>3019</v>
      </c>
      <c r="LZ32">
        <v>8</v>
      </c>
      <c r="MA32">
        <v>0.1</v>
      </c>
      <c r="MB32">
        <v>259684</v>
      </c>
      <c r="MC32">
        <v>2851</v>
      </c>
      <c r="MD32">
        <v>8.3000000000000007</v>
      </c>
      <c r="ME32">
        <v>0.1</v>
      </c>
      <c r="MF32">
        <v>73714</v>
      </c>
      <c r="MG32">
        <v>331</v>
      </c>
      <c r="MH32" t="s">
        <v>0</v>
      </c>
      <c r="MI32" t="s">
        <v>0</v>
      </c>
      <c r="MJ32">
        <v>97197</v>
      </c>
      <c r="MK32">
        <v>391</v>
      </c>
      <c r="ML32" t="s">
        <v>0</v>
      </c>
      <c r="MM32" t="s">
        <v>0</v>
      </c>
      <c r="MN32">
        <v>31502</v>
      </c>
      <c r="MO32">
        <v>121</v>
      </c>
      <c r="MP32" t="s">
        <v>0</v>
      </c>
      <c r="MQ32" t="s">
        <v>0</v>
      </c>
      <c r="MR32">
        <v>1679527</v>
      </c>
      <c r="MS32">
        <v>6607</v>
      </c>
      <c r="MT32">
        <v>1679527</v>
      </c>
      <c r="MU32" t="s">
        <v>0</v>
      </c>
      <c r="MV32">
        <v>35106</v>
      </c>
      <c r="MW32">
        <v>215</v>
      </c>
      <c r="MX32" t="s">
        <v>0</v>
      </c>
      <c r="MY32" t="s">
        <v>0</v>
      </c>
      <c r="MZ32">
        <v>50656</v>
      </c>
      <c r="NA32">
        <v>279</v>
      </c>
      <c r="NB32" t="s">
        <v>0</v>
      </c>
      <c r="NC32" t="s">
        <v>0</v>
      </c>
      <c r="ND32">
        <v>32878</v>
      </c>
      <c r="NE32">
        <v>185</v>
      </c>
      <c r="NF32" t="s">
        <v>0</v>
      </c>
      <c r="NG32" t="s">
        <v>0</v>
      </c>
      <c r="NH32">
        <v>52855</v>
      </c>
      <c r="NI32">
        <v>272</v>
      </c>
      <c r="NJ32" t="s">
        <v>0</v>
      </c>
      <c r="NK32" t="s">
        <v>0</v>
      </c>
      <c r="NL32">
        <v>41612</v>
      </c>
      <c r="NM32">
        <v>123</v>
      </c>
      <c r="NN32" t="s">
        <v>0</v>
      </c>
      <c r="NO32" t="s">
        <v>0</v>
      </c>
      <c r="NP32">
        <v>12671738</v>
      </c>
      <c r="NQ32">
        <v>632</v>
      </c>
      <c r="NR32">
        <v>12671738</v>
      </c>
      <c r="NS32" t="s">
        <v>0</v>
      </c>
      <c r="NT32">
        <v>11438252</v>
      </c>
      <c r="NU32">
        <v>12310</v>
      </c>
      <c r="NV32">
        <v>90.3</v>
      </c>
      <c r="NW32">
        <v>0.1</v>
      </c>
      <c r="NX32">
        <v>8713740</v>
      </c>
      <c r="NY32">
        <v>27221</v>
      </c>
      <c r="NZ32">
        <v>68.8</v>
      </c>
      <c r="OA32">
        <v>0.2</v>
      </c>
      <c r="OB32">
        <v>4075730</v>
      </c>
      <c r="OC32">
        <v>15702</v>
      </c>
      <c r="OD32">
        <v>32.200000000000003</v>
      </c>
      <c r="OE32">
        <v>0.1</v>
      </c>
      <c r="OF32">
        <v>1233486</v>
      </c>
      <c r="OG32">
        <v>12373</v>
      </c>
      <c r="OH32">
        <v>9.6999999999999993</v>
      </c>
      <c r="OI32">
        <v>0.1</v>
      </c>
      <c r="OJ32">
        <v>2986832</v>
      </c>
      <c r="OK32">
        <v>660</v>
      </c>
      <c r="OL32">
        <v>2986832</v>
      </c>
      <c r="OM32" t="s">
        <v>0</v>
      </c>
      <c r="ON32">
        <v>94710</v>
      </c>
      <c r="OO32">
        <v>2850</v>
      </c>
      <c r="OP32">
        <v>3.2</v>
      </c>
      <c r="OQ32">
        <v>0.1</v>
      </c>
      <c r="OR32">
        <v>7965239</v>
      </c>
      <c r="OS32">
        <v>1374</v>
      </c>
      <c r="OT32">
        <v>7965239</v>
      </c>
      <c r="OU32" t="s">
        <v>0</v>
      </c>
      <c r="OV32">
        <v>6280293</v>
      </c>
      <c r="OW32">
        <v>9289</v>
      </c>
      <c r="OX32">
        <v>6280293</v>
      </c>
      <c r="OY32" t="s">
        <v>0</v>
      </c>
      <c r="OZ32">
        <v>5776126</v>
      </c>
      <c r="PA32">
        <v>10137</v>
      </c>
      <c r="PB32">
        <v>5776126</v>
      </c>
      <c r="PC32" t="s">
        <v>0</v>
      </c>
      <c r="PD32">
        <v>5098911</v>
      </c>
      <c r="PE32">
        <v>13945</v>
      </c>
      <c r="PF32">
        <v>88.3</v>
      </c>
      <c r="PG32">
        <v>0.1</v>
      </c>
      <c r="PH32">
        <v>4699812</v>
      </c>
      <c r="PI32">
        <v>15247</v>
      </c>
      <c r="PJ32">
        <v>81.400000000000006</v>
      </c>
      <c r="PK32">
        <v>0.2</v>
      </c>
      <c r="PL32">
        <v>506990</v>
      </c>
      <c r="PM32">
        <v>4325</v>
      </c>
      <c r="PN32">
        <v>8.8000000000000007</v>
      </c>
      <c r="PO32">
        <v>0.1</v>
      </c>
      <c r="PP32">
        <v>677215</v>
      </c>
      <c r="PQ32">
        <v>8224</v>
      </c>
      <c r="PR32">
        <v>11.7</v>
      </c>
      <c r="PS32">
        <v>0.1</v>
      </c>
      <c r="PT32">
        <v>504167</v>
      </c>
      <c r="PU32">
        <v>5295</v>
      </c>
      <c r="PV32">
        <v>504167</v>
      </c>
      <c r="PW32" t="s">
        <v>0</v>
      </c>
      <c r="PX32">
        <v>338452</v>
      </c>
      <c r="PY32">
        <v>4130</v>
      </c>
      <c r="PZ32">
        <v>67.099999999999994</v>
      </c>
      <c r="QA32">
        <v>0.5</v>
      </c>
      <c r="QB32">
        <v>192334</v>
      </c>
      <c r="QC32">
        <v>3265</v>
      </c>
      <c r="QD32">
        <v>38.1</v>
      </c>
      <c r="QE32">
        <v>0.5</v>
      </c>
      <c r="QF32">
        <v>157196</v>
      </c>
      <c r="QG32">
        <v>2473</v>
      </c>
      <c r="QH32">
        <v>31.2</v>
      </c>
      <c r="QI32">
        <v>0.4</v>
      </c>
      <c r="QJ32">
        <v>165715</v>
      </c>
      <c r="QK32">
        <v>3273</v>
      </c>
      <c r="QL32">
        <v>32.9</v>
      </c>
      <c r="QM32">
        <v>0.5</v>
      </c>
      <c r="QN32">
        <v>1684946</v>
      </c>
      <c r="QO32">
        <v>9042</v>
      </c>
      <c r="QP32">
        <v>1684946</v>
      </c>
      <c r="QQ32" t="s">
        <v>0</v>
      </c>
      <c r="QR32">
        <v>1407055</v>
      </c>
      <c r="QS32">
        <v>7470</v>
      </c>
      <c r="QT32">
        <v>83.5</v>
      </c>
      <c r="QU32">
        <v>0.2</v>
      </c>
      <c r="QV32">
        <v>915021</v>
      </c>
      <c r="QW32">
        <v>6203</v>
      </c>
      <c r="QX32">
        <v>54.3</v>
      </c>
      <c r="QY32">
        <v>0.4</v>
      </c>
      <c r="QZ32">
        <v>574861</v>
      </c>
      <c r="RA32">
        <v>6054</v>
      </c>
      <c r="RB32">
        <v>34.1</v>
      </c>
      <c r="RC32">
        <v>0.3</v>
      </c>
      <c r="RD32">
        <v>277891</v>
      </c>
      <c r="RE32">
        <v>4582</v>
      </c>
      <c r="RF32">
        <v>16.5</v>
      </c>
      <c r="RG32">
        <v>0.2</v>
      </c>
      <c r="RH32" t="s">
        <v>0</v>
      </c>
      <c r="RI32" t="s">
        <v>0</v>
      </c>
      <c r="RJ32">
        <v>10.199999999999999</v>
      </c>
      <c r="RK32">
        <v>0.1</v>
      </c>
      <c r="RL32" t="s">
        <v>0</v>
      </c>
      <c r="RM32" t="s">
        <v>0</v>
      </c>
      <c r="RN32">
        <v>16.2</v>
      </c>
      <c r="RO32">
        <v>0.3</v>
      </c>
      <c r="RP32" t="s">
        <v>0</v>
      </c>
      <c r="RQ32" t="s">
        <v>0</v>
      </c>
      <c r="RR32">
        <v>16.100000000000001</v>
      </c>
      <c r="RS32">
        <v>0.5</v>
      </c>
      <c r="RT32" t="s">
        <v>0</v>
      </c>
      <c r="RU32" t="s">
        <v>0</v>
      </c>
      <c r="RV32">
        <v>4.5999999999999996</v>
      </c>
      <c r="RW32">
        <v>0.1</v>
      </c>
      <c r="RX32" t="s">
        <v>0</v>
      </c>
      <c r="RY32" t="s">
        <v>0</v>
      </c>
      <c r="RZ32">
        <v>6.8</v>
      </c>
      <c r="SA32">
        <v>0.2</v>
      </c>
      <c r="SB32" t="s">
        <v>0</v>
      </c>
      <c r="SC32" t="s">
        <v>0</v>
      </c>
      <c r="SD32">
        <v>5.4</v>
      </c>
      <c r="SE32">
        <v>0.3</v>
      </c>
      <c r="SF32" t="s">
        <v>0</v>
      </c>
      <c r="SG32" t="s">
        <v>0</v>
      </c>
      <c r="SH32">
        <v>29.4</v>
      </c>
      <c r="SI32">
        <v>0.4</v>
      </c>
      <c r="SJ32" t="s">
        <v>0</v>
      </c>
      <c r="SK32" t="s">
        <v>0</v>
      </c>
      <c r="SL32">
        <v>39.5</v>
      </c>
      <c r="SM32">
        <v>0.5</v>
      </c>
      <c r="SN32" t="s">
        <v>0</v>
      </c>
      <c r="SO32" t="s">
        <v>0</v>
      </c>
      <c r="SP32">
        <v>45.8</v>
      </c>
      <c r="SQ32">
        <v>1.4</v>
      </c>
      <c r="SR32" t="s">
        <v>0</v>
      </c>
      <c r="SS32" t="s">
        <v>0</v>
      </c>
      <c r="ST32">
        <v>14</v>
      </c>
      <c r="SU32">
        <v>0.2</v>
      </c>
      <c r="SV32" t="s">
        <v>0</v>
      </c>
      <c r="SW32" t="s">
        <v>0</v>
      </c>
      <c r="SX32">
        <v>19.5</v>
      </c>
      <c r="SY32">
        <v>0.3</v>
      </c>
      <c r="SZ32" t="s">
        <v>0</v>
      </c>
      <c r="TA32" t="s">
        <v>0</v>
      </c>
      <c r="TB32">
        <v>19.3</v>
      </c>
      <c r="TC32">
        <v>0.3</v>
      </c>
      <c r="TD32" t="s">
        <v>0</v>
      </c>
      <c r="TE32" t="s">
        <v>0</v>
      </c>
      <c r="TF32">
        <v>21.7</v>
      </c>
      <c r="TG32">
        <v>0.5</v>
      </c>
      <c r="TH32" t="s">
        <v>0</v>
      </c>
      <c r="TI32" t="s">
        <v>0</v>
      </c>
      <c r="TJ32">
        <v>18.399999999999999</v>
      </c>
      <c r="TK32">
        <v>0.3</v>
      </c>
      <c r="TL32" t="s">
        <v>0</v>
      </c>
      <c r="TM32" t="s">
        <v>0</v>
      </c>
      <c r="TN32">
        <v>12.3</v>
      </c>
      <c r="TO32">
        <v>0.1</v>
      </c>
      <c r="TP32" t="s">
        <v>0</v>
      </c>
      <c r="TQ32" t="s">
        <v>0</v>
      </c>
      <c r="TR32">
        <v>13</v>
      </c>
      <c r="TS32">
        <v>0.1</v>
      </c>
      <c r="TT32" t="s">
        <v>0</v>
      </c>
      <c r="TU32" t="s">
        <v>0</v>
      </c>
      <c r="TV32">
        <v>8.8000000000000007</v>
      </c>
      <c r="TW32">
        <v>0.2</v>
      </c>
      <c r="TX32" t="s">
        <v>0</v>
      </c>
      <c r="TY32" t="s">
        <v>0</v>
      </c>
      <c r="TZ32">
        <v>11.4</v>
      </c>
      <c r="UA32">
        <v>0.2</v>
      </c>
      <c r="UB32" t="s">
        <v>0</v>
      </c>
      <c r="UC32" t="s">
        <v>0</v>
      </c>
      <c r="UD32">
        <v>25</v>
      </c>
      <c r="UE32">
        <v>0.2</v>
      </c>
    </row>
    <row r="33" spans="1:551" x14ac:dyDescent="0.25">
      <c r="A33" t="s">
        <v>616</v>
      </c>
      <c r="B33">
        <v>18</v>
      </c>
      <c r="C33" t="s">
        <v>617</v>
      </c>
      <c r="D33">
        <v>5185793</v>
      </c>
      <c r="E33">
        <v>1840</v>
      </c>
      <c r="F33">
        <v>5185793</v>
      </c>
      <c r="G33" t="s">
        <v>0</v>
      </c>
      <c r="H33">
        <v>3316952</v>
      </c>
      <c r="I33">
        <v>7178</v>
      </c>
      <c r="J33">
        <v>64</v>
      </c>
      <c r="K33">
        <v>0.1</v>
      </c>
      <c r="L33">
        <v>3314108</v>
      </c>
      <c r="M33">
        <v>7206</v>
      </c>
      <c r="N33">
        <v>63.9</v>
      </c>
      <c r="O33">
        <v>0.1</v>
      </c>
      <c r="P33">
        <v>3085179</v>
      </c>
      <c r="Q33">
        <v>7712</v>
      </c>
      <c r="R33">
        <v>59.5</v>
      </c>
      <c r="S33">
        <v>0.1</v>
      </c>
      <c r="T33">
        <v>228929</v>
      </c>
      <c r="U33">
        <v>3888</v>
      </c>
      <c r="V33">
        <v>4.4000000000000004</v>
      </c>
      <c r="W33">
        <v>0.1</v>
      </c>
      <c r="X33">
        <v>2844</v>
      </c>
      <c r="Y33">
        <v>396</v>
      </c>
      <c r="Z33">
        <v>0.1</v>
      </c>
      <c r="AA33">
        <v>0.1</v>
      </c>
      <c r="AB33">
        <v>1868841</v>
      </c>
      <c r="AC33">
        <v>6857</v>
      </c>
      <c r="AD33">
        <v>36</v>
      </c>
      <c r="AE33">
        <v>0.1</v>
      </c>
      <c r="AF33">
        <v>3314108</v>
      </c>
      <c r="AG33">
        <v>7206</v>
      </c>
      <c r="AH33">
        <v>3314108</v>
      </c>
      <c r="AI33" t="s">
        <v>0</v>
      </c>
      <c r="AJ33" t="s">
        <v>0</v>
      </c>
      <c r="AK33" t="s">
        <v>0</v>
      </c>
      <c r="AL33">
        <v>6.9</v>
      </c>
      <c r="AM33">
        <v>0.1</v>
      </c>
      <c r="AN33">
        <v>2658305</v>
      </c>
      <c r="AO33">
        <v>1245</v>
      </c>
      <c r="AP33">
        <v>2658305</v>
      </c>
      <c r="AQ33" t="s">
        <v>0</v>
      </c>
      <c r="AR33">
        <v>1571019</v>
      </c>
      <c r="AS33">
        <v>4742</v>
      </c>
      <c r="AT33">
        <v>59.1</v>
      </c>
      <c r="AU33">
        <v>0.2</v>
      </c>
      <c r="AV33">
        <v>1570765</v>
      </c>
      <c r="AW33">
        <v>4758</v>
      </c>
      <c r="AX33">
        <v>59.1</v>
      </c>
      <c r="AY33">
        <v>0.2</v>
      </c>
      <c r="AZ33">
        <v>1465046</v>
      </c>
      <c r="BA33">
        <v>4816</v>
      </c>
      <c r="BB33">
        <v>55.1</v>
      </c>
      <c r="BC33">
        <v>0.2</v>
      </c>
      <c r="BD33">
        <v>486069</v>
      </c>
      <c r="BE33">
        <v>2404</v>
      </c>
      <c r="BF33">
        <v>486069</v>
      </c>
      <c r="BG33" t="s">
        <v>0</v>
      </c>
      <c r="BH33">
        <v>323799</v>
      </c>
      <c r="BI33">
        <v>3590</v>
      </c>
      <c r="BJ33">
        <v>66.599999999999994</v>
      </c>
      <c r="BK33">
        <v>0.6</v>
      </c>
      <c r="BL33">
        <v>1011945</v>
      </c>
      <c r="BM33">
        <v>2879</v>
      </c>
      <c r="BN33">
        <v>1011945</v>
      </c>
      <c r="BO33" t="s">
        <v>0</v>
      </c>
      <c r="BP33">
        <v>734238</v>
      </c>
      <c r="BQ33">
        <v>4740</v>
      </c>
      <c r="BR33">
        <v>72.599999999999994</v>
      </c>
      <c r="BS33">
        <v>0.4</v>
      </c>
      <c r="BT33">
        <v>3030786</v>
      </c>
      <c r="BU33">
        <v>7688</v>
      </c>
      <c r="BV33">
        <v>3030786</v>
      </c>
      <c r="BW33" t="s">
        <v>0</v>
      </c>
      <c r="BX33">
        <v>2515179</v>
      </c>
      <c r="BY33">
        <v>7118</v>
      </c>
      <c r="BZ33">
        <v>83</v>
      </c>
      <c r="CA33">
        <v>0.1</v>
      </c>
      <c r="CB33">
        <v>270647</v>
      </c>
      <c r="CC33">
        <v>4363</v>
      </c>
      <c r="CD33">
        <v>8.9</v>
      </c>
      <c r="CE33">
        <v>0.1</v>
      </c>
      <c r="CF33">
        <v>32709</v>
      </c>
      <c r="CG33">
        <v>1556</v>
      </c>
      <c r="CH33">
        <v>1.1000000000000001</v>
      </c>
      <c r="CI33">
        <v>0.1</v>
      </c>
      <c r="CJ33">
        <v>64159</v>
      </c>
      <c r="CK33">
        <v>1784</v>
      </c>
      <c r="CL33">
        <v>2.1</v>
      </c>
      <c r="CM33">
        <v>0.1</v>
      </c>
      <c r="CN33">
        <v>43525</v>
      </c>
      <c r="CO33">
        <v>1470</v>
      </c>
      <c r="CP33">
        <v>1.4</v>
      </c>
      <c r="CQ33">
        <v>0.1</v>
      </c>
      <c r="CR33">
        <v>104567</v>
      </c>
      <c r="CS33">
        <v>2528</v>
      </c>
      <c r="CT33">
        <v>3.5</v>
      </c>
      <c r="CU33">
        <v>0.1</v>
      </c>
      <c r="CV33">
        <v>23.4</v>
      </c>
      <c r="CW33">
        <v>0.1</v>
      </c>
      <c r="CX33" t="s">
        <v>0</v>
      </c>
      <c r="CY33" t="s">
        <v>0</v>
      </c>
      <c r="CZ33">
        <v>3085179</v>
      </c>
      <c r="DA33">
        <v>7712</v>
      </c>
      <c r="DB33">
        <v>3085179</v>
      </c>
      <c r="DC33" t="s">
        <v>0</v>
      </c>
      <c r="DD33">
        <v>1003818</v>
      </c>
      <c r="DE33">
        <v>7686</v>
      </c>
      <c r="DF33">
        <v>32.5</v>
      </c>
      <c r="DG33">
        <v>0.2</v>
      </c>
      <c r="DH33">
        <v>522908</v>
      </c>
      <c r="DI33">
        <v>5179</v>
      </c>
      <c r="DJ33">
        <v>16.899999999999999</v>
      </c>
      <c r="DK33">
        <v>0.2</v>
      </c>
      <c r="DL33">
        <v>712936</v>
      </c>
      <c r="DM33">
        <v>5760</v>
      </c>
      <c r="DN33">
        <v>23.1</v>
      </c>
      <c r="DO33">
        <v>0.2</v>
      </c>
      <c r="DP33">
        <v>272936</v>
      </c>
      <c r="DQ33">
        <v>3144</v>
      </c>
      <c r="DR33">
        <v>8.8000000000000007</v>
      </c>
      <c r="DS33">
        <v>0.1</v>
      </c>
      <c r="DT33">
        <v>572581</v>
      </c>
      <c r="DU33">
        <v>4275</v>
      </c>
      <c r="DV33">
        <v>18.600000000000001</v>
      </c>
      <c r="DW33">
        <v>0.1</v>
      </c>
      <c r="DX33">
        <v>3085179</v>
      </c>
      <c r="DY33">
        <v>7712</v>
      </c>
      <c r="DZ33">
        <v>3085179</v>
      </c>
      <c r="EA33" t="s">
        <v>0</v>
      </c>
      <c r="EB33">
        <v>43052</v>
      </c>
      <c r="EC33">
        <v>1326</v>
      </c>
      <c r="ED33">
        <v>1.4</v>
      </c>
      <c r="EE33">
        <v>0.1</v>
      </c>
      <c r="EF33">
        <v>178680</v>
      </c>
      <c r="EG33">
        <v>2447</v>
      </c>
      <c r="EH33">
        <v>5.8</v>
      </c>
      <c r="EI33">
        <v>0.1</v>
      </c>
      <c r="EJ33">
        <v>579772</v>
      </c>
      <c r="EK33">
        <v>4953</v>
      </c>
      <c r="EL33">
        <v>18.8</v>
      </c>
      <c r="EM33">
        <v>0.1</v>
      </c>
      <c r="EN33">
        <v>80746</v>
      </c>
      <c r="EO33">
        <v>1981</v>
      </c>
      <c r="EP33">
        <v>2.6</v>
      </c>
      <c r="EQ33">
        <v>0.1</v>
      </c>
      <c r="ER33">
        <v>351946</v>
      </c>
      <c r="ES33">
        <v>3918</v>
      </c>
      <c r="ET33">
        <v>11.4</v>
      </c>
      <c r="EU33">
        <v>0.1</v>
      </c>
      <c r="EV33">
        <v>159010</v>
      </c>
      <c r="EW33">
        <v>2534</v>
      </c>
      <c r="EX33">
        <v>5.2</v>
      </c>
      <c r="EY33">
        <v>0.1</v>
      </c>
      <c r="EZ33">
        <v>47626</v>
      </c>
      <c r="FA33">
        <v>1809</v>
      </c>
      <c r="FB33">
        <v>1.5</v>
      </c>
      <c r="FC33">
        <v>0.1</v>
      </c>
      <c r="FD33">
        <v>160537</v>
      </c>
      <c r="FE33">
        <v>3266</v>
      </c>
      <c r="FF33">
        <v>5.2</v>
      </c>
      <c r="FG33">
        <v>0.1</v>
      </c>
      <c r="FH33">
        <v>248994</v>
      </c>
      <c r="FI33">
        <v>3604</v>
      </c>
      <c r="FJ33">
        <v>8.1</v>
      </c>
      <c r="FK33">
        <v>0.1</v>
      </c>
      <c r="FL33">
        <v>707809</v>
      </c>
      <c r="FM33">
        <v>6186</v>
      </c>
      <c r="FN33">
        <v>22.9</v>
      </c>
      <c r="FO33">
        <v>0.2</v>
      </c>
      <c r="FP33">
        <v>276312</v>
      </c>
      <c r="FQ33">
        <v>4161</v>
      </c>
      <c r="FR33">
        <v>9</v>
      </c>
      <c r="FS33">
        <v>0.1</v>
      </c>
      <c r="FT33">
        <v>144881</v>
      </c>
      <c r="FU33">
        <v>3053</v>
      </c>
      <c r="FV33">
        <v>4.7</v>
      </c>
      <c r="FW33">
        <v>0.1</v>
      </c>
      <c r="FX33">
        <v>105814</v>
      </c>
      <c r="FY33">
        <v>2710</v>
      </c>
      <c r="FZ33">
        <v>3.4</v>
      </c>
      <c r="GA33">
        <v>0.1</v>
      </c>
      <c r="GB33">
        <v>3085179</v>
      </c>
      <c r="GC33">
        <v>7712</v>
      </c>
      <c r="GD33">
        <v>3085179</v>
      </c>
      <c r="GE33" t="s">
        <v>0</v>
      </c>
      <c r="GF33">
        <v>2608171</v>
      </c>
      <c r="GG33">
        <v>7146</v>
      </c>
      <c r="GH33">
        <v>84.5</v>
      </c>
      <c r="GI33">
        <v>0.1</v>
      </c>
      <c r="GJ33">
        <v>332135</v>
      </c>
      <c r="GK33">
        <v>4480</v>
      </c>
      <c r="GL33">
        <v>10.8</v>
      </c>
      <c r="GM33">
        <v>0.1</v>
      </c>
      <c r="GN33">
        <v>140226</v>
      </c>
      <c r="GO33">
        <v>2878</v>
      </c>
      <c r="GP33">
        <v>4.5</v>
      </c>
      <c r="GQ33">
        <v>0.1</v>
      </c>
      <c r="GR33">
        <v>4647</v>
      </c>
      <c r="GS33">
        <v>445</v>
      </c>
      <c r="GT33">
        <v>0.2</v>
      </c>
      <c r="GU33">
        <v>0.1</v>
      </c>
      <c r="GV33">
        <v>2513828</v>
      </c>
      <c r="GW33">
        <v>7023</v>
      </c>
      <c r="GX33">
        <v>2513828</v>
      </c>
      <c r="GY33" t="s">
        <v>0</v>
      </c>
      <c r="GZ33">
        <v>176307</v>
      </c>
      <c r="HA33">
        <v>3086</v>
      </c>
      <c r="HB33">
        <v>7</v>
      </c>
      <c r="HC33">
        <v>0.1</v>
      </c>
      <c r="HD33">
        <v>128274</v>
      </c>
      <c r="HE33">
        <v>2710</v>
      </c>
      <c r="HF33">
        <v>5.0999999999999996</v>
      </c>
      <c r="HG33">
        <v>0.1</v>
      </c>
      <c r="HH33">
        <v>280837</v>
      </c>
      <c r="HI33">
        <v>3019</v>
      </c>
      <c r="HJ33">
        <v>11.2</v>
      </c>
      <c r="HK33">
        <v>0.1</v>
      </c>
      <c r="HL33">
        <v>280082</v>
      </c>
      <c r="HM33">
        <v>3092</v>
      </c>
      <c r="HN33">
        <v>11.1</v>
      </c>
      <c r="HO33">
        <v>0.1</v>
      </c>
      <c r="HP33">
        <v>380252</v>
      </c>
      <c r="HQ33">
        <v>3712</v>
      </c>
      <c r="HR33">
        <v>15.1</v>
      </c>
      <c r="HS33">
        <v>0.1</v>
      </c>
      <c r="HT33">
        <v>487808</v>
      </c>
      <c r="HU33">
        <v>4167</v>
      </c>
      <c r="HV33">
        <v>19.399999999999999</v>
      </c>
      <c r="HW33">
        <v>0.2</v>
      </c>
      <c r="HX33">
        <v>316401</v>
      </c>
      <c r="HY33">
        <v>4173</v>
      </c>
      <c r="HZ33">
        <v>12.6</v>
      </c>
      <c r="IA33">
        <v>0.2</v>
      </c>
      <c r="IB33">
        <v>297495</v>
      </c>
      <c r="IC33">
        <v>3224</v>
      </c>
      <c r="ID33">
        <v>11.8</v>
      </c>
      <c r="IE33">
        <v>0.1</v>
      </c>
      <c r="IF33">
        <v>89979</v>
      </c>
      <c r="IG33">
        <v>1966</v>
      </c>
      <c r="IH33">
        <v>3.6</v>
      </c>
      <c r="II33">
        <v>0.1</v>
      </c>
      <c r="IJ33">
        <v>76393</v>
      </c>
      <c r="IK33">
        <v>1729</v>
      </c>
      <c r="IL33">
        <v>3</v>
      </c>
      <c r="IM33">
        <v>0.1</v>
      </c>
      <c r="IN33">
        <v>50433</v>
      </c>
      <c r="IO33">
        <v>195</v>
      </c>
      <c r="IP33" t="s">
        <v>0</v>
      </c>
      <c r="IQ33" t="s">
        <v>0</v>
      </c>
      <c r="IR33">
        <v>66480</v>
      </c>
      <c r="IS33">
        <v>309</v>
      </c>
      <c r="IT33" t="s">
        <v>0</v>
      </c>
      <c r="IU33" t="s">
        <v>0</v>
      </c>
      <c r="IV33">
        <v>1956888</v>
      </c>
      <c r="IW33">
        <v>6531</v>
      </c>
      <c r="IX33">
        <v>77.8</v>
      </c>
      <c r="IY33">
        <v>0.1</v>
      </c>
      <c r="IZ33">
        <v>67991</v>
      </c>
      <c r="JA33">
        <v>360</v>
      </c>
      <c r="JB33" t="s">
        <v>0</v>
      </c>
      <c r="JC33" t="s">
        <v>0</v>
      </c>
      <c r="JD33">
        <v>777512</v>
      </c>
      <c r="JE33">
        <v>3805</v>
      </c>
      <c r="JF33">
        <v>30.9</v>
      </c>
      <c r="JG33">
        <v>0.1</v>
      </c>
      <c r="JH33">
        <v>18864</v>
      </c>
      <c r="JI33">
        <v>71</v>
      </c>
      <c r="JJ33" t="s">
        <v>0</v>
      </c>
      <c r="JK33" t="s">
        <v>0</v>
      </c>
      <c r="JL33">
        <v>478398</v>
      </c>
      <c r="JM33">
        <v>3464</v>
      </c>
      <c r="JN33">
        <v>19</v>
      </c>
      <c r="JO33">
        <v>0.1</v>
      </c>
      <c r="JP33">
        <v>18119</v>
      </c>
      <c r="JQ33">
        <v>237</v>
      </c>
      <c r="JR33" t="s">
        <v>0</v>
      </c>
      <c r="JS33" t="s">
        <v>0</v>
      </c>
      <c r="JT33">
        <v>126354</v>
      </c>
      <c r="JU33">
        <v>2389</v>
      </c>
      <c r="JV33">
        <v>5</v>
      </c>
      <c r="JW33">
        <v>0.1</v>
      </c>
      <c r="JX33">
        <v>10112</v>
      </c>
      <c r="JY33">
        <v>123</v>
      </c>
      <c r="JZ33" t="s">
        <v>0</v>
      </c>
      <c r="KA33" t="s">
        <v>0</v>
      </c>
      <c r="KB33">
        <v>48606</v>
      </c>
      <c r="KC33">
        <v>1400</v>
      </c>
      <c r="KD33">
        <v>1.9</v>
      </c>
      <c r="KE33">
        <v>0.1</v>
      </c>
      <c r="KF33">
        <v>2931</v>
      </c>
      <c r="KG33">
        <v>102</v>
      </c>
      <c r="KH33" t="s">
        <v>0</v>
      </c>
      <c r="KI33" t="s">
        <v>0</v>
      </c>
      <c r="KJ33">
        <v>306540</v>
      </c>
      <c r="KK33">
        <v>3256</v>
      </c>
      <c r="KL33">
        <v>12.2</v>
      </c>
      <c r="KM33">
        <v>0.1</v>
      </c>
      <c r="KN33">
        <v>1654898</v>
      </c>
      <c r="KO33">
        <v>7250</v>
      </c>
      <c r="KP33">
        <v>1654898</v>
      </c>
      <c r="KQ33" t="s">
        <v>0</v>
      </c>
      <c r="KR33">
        <v>74715</v>
      </c>
      <c r="KS33">
        <v>1938</v>
      </c>
      <c r="KT33">
        <v>4.5</v>
      </c>
      <c r="KU33">
        <v>0.1</v>
      </c>
      <c r="KV33">
        <v>47154</v>
      </c>
      <c r="KW33">
        <v>1584</v>
      </c>
      <c r="KX33">
        <v>2.8</v>
      </c>
      <c r="KY33">
        <v>0.1</v>
      </c>
      <c r="KZ33">
        <v>123744</v>
      </c>
      <c r="LA33">
        <v>2563</v>
      </c>
      <c r="LB33">
        <v>7.5</v>
      </c>
      <c r="LC33">
        <v>0.2</v>
      </c>
      <c r="LD33">
        <v>151175</v>
      </c>
      <c r="LE33">
        <v>2457</v>
      </c>
      <c r="LF33">
        <v>9.1</v>
      </c>
      <c r="LG33">
        <v>0.1</v>
      </c>
      <c r="LH33">
        <v>238524</v>
      </c>
      <c r="LI33">
        <v>2694</v>
      </c>
      <c r="LJ33">
        <v>14.4</v>
      </c>
      <c r="LK33">
        <v>0.2</v>
      </c>
      <c r="LL33">
        <v>354367</v>
      </c>
      <c r="LM33">
        <v>3826</v>
      </c>
      <c r="LN33">
        <v>21.4</v>
      </c>
      <c r="LO33">
        <v>0.2</v>
      </c>
      <c r="LP33">
        <v>259355</v>
      </c>
      <c r="LQ33">
        <v>3752</v>
      </c>
      <c r="LR33">
        <v>15.7</v>
      </c>
      <c r="LS33">
        <v>0.2</v>
      </c>
      <c r="LT33">
        <v>256868</v>
      </c>
      <c r="LU33">
        <v>3256</v>
      </c>
      <c r="LV33">
        <v>15.5</v>
      </c>
      <c r="LW33">
        <v>0.2</v>
      </c>
      <c r="LX33">
        <v>80775</v>
      </c>
      <c r="LY33">
        <v>1892</v>
      </c>
      <c r="LZ33">
        <v>4.9000000000000004</v>
      </c>
      <c r="MA33">
        <v>0.1</v>
      </c>
      <c r="MB33">
        <v>68221</v>
      </c>
      <c r="MC33">
        <v>1644</v>
      </c>
      <c r="MD33">
        <v>4.0999999999999996</v>
      </c>
      <c r="ME33">
        <v>0.1</v>
      </c>
      <c r="MF33">
        <v>62748</v>
      </c>
      <c r="MG33">
        <v>322</v>
      </c>
      <c r="MH33" t="s">
        <v>0</v>
      </c>
      <c r="MI33" t="s">
        <v>0</v>
      </c>
      <c r="MJ33">
        <v>78680</v>
      </c>
      <c r="MK33">
        <v>422</v>
      </c>
      <c r="ML33" t="s">
        <v>0</v>
      </c>
      <c r="MM33" t="s">
        <v>0</v>
      </c>
      <c r="MN33">
        <v>26117</v>
      </c>
      <c r="MO33">
        <v>136</v>
      </c>
      <c r="MP33" t="s">
        <v>0</v>
      </c>
      <c r="MQ33" t="s">
        <v>0</v>
      </c>
      <c r="MR33">
        <v>858930</v>
      </c>
      <c r="MS33">
        <v>5052</v>
      </c>
      <c r="MT33">
        <v>858930</v>
      </c>
      <c r="MU33" t="s">
        <v>0</v>
      </c>
      <c r="MV33">
        <v>29856</v>
      </c>
      <c r="MW33">
        <v>245</v>
      </c>
      <c r="MX33" t="s">
        <v>0</v>
      </c>
      <c r="MY33" t="s">
        <v>0</v>
      </c>
      <c r="MZ33">
        <v>40226</v>
      </c>
      <c r="NA33">
        <v>336</v>
      </c>
      <c r="NB33" t="s">
        <v>0</v>
      </c>
      <c r="NC33" t="s">
        <v>0</v>
      </c>
      <c r="ND33">
        <v>29865</v>
      </c>
      <c r="NE33">
        <v>150</v>
      </c>
      <c r="NF33" t="s">
        <v>0</v>
      </c>
      <c r="NG33" t="s">
        <v>0</v>
      </c>
      <c r="NH33">
        <v>47383</v>
      </c>
      <c r="NI33">
        <v>231</v>
      </c>
      <c r="NJ33" t="s">
        <v>0</v>
      </c>
      <c r="NK33" t="s">
        <v>0</v>
      </c>
      <c r="NL33">
        <v>35549</v>
      </c>
      <c r="NM33">
        <v>151</v>
      </c>
      <c r="NN33" t="s">
        <v>0</v>
      </c>
      <c r="NO33" t="s">
        <v>0</v>
      </c>
      <c r="NP33">
        <v>6490256</v>
      </c>
      <c r="NQ33">
        <v>393</v>
      </c>
      <c r="NR33">
        <v>6490256</v>
      </c>
      <c r="NS33" t="s">
        <v>0</v>
      </c>
      <c r="NT33">
        <v>5742314</v>
      </c>
      <c r="NU33">
        <v>10702</v>
      </c>
      <c r="NV33">
        <v>88.5</v>
      </c>
      <c r="NW33">
        <v>0.2</v>
      </c>
      <c r="NX33">
        <v>4496102</v>
      </c>
      <c r="NY33">
        <v>19037</v>
      </c>
      <c r="NZ33">
        <v>69.3</v>
      </c>
      <c r="OA33">
        <v>0.3</v>
      </c>
      <c r="OB33">
        <v>2005291</v>
      </c>
      <c r="OC33">
        <v>11136</v>
      </c>
      <c r="OD33">
        <v>30.9</v>
      </c>
      <c r="OE33">
        <v>0.2</v>
      </c>
      <c r="OF33">
        <v>747942</v>
      </c>
      <c r="OG33">
        <v>10684</v>
      </c>
      <c r="OH33">
        <v>11.5</v>
      </c>
      <c r="OI33">
        <v>0.2</v>
      </c>
      <c r="OJ33">
        <v>1578190</v>
      </c>
      <c r="OK33">
        <v>742</v>
      </c>
      <c r="OL33">
        <v>1578190</v>
      </c>
      <c r="OM33" t="s">
        <v>0</v>
      </c>
      <c r="ON33">
        <v>115030</v>
      </c>
      <c r="OO33">
        <v>3251</v>
      </c>
      <c r="OP33">
        <v>7.3</v>
      </c>
      <c r="OQ33">
        <v>0.2</v>
      </c>
      <c r="OR33">
        <v>4008012</v>
      </c>
      <c r="OS33">
        <v>1059</v>
      </c>
      <c r="OT33">
        <v>4008012</v>
      </c>
      <c r="OU33" t="s">
        <v>0</v>
      </c>
      <c r="OV33">
        <v>3105165</v>
      </c>
      <c r="OW33">
        <v>6592</v>
      </c>
      <c r="OX33">
        <v>3105165</v>
      </c>
      <c r="OY33" t="s">
        <v>0</v>
      </c>
      <c r="OZ33">
        <v>2894098</v>
      </c>
      <c r="PA33">
        <v>7334</v>
      </c>
      <c r="PB33">
        <v>2894098</v>
      </c>
      <c r="PC33" t="s">
        <v>0</v>
      </c>
      <c r="PD33">
        <v>2502219</v>
      </c>
      <c r="PE33">
        <v>10546</v>
      </c>
      <c r="PF33">
        <v>86.5</v>
      </c>
      <c r="PG33">
        <v>0.2</v>
      </c>
      <c r="PH33">
        <v>2367062</v>
      </c>
      <c r="PI33">
        <v>10958</v>
      </c>
      <c r="PJ33">
        <v>81.8</v>
      </c>
      <c r="PK33">
        <v>0.3</v>
      </c>
      <c r="PL33">
        <v>192725</v>
      </c>
      <c r="PM33">
        <v>2991</v>
      </c>
      <c r="PN33">
        <v>6.7</v>
      </c>
      <c r="PO33">
        <v>0.1</v>
      </c>
      <c r="PP33">
        <v>391879</v>
      </c>
      <c r="PQ33">
        <v>6278</v>
      </c>
      <c r="PR33">
        <v>13.5</v>
      </c>
      <c r="PS33">
        <v>0.2</v>
      </c>
      <c r="PT33">
        <v>211067</v>
      </c>
      <c r="PU33">
        <v>3815</v>
      </c>
      <c r="PV33">
        <v>211067</v>
      </c>
      <c r="PW33" t="s">
        <v>0</v>
      </c>
      <c r="PX33">
        <v>125881</v>
      </c>
      <c r="PY33">
        <v>2752</v>
      </c>
      <c r="PZ33">
        <v>59.6</v>
      </c>
      <c r="QA33">
        <v>0.8</v>
      </c>
      <c r="QB33">
        <v>80139</v>
      </c>
      <c r="QC33">
        <v>2092</v>
      </c>
      <c r="QD33">
        <v>38</v>
      </c>
      <c r="QE33">
        <v>0.7</v>
      </c>
      <c r="QF33">
        <v>50647</v>
      </c>
      <c r="QG33">
        <v>1550</v>
      </c>
      <c r="QH33">
        <v>24</v>
      </c>
      <c r="QI33">
        <v>0.6</v>
      </c>
      <c r="QJ33">
        <v>85186</v>
      </c>
      <c r="QK33">
        <v>2390</v>
      </c>
      <c r="QL33">
        <v>40.4</v>
      </c>
      <c r="QM33">
        <v>0.8</v>
      </c>
      <c r="QN33">
        <v>902847</v>
      </c>
      <c r="QO33">
        <v>6445</v>
      </c>
      <c r="QP33">
        <v>902847</v>
      </c>
      <c r="QQ33" t="s">
        <v>0</v>
      </c>
      <c r="QR33">
        <v>751267</v>
      </c>
      <c r="QS33">
        <v>5400</v>
      </c>
      <c r="QT33">
        <v>83.2</v>
      </c>
      <c r="QU33">
        <v>0.3</v>
      </c>
      <c r="QV33">
        <v>483462</v>
      </c>
      <c r="QW33">
        <v>4204</v>
      </c>
      <c r="QX33">
        <v>53.5</v>
      </c>
      <c r="QY33">
        <v>0.5</v>
      </c>
      <c r="QZ33">
        <v>328604</v>
      </c>
      <c r="RA33">
        <v>4598</v>
      </c>
      <c r="RB33">
        <v>36.4</v>
      </c>
      <c r="RC33">
        <v>0.4</v>
      </c>
      <c r="RD33">
        <v>151580</v>
      </c>
      <c r="RE33">
        <v>2921</v>
      </c>
      <c r="RF33">
        <v>16.8</v>
      </c>
      <c r="RG33">
        <v>0.3</v>
      </c>
      <c r="RH33" t="s">
        <v>0</v>
      </c>
      <c r="RI33" t="s">
        <v>0</v>
      </c>
      <c r="RJ33">
        <v>10.7</v>
      </c>
      <c r="RK33">
        <v>0.2</v>
      </c>
      <c r="RL33" t="s">
        <v>0</v>
      </c>
      <c r="RM33" t="s">
        <v>0</v>
      </c>
      <c r="RN33">
        <v>17.8</v>
      </c>
      <c r="RO33">
        <v>0.3</v>
      </c>
      <c r="RP33" t="s">
        <v>0</v>
      </c>
      <c r="RQ33" t="s">
        <v>0</v>
      </c>
      <c r="RR33">
        <v>20.3</v>
      </c>
      <c r="RS33">
        <v>0.8</v>
      </c>
      <c r="RT33" t="s">
        <v>0</v>
      </c>
      <c r="RU33" t="s">
        <v>0</v>
      </c>
      <c r="RV33">
        <v>4.7</v>
      </c>
      <c r="RW33">
        <v>0.1</v>
      </c>
      <c r="RX33" t="s">
        <v>0</v>
      </c>
      <c r="RY33" t="s">
        <v>0</v>
      </c>
      <c r="RZ33">
        <v>7.2</v>
      </c>
      <c r="SA33">
        <v>0.3</v>
      </c>
      <c r="SB33" t="s">
        <v>0</v>
      </c>
      <c r="SC33" t="s">
        <v>0</v>
      </c>
      <c r="SD33">
        <v>6.7</v>
      </c>
      <c r="SE33">
        <v>0.6</v>
      </c>
      <c r="SF33" t="s">
        <v>0</v>
      </c>
      <c r="SG33" t="s">
        <v>0</v>
      </c>
      <c r="SH33">
        <v>32.5</v>
      </c>
      <c r="SI33">
        <v>0.6</v>
      </c>
      <c r="SJ33" t="s">
        <v>0</v>
      </c>
      <c r="SK33" t="s">
        <v>0</v>
      </c>
      <c r="SL33">
        <v>42.6</v>
      </c>
      <c r="SM33">
        <v>0.8</v>
      </c>
      <c r="SN33" t="s">
        <v>0</v>
      </c>
      <c r="SO33" t="s">
        <v>0</v>
      </c>
      <c r="SP33">
        <v>52.2</v>
      </c>
      <c r="SQ33">
        <v>2.2000000000000002</v>
      </c>
      <c r="SR33" t="s">
        <v>0</v>
      </c>
      <c r="SS33" t="s">
        <v>0</v>
      </c>
      <c r="ST33">
        <v>15</v>
      </c>
      <c r="SU33">
        <v>0.2</v>
      </c>
      <c r="SV33" t="s">
        <v>0</v>
      </c>
      <c r="SW33" t="s">
        <v>0</v>
      </c>
      <c r="SX33">
        <v>21.2</v>
      </c>
      <c r="SY33">
        <v>0.4</v>
      </c>
      <c r="SZ33" t="s">
        <v>0</v>
      </c>
      <c r="TA33" t="s">
        <v>0</v>
      </c>
      <c r="TB33">
        <v>20.8</v>
      </c>
      <c r="TC33">
        <v>0.4</v>
      </c>
      <c r="TD33" t="s">
        <v>0</v>
      </c>
      <c r="TE33" t="s">
        <v>0</v>
      </c>
      <c r="TF33">
        <v>24.8</v>
      </c>
      <c r="TG33">
        <v>0.6</v>
      </c>
      <c r="TH33" t="s">
        <v>0</v>
      </c>
      <c r="TI33" t="s">
        <v>0</v>
      </c>
      <c r="TJ33">
        <v>19.3</v>
      </c>
      <c r="TK33">
        <v>0.4</v>
      </c>
      <c r="TL33" t="s">
        <v>0</v>
      </c>
      <c r="TM33" t="s">
        <v>0</v>
      </c>
      <c r="TN33">
        <v>13</v>
      </c>
      <c r="TO33">
        <v>0.1</v>
      </c>
      <c r="TP33" t="s">
        <v>0</v>
      </c>
      <c r="TQ33" t="s">
        <v>0</v>
      </c>
      <c r="TR33">
        <v>14.3</v>
      </c>
      <c r="TS33">
        <v>0.1</v>
      </c>
      <c r="TT33" t="s">
        <v>0</v>
      </c>
      <c r="TU33" t="s">
        <v>0</v>
      </c>
      <c r="TV33">
        <v>7.4</v>
      </c>
      <c r="TW33">
        <v>0.2</v>
      </c>
      <c r="TX33" t="s">
        <v>0</v>
      </c>
      <c r="TY33" t="s">
        <v>0</v>
      </c>
      <c r="TZ33">
        <v>12.1</v>
      </c>
      <c r="UA33">
        <v>0.2</v>
      </c>
      <c r="UB33" t="s">
        <v>0</v>
      </c>
      <c r="UC33" t="s">
        <v>0</v>
      </c>
      <c r="UD33">
        <v>27.3</v>
      </c>
      <c r="UE33">
        <v>0.3</v>
      </c>
    </row>
    <row r="34" spans="1:551" x14ac:dyDescent="0.25">
      <c r="A34" t="s">
        <v>618</v>
      </c>
      <c r="B34">
        <v>19</v>
      </c>
      <c r="C34" t="s">
        <v>619</v>
      </c>
      <c r="D34">
        <v>2459591</v>
      </c>
      <c r="E34">
        <v>1254</v>
      </c>
      <c r="F34">
        <v>2459591</v>
      </c>
      <c r="G34" t="s">
        <v>0</v>
      </c>
      <c r="H34">
        <v>1664170</v>
      </c>
      <c r="I34">
        <v>3964</v>
      </c>
      <c r="J34">
        <v>67.7</v>
      </c>
      <c r="K34">
        <v>0.2</v>
      </c>
      <c r="L34">
        <v>1662467</v>
      </c>
      <c r="M34">
        <v>3931</v>
      </c>
      <c r="N34">
        <v>67.599999999999994</v>
      </c>
      <c r="O34">
        <v>0.2</v>
      </c>
      <c r="P34">
        <v>1587178</v>
      </c>
      <c r="Q34">
        <v>4377</v>
      </c>
      <c r="R34">
        <v>64.5</v>
      </c>
      <c r="S34">
        <v>0.2</v>
      </c>
      <c r="T34">
        <v>75289</v>
      </c>
      <c r="U34">
        <v>1717</v>
      </c>
      <c r="V34">
        <v>3.1</v>
      </c>
      <c r="W34">
        <v>0.1</v>
      </c>
      <c r="X34">
        <v>1703</v>
      </c>
      <c r="Y34">
        <v>310</v>
      </c>
      <c r="Z34">
        <v>0.1</v>
      </c>
      <c r="AA34">
        <v>0.1</v>
      </c>
      <c r="AB34">
        <v>795421</v>
      </c>
      <c r="AC34">
        <v>3913</v>
      </c>
      <c r="AD34">
        <v>32.299999999999997</v>
      </c>
      <c r="AE34">
        <v>0.2</v>
      </c>
      <c r="AF34">
        <v>1662467</v>
      </c>
      <c r="AG34">
        <v>3931</v>
      </c>
      <c r="AH34">
        <v>1662467</v>
      </c>
      <c r="AI34" t="s">
        <v>0</v>
      </c>
      <c r="AJ34" t="s">
        <v>0</v>
      </c>
      <c r="AK34" t="s">
        <v>0</v>
      </c>
      <c r="AL34">
        <v>4.5</v>
      </c>
      <c r="AM34">
        <v>0.1</v>
      </c>
      <c r="AN34">
        <v>1247432</v>
      </c>
      <c r="AO34">
        <v>1212</v>
      </c>
      <c r="AP34">
        <v>1247432</v>
      </c>
      <c r="AQ34" t="s">
        <v>0</v>
      </c>
      <c r="AR34">
        <v>789293</v>
      </c>
      <c r="AS34">
        <v>2547</v>
      </c>
      <c r="AT34">
        <v>63.3</v>
      </c>
      <c r="AU34">
        <v>0.2</v>
      </c>
      <c r="AV34">
        <v>789094</v>
      </c>
      <c r="AW34">
        <v>2547</v>
      </c>
      <c r="AX34">
        <v>63.3</v>
      </c>
      <c r="AY34">
        <v>0.2</v>
      </c>
      <c r="AZ34">
        <v>756325</v>
      </c>
      <c r="BA34">
        <v>2754</v>
      </c>
      <c r="BB34">
        <v>60.6</v>
      </c>
      <c r="BC34">
        <v>0.2</v>
      </c>
      <c r="BD34">
        <v>230968</v>
      </c>
      <c r="BE34">
        <v>1219</v>
      </c>
      <c r="BF34">
        <v>230968</v>
      </c>
      <c r="BG34" t="s">
        <v>0</v>
      </c>
      <c r="BH34">
        <v>173476</v>
      </c>
      <c r="BI34">
        <v>2091</v>
      </c>
      <c r="BJ34">
        <v>75.099999999999994</v>
      </c>
      <c r="BK34">
        <v>0.8</v>
      </c>
      <c r="BL34">
        <v>465877</v>
      </c>
      <c r="BM34">
        <v>1557</v>
      </c>
      <c r="BN34">
        <v>465877</v>
      </c>
      <c r="BO34" t="s">
        <v>0</v>
      </c>
      <c r="BP34">
        <v>371259</v>
      </c>
      <c r="BQ34">
        <v>2772</v>
      </c>
      <c r="BR34">
        <v>79.7</v>
      </c>
      <c r="BS34">
        <v>0.5</v>
      </c>
      <c r="BT34">
        <v>1560119</v>
      </c>
      <c r="BU34">
        <v>4490</v>
      </c>
      <c r="BV34">
        <v>1560119</v>
      </c>
      <c r="BW34" t="s">
        <v>0</v>
      </c>
      <c r="BX34">
        <v>1258728</v>
      </c>
      <c r="BY34">
        <v>4747</v>
      </c>
      <c r="BZ34">
        <v>80.7</v>
      </c>
      <c r="CA34">
        <v>0.2</v>
      </c>
      <c r="CB34">
        <v>134783</v>
      </c>
      <c r="CC34">
        <v>2551</v>
      </c>
      <c r="CD34">
        <v>8.6</v>
      </c>
      <c r="CE34">
        <v>0.2</v>
      </c>
      <c r="CF34">
        <v>17521</v>
      </c>
      <c r="CG34">
        <v>928</v>
      </c>
      <c r="CH34">
        <v>1.1000000000000001</v>
      </c>
      <c r="CI34">
        <v>0.1</v>
      </c>
      <c r="CJ34">
        <v>54950</v>
      </c>
      <c r="CK34">
        <v>1461</v>
      </c>
      <c r="CL34">
        <v>3.5</v>
      </c>
      <c r="CM34">
        <v>0.1</v>
      </c>
      <c r="CN34">
        <v>23650</v>
      </c>
      <c r="CO34">
        <v>1004</v>
      </c>
      <c r="CP34">
        <v>1.5</v>
      </c>
      <c r="CQ34">
        <v>0.1</v>
      </c>
      <c r="CR34">
        <v>70487</v>
      </c>
      <c r="CS34">
        <v>1654</v>
      </c>
      <c r="CT34">
        <v>4.5</v>
      </c>
      <c r="CU34">
        <v>0.1</v>
      </c>
      <c r="CV34">
        <v>18.899999999999999</v>
      </c>
      <c r="CW34">
        <v>0.1</v>
      </c>
      <c r="CX34" t="s">
        <v>0</v>
      </c>
      <c r="CY34" t="s">
        <v>0</v>
      </c>
      <c r="CZ34">
        <v>1587178</v>
      </c>
      <c r="DA34">
        <v>4377</v>
      </c>
      <c r="DB34">
        <v>1587178</v>
      </c>
      <c r="DC34" t="s">
        <v>0</v>
      </c>
      <c r="DD34">
        <v>554422</v>
      </c>
      <c r="DE34">
        <v>4645</v>
      </c>
      <c r="DF34">
        <v>34.9</v>
      </c>
      <c r="DG34">
        <v>0.3</v>
      </c>
      <c r="DH34">
        <v>261576</v>
      </c>
      <c r="DI34">
        <v>2996</v>
      </c>
      <c r="DJ34">
        <v>16.5</v>
      </c>
      <c r="DK34">
        <v>0.2</v>
      </c>
      <c r="DL34">
        <v>364658</v>
      </c>
      <c r="DM34">
        <v>3188</v>
      </c>
      <c r="DN34">
        <v>23</v>
      </c>
      <c r="DO34">
        <v>0.2</v>
      </c>
      <c r="DP34">
        <v>148783</v>
      </c>
      <c r="DQ34">
        <v>2323</v>
      </c>
      <c r="DR34">
        <v>9.4</v>
      </c>
      <c r="DS34">
        <v>0.1</v>
      </c>
      <c r="DT34">
        <v>257739</v>
      </c>
      <c r="DU34">
        <v>3637</v>
      </c>
      <c r="DV34">
        <v>16.2</v>
      </c>
      <c r="DW34">
        <v>0.2</v>
      </c>
      <c r="DX34">
        <v>1587178</v>
      </c>
      <c r="DY34">
        <v>4377</v>
      </c>
      <c r="DZ34">
        <v>1587178</v>
      </c>
      <c r="EA34" t="s">
        <v>0</v>
      </c>
      <c r="EB34">
        <v>61676</v>
      </c>
      <c r="EC34">
        <v>1146</v>
      </c>
      <c r="ED34">
        <v>3.9</v>
      </c>
      <c r="EE34">
        <v>0.1</v>
      </c>
      <c r="EF34">
        <v>98744</v>
      </c>
      <c r="EG34">
        <v>1949</v>
      </c>
      <c r="EH34">
        <v>6.2</v>
      </c>
      <c r="EI34">
        <v>0.1</v>
      </c>
      <c r="EJ34">
        <v>241775</v>
      </c>
      <c r="EK34">
        <v>3410</v>
      </c>
      <c r="EL34">
        <v>15.2</v>
      </c>
      <c r="EM34">
        <v>0.2</v>
      </c>
      <c r="EN34">
        <v>45637</v>
      </c>
      <c r="EO34">
        <v>1337</v>
      </c>
      <c r="EP34">
        <v>2.9</v>
      </c>
      <c r="EQ34">
        <v>0.1</v>
      </c>
      <c r="ER34">
        <v>184920</v>
      </c>
      <c r="ES34">
        <v>2722</v>
      </c>
      <c r="ET34">
        <v>11.7</v>
      </c>
      <c r="EU34">
        <v>0.2</v>
      </c>
      <c r="EV34">
        <v>73083</v>
      </c>
      <c r="EW34">
        <v>1612</v>
      </c>
      <c r="EX34">
        <v>4.5999999999999996</v>
      </c>
      <c r="EY34">
        <v>0.1</v>
      </c>
      <c r="EZ34">
        <v>27781</v>
      </c>
      <c r="FA34">
        <v>934</v>
      </c>
      <c r="FB34">
        <v>1.8</v>
      </c>
      <c r="FC34">
        <v>0.1</v>
      </c>
      <c r="FD34">
        <v>120220</v>
      </c>
      <c r="FE34">
        <v>2250</v>
      </c>
      <c r="FF34">
        <v>7.6</v>
      </c>
      <c r="FG34">
        <v>0.1</v>
      </c>
      <c r="FH34">
        <v>114113</v>
      </c>
      <c r="FI34">
        <v>2175</v>
      </c>
      <c r="FJ34">
        <v>7.2</v>
      </c>
      <c r="FK34">
        <v>0.1</v>
      </c>
      <c r="FL34">
        <v>386743</v>
      </c>
      <c r="FM34">
        <v>3699</v>
      </c>
      <c r="FN34">
        <v>24.4</v>
      </c>
      <c r="FO34">
        <v>0.2</v>
      </c>
      <c r="FP34">
        <v>115726</v>
      </c>
      <c r="FQ34">
        <v>2199</v>
      </c>
      <c r="FR34">
        <v>7.3</v>
      </c>
      <c r="FS34">
        <v>0.1</v>
      </c>
      <c r="FT34">
        <v>67384</v>
      </c>
      <c r="FU34">
        <v>1605</v>
      </c>
      <c r="FV34">
        <v>4.2</v>
      </c>
      <c r="FW34">
        <v>0.1</v>
      </c>
      <c r="FX34">
        <v>49376</v>
      </c>
      <c r="FY34">
        <v>1337</v>
      </c>
      <c r="FZ34">
        <v>3.1</v>
      </c>
      <c r="GA34">
        <v>0.1</v>
      </c>
      <c r="GB34">
        <v>1587178</v>
      </c>
      <c r="GC34">
        <v>4377</v>
      </c>
      <c r="GD34">
        <v>1587178</v>
      </c>
      <c r="GE34" t="s">
        <v>0</v>
      </c>
      <c r="GF34">
        <v>1268307</v>
      </c>
      <c r="GG34">
        <v>4513</v>
      </c>
      <c r="GH34">
        <v>79.900000000000006</v>
      </c>
      <c r="GI34">
        <v>0.2</v>
      </c>
      <c r="GJ34">
        <v>212987</v>
      </c>
      <c r="GK34">
        <v>3062</v>
      </c>
      <c r="GL34">
        <v>13.4</v>
      </c>
      <c r="GM34">
        <v>0.2</v>
      </c>
      <c r="GN34">
        <v>102812</v>
      </c>
      <c r="GO34">
        <v>2123</v>
      </c>
      <c r="GP34">
        <v>6.5</v>
      </c>
      <c r="GQ34">
        <v>0.1</v>
      </c>
      <c r="GR34">
        <v>3072</v>
      </c>
      <c r="GS34">
        <v>349</v>
      </c>
      <c r="GT34">
        <v>0.2</v>
      </c>
      <c r="GU34">
        <v>0.1</v>
      </c>
      <c r="GV34">
        <v>1242641</v>
      </c>
      <c r="GW34">
        <v>3378</v>
      </c>
      <c r="GX34">
        <v>1242641</v>
      </c>
      <c r="GY34" t="s">
        <v>0</v>
      </c>
      <c r="GZ34">
        <v>75624</v>
      </c>
      <c r="HA34">
        <v>1591</v>
      </c>
      <c r="HB34">
        <v>6.1</v>
      </c>
      <c r="HC34">
        <v>0.1</v>
      </c>
      <c r="HD34">
        <v>60809</v>
      </c>
      <c r="HE34">
        <v>1391</v>
      </c>
      <c r="HF34">
        <v>4.9000000000000004</v>
      </c>
      <c r="HG34">
        <v>0.1</v>
      </c>
      <c r="HH34">
        <v>126359</v>
      </c>
      <c r="HI34">
        <v>2035</v>
      </c>
      <c r="HJ34">
        <v>10.199999999999999</v>
      </c>
      <c r="HK34">
        <v>0.2</v>
      </c>
      <c r="HL34">
        <v>129439</v>
      </c>
      <c r="HM34">
        <v>1981</v>
      </c>
      <c r="HN34">
        <v>10.4</v>
      </c>
      <c r="HO34">
        <v>0.2</v>
      </c>
      <c r="HP34">
        <v>175853</v>
      </c>
      <c r="HQ34">
        <v>2114</v>
      </c>
      <c r="HR34">
        <v>14.2</v>
      </c>
      <c r="HS34">
        <v>0.2</v>
      </c>
      <c r="HT34">
        <v>246562</v>
      </c>
      <c r="HU34">
        <v>2723</v>
      </c>
      <c r="HV34">
        <v>19.8</v>
      </c>
      <c r="HW34">
        <v>0.2</v>
      </c>
      <c r="HX34">
        <v>172210</v>
      </c>
      <c r="HY34">
        <v>2333</v>
      </c>
      <c r="HZ34">
        <v>13.9</v>
      </c>
      <c r="IA34">
        <v>0.2</v>
      </c>
      <c r="IB34">
        <v>162741</v>
      </c>
      <c r="IC34">
        <v>2403</v>
      </c>
      <c r="ID34">
        <v>13.1</v>
      </c>
      <c r="IE34">
        <v>0.2</v>
      </c>
      <c r="IF34">
        <v>49988</v>
      </c>
      <c r="IG34">
        <v>1369</v>
      </c>
      <c r="IH34">
        <v>4</v>
      </c>
      <c r="II34">
        <v>0.1</v>
      </c>
      <c r="IJ34">
        <v>43056</v>
      </c>
      <c r="IK34">
        <v>1132</v>
      </c>
      <c r="IL34">
        <v>3.5</v>
      </c>
      <c r="IM34">
        <v>0.1</v>
      </c>
      <c r="IN34">
        <v>54570</v>
      </c>
      <c r="IO34">
        <v>300</v>
      </c>
      <c r="IP34" t="s">
        <v>0</v>
      </c>
      <c r="IQ34" t="s">
        <v>0</v>
      </c>
      <c r="IR34">
        <v>70708</v>
      </c>
      <c r="IS34">
        <v>358</v>
      </c>
      <c r="IT34" t="s">
        <v>0</v>
      </c>
      <c r="IU34" t="s">
        <v>0</v>
      </c>
      <c r="IV34">
        <v>982765</v>
      </c>
      <c r="IW34">
        <v>3299</v>
      </c>
      <c r="IX34">
        <v>79.099999999999994</v>
      </c>
      <c r="IY34">
        <v>0.2</v>
      </c>
      <c r="IZ34">
        <v>70798</v>
      </c>
      <c r="JA34">
        <v>367</v>
      </c>
      <c r="JB34" t="s">
        <v>0</v>
      </c>
      <c r="JC34" t="s">
        <v>0</v>
      </c>
      <c r="JD34">
        <v>380164</v>
      </c>
      <c r="JE34">
        <v>2228</v>
      </c>
      <c r="JF34">
        <v>30.6</v>
      </c>
      <c r="JG34">
        <v>0.2</v>
      </c>
      <c r="JH34">
        <v>18411</v>
      </c>
      <c r="JI34">
        <v>92</v>
      </c>
      <c r="JJ34" t="s">
        <v>0</v>
      </c>
      <c r="JK34" t="s">
        <v>0</v>
      </c>
      <c r="JL34">
        <v>207960</v>
      </c>
      <c r="JM34">
        <v>2312</v>
      </c>
      <c r="JN34">
        <v>16.7</v>
      </c>
      <c r="JO34">
        <v>0.2</v>
      </c>
      <c r="JP34">
        <v>19880</v>
      </c>
      <c r="JQ34">
        <v>351</v>
      </c>
      <c r="JR34" t="s">
        <v>0</v>
      </c>
      <c r="JS34" t="s">
        <v>0</v>
      </c>
      <c r="JT34">
        <v>52194</v>
      </c>
      <c r="JU34">
        <v>1148</v>
      </c>
      <c r="JV34">
        <v>4.2</v>
      </c>
      <c r="JW34">
        <v>0.1</v>
      </c>
      <c r="JX34">
        <v>9647</v>
      </c>
      <c r="JY34">
        <v>155</v>
      </c>
      <c r="JZ34" t="s">
        <v>0</v>
      </c>
      <c r="KA34" t="s">
        <v>0</v>
      </c>
      <c r="KB34">
        <v>29521</v>
      </c>
      <c r="KC34">
        <v>889</v>
      </c>
      <c r="KD34">
        <v>2.4</v>
      </c>
      <c r="KE34">
        <v>0.1</v>
      </c>
      <c r="KF34">
        <v>2743</v>
      </c>
      <c r="KG34">
        <v>153</v>
      </c>
      <c r="KH34" t="s">
        <v>0</v>
      </c>
      <c r="KI34" t="s">
        <v>0</v>
      </c>
      <c r="KJ34">
        <v>145394</v>
      </c>
      <c r="KK34">
        <v>2175</v>
      </c>
      <c r="KL34">
        <v>11.7</v>
      </c>
      <c r="KM34">
        <v>0.2</v>
      </c>
      <c r="KN34">
        <v>798664</v>
      </c>
      <c r="KO34">
        <v>3463</v>
      </c>
      <c r="KP34">
        <v>798664</v>
      </c>
      <c r="KQ34" t="s">
        <v>0</v>
      </c>
      <c r="KR34">
        <v>26246</v>
      </c>
      <c r="KS34">
        <v>1001</v>
      </c>
      <c r="KT34">
        <v>3.3</v>
      </c>
      <c r="KU34">
        <v>0.1</v>
      </c>
      <c r="KV34">
        <v>17702</v>
      </c>
      <c r="KW34">
        <v>779</v>
      </c>
      <c r="KX34">
        <v>2.2000000000000002</v>
      </c>
      <c r="KY34">
        <v>0.1</v>
      </c>
      <c r="KZ34">
        <v>48901</v>
      </c>
      <c r="LA34">
        <v>1533</v>
      </c>
      <c r="LB34">
        <v>6.1</v>
      </c>
      <c r="LC34">
        <v>0.2</v>
      </c>
      <c r="LD34">
        <v>64651</v>
      </c>
      <c r="LE34">
        <v>1290</v>
      </c>
      <c r="LF34">
        <v>8.1</v>
      </c>
      <c r="LG34">
        <v>0.2</v>
      </c>
      <c r="LH34">
        <v>104560</v>
      </c>
      <c r="LI34">
        <v>1877</v>
      </c>
      <c r="LJ34">
        <v>13.1</v>
      </c>
      <c r="LK34">
        <v>0.2</v>
      </c>
      <c r="LL34">
        <v>173454</v>
      </c>
      <c r="LM34">
        <v>2160</v>
      </c>
      <c r="LN34">
        <v>21.7</v>
      </c>
      <c r="LO34">
        <v>0.3</v>
      </c>
      <c r="LP34">
        <v>138749</v>
      </c>
      <c r="LQ34">
        <v>1889</v>
      </c>
      <c r="LR34">
        <v>17.399999999999999</v>
      </c>
      <c r="LS34">
        <v>0.2</v>
      </c>
      <c r="LT34">
        <v>141473</v>
      </c>
      <c r="LU34">
        <v>2214</v>
      </c>
      <c r="LV34">
        <v>17.7</v>
      </c>
      <c r="LW34">
        <v>0.3</v>
      </c>
      <c r="LX34">
        <v>45120</v>
      </c>
      <c r="LY34">
        <v>1331</v>
      </c>
      <c r="LZ34">
        <v>5.6</v>
      </c>
      <c r="MA34">
        <v>0.2</v>
      </c>
      <c r="MB34">
        <v>37808</v>
      </c>
      <c r="MC34">
        <v>1045</v>
      </c>
      <c r="MD34">
        <v>4.7</v>
      </c>
      <c r="ME34">
        <v>0.1</v>
      </c>
      <c r="MF34">
        <v>69419</v>
      </c>
      <c r="MG34">
        <v>424</v>
      </c>
      <c r="MH34" t="s">
        <v>0</v>
      </c>
      <c r="MI34" t="s">
        <v>0</v>
      </c>
      <c r="MJ34">
        <v>85136</v>
      </c>
      <c r="MK34">
        <v>520</v>
      </c>
      <c r="ML34" t="s">
        <v>0</v>
      </c>
      <c r="MM34" t="s">
        <v>0</v>
      </c>
      <c r="MN34">
        <v>28872</v>
      </c>
      <c r="MO34">
        <v>162</v>
      </c>
      <c r="MP34" t="s">
        <v>0</v>
      </c>
      <c r="MQ34" t="s">
        <v>0</v>
      </c>
      <c r="MR34">
        <v>443977</v>
      </c>
      <c r="MS34">
        <v>3220</v>
      </c>
      <c r="MT34">
        <v>443977</v>
      </c>
      <c r="MU34" t="s">
        <v>0</v>
      </c>
      <c r="MV34">
        <v>30838</v>
      </c>
      <c r="MW34">
        <v>244</v>
      </c>
      <c r="MX34" t="s">
        <v>0</v>
      </c>
      <c r="MY34" t="s">
        <v>0</v>
      </c>
      <c r="MZ34">
        <v>42056</v>
      </c>
      <c r="NA34">
        <v>491</v>
      </c>
      <c r="NB34" t="s">
        <v>0</v>
      </c>
      <c r="NC34" t="s">
        <v>0</v>
      </c>
      <c r="ND34">
        <v>31014</v>
      </c>
      <c r="NE34">
        <v>127</v>
      </c>
      <c r="NF34" t="s">
        <v>0</v>
      </c>
      <c r="NG34" t="s">
        <v>0</v>
      </c>
      <c r="NH34">
        <v>47446</v>
      </c>
      <c r="NI34">
        <v>320</v>
      </c>
      <c r="NJ34" t="s">
        <v>0</v>
      </c>
      <c r="NK34" t="s">
        <v>0</v>
      </c>
      <c r="NL34">
        <v>36745</v>
      </c>
      <c r="NM34">
        <v>185</v>
      </c>
      <c r="NN34" t="s">
        <v>0</v>
      </c>
      <c r="NO34" t="s">
        <v>0</v>
      </c>
      <c r="NP34">
        <v>3062954</v>
      </c>
      <c r="NQ34">
        <v>311</v>
      </c>
      <c r="NR34">
        <v>3062954</v>
      </c>
      <c r="NS34" t="s">
        <v>0</v>
      </c>
      <c r="NT34">
        <v>2868244</v>
      </c>
      <c r="NU34">
        <v>4090</v>
      </c>
      <c r="NV34">
        <v>93.6</v>
      </c>
      <c r="NW34">
        <v>0.1</v>
      </c>
      <c r="NX34">
        <v>2315976</v>
      </c>
      <c r="NY34">
        <v>9254</v>
      </c>
      <c r="NZ34">
        <v>75.599999999999994</v>
      </c>
      <c r="OA34">
        <v>0.3</v>
      </c>
      <c r="OB34">
        <v>989481</v>
      </c>
      <c r="OC34">
        <v>6848</v>
      </c>
      <c r="OD34">
        <v>32.299999999999997</v>
      </c>
      <c r="OE34">
        <v>0.2</v>
      </c>
      <c r="OF34">
        <v>194710</v>
      </c>
      <c r="OG34">
        <v>4102</v>
      </c>
      <c r="OH34">
        <v>6.4</v>
      </c>
      <c r="OI34">
        <v>0.1</v>
      </c>
      <c r="OJ34">
        <v>725346</v>
      </c>
      <c r="OK34">
        <v>616</v>
      </c>
      <c r="OL34">
        <v>725346</v>
      </c>
      <c r="OM34" t="s">
        <v>0</v>
      </c>
      <c r="ON34">
        <v>25009</v>
      </c>
      <c r="OO34">
        <v>1319</v>
      </c>
      <c r="OP34">
        <v>3.4</v>
      </c>
      <c r="OQ34">
        <v>0.2</v>
      </c>
      <c r="OR34">
        <v>1869985</v>
      </c>
      <c r="OS34">
        <v>828</v>
      </c>
      <c r="OT34">
        <v>1869985</v>
      </c>
      <c r="OU34" t="s">
        <v>0</v>
      </c>
      <c r="OV34">
        <v>1538273</v>
      </c>
      <c r="OW34">
        <v>3266</v>
      </c>
      <c r="OX34">
        <v>1538273</v>
      </c>
      <c r="OY34" t="s">
        <v>0</v>
      </c>
      <c r="OZ34">
        <v>1470044</v>
      </c>
      <c r="PA34">
        <v>3700</v>
      </c>
      <c r="PB34">
        <v>1470044</v>
      </c>
      <c r="PC34" t="s">
        <v>0</v>
      </c>
      <c r="PD34">
        <v>1354497</v>
      </c>
      <c r="PE34">
        <v>4728</v>
      </c>
      <c r="PF34">
        <v>92.1</v>
      </c>
      <c r="PG34">
        <v>0.2</v>
      </c>
      <c r="PH34">
        <v>1263679</v>
      </c>
      <c r="PI34">
        <v>5573</v>
      </c>
      <c r="PJ34">
        <v>86</v>
      </c>
      <c r="PK34">
        <v>0.2</v>
      </c>
      <c r="PL34">
        <v>129906</v>
      </c>
      <c r="PM34">
        <v>2411</v>
      </c>
      <c r="PN34">
        <v>8.8000000000000007</v>
      </c>
      <c r="PO34">
        <v>0.2</v>
      </c>
      <c r="PP34">
        <v>115547</v>
      </c>
      <c r="PQ34">
        <v>2675</v>
      </c>
      <c r="PR34">
        <v>7.9</v>
      </c>
      <c r="PS34">
        <v>0.2</v>
      </c>
      <c r="PT34">
        <v>68229</v>
      </c>
      <c r="PU34">
        <v>1633</v>
      </c>
      <c r="PV34">
        <v>68229</v>
      </c>
      <c r="PW34" t="s">
        <v>0</v>
      </c>
      <c r="PX34">
        <v>50381</v>
      </c>
      <c r="PY34">
        <v>1440</v>
      </c>
      <c r="PZ34">
        <v>73.8</v>
      </c>
      <c r="QA34">
        <v>1.2</v>
      </c>
      <c r="QB34">
        <v>30140</v>
      </c>
      <c r="QC34">
        <v>1213</v>
      </c>
      <c r="QD34">
        <v>44.2</v>
      </c>
      <c r="QE34">
        <v>1.5</v>
      </c>
      <c r="QF34">
        <v>22727</v>
      </c>
      <c r="QG34">
        <v>1059</v>
      </c>
      <c r="QH34">
        <v>33.299999999999997</v>
      </c>
      <c r="QI34">
        <v>1.3</v>
      </c>
      <c r="QJ34">
        <v>17848</v>
      </c>
      <c r="QK34">
        <v>902</v>
      </c>
      <c r="QL34">
        <v>26.2</v>
      </c>
      <c r="QM34">
        <v>1.2</v>
      </c>
      <c r="QN34">
        <v>331712</v>
      </c>
      <c r="QO34">
        <v>3322</v>
      </c>
      <c r="QP34">
        <v>331712</v>
      </c>
      <c r="QQ34" t="s">
        <v>0</v>
      </c>
      <c r="QR34">
        <v>296597</v>
      </c>
      <c r="QS34">
        <v>2876</v>
      </c>
      <c r="QT34">
        <v>89.4</v>
      </c>
      <c r="QU34">
        <v>0.4</v>
      </c>
      <c r="QV34">
        <v>197805</v>
      </c>
      <c r="QW34">
        <v>2484</v>
      </c>
      <c r="QX34">
        <v>59.6</v>
      </c>
      <c r="QY34">
        <v>0.7</v>
      </c>
      <c r="QZ34">
        <v>125297</v>
      </c>
      <c r="RA34">
        <v>2494</v>
      </c>
      <c r="RB34">
        <v>37.799999999999997</v>
      </c>
      <c r="RC34">
        <v>0.6</v>
      </c>
      <c r="RD34">
        <v>35115</v>
      </c>
      <c r="RE34">
        <v>1437</v>
      </c>
      <c r="RF34">
        <v>10.6</v>
      </c>
      <c r="RG34">
        <v>0.4</v>
      </c>
      <c r="RH34" t="s">
        <v>0</v>
      </c>
      <c r="RI34" t="s">
        <v>0</v>
      </c>
      <c r="RJ34">
        <v>7.9</v>
      </c>
      <c r="RK34">
        <v>0.2</v>
      </c>
      <c r="RL34" t="s">
        <v>0</v>
      </c>
      <c r="RM34" t="s">
        <v>0</v>
      </c>
      <c r="RN34">
        <v>13.3</v>
      </c>
      <c r="RO34">
        <v>0.4</v>
      </c>
      <c r="RP34" t="s">
        <v>0</v>
      </c>
      <c r="RQ34" t="s">
        <v>0</v>
      </c>
      <c r="RR34">
        <v>15.3</v>
      </c>
      <c r="RS34">
        <v>1</v>
      </c>
      <c r="RT34" t="s">
        <v>0</v>
      </c>
      <c r="RU34" t="s">
        <v>0</v>
      </c>
      <c r="RV34">
        <v>3.4</v>
      </c>
      <c r="RW34">
        <v>0.1</v>
      </c>
      <c r="RX34" t="s">
        <v>0</v>
      </c>
      <c r="RY34" t="s">
        <v>0</v>
      </c>
      <c r="RZ34">
        <v>4.8</v>
      </c>
      <c r="SA34">
        <v>0.2</v>
      </c>
      <c r="SB34" t="s">
        <v>0</v>
      </c>
      <c r="SC34" t="s">
        <v>0</v>
      </c>
      <c r="SD34">
        <v>4</v>
      </c>
      <c r="SE34">
        <v>0.5</v>
      </c>
      <c r="SF34" t="s">
        <v>0</v>
      </c>
      <c r="SG34" t="s">
        <v>0</v>
      </c>
      <c r="SH34">
        <v>29.7</v>
      </c>
      <c r="SI34">
        <v>0.8</v>
      </c>
      <c r="SJ34" t="s">
        <v>0</v>
      </c>
      <c r="SK34" t="s">
        <v>0</v>
      </c>
      <c r="SL34">
        <v>38</v>
      </c>
      <c r="SM34">
        <v>1</v>
      </c>
      <c r="SN34" t="s">
        <v>0</v>
      </c>
      <c r="SO34" t="s">
        <v>0</v>
      </c>
      <c r="SP34">
        <v>49.4</v>
      </c>
      <c r="SQ34">
        <v>2.9</v>
      </c>
      <c r="SR34" t="s">
        <v>0</v>
      </c>
      <c r="SS34" t="s">
        <v>0</v>
      </c>
      <c r="ST34">
        <v>12.3</v>
      </c>
      <c r="SU34">
        <v>0.2</v>
      </c>
      <c r="SV34" t="s">
        <v>0</v>
      </c>
      <c r="SW34" t="s">
        <v>0</v>
      </c>
      <c r="SX34">
        <v>15.3</v>
      </c>
      <c r="SY34">
        <v>0.5</v>
      </c>
      <c r="SZ34" t="s">
        <v>0</v>
      </c>
      <c r="TA34" t="s">
        <v>0</v>
      </c>
      <c r="TB34">
        <v>14.9</v>
      </c>
      <c r="TC34">
        <v>0.5</v>
      </c>
      <c r="TD34" t="s">
        <v>0</v>
      </c>
      <c r="TE34" t="s">
        <v>0</v>
      </c>
      <c r="TF34">
        <v>17.5</v>
      </c>
      <c r="TG34">
        <v>0.6</v>
      </c>
      <c r="TH34" t="s">
        <v>0</v>
      </c>
      <c r="TI34" t="s">
        <v>0</v>
      </c>
      <c r="TJ34">
        <v>14</v>
      </c>
      <c r="TK34">
        <v>0.5</v>
      </c>
      <c r="TL34" t="s">
        <v>0</v>
      </c>
      <c r="TM34" t="s">
        <v>0</v>
      </c>
      <c r="TN34">
        <v>11.4</v>
      </c>
      <c r="TO34">
        <v>0.2</v>
      </c>
      <c r="TP34" t="s">
        <v>0</v>
      </c>
      <c r="TQ34" t="s">
        <v>0</v>
      </c>
      <c r="TR34">
        <v>12.4</v>
      </c>
      <c r="TS34">
        <v>0.2</v>
      </c>
      <c r="TT34" t="s">
        <v>0</v>
      </c>
      <c r="TU34" t="s">
        <v>0</v>
      </c>
      <c r="TV34">
        <v>7.5</v>
      </c>
      <c r="TW34">
        <v>0.2</v>
      </c>
      <c r="TX34" t="s">
        <v>0</v>
      </c>
      <c r="TY34" t="s">
        <v>0</v>
      </c>
      <c r="TZ34">
        <v>8.6999999999999993</v>
      </c>
      <c r="UA34">
        <v>0.2</v>
      </c>
      <c r="UB34" t="s">
        <v>0</v>
      </c>
      <c r="UC34" t="s">
        <v>0</v>
      </c>
      <c r="UD34">
        <v>26</v>
      </c>
      <c r="UE34">
        <v>0.4</v>
      </c>
    </row>
    <row r="35" spans="1:551" x14ac:dyDescent="0.25">
      <c r="A35" t="s">
        <v>620</v>
      </c>
      <c r="B35">
        <v>20</v>
      </c>
      <c r="C35" t="s">
        <v>621</v>
      </c>
      <c r="D35">
        <v>2255916</v>
      </c>
      <c r="E35">
        <v>1065</v>
      </c>
      <c r="F35">
        <v>2255916</v>
      </c>
      <c r="G35" t="s">
        <v>0</v>
      </c>
      <c r="H35">
        <v>1505247</v>
      </c>
      <c r="I35">
        <v>4333</v>
      </c>
      <c r="J35">
        <v>66.7</v>
      </c>
      <c r="K35">
        <v>0.2</v>
      </c>
      <c r="L35">
        <v>1487918</v>
      </c>
      <c r="M35">
        <v>4297</v>
      </c>
      <c r="N35">
        <v>66</v>
      </c>
      <c r="O35">
        <v>0.2</v>
      </c>
      <c r="P35">
        <v>1408918</v>
      </c>
      <c r="Q35">
        <v>4603</v>
      </c>
      <c r="R35">
        <v>62.5</v>
      </c>
      <c r="S35">
        <v>0.2</v>
      </c>
      <c r="T35">
        <v>79000</v>
      </c>
      <c r="U35">
        <v>1864</v>
      </c>
      <c r="V35">
        <v>3.5</v>
      </c>
      <c r="W35">
        <v>0.1</v>
      </c>
      <c r="X35">
        <v>17329</v>
      </c>
      <c r="Y35">
        <v>758</v>
      </c>
      <c r="Z35">
        <v>0.8</v>
      </c>
      <c r="AA35">
        <v>0.1</v>
      </c>
      <c r="AB35">
        <v>750669</v>
      </c>
      <c r="AC35">
        <v>4168</v>
      </c>
      <c r="AD35">
        <v>33.299999999999997</v>
      </c>
      <c r="AE35">
        <v>0.2</v>
      </c>
      <c r="AF35">
        <v>1487918</v>
      </c>
      <c r="AG35">
        <v>4297</v>
      </c>
      <c r="AH35">
        <v>1487918</v>
      </c>
      <c r="AI35" t="s">
        <v>0</v>
      </c>
      <c r="AJ35" t="s">
        <v>0</v>
      </c>
      <c r="AK35" t="s">
        <v>0</v>
      </c>
      <c r="AL35">
        <v>5.3</v>
      </c>
      <c r="AM35">
        <v>0.1</v>
      </c>
      <c r="AN35">
        <v>1142682</v>
      </c>
      <c r="AO35">
        <v>801</v>
      </c>
      <c r="AP35">
        <v>1142682</v>
      </c>
      <c r="AQ35" t="s">
        <v>0</v>
      </c>
      <c r="AR35">
        <v>702277</v>
      </c>
      <c r="AS35">
        <v>2784</v>
      </c>
      <c r="AT35">
        <v>61.5</v>
      </c>
      <c r="AU35">
        <v>0.2</v>
      </c>
      <c r="AV35">
        <v>700809</v>
      </c>
      <c r="AW35">
        <v>2748</v>
      </c>
      <c r="AX35">
        <v>61.3</v>
      </c>
      <c r="AY35">
        <v>0.2</v>
      </c>
      <c r="AZ35">
        <v>664951</v>
      </c>
      <c r="BA35">
        <v>2737</v>
      </c>
      <c r="BB35">
        <v>58.2</v>
      </c>
      <c r="BC35">
        <v>0.2</v>
      </c>
      <c r="BD35">
        <v>232622</v>
      </c>
      <c r="BE35">
        <v>1448</v>
      </c>
      <c r="BF35">
        <v>232622</v>
      </c>
      <c r="BG35" t="s">
        <v>0</v>
      </c>
      <c r="BH35">
        <v>154921</v>
      </c>
      <c r="BI35">
        <v>2025</v>
      </c>
      <c r="BJ35">
        <v>66.599999999999994</v>
      </c>
      <c r="BK35">
        <v>0.8</v>
      </c>
      <c r="BL35">
        <v>457522</v>
      </c>
      <c r="BM35">
        <v>1816</v>
      </c>
      <c r="BN35">
        <v>457522</v>
      </c>
      <c r="BO35" t="s">
        <v>0</v>
      </c>
      <c r="BP35">
        <v>341356</v>
      </c>
      <c r="BQ35">
        <v>3099</v>
      </c>
      <c r="BR35">
        <v>74.599999999999994</v>
      </c>
      <c r="BS35">
        <v>0.6</v>
      </c>
      <c r="BT35">
        <v>1402677</v>
      </c>
      <c r="BU35">
        <v>4678</v>
      </c>
      <c r="BV35">
        <v>1402677</v>
      </c>
      <c r="BW35" t="s">
        <v>0</v>
      </c>
      <c r="BX35">
        <v>1153661</v>
      </c>
      <c r="BY35">
        <v>5867</v>
      </c>
      <c r="BZ35">
        <v>82.2</v>
      </c>
      <c r="CA35">
        <v>0.3</v>
      </c>
      <c r="CB35">
        <v>130853</v>
      </c>
      <c r="CC35">
        <v>2869</v>
      </c>
      <c r="CD35">
        <v>9.3000000000000007</v>
      </c>
      <c r="CE35">
        <v>0.2</v>
      </c>
      <c r="CF35">
        <v>7169</v>
      </c>
      <c r="CG35">
        <v>698</v>
      </c>
      <c r="CH35">
        <v>0.5</v>
      </c>
      <c r="CI35">
        <v>0.1</v>
      </c>
      <c r="CJ35">
        <v>33357</v>
      </c>
      <c r="CK35">
        <v>1129</v>
      </c>
      <c r="CL35">
        <v>2.4</v>
      </c>
      <c r="CM35">
        <v>0.1</v>
      </c>
      <c r="CN35">
        <v>19376</v>
      </c>
      <c r="CO35">
        <v>948</v>
      </c>
      <c r="CP35">
        <v>1.4</v>
      </c>
      <c r="CQ35">
        <v>0.1</v>
      </c>
      <c r="CR35">
        <v>58261</v>
      </c>
      <c r="CS35">
        <v>1394</v>
      </c>
      <c r="CT35">
        <v>4.2</v>
      </c>
      <c r="CU35">
        <v>0.1</v>
      </c>
      <c r="CV35">
        <v>19.2</v>
      </c>
      <c r="CW35">
        <v>0.1</v>
      </c>
      <c r="CX35" t="s">
        <v>0</v>
      </c>
      <c r="CY35" t="s">
        <v>0</v>
      </c>
      <c r="CZ35">
        <v>1408918</v>
      </c>
      <c r="DA35">
        <v>4603</v>
      </c>
      <c r="DB35">
        <v>1408918</v>
      </c>
      <c r="DC35" t="s">
        <v>0</v>
      </c>
      <c r="DD35">
        <v>523135</v>
      </c>
      <c r="DE35">
        <v>3797</v>
      </c>
      <c r="DF35">
        <v>37.1</v>
      </c>
      <c r="DG35">
        <v>0.2</v>
      </c>
      <c r="DH35">
        <v>235221</v>
      </c>
      <c r="DI35">
        <v>2927</v>
      </c>
      <c r="DJ35">
        <v>16.7</v>
      </c>
      <c r="DK35">
        <v>0.2</v>
      </c>
      <c r="DL35">
        <v>321104</v>
      </c>
      <c r="DM35">
        <v>3524</v>
      </c>
      <c r="DN35">
        <v>22.8</v>
      </c>
      <c r="DO35">
        <v>0.2</v>
      </c>
      <c r="DP35">
        <v>137602</v>
      </c>
      <c r="DQ35">
        <v>2289</v>
      </c>
      <c r="DR35">
        <v>9.8000000000000007</v>
      </c>
      <c r="DS35">
        <v>0.2</v>
      </c>
      <c r="DT35">
        <v>191856</v>
      </c>
      <c r="DU35">
        <v>3008</v>
      </c>
      <c r="DV35">
        <v>13.6</v>
      </c>
      <c r="DW35">
        <v>0.2</v>
      </c>
      <c r="DX35">
        <v>1408918</v>
      </c>
      <c r="DY35">
        <v>4603</v>
      </c>
      <c r="DZ35">
        <v>1408918</v>
      </c>
      <c r="EA35" t="s">
        <v>0</v>
      </c>
      <c r="EB35">
        <v>48146</v>
      </c>
      <c r="EC35">
        <v>1092</v>
      </c>
      <c r="ED35">
        <v>3.4</v>
      </c>
      <c r="EE35">
        <v>0.1</v>
      </c>
      <c r="EF35">
        <v>88942</v>
      </c>
      <c r="EG35">
        <v>1932</v>
      </c>
      <c r="EH35">
        <v>6.3</v>
      </c>
      <c r="EI35">
        <v>0.1</v>
      </c>
      <c r="EJ35">
        <v>178621</v>
      </c>
      <c r="EK35">
        <v>3009</v>
      </c>
      <c r="EL35">
        <v>12.7</v>
      </c>
      <c r="EM35">
        <v>0.2</v>
      </c>
      <c r="EN35">
        <v>39174</v>
      </c>
      <c r="EO35">
        <v>1159</v>
      </c>
      <c r="EP35">
        <v>2.8</v>
      </c>
      <c r="EQ35">
        <v>0.1</v>
      </c>
      <c r="ER35">
        <v>153234</v>
      </c>
      <c r="ES35">
        <v>2615</v>
      </c>
      <c r="ET35">
        <v>10.9</v>
      </c>
      <c r="EU35">
        <v>0.2</v>
      </c>
      <c r="EV35">
        <v>66217</v>
      </c>
      <c r="EW35">
        <v>1511</v>
      </c>
      <c r="EX35">
        <v>4.7</v>
      </c>
      <c r="EY35">
        <v>0.1</v>
      </c>
      <c r="EZ35">
        <v>30121</v>
      </c>
      <c r="FA35">
        <v>1033</v>
      </c>
      <c r="FB35">
        <v>2.1</v>
      </c>
      <c r="FC35">
        <v>0.1</v>
      </c>
      <c r="FD35">
        <v>85771</v>
      </c>
      <c r="FE35">
        <v>1693</v>
      </c>
      <c r="FF35">
        <v>6.1</v>
      </c>
      <c r="FG35">
        <v>0.1</v>
      </c>
      <c r="FH35">
        <v>129518</v>
      </c>
      <c r="FI35">
        <v>2256</v>
      </c>
      <c r="FJ35">
        <v>9.1999999999999993</v>
      </c>
      <c r="FK35">
        <v>0.2</v>
      </c>
      <c r="FL35">
        <v>346660</v>
      </c>
      <c r="FM35">
        <v>3699</v>
      </c>
      <c r="FN35">
        <v>24.6</v>
      </c>
      <c r="FO35">
        <v>0.2</v>
      </c>
      <c r="FP35">
        <v>114526</v>
      </c>
      <c r="FQ35">
        <v>2513</v>
      </c>
      <c r="FR35">
        <v>8.1</v>
      </c>
      <c r="FS35">
        <v>0.2</v>
      </c>
      <c r="FT35">
        <v>64342</v>
      </c>
      <c r="FU35">
        <v>1472</v>
      </c>
      <c r="FV35">
        <v>4.5999999999999996</v>
      </c>
      <c r="FW35">
        <v>0.1</v>
      </c>
      <c r="FX35">
        <v>63646</v>
      </c>
      <c r="FY35">
        <v>1526</v>
      </c>
      <c r="FZ35">
        <v>4.5</v>
      </c>
      <c r="GA35">
        <v>0.1</v>
      </c>
      <c r="GB35">
        <v>1408918</v>
      </c>
      <c r="GC35">
        <v>4603</v>
      </c>
      <c r="GD35">
        <v>1408918</v>
      </c>
      <c r="GE35" t="s">
        <v>0</v>
      </c>
      <c r="GF35">
        <v>1100129</v>
      </c>
      <c r="GG35">
        <v>4593</v>
      </c>
      <c r="GH35">
        <v>78.099999999999994</v>
      </c>
      <c r="GI35">
        <v>0.2</v>
      </c>
      <c r="GJ35">
        <v>221791</v>
      </c>
      <c r="GK35">
        <v>2624</v>
      </c>
      <c r="GL35">
        <v>15.7</v>
      </c>
      <c r="GM35">
        <v>0.2</v>
      </c>
      <c r="GN35">
        <v>84432</v>
      </c>
      <c r="GO35">
        <v>1625</v>
      </c>
      <c r="GP35">
        <v>6</v>
      </c>
      <c r="GQ35">
        <v>0.1</v>
      </c>
      <c r="GR35">
        <v>2566</v>
      </c>
      <c r="GS35">
        <v>287</v>
      </c>
      <c r="GT35">
        <v>0.2</v>
      </c>
      <c r="GU35">
        <v>0.1</v>
      </c>
      <c r="GV35">
        <v>1115858</v>
      </c>
      <c r="GW35">
        <v>3981</v>
      </c>
      <c r="GX35">
        <v>1115858</v>
      </c>
      <c r="GY35" t="s">
        <v>0</v>
      </c>
      <c r="GZ35">
        <v>70550</v>
      </c>
      <c r="HA35">
        <v>1598</v>
      </c>
      <c r="HB35">
        <v>6.3</v>
      </c>
      <c r="HC35">
        <v>0.1</v>
      </c>
      <c r="HD35">
        <v>54383</v>
      </c>
      <c r="HE35">
        <v>1667</v>
      </c>
      <c r="HF35">
        <v>4.9000000000000004</v>
      </c>
      <c r="HG35">
        <v>0.1</v>
      </c>
      <c r="HH35">
        <v>114243</v>
      </c>
      <c r="HI35">
        <v>2206</v>
      </c>
      <c r="HJ35">
        <v>10.199999999999999</v>
      </c>
      <c r="HK35">
        <v>0.2</v>
      </c>
      <c r="HL35">
        <v>118897</v>
      </c>
      <c r="HM35">
        <v>2128</v>
      </c>
      <c r="HN35">
        <v>10.7</v>
      </c>
      <c r="HO35">
        <v>0.2</v>
      </c>
      <c r="HP35">
        <v>161627</v>
      </c>
      <c r="HQ35">
        <v>2339</v>
      </c>
      <c r="HR35">
        <v>14.5</v>
      </c>
      <c r="HS35">
        <v>0.2</v>
      </c>
      <c r="HT35">
        <v>215939</v>
      </c>
      <c r="HU35">
        <v>2604</v>
      </c>
      <c r="HV35">
        <v>19.399999999999999</v>
      </c>
      <c r="HW35">
        <v>0.2</v>
      </c>
      <c r="HX35">
        <v>141242</v>
      </c>
      <c r="HY35">
        <v>2322</v>
      </c>
      <c r="HZ35">
        <v>12.7</v>
      </c>
      <c r="IA35">
        <v>0.2</v>
      </c>
      <c r="IB35">
        <v>146547</v>
      </c>
      <c r="IC35">
        <v>2330</v>
      </c>
      <c r="ID35">
        <v>13.1</v>
      </c>
      <c r="IE35">
        <v>0.2</v>
      </c>
      <c r="IF35">
        <v>47916</v>
      </c>
      <c r="IG35">
        <v>1183</v>
      </c>
      <c r="IH35">
        <v>4.3</v>
      </c>
      <c r="II35">
        <v>0.1</v>
      </c>
      <c r="IJ35">
        <v>44514</v>
      </c>
      <c r="IK35">
        <v>980</v>
      </c>
      <c r="IL35">
        <v>4</v>
      </c>
      <c r="IM35">
        <v>0.1</v>
      </c>
      <c r="IN35">
        <v>53571</v>
      </c>
      <c r="IO35">
        <v>305</v>
      </c>
      <c r="IP35" t="s">
        <v>0</v>
      </c>
      <c r="IQ35" t="s">
        <v>0</v>
      </c>
      <c r="IR35">
        <v>71975</v>
      </c>
      <c r="IS35">
        <v>410</v>
      </c>
      <c r="IT35" t="s">
        <v>0</v>
      </c>
      <c r="IU35" t="s">
        <v>0</v>
      </c>
      <c r="IV35">
        <v>890100</v>
      </c>
      <c r="IW35">
        <v>3897</v>
      </c>
      <c r="IX35">
        <v>79.8</v>
      </c>
      <c r="IY35">
        <v>0.2</v>
      </c>
      <c r="IZ35">
        <v>72113</v>
      </c>
      <c r="JA35">
        <v>406</v>
      </c>
      <c r="JB35" t="s">
        <v>0</v>
      </c>
      <c r="JC35" t="s">
        <v>0</v>
      </c>
      <c r="JD35">
        <v>327565</v>
      </c>
      <c r="JE35">
        <v>2049</v>
      </c>
      <c r="JF35">
        <v>29.4</v>
      </c>
      <c r="JG35">
        <v>0.2</v>
      </c>
      <c r="JH35">
        <v>18737</v>
      </c>
      <c r="JI35">
        <v>97</v>
      </c>
      <c r="JJ35" t="s">
        <v>0</v>
      </c>
      <c r="JK35" t="s">
        <v>0</v>
      </c>
      <c r="JL35">
        <v>187333</v>
      </c>
      <c r="JM35">
        <v>2030</v>
      </c>
      <c r="JN35">
        <v>16.8</v>
      </c>
      <c r="JO35">
        <v>0.2</v>
      </c>
      <c r="JP35">
        <v>20840</v>
      </c>
      <c r="JQ35">
        <v>475</v>
      </c>
      <c r="JR35" t="s">
        <v>0</v>
      </c>
      <c r="JS35" t="s">
        <v>0</v>
      </c>
      <c r="JT35">
        <v>46103</v>
      </c>
      <c r="JU35">
        <v>1375</v>
      </c>
      <c r="JV35">
        <v>4.0999999999999996</v>
      </c>
      <c r="JW35">
        <v>0.1</v>
      </c>
      <c r="JX35">
        <v>9165</v>
      </c>
      <c r="JY35">
        <v>159</v>
      </c>
      <c r="JZ35" t="s">
        <v>0</v>
      </c>
      <c r="KA35" t="s">
        <v>0</v>
      </c>
      <c r="KB35">
        <v>20645</v>
      </c>
      <c r="KC35">
        <v>867</v>
      </c>
      <c r="KD35">
        <v>1.9</v>
      </c>
      <c r="KE35">
        <v>0.1</v>
      </c>
      <c r="KF35">
        <v>3054</v>
      </c>
      <c r="KG35">
        <v>146</v>
      </c>
      <c r="KH35" t="s">
        <v>0</v>
      </c>
      <c r="KI35" t="s">
        <v>0</v>
      </c>
      <c r="KJ35">
        <v>101588</v>
      </c>
      <c r="KK35">
        <v>1823</v>
      </c>
      <c r="KL35">
        <v>9.1</v>
      </c>
      <c r="KM35">
        <v>0.2</v>
      </c>
      <c r="KN35">
        <v>729881</v>
      </c>
      <c r="KO35">
        <v>3702</v>
      </c>
      <c r="KP35">
        <v>729881</v>
      </c>
      <c r="KQ35" t="s">
        <v>0</v>
      </c>
      <c r="KR35">
        <v>24380</v>
      </c>
      <c r="KS35">
        <v>929</v>
      </c>
      <c r="KT35">
        <v>3.3</v>
      </c>
      <c r="KU35">
        <v>0.1</v>
      </c>
      <c r="KV35">
        <v>18491</v>
      </c>
      <c r="KW35">
        <v>948</v>
      </c>
      <c r="KX35">
        <v>2.5</v>
      </c>
      <c r="KY35">
        <v>0.1</v>
      </c>
      <c r="KZ35">
        <v>48814</v>
      </c>
      <c r="LA35">
        <v>1382</v>
      </c>
      <c r="LB35">
        <v>6.7</v>
      </c>
      <c r="LC35">
        <v>0.2</v>
      </c>
      <c r="LD35">
        <v>61370</v>
      </c>
      <c r="LE35">
        <v>1561</v>
      </c>
      <c r="LF35">
        <v>8.4</v>
      </c>
      <c r="LG35">
        <v>0.2</v>
      </c>
      <c r="LH35">
        <v>97364</v>
      </c>
      <c r="LI35">
        <v>1758</v>
      </c>
      <c r="LJ35">
        <v>13.3</v>
      </c>
      <c r="LK35">
        <v>0.2</v>
      </c>
      <c r="LL35">
        <v>152568</v>
      </c>
      <c r="LM35">
        <v>2201</v>
      </c>
      <c r="LN35">
        <v>20.9</v>
      </c>
      <c r="LO35">
        <v>0.3</v>
      </c>
      <c r="LP35">
        <v>115712</v>
      </c>
      <c r="LQ35">
        <v>2019</v>
      </c>
      <c r="LR35">
        <v>15.9</v>
      </c>
      <c r="LS35">
        <v>0.3</v>
      </c>
      <c r="LT35">
        <v>127624</v>
      </c>
      <c r="LU35">
        <v>2221</v>
      </c>
      <c r="LV35">
        <v>17.5</v>
      </c>
      <c r="LW35">
        <v>0.3</v>
      </c>
      <c r="LX35">
        <v>43259</v>
      </c>
      <c r="LY35">
        <v>1107</v>
      </c>
      <c r="LZ35">
        <v>5.9</v>
      </c>
      <c r="MA35">
        <v>0.1</v>
      </c>
      <c r="MB35">
        <v>40299</v>
      </c>
      <c r="MC35">
        <v>954</v>
      </c>
      <c r="MD35">
        <v>5.5</v>
      </c>
      <c r="ME35">
        <v>0.1</v>
      </c>
      <c r="MF35">
        <v>68231</v>
      </c>
      <c r="MG35">
        <v>457</v>
      </c>
      <c r="MH35" t="s">
        <v>0</v>
      </c>
      <c r="MI35" t="s">
        <v>0</v>
      </c>
      <c r="MJ35">
        <v>86732</v>
      </c>
      <c r="MK35">
        <v>582</v>
      </c>
      <c r="ML35" t="s">
        <v>0</v>
      </c>
      <c r="MM35" t="s">
        <v>0</v>
      </c>
      <c r="MN35">
        <v>28478</v>
      </c>
      <c r="MO35">
        <v>174</v>
      </c>
      <c r="MP35" t="s">
        <v>0</v>
      </c>
      <c r="MQ35" t="s">
        <v>0</v>
      </c>
      <c r="MR35">
        <v>385977</v>
      </c>
      <c r="MS35">
        <v>2932</v>
      </c>
      <c r="MT35">
        <v>385977</v>
      </c>
      <c r="MU35" t="s">
        <v>0</v>
      </c>
      <c r="MV35">
        <v>30805</v>
      </c>
      <c r="MW35">
        <v>305</v>
      </c>
      <c r="MX35" t="s">
        <v>0</v>
      </c>
      <c r="MY35" t="s">
        <v>0</v>
      </c>
      <c r="MZ35">
        <v>41511</v>
      </c>
      <c r="NA35">
        <v>458</v>
      </c>
      <c r="NB35" t="s">
        <v>0</v>
      </c>
      <c r="NC35" t="s">
        <v>0</v>
      </c>
      <c r="ND35">
        <v>30627</v>
      </c>
      <c r="NE35">
        <v>116</v>
      </c>
      <c r="NF35" t="s">
        <v>0</v>
      </c>
      <c r="NG35" t="s">
        <v>0</v>
      </c>
      <c r="NH35">
        <v>47219</v>
      </c>
      <c r="NI35">
        <v>265</v>
      </c>
      <c r="NJ35" t="s">
        <v>0</v>
      </c>
      <c r="NK35" t="s">
        <v>0</v>
      </c>
      <c r="NL35">
        <v>36518</v>
      </c>
      <c r="NM35">
        <v>197</v>
      </c>
      <c r="NN35" t="s">
        <v>0</v>
      </c>
      <c r="NO35" t="s">
        <v>0</v>
      </c>
      <c r="NP35">
        <v>2839352</v>
      </c>
      <c r="NQ35">
        <v>689</v>
      </c>
      <c r="NR35">
        <v>2839352</v>
      </c>
      <c r="NS35" t="s">
        <v>0</v>
      </c>
      <c r="NT35">
        <v>2541808</v>
      </c>
      <c r="NU35">
        <v>5627</v>
      </c>
      <c r="NV35">
        <v>89.5</v>
      </c>
      <c r="NW35">
        <v>0.2</v>
      </c>
      <c r="NX35">
        <v>2098510</v>
      </c>
      <c r="NY35">
        <v>9101</v>
      </c>
      <c r="NZ35">
        <v>73.900000000000006</v>
      </c>
      <c r="OA35">
        <v>0.3</v>
      </c>
      <c r="OB35">
        <v>794054</v>
      </c>
      <c r="OC35">
        <v>5787</v>
      </c>
      <c r="OD35">
        <v>28</v>
      </c>
      <c r="OE35">
        <v>0.2</v>
      </c>
      <c r="OF35">
        <v>297544</v>
      </c>
      <c r="OG35">
        <v>5520</v>
      </c>
      <c r="OH35">
        <v>10.5</v>
      </c>
      <c r="OI35">
        <v>0.2</v>
      </c>
      <c r="OJ35">
        <v>719881</v>
      </c>
      <c r="OK35">
        <v>479</v>
      </c>
      <c r="OL35">
        <v>719881</v>
      </c>
      <c r="OM35" t="s">
        <v>0</v>
      </c>
      <c r="ON35">
        <v>39460</v>
      </c>
      <c r="OO35">
        <v>1798</v>
      </c>
      <c r="OP35">
        <v>5.5</v>
      </c>
      <c r="OQ35">
        <v>0.2</v>
      </c>
      <c r="OR35">
        <v>1722549</v>
      </c>
      <c r="OS35">
        <v>868</v>
      </c>
      <c r="OT35">
        <v>1722549</v>
      </c>
      <c r="OU35" t="s">
        <v>0</v>
      </c>
      <c r="OV35">
        <v>1375787</v>
      </c>
      <c r="OW35">
        <v>3819</v>
      </c>
      <c r="OX35">
        <v>1375787</v>
      </c>
      <c r="OY35" t="s">
        <v>0</v>
      </c>
      <c r="OZ35">
        <v>1304123</v>
      </c>
      <c r="PA35">
        <v>3975</v>
      </c>
      <c r="PB35">
        <v>1304123</v>
      </c>
      <c r="PC35" t="s">
        <v>0</v>
      </c>
      <c r="PD35">
        <v>1141109</v>
      </c>
      <c r="PE35">
        <v>5247</v>
      </c>
      <c r="PF35">
        <v>87.5</v>
      </c>
      <c r="PG35">
        <v>0.3</v>
      </c>
      <c r="PH35">
        <v>1105997</v>
      </c>
      <c r="PI35">
        <v>5390</v>
      </c>
      <c r="PJ35">
        <v>84.8</v>
      </c>
      <c r="PK35">
        <v>0.3</v>
      </c>
      <c r="PL35">
        <v>64060</v>
      </c>
      <c r="PM35">
        <v>1996</v>
      </c>
      <c r="PN35">
        <v>4.9000000000000004</v>
      </c>
      <c r="PO35">
        <v>0.2</v>
      </c>
      <c r="PP35">
        <v>163014</v>
      </c>
      <c r="PQ35">
        <v>3388</v>
      </c>
      <c r="PR35">
        <v>12.5</v>
      </c>
      <c r="PS35">
        <v>0.3</v>
      </c>
      <c r="PT35">
        <v>71664</v>
      </c>
      <c r="PU35">
        <v>1723</v>
      </c>
      <c r="PV35">
        <v>71664</v>
      </c>
      <c r="PW35" t="s">
        <v>0</v>
      </c>
      <c r="PX35">
        <v>41134</v>
      </c>
      <c r="PY35">
        <v>1490</v>
      </c>
      <c r="PZ35">
        <v>57.4</v>
      </c>
      <c r="QA35">
        <v>1.5</v>
      </c>
      <c r="QB35">
        <v>31243</v>
      </c>
      <c r="QC35">
        <v>1266</v>
      </c>
      <c r="QD35">
        <v>43.6</v>
      </c>
      <c r="QE35">
        <v>1.5</v>
      </c>
      <c r="QF35">
        <v>11740</v>
      </c>
      <c r="QG35">
        <v>801</v>
      </c>
      <c r="QH35">
        <v>16.399999999999999</v>
      </c>
      <c r="QI35">
        <v>1</v>
      </c>
      <c r="QJ35">
        <v>30530</v>
      </c>
      <c r="QK35">
        <v>1229</v>
      </c>
      <c r="QL35">
        <v>42.6</v>
      </c>
      <c r="QM35">
        <v>1.5</v>
      </c>
      <c r="QN35">
        <v>346762</v>
      </c>
      <c r="QO35">
        <v>3834</v>
      </c>
      <c r="QP35">
        <v>346762</v>
      </c>
      <c r="QQ35" t="s">
        <v>0</v>
      </c>
      <c r="QR35">
        <v>284037</v>
      </c>
      <c r="QS35">
        <v>3663</v>
      </c>
      <c r="QT35">
        <v>81.900000000000006</v>
      </c>
      <c r="QU35">
        <v>0.5</v>
      </c>
      <c r="QV35">
        <v>207119</v>
      </c>
      <c r="QW35">
        <v>2765</v>
      </c>
      <c r="QX35">
        <v>59.7</v>
      </c>
      <c r="QY35">
        <v>0.6</v>
      </c>
      <c r="QZ35">
        <v>103313</v>
      </c>
      <c r="RA35">
        <v>2479</v>
      </c>
      <c r="RB35">
        <v>29.8</v>
      </c>
      <c r="RC35">
        <v>0.5</v>
      </c>
      <c r="RD35">
        <v>62725</v>
      </c>
      <c r="RE35">
        <v>1684</v>
      </c>
      <c r="RF35">
        <v>18.100000000000001</v>
      </c>
      <c r="RG35">
        <v>0.5</v>
      </c>
      <c r="RH35" t="s">
        <v>0</v>
      </c>
      <c r="RI35" t="s">
        <v>0</v>
      </c>
      <c r="RJ35">
        <v>8.8000000000000007</v>
      </c>
      <c r="RK35">
        <v>0.2</v>
      </c>
      <c r="RL35" t="s">
        <v>0</v>
      </c>
      <c r="RM35" t="s">
        <v>0</v>
      </c>
      <c r="RN35">
        <v>14.3</v>
      </c>
      <c r="RO35">
        <v>0.4</v>
      </c>
      <c r="RP35" t="s">
        <v>0</v>
      </c>
      <c r="RQ35" t="s">
        <v>0</v>
      </c>
      <c r="RR35">
        <v>15.4</v>
      </c>
      <c r="RS35">
        <v>0.9</v>
      </c>
      <c r="RT35" t="s">
        <v>0</v>
      </c>
      <c r="RU35" t="s">
        <v>0</v>
      </c>
      <c r="RV35">
        <v>4.2</v>
      </c>
      <c r="RW35">
        <v>0.2</v>
      </c>
      <c r="RX35" t="s">
        <v>0</v>
      </c>
      <c r="RY35" t="s">
        <v>0</v>
      </c>
      <c r="RZ35">
        <v>6.3</v>
      </c>
      <c r="SA35">
        <v>0.3</v>
      </c>
      <c r="SB35" t="s">
        <v>0</v>
      </c>
      <c r="SC35" t="s">
        <v>0</v>
      </c>
      <c r="SD35">
        <v>5.6</v>
      </c>
      <c r="SE35">
        <v>0.7</v>
      </c>
      <c r="SF35" t="s">
        <v>0</v>
      </c>
      <c r="SG35" t="s">
        <v>0</v>
      </c>
      <c r="SH35">
        <v>29.1</v>
      </c>
      <c r="SI35">
        <v>1</v>
      </c>
      <c r="SJ35" t="s">
        <v>0</v>
      </c>
      <c r="SK35" t="s">
        <v>0</v>
      </c>
      <c r="SL35">
        <v>37.299999999999997</v>
      </c>
      <c r="SM35">
        <v>1.2</v>
      </c>
      <c r="SN35" t="s">
        <v>0</v>
      </c>
      <c r="SO35" t="s">
        <v>0</v>
      </c>
      <c r="SP35">
        <v>43.9</v>
      </c>
      <c r="SQ35">
        <v>3</v>
      </c>
      <c r="SR35" t="s">
        <v>0</v>
      </c>
      <c r="SS35" t="s">
        <v>0</v>
      </c>
      <c r="ST35">
        <v>13.3</v>
      </c>
      <c r="SU35">
        <v>0.3</v>
      </c>
      <c r="SV35" t="s">
        <v>0</v>
      </c>
      <c r="SW35" t="s">
        <v>0</v>
      </c>
      <c r="SX35">
        <v>17.2</v>
      </c>
      <c r="SY35">
        <v>0.5</v>
      </c>
      <c r="SZ35" t="s">
        <v>0</v>
      </c>
      <c r="TA35" t="s">
        <v>0</v>
      </c>
      <c r="TB35">
        <v>16.899999999999999</v>
      </c>
      <c r="TC35">
        <v>0.5</v>
      </c>
      <c r="TD35" t="s">
        <v>0</v>
      </c>
      <c r="TE35" t="s">
        <v>0</v>
      </c>
      <c r="TF35">
        <v>20</v>
      </c>
      <c r="TG35">
        <v>0.8</v>
      </c>
      <c r="TH35" t="s">
        <v>0</v>
      </c>
      <c r="TI35" t="s">
        <v>0</v>
      </c>
      <c r="TJ35">
        <v>15.6</v>
      </c>
      <c r="TK35">
        <v>0.6</v>
      </c>
      <c r="TL35" t="s">
        <v>0</v>
      </c>
      <c r="TM35" t="s">
        <v>0</v>
      </c>
      <c r="TN35">
        <v>11.9</v>
      </c>
      <c r="TO35">
        <v>0.2</v>
      </c>
      <c r="TP35" t="s">
        <v>0</v>
      </c>
      <c r="TQ35" t="s">
        <v>0</v>
      </c>
      <c r="TR35">
        <v>12.9</v>
      </c>
      <c r="TS35">
        <v>0.2</v>
      </c>
      <c r="TT35" t="s">
        <v>0</v>
      </c>
      <c r="TU35" t="s">
        <v>0</v>
      </c>
      <c r="TV35">
        <v>7.5</v>
      </c>
      <c r="TW35">
        <v>0.2</v>
      </c>
      <c r="TX35" t="s">
        <v>0</v>
      </c>
      <c r="TY35" t="s">
        <v>0</v>
      </c>
      <c r="TZ35">
        <v>10</v>
      </c>
      <c r="UA35">
        <v>0.3</v>
      </c>
      <c r="UB35" t="s">
        <v>0</v>
      </c>
      <c r="UC35" t="s">
        <v>0</v>
      </c>
      <c r="UD35">
        <v>26.9</v>
      </c>
      <c r="UE35">
        <v>0.4</v>
      </c>
    </row>
    <row r="36" spans="1:551" x14ac:dyDescent="0.25">
      <c r="A36" t="s">
        <v>622</v>
      </c>
      <c r="B36">
        <v>21</v>
      </c>
      <c r="C36" t="s">
        <v>623</v>
      </c>
      <c r="D36">
        <v>3511065</v>
      </c>
      <c r="E36">
        <v>1703</v>
      </c>
      <c r="F36">
        <v>3511065</v>
      </c>
      <c r="G36" t="s">
        <v>0</v>
      </c>
      <c r="H36">
        <v>2085433</v>
      </c>
      <c r="I36">
        <v>5430</v>
      </c>
      <c r="J36">
        <v>59.4</v>
      </c>
      <c r="K36">
        <v>0.1</v>
      </c>
      <c r="L36">
        <v>2070698</v>
      </c>
      <c r="M36">
        <v>5474</v>
      </c>
      <c r="N36">
        <v>59</v>
      </c>
      <c r="O36">
        <v>0.2</v>
      </c>
      <c r="P36">
        <v>1914189</v>
      </c>
      <c r="Q36">
        <v>6529</v>
      </c>
      <c r="R36">
        <v>54.5</v>
      </c>
      <c r="S36">
        <v>0.2</v>
      </c>
      <c r="T36">
        <v>156509</v>
      </c>
      <c r="U36">
        <v>2929</v>
      </c>
      <c r="V36">
        <v>4.5</v>
      </c>
      <c r="W36">
        <v>0.1</v>
      </c>
      <c r="X36">
        <v>14735</v>
      </c>
      <c r="Y36">
        <v>659</v>
      </c>
      <c r="Z36">
        <v>0.4</v>
      </c>
      <c r="AA36">
        <v>0.1</v>
      </c>
      <c r="AB36">
        <v>1425632</v>
      </c>
      <c r="AC36">
        <v>5233</v>
      </c>
      <c r="AD36">
        <v>40.6</v>
      </c>
      <c r="AE36">
        <v>0.1</v>
      </c>
      <c r="AF36">
        <v>2070698</v>
      </c>
      <c r="AG36">
        <v>5474</v>
      </c>
      <c r="AH36">
        <v>2070698</v>
      </c>
      <c r="AI36" t="s">
        <v>0</v>
      </c>
      <c r="AJ36" t="s">
        <v>0</v>
      </c>
      <c r="AK36" t="s">
        <v>0</v>
      </c>
      <c r="AL36">
        <v>7.6</v>
      </c>
      <c r="AM36">
        <v>0.1</v>
      </c>
      <c r="AN36">
        <v>1799319</v>
      </c>
      <c r="AO36">
        <v>1535</v>
      </c>
      <c r="AP36">
        <v>1799319</v>
      </c>
      <c r="AQ36" t="s">
        <v>0</v>
      </c>
      <c r="AR36">
        <v>986425</v>
      </c>
      <c r="AS36">
        <v>4312</v>
      </c>
      <c r="AT36">
        <v>54.8</v>
      </c>
      <c r="AU36">
        <v>0.2</v>
      </c>
      <c r="AV36">
        <v>985307</v>
      </c>
      <c r="AW36">
        <v>4380</v>
      </c>
      <c r="AX36">
        <v>54.8</v>
      </c>
      <c r="AY36">
        <v>0.2</v>
      </c>
      <c r="AZ36">
        <v>914204</v>
      </c>
      <c r="BA36">
        <v>4417</v>
      </c>
      <c r="BB36">
        <v>50.8</v>
      </c>
      <c r="BC36">
        <v>0.2</v>
      </c>
      <c r="BD36">
        <v>310939</v>
      </c>
      <c r="BE36">
        <v>1841</v>
      </c>
      <c r="BF36">
        <v>310939</v>
      </c>
      <c r="BG36" t="s">
        <v>0</v>
      </c>
      <c r="BH36">
        <v>201543</v>
      </c>
      <c r="BI36">
        <v>2365</v>
      </c>
      <c r="BJ36">
        <v>64.8</v>
      </c>
      <c r="BK36">
        <v>0.7</v>
      </c>
      <c r="BL36">
        <v>627014</v>
      </c>
      <c r="BM36">
        <v>2317</v>
      </c>
      <c r="BN36">
        <v>627014</v>
      </c>
      <c r="BO36" t="s">
        <v>0</v>
      </c>
      <c r="BP36">
        <v>433075</v>
      </c>
      <c r="BQ36">
        <v>3743</v>
      </c>
      <c r="BR36">
        <v>69.099999999999994</v>
      </c>
      <c r="BS36">
        <v>0.5</v>
      </c>
      <c r="BT36">
        <v>1886629</v>
      </c>
      <c r="BU36">
        <v>6749</v>
      </c>
      <c r="BV36">
        <v>1886629</v>
      </c>
      <c r="BW36" t="s">
        <v>0</v>
      </c>
      <c r="BX36">
        <v>1551679</v>
      </c>
      <c r="BY36">
        <v>6879</v>
      </c>
      <c r="BZ36">
        <v>82.2</v>
      </c>
      <c r="CA36">
        <v>0.2</v>
      </c>
      <c r="CB36">
        <v>183154</v>
      </c>
      <c r="CC36">
        <v>3124</v>
      </c>
      <c r="CD36">
        <v>9.6999999999999993</v>
      </c>
      <c r="CE36">
        <v>0.2</v>
      </c>
      <c r="CF36">
        <v>20408</v>
      </c>
      <c r="CG36">
        <v>1006</v>
      </c>
      <c r="CH36">
        <v>1.1000000000000001</v>
      </c>
      <c r="CI36">
        <v>0.1</v>
      </c>
      <c r="CJ36">
        <v>44888</v>
      </c>
      <c r="CK36">
        <v>1409</v>
      </c>
      <c r="CL36">
        <v>2.4</v>
      </c>
      <c r="CM36">
        <v>0.1</v>
      </c>
      <c r="CN36">
        <v>24897</v>
      </c>
      <c r="CO36">
        <v>1210</v>
      </c>
      <c r="CP36">
        <v>1.3</v>
      </c>
      <c r="CQ36">
        <v>0.1</v>
      </c>
      <c r="CR36">
        <v>61603</v>
      </c>
      <c r="CS36">
        <v>1623</v>
      </c>
      <c r="CT36">
        <v>3.3</v>
      </c>
      <c r="CU36">
        <v>0.1</v>
      </c>
      <c r="CV36">
        <v>23</v>
      </c>
      <c r="CW36">
        <v>0.1</v>
      </c>
      <c r="CX36" t="s">
        <v>0</v>
      </c>
      <c r="CY36" t="s">
        <v>0</v>
      </c>
      <c r="CZ36">
        <v>1914189</v>
      </c>
      <c r="DA36">
        <v>6529</v>
      </c>
      <c r="DB36">
        <v>1914189</v>
      </c>
      <c r="DC36" t="s">
        <v>0</v>
      </c>
      <c r="DD36">
        <v>632394</v>
      </c>
      <c r="DE36">
        <v>6062</v>
      </c>
      <c r="DF36">
        <v>33</v>
      </c>
      <c r="DG36">
        <v>0.3</v>
      </c>
      <c r="DH36">
        <v>319664</v>
      </c>
      <c r="DI36">
        <v>3972</v>
      </c>
      <c r="DJ36">
        <v>16.7</v>
      </c>
      <c r="DK36">
        <v>0.2</v>
      </c>
      <c r="DL36">
        <v>454253</v>
      </c>
      <c r="DM36">
        <v>4244</v>
      </c>
      <c r="DN36">
        <v>23.7</v>
      </c>
      <c r="DO36">
        <v>0.2</v>
      </c>
      <c r="DP36">
        <v>179689</v>
      </c>
      <c r="DQ36">
        <v>3003</v>
      </c>
      <c r="DR36">
        <v>9.4</v>
      </c>
      <c r="DS36">
        <v>0.2</v>
      </c>
      <c r="DT36">
        <v>328189</v>
      </c>
      <c r="DU36">
        <v>4226</v>
      </c>
      <c r="DV36">
        <v>17.100000000000001</v>
      </c>
      <c r="DW36">
        <v>0.2</v>
      </c>
      <c r="DX36">
        <v>1914189</v>
      </c>
      <c r="DY36">
        <v>6529</v>
      </c>
      <c r="DZ36">
        <v>1914189</v>
      </c>
      <c r="EA36" t="s">
        <v>0</v>
      </c>
      <c r="EB36">
        <v>48229</v>
      </c>
      <c r="EC36">
        <v>1519</v>
      </c>
      <c r="ED36">
        <v>2.5</v>
      </c>
      <c r="EE36">
        <v>0.1</v>
      </c>
      <c r="EF36">
        <v>113338</v>
      </c>
      <c r="EG36">
        <v>2681</v>
      </c>
      <c r="EH36">
        <v>5.9</v>
      </c>
      <c r="EI36">
        <v>0.1</v>
      </c>
      <c r="EJ36">
        <v>274015</v>
      </c>
      <c r="EK36">
        <v>3527</v>
      </c>
      <c r="EL36">
        <v>14.3</v>
      </c>
      <c r="EM36">
        <v>0.2</v>
      </c>
      <c r="EN36">
        <v>48474</v>
      </c>
      <c r="EO36">
        <v>1488</v>
      </c>
      <c r="EP36">
        <v>2.5</v>
      </c>
      <c r="EQ36">
        <v>0.1</v>
      </c>
      <c r="ER36">
        <v>229338</v>
      </c>
      <c r="ES36">
        <v>3330</v>
      </c>
      <c r="ET36">
        <v>12</v>
      </c>
      <c r="EU36">
        <v>0.2</v>
      </c>
      <c r="EV36">
        <v>114006</v>
      </c>
      <c r="EW36">
        <v>2396</v>
      </c>
      <c r="EX36">
        <v>6</v>
      </c>
      <c r="EY36">
        <v>0.1</v>
      </c>
      <c r="EZ36">
        <v>31958</v>
      </c>
      <c r="FA36">
        <v>1327</v>
      </c>
      <c r="FB36">
        <v>1.7</v>
      </c>
      <c r="FC36">
        <v>0.1</v>
      </c>
      <c r="FD36">
        <v>104566</v>
      </c>
      <c r="FE36">
        <v>2005</v>
      </c>
      <c r="FF36">
        <v>5.5</v>
      </c>
      <c r="FG36">
        <v>0.1</v>
      </c>
      <c r="FH36">
        <v>151371</v>
      </c>
      <c r="FI36">
        <v>2231</v>
      </c>
      <c r="FJ36">
        <v>7.9</v>
      </c>
      <c r="FK36">
        <v>0.1</v>
      </c>
      <c r="FL36">
        <v>458772</v>
      </c>
      <c r="FM36">
        <v>5093</v>
      </c>
      <c r="FN36">
        <v>24</v>
      </c>
      <c r="FO36">
        <v>0.2</v>
      </c>
      <c r="FP36">
        <v>167921</v>
      </c>
      <c r="FQ36">
        <v>3339</v>
      </c>
      <c r="FR36">
        <v>8.8000000000000007</v>
      </c>
      <c r="FS36">
        <v>0.2</v>
      </c>
      <c r="FT36">
        <v>88734</v>
      </c>
      <c r="FU36">
        <v>2054</v>
      </c>
      <c r="FV36">
        <v>4.5999999999999996</v>
      </c>
      <c r="FW36">
        <v>0.1</v>
      </c>
      <c r="FX36">
        <v>83467</v>
      </c>
      <c r="FY36">
        <v>1911</v>
      </c>
      <c r="FZ36">
        <v>4.4000000000000004</v>
      </c>
      <c r="GA36">
        <v>0.1</v>
      </c>
      <c r="GB36">
        <v>1914189</v>
      </c>
      <c r="GC36">
        <v>6529</v>
      </c>
      <c r="GD36">
        <v>1914189</v>
      </c>
      <c r="GE36" t="s">
        <v>0</v>
      </c>
      <c r="GF36">
        <v>1527376</v>
      </c>
      <c r="GG36">
        <v>6180</v>
      </c>
      <c r="GH36">
        <v>79.8</v>
      </c>
      <c r="GI36">
        <v>0.2</v>
      </c>
      <c r="GJ36">
        <v>280611</v>
      </c>
      <c r="GK36">
        <v>3931</v>
      </c>
      <c r="GL36">
        <v>14.7</v>
      </c>
      <c r="GM36">
        <v>0.2</v>
      </c>
      <c r="GN36">
        <v>103029</v>
      </c>
      <c r="GO36">
        <v>2147</v>
      </c>
      <c r="GP36">
        <v>5.4</v>
      </c>
      <c r="GQ36">
        <v>0.1</v>
      </c>
      <c r="GR36">
        <v>3173</v>
      </c>
      <c r="GS36">
        <v>364</v>
      </c>
      <c r="GT36">
        <v>0.2</v>
      </c>
      <c r="GU36">
        <v>0.1</v>
      </c>
      <c r="GV36">
        <v>1718217</v>
      </c>
      <c r="GW36">
        <v>4613</v>
      </c>
      <c r="GX36">
        <v>1718217</v>
      </c>
      <c r="GY36" t="s">
        <v>0</v>
      </c>
      <c r="GZ36">
        <v>166777</v>
      </c>
      <c r="HA36">
        <v>2385</v>
      </c>
      <c r="HB36">
        <v>9.6999999999999993</v>
      </c>
      <c r="HC36">
        <v>0.1</v>
      </c>
      <c r="HD36">
        <v>114927</v>
      </c>
      <c r="HE36">
        <v>2009</v>
      </c>
      <c r="HF36">
        <v>6.7</v>
      </c>
      <c r="HG36">
        <v>0.1</v>
      </c>
      <c r="HH36">
        <v>213032</v>
      </c>
      <c r="HI36">
        <v>3331</v>
      </c>
      <c r="HJ36">
        <v>12.4</v>
      </c>
      <c r="HK36">
        <v>0.2</v>
      </c>
      <c r="HL36">
        <v>193144</v>
      </c>
      <c r="HM36">
        <v>2700</v>
      </c>
      <c r="HN36">
        <v>11.2</v>
      </c>
      <c r="HO36">
        <v>0.2</v>
      </c>
      <c r="HP36">
        <v>247912</v>
      </c>
      <c r="HQ36">
        <v>2952</v>
      </c>
      <c r="HR36">
        <v>14.4</v>
      </c>
      <c r="HS36">
        <v>0.2</v>
      </c>
      <c r="HT36">
        <v>306210</v>
      </c>
      <c r="HU36">
        <v>3534</v>
      </c>
      <c r="HV36">
        <v>17.8</v>
      </c>
      <c r="HW36">
        <v>0.2</v>
      </c>
      <c r="HX36">
        <v>190731</v>
      </c>
      <c r="HY36">
        <v>2806</v>
      </c>
      <c r="HZ36">
        <v>11.1</v>
      </c>
      <c r="IA36">
        <v>0.2</v>
      </c>
      <c r="IB36">
        <v>182499</v>
      </c>
      <c r="IC36">
        <v>2883</v>
      </c>
      <c r="ID36">
        <v>10.6</v>
      </c>
      <c r="IE36">
        <v>0.2</v>
      </c>
      <c r="IF36">
        <v>53630</v>
      </c>
      <c r="IG36">
        <v>1282</v>
      </c>
      <c r="IH36">
        <v>3.1</v>
      </c>
      <c r="II36">
        <v>0.1</v>
      </c>
      <c r="IJ36">
        <v>49355</v>
      </c>
      <c r="IK36">
        <v>1285</v>
      </c>
      <c r="IL36">
        <v>2.9</v>
      </c>
      <c r="IM36">
        <v>0.1</v>
      </c>
      <c r="IN36">
        <v>44811</v>
      </c>
      <c r="IO36">
        <v>312</v>
      </c>
      <c r="IP36" t="s">
        <v>0</v>
      </c>
      <c r="IQ36" t="s">
        <v>0</v>
      </c>
      <c r="IR36">
        <v>61757</v>
      </c>
      <c r="IS36">
        <v>355</v>
      </c>
      <c r="IT36" t="s">
        <v>0</v>
      </c>
      <c r="IU36" t="s">
        <v>0</v>
      </c>
      <c r="IV36">
        <v>1249748</v>
      </c>
      <c r="IW36">
        <v>4505</v>
      </c>
      <c r="IX36">
        <v>72.7</v>
      </c>
      <c r="IY36">
        <v>0.2</v>
      </c>
      <c r="IZ36">
        <v>64583</v>
      </c>
      <c r="JA36">
        <v>377</v>
      </c>
      <c r="JB36" t="s">
        <v>0</v>
      </c>
      <c r="JC36" t="s">
        <v>0</v>
      </c>
      <c r="JD36">
        <v>588623</v>
      </c>
      <c r="JE36">
        <v>3058</v>
      </c>
      <c r="JF36">
        <v>34.299999999999997</v>
      </c>
      <c r="JG36">
        <v>0.2</v>
      </c>
      <c r="JH36">
        <v>16965</v>
      </c>
      <c r="JI36">
        <v>66</v>
      </c>
      <c r="JJ36" t="s">
        <v>0</v>
      </c>
      <c r="JK36" t="s">
        <v>0</v>
      </c>
      <c r="JL36">
        <v>344736</v>
      </c>
      <c r="JM36">
        <v>3460</v>
      </c>
      <c r="JN36">
        <v>20.100000000000001</v>
      </c>
      <c r="JO36">
        <v>0.2</v>
      </c>
      <c r="JP36">
        <v>21471</v>
      </c>
      <c r="JQ36">
        <v>345</v>
      </c>
      <c r="JR36" t="s">
        <v>0</v>
      </c>
      <c r="JS36" t="s">
        <v>0</v>
      </c>
      <c r="JT36">
        <v>136969</v>
      </c>
      <c r="JU36">
        <v>2148</v>
      </c>
      <c r="JV36">
        <v>8</v>
      </c>
      <c r="JW36">
        <v>0.1</v>
      </c>
      <c r="JX36">
        <v>8877</v>
      </c>
      <c r="JY36">
        <v>99</v>
      </c>
      <c r="JZ36" t="s">
        <v>0</v>
      </c>
      <c r="KA36" t="s">
        <v>0</v>
      </c>
      <c r="KB36">
        <v>40810</v>
      </c>
      <c r="KC36">
        <v>1274</v>
      </c>
      <c r="KD36">
        <v>2.4</v>
      </c>
      <c r="KE36">
        <v>0.1</v>
      </c>
      <c r="KF36">
        <v>2987</v>
      </c>
      <c r="KG36">
        <v>136</v>
      </c>
      <c r="KH36" t="s">
        <v>0</v>
      </c>
      <c r="KI36" t="s">
        <v>0</v>
      </c>
      <c r="KJ36">
        <v>290270</v>
      </c>
      <c r="KK36">
        <v>3446</v>
      </c>
      <c r="KL36">
        <v>16.899999999999999</v>
      </c>
      <c r="KM36">
        <v>0.2</v>
      </c>
      <c r="KN36">
        <v>1136651</v>
      </c>
      <c r="KO36">
        <v>5229</v>
      </c>
      <c r="KP36">
        <v>1136651</v>
      </c>
      <c r="KQ36" t="s">
        <v>0</v>
      </c>
      <c r="KR36">
        <v>69311</v>
      </c>
      <c r="KS36">
        <v>1726</v>
      </c>
      <c r="KT36">
        <v>6.1</v>
      </c>
      <c r="KU36">
        <v>0.2</v>
      </c>
      <c r="KV36">
        <v>48345</v>
      </c>
      <c r="KW36">
        <v>1459</v>
      </c>
      <c r="KX36">
        <v>4.3</v>
      </c>
      <c r="KY36">
        <v>0.1</v>
      </c>
      <c r="KZ36">
        <v>108570</v>
      </c>
      <c r="LA36">
        <v>2293</v>
      </c>
      <c r="LB36">
        <v>9.6</v>
      </c>
      <c r="LC36">
        <v>0.2</v>
      </c>
      <c r="LD36">
        <v>113348</v>
      </c>
      <c r="LE36">
        <v>2071</v>
      </c>
      <c r="LF36">
        <v>10</v>
      </c>
      <c r="LG36">
        <v>0.2</v>
      </c>
      <c r="LH36">
        <v>161929</v>
      </c>
      <c r="LI36">
        <v>2615</v>
      </c>
      <c r="LJ36">
        <v>14.2</v>
      </c>
      <c r="LK36">
        <v>0.2</v>
      </c>
      <c r="LL36">
        <v>225566</v>
      </c>
      <c r="LM36">
        <v>2985</v>
      </c>
      <c r="LN36">
        <v>19.8</v>
      </c>
      <c r="LO36">
        <v>0.2</v>
      </c>
      <c r="LP36">
        <v>158054</v>
      </c>
      <c r="LQ36">
        <v>2670</v>
      </c>
      <c r="LR36">
        <v>13.9</v>
      </c>
      <c r="LS36">
        <v>0.2</v>
      </c>
      <c r="LT36">
        <v>159217</v>
      </c>
      <c r="LU36">
        <v>2622</v>
      </c>
      <c r="LV36">
        <v>14</v>
      </c>
      <c r="LW36">
        <v>0.2</v>
      </c>
      <c r="LX36">
        <v>48579</v>
      </c>
      <c r="LY36">
        <v>1261</v>
      </c>
      <c r="LZ36">
        <v>4.3</v>
      </c>
      <c r="MA36">
        <v>0.1</v>
      </c>
      <c r="MB36">
        <v>43732</v>
      </c>
      <c r="MC36">
        <v>1155</v>
      </c>
      <c r="MD36">
        <v>3.8</v>
      </c>
      <c r="ME36">
        <v>0.1</v>
      </c>
      <c r="MF36">
        <v>56522</v>
      </c>
      <c r="MG36">
        <v>426</v>
      </c>
      <c r="MH36" t="s">
        <v>0</v>
      </c>
      <c r="MI36" t="s">
        <v>0</v>
      </c>
      <c r="MJ36">
        <v>73193</v>
      </c>
      <c r="MK36">
        <v>473</v>
      </c>
      <c r="ML36" t="s">
        <v>0</v>
      </c>
      <c r="MM36" t="s">
        <v>0</v>
      </c>
      <c r="MN36">
        <v>24802</v>
      </c>
      <c r="MO36">
        <v>150</v>
      </c>
      <c r="MP36" t="s">
        <v>0</v>
      </c>
      <c r="MQ36" t="s">
        <v>0</v>
      </c>
      <c r="MR36">
        <v>581566</v>
      </c>
      <c r="MS36">
        <v>4327</v>
      </c>
      <c r="MT36">
        <v>581566</v>
      </c>
      <c r="MU36" t="s">
        <v>0</v>
      </c>
      <c r="MV36">
        <v>25668</v>
      </c>
      <c r="MW36">
        <v>260</v>
      </c>
      <c r="MX36" t="s">
        <v>0</v>
      </c>
      <c r="MY36" t="s">
        <v>0</v>
      </c>
      <c r="MZ36">
        <v>37044</v>
      </c>
      <c r="NA36">
        <v>513</v>
      </c>
      <c r="NB36" t="s">
        <v>0</v>
      </c>
      <c r="NC36" t="s">
        <v>0</v>
      </c>
      <c r="ND36">
        <v>27713</v>
      </c>
      <c r="NE36">
        <v>241</v>
      </c>
      <c r="NF36" t="s">
        <v>0</v>
      </c>
      <c r="NG36" t="s">
        <v>0</v>
      </c>
      <c r="NH36">
        <v>44311</v>
      </c>
      <c r="NI36">
        <v>436</v>
      </c>
      <c r="NJ36" t="s">
        <v>0</v>
      </c>
      <c r="NK36" t="s">
        <v>0</v>
      </c>
      <c r="NL36">
        <v>34859</v>
      </c>
      <c r="NM36">
        <v>306</v>
      </c>
      <c r="NN36" t="s">
        <v>0</v>
      </c>
      <c r="NO36" t="s">
        <v>0</v>
      </c>
      <c r="NP36">
        <v>4327357</v>
      </c>
      <c r="NQ36">
        <v>659</v>
      </c>
      <c r="NR36">
        <v>4327357</v>
      </c>
      <c r="NS36" t="s">
        <v>0</v>
      </c>
      <c r="NT36">
        <v>3911579</v>
      </c>
      <c r="NU36">
        <v>6678</v>
      </c>
      <c r="NV36">
        <v>90.4</v>
      </c>
      <c r="NW36">
        <v>0.2</v>
      </c>
      <c r="NX36">
        <v>2812804</v>
      </c>
      <c r="NY36">
        <v>15164</v>
      </c>
      <c r="NZ36">
        <v>65</v>
      </c>
      <c r="OA36">
        <v>0.4</v>
      </c>
      <c r="OB36">
        <v>1648455</v>
      </c>
      <c r="OC36">
        <v>10198</v>
      </c>
      <c r="OD36">
        <v>38.1</v>
      </c>
      <c r="OE36">
        <v>0.2</v>
      </c>
      <c r="OF36">
        <v>415778</v>
      </c>
      <c r="OG36">
        <v>6832</v>
      </c>
      <c r="OH36">
        <v>9.6</v>
      </c>
      <c r="OI36">
        <v>0.2</v>
      </c>
      <c r="OJ36">
        <v>1011764</v>
      </c>
      <c r="OK36">
        <v>658</v>
      </c>
      <c r="OL36">
        <v>1011764</v>
      </c>
      <c r="OM36" t="s">
        <v>0</v>
      </c>
      <c r="ON36">
        <v>47178</v>
      </c>
      <c r="OO36">
        <v>1849</v>
      </c>
      <c r="OP36">
        <v>4.7</v>
      </c>
      <c r="OQ36">
        <v>0.2</v>
      </c>
      <c r="OR36">
        <v>2685216</v>
      </c>
      <c r="OS36">
        <v>1188</v>
      </c>
      <c r="OT36">
        <v>2685216</v>
      </c>
      <c r="OU36" t="s">
        <v>0</v>
      </c>
      <c r="OV36">
        <v>1942760</v>
      </c>
      <c r="OW36">
        <v>5236</v>
      </c>
      <c r="OX36">
        <v>1942760</v>
      </c>
      <c r="OY36" t="s">
        <v>0</v>
      </c>
      <c r="OZ36">
        <v>1797485</v>
      </c>
      <c r="PA36">
        <v>6132</v>
      </c>
      <c r="PB36">
        <v>1797485</v>
      </c>
      <c r="PC36" t="s">
        <v>0</v>
      </c>
      <c r="PD36">
        <v>1587375</v>
      </c>
      <c r="PE36">
        <v>7646</v>
      </c>
      <c r="PF36">
        <v>88.3</v>
      </c>
      <c r="PG36">
        <v>0.2</v>
      </c>
      <c r="PH36">
        <v>1457740</v>
      </c>
      <c r="PI36">
        <v>8445</v>
      </c>
      <c r="PJ36">
        <v>81.099999999999994</v>
      </c>
      <c r="PK36">
        <v>0.3</v>
      </c>
      <c r="PL36">
        <v>179390</v>
      </c>
      <c r="PM36">
        <v>3229</v>
      </c>
      <c r="PN36">
        <v>10</v>
      </c>
      <c r="PO36">
        <v>0.2</v>
      </c>
      <c r="PP36">
        <v>210110</v>
      </c>
      <c r="PQ36">
        <v>4093</v>
      </c>
      <c r="PR36">
        <v>11.7</v>
      </c>
      <c r="PS36">
        <v>0.2</v>
      </c>
      <c r="PT36">
        <v>145275</v>
      </c>
      <c r="PU36">
        <v>2666</v>
      </c>
      <c r="PV36">
        <v>145275</v>
      </c>
      <c r="PW36" t="s">
        <v>0</v>
      </c>
      <c r="PX36">
        <v>91637</v>
      </c>
      <c r="PY36">
        <v>2077</v>
      </c>
      <c r="PZ36">
        <v>63.1</v>
      </c>
      <c r="QA36">
        <v>1</v>
      </c>
      <c r="QB36">
        <v>47797</v>
      </c>
      <c r="QC36">
        <v>1543</v>
      </c>
      <c r="QD36">
        <v>32.9</v>
      </c>
      <c r="QE36">
        <v>1</v>
      </c>
      <c r="QF36">
        <v>47206</v>
      </c>
      <c r="QG36">
        <v>1719</v>
      </c>
      <c r="QH36">
        <v>32.5</v>
      </c>
      <c r="QI36">
        <v>1</v>
      </c>
      <c r="QJ36">
        <v>53638</v>
      </c>
      <c r="QK36">
        <v>1842</v>
      </c>
      <c r="QL36">
        <v>36.9</v>
      </c>
      <c r="QM36">
        <v>1</v>
      </c>
      <c r="QN36">
        <v>742456</v>
      </c>
      <c r="QO36">
        <v>5023</v>
      </c>
      <c r="QP36">
        <v>742456</v>
      </c>
      <c r="QQ36" t="s">
        <v>0</v>
      </c>
      <c r="QR36">
        <v>639659</v>
      </c>
      <c r="QS36">
        <v>4766</v>
      </c>
      <c r="QT36">
        <v>86.2</v>
      </c>
      <c r="QU36">
        <v>0.3</v>
      </c>
      <c r="QV36">
        <v>325712</v>
      </c>
      <c r="QW36">
        <v>3659</v>
      </c>
      <c r="QX36">
        <v>43.9</v>
      </c>
      <c r="QY36">
        <v>0.5</v>
      </c>
      <c r="QZ36">
        <v>378539</v>
      </c>
      <c r="RA36">
        <v>4665</v>
      </c>
      <c r="RB36">
        <v>51</v>
      </c>
      <c r="RC36">
        <v>0.4</v>
      </c>
      <c r="RD36">
        <v>102797</v>
      </c>
      <c r="RE36">
        <v>2480</v>
      </c>
      <c r="RF36">
        <v>13.8</v>
      </c>
      <c r="RG36">
        <v>0.3</v>
      </c>
      <c r="RH36" t="s">
        <v>0</v>
      </c>
      <c r="RI36" t="s">
        <v>0</v>
      </c>
      <c r="RJ36">
        <v>14.3</v>
      </c>
      <c r="RK36">
        <v>0.2</v>
      </c>
      <c r="RL36" t="s">
        <v>0</v>
      </c>
      <c r="RM36" t="s">
        <v>0</v>
      </c>
      <c r="RN36">
        <v>22.3</v>
      </c>
      <c r="RO36">
        <v>0.5</v>
      </c>
      <c r="RP36" t="s">
        <v>0</v>
      </c>
      <c r="RQ36" t="s">
        <v>0</v>
      </c>
      <c r="RR36">
        <v>24.1</v>
      </c>
      <c r="RS36">
        <v>0.9</v>
      </c>
      <c r="RT36" t="s">
        <v>0</v>
      </c>
      <c r="RU36" t="s">
        <v>0</v>
      </c>
      <c r="RV36">
        <v>7.3</v>
      </c>
      <c r="RW36">
        <v>0.2</v>
      </c>
      <c r="RX36" t="s">
        <v>0</v>
      </c>
      <c r="RY36" t="s">
        <v>0</v>
      </c>
      <c r="RZ36">
        <v>10.199999999999999</v>
      </c>
      <c r="SA36">
        <v>0.4</v>
      </c>
      <c r="SB36" t="s">
        <v>0</v>
      </c>
      <c r="SC36" t="s">
        <v>0</v>
      </c>
      <c r="SD36">
        <v>9.6</v>
      </c>
      <c r="SE36">
        <v>0.8</v>
      </c>
      <c r="SF36" t="s">
        <v>0</v>
      </c>
      <c r="SG36" t="s">
        <v>0</v>
      </c>
      <c r="SH36">
        <v>37.799999999999997</v>
      </c>
      <c r="SI36">
        <v>0.7</v>
      </c>
      <c r="SJ36" t="s">
        <v>0</v>
      </c>
      <c r="SK36" t="s">
        <v>0</v>
      </c>
      <c r="SL36">
        <v>48.7</v>
      </c>
      <c r="SM36">
        <v>0.9</v>
      </c>
      <c r="SN36" t="s">
        <v>0</v>
      </c>
      <c r="SO36" t="s">
        <v>0</v>
      </c>
      <c r="SP36">
        <v>57</v>
      </c>
      <c r="SQ36">
        <v>2.2999999999999998</v>
      </c>
      <c r="SR36" t="s">
        <v>0</v>
      </c>
      <c r="SS36" t="s">
        <v>0</v>
      </c>
      <c r="ST36">
        <v>18.8</v>
      </c>
      <c r="SU36">
        <v>0.3</v>
      </c>
      <c r="SV36" t="s">
        <v>0</v>
      </c>
      <c r="SW36" t="s">
        <v>0</v>
      </c>
      <c r="SX36">
        <v>25.7</v>
      </c>
      <c r="SY36">
        <v>0.6</v>
      </c>
      <c r="SZ36" t="s">
        <v>0</v>
      </c>
      <c r="TA36" t="s">
        <v>0</v>
      </c>
      <c r="TB36">
        <v>25.4</v>
      </c>
      <c r="TC36">
        <v>0.6</v>
      </c>
      <c r="TD36" t="s">
        <v>0</v>
      </c>
      <c r="TE36" t="s">
        <v>0</v>
      </c>
      <c r="TF36">
        <v>29.4</v>
      </c>
      <c r="TG36">
        <v>0.8</v>
      </c>
      <c r="TH36" t="s">
        <v>0</v>
      </c>
      <c r="TI36" t="s">
        <v>0</v>
      </c>
      <c r="TJ36">
        <v>23.8</v>
      </c>
      <c r="TK36">
        <v>0.6</v>
      </c>
      <c r="TL36" t="s">
        <v>0</v>
      </c>
      <c r="TM36" t="s">
        <v>0</v>
      </c>
      <c r="TN36">
        <v>16.7</v>
      </c>
      <c r="TO36">
        <v>0.2</v>
      </c>
      <c r="TP36" t="s">
        <v>0</v>
      </c>
      <c r="TQ36" t="s">
        <v>0</v>
      </c>
      <c r="TR36">
        <v>18</v>
      </c>
      <c r="TS36">
        <v>0.3</v>
      </c>
      <c r="TT36" t="s">
        <v>0</v>
      </c>
      <c r="TU36" t="s">
        <v>0</v>
      </c>
      <c r="TV36">
        <v>11.4</v>
      </c>
      <c r="TW36">
        <v>0.3</v>
      </c>
      <c r="TX36" t="s">
        <v>0</v>
      </c>
      <c r="TY36" t="s">
        <v>0</v>
      </c>
      <c r="TZ36">
        <v>15.6</v>
      </c>
      <c r="UA36">
        <v>0.3</v>
      </c>
      <c r="UB36" t="s">
        <v>0</v>
      </c>
      <c r="UC36" t="s">
        <v>0</v>
      </c>
      <c r="UD36">
        <v>32.5</v>
      </c>
      <c r="UE36">
        <v>0.4</v>
      </c>
    </row>
    <row r="37" spans="1:551" x14ac:dyDescent="0.25">
      <c r="A37" t="s">
        <v>624</v>
      </c>
      <c r="B37">
        <v>22</v>
      </c>
      <c r="C37" t="s">
        <v>625</v>
      </c>
      <c r="D37">
        <v>3654913</v>
      </c>
      <c r="E37">
        <v>1625</v>
      </c>
      <c r="F37">
        <v>3654913</v>
      </c>
      <c r="G37" t="s">
        <v>0</v>
      </c>
      <c r="H37">
        <v>2209139</v>
      </c>
      <c r="I37">
        <v>6316</v>
      </c>
      <c r="J37">
        <v>60.4</v>
      </c>
      <c r="K37">
        <v>0.2</v>
      </c>
      <c r="L37">
        <v>2194054</v>
      </c>
      <c r="M37">
        <v>6223</v>
      </c>
      <c r="N37">
        <v>60</v>
      </c>
      <c r="O37">
        <v>0.2</v>
      </c>
      <c r="P37">
        <v>2025728</v>
      </c>
      <c r="Q37">
        <v>6954</v>
      </c>
      <c r="R37">
        <v>55.4</v>
      </c>
      <c r="S37">
        <v>0.2</v>
      </c>
      <c r="T37">
        <v>168326</v>
      </c>
      <c r="U37">
        <v>3564</v>
      </c>
      <c r="V37">
        <v>4.5999999999999996</v>
      </c>
      <c r="W37">
        <v>0.1</v>
      </c>
      <c r="X37">
        <v>15085</v>
      </c>
      <c r="Y37">
        <v>800</v>
      </c>
      <c r="Z37">
        <v>0.4</v>
      </c>
      <c r="AA37">
        <v>0.1</v>
      </c>
      <c r="AB37">
        <v>1445774</v>
      </c>
      <c r="AC37">
        <v>6770</v>
      </c>
      <c r="AD37">
        <v>39.6</v>
      </c>
      <c r="AE37">
        <v>0.2</v>
      </c>
      <c r="AF37">
        <v>2194054</v>
      </c>
      <c r="AG37">
        <v>6223</v>
      </c>
      <c r="AH37">
        <v>2194054</v>
      </c>
      <c r="AI37" t="s">
        <v>0</v>
      </c>
      <c r="AJ37" t="s">
        <v>0</v>
      </c>
      <c r="AK37" t="s">
        <v>0</v>
      </c>
      <c r="AL37">
        <v>7.7</v>
      </c>
      <c r="AM37">
        <v>0.2</v>
      </c>
      <c r="AN37">
        <v>1888386</v>
      </c>
      <c r="AO37">
        <v>1386</v>
      </c>
      <c r="AP37">
        <v>1888386</v>
      </c>
      <c r="AQ37" t="s">
        <v>0</v>
      </c>
      <c r="AR37">
        <v>1057323</v>
      </c>
      <c r="AS37">
        <v>4094</v>
      </c>
      <c r="AT37">
        <v>56</v>
      </c>
      <c r="AU37">
        <v>0.2</v>
      </c>
      <c r="AV37">
        <v>1055419</v>
      </c>
      <c r="AW37">
        <v>4115</v>
      </c>
      <c r="AX37">
        <v>55.9</v>
      </c>
      <c r="AY37">
        <v>0.2</v>
      </c>
      <c r="AZ37">
        <v>976632</v>
      </c>
      <c r="BA37">
        <v>4248</v>
      </c>
      <c r="BB37">
        <v>51.7</v>
      </c>
      <c r="BC37">
        <v>0.2</v>
      </c>
      <c r="BD37">
        <v>357590</v>
      </c>
      <c r="BE37">
        <v>1946</v>
      </c>
      <c r="BF37">
        <v>357590</v>
      </c>
      <c r="BG37" t="s">
        <v>0</v>
      </c>
      <c r="BH37">
        <v>242988</v>
      </c>
      <c r="BI37">
        <v>3344</v>
      </c>
      <c r="BJ37">
        <v>68</v>
      </c>
      <c r="BK37">
        <v>0.9</v>
      </c>
      <c r="BL37">
        <v>687701</v>
      </c>
      <c r="BM37">
        <v>2379</v>
      </c>
      <c r="BN37">
        <v>687701</v>
      </c>
      <c r="BO37" t="s">
        <v>0</v>
      </c>
      <c r="BP37">
        <v>493792</v>
      </c>
      <c r="BQ37">
        <v>4310</v>
      </c>
      <c r="BR37">
        <v>71.8</v>
      </c>
      <c r="BS37">
        <v>0.5</v>
      </c>
      <c r="BT37">
        <v>1997621</v>
      </c>
      <c r="BU37">
        <v>6903</v>
      </c>
      <c r="BV37">
        <v>1997621</v>
      </c>
      <c r="BW37" t="s">
        <v>0</v>
      </c>
      <c r="BX37">
        <v>1650033</v>
      </c>
      <c r="BY37">
        <v>7160</v>
      </c>
      <c r="BZ37">
        <v>82.6</v>
      </c>
      <c r="CA37">
        <v>0.2</v>
      </c>
      <c r="CB37">
        <v>192288</v>
      </c>
      <c r="CC37">
        <v>3668</v>
      </c>
      <c r="CD37">
        <v>9.6</v>
      </c>
      <c r="CE37">
        <v>0.2</v>
      </c>
      <c r="CF37">
        <v>26685</v>
      </c>
      <c r="CG37">
        <v>1289</v>
      </c>
      <c r="CH37">
        <v>1.3</v>
      </c>
      <c r="CI37">
        <v>0.1</v>
      </c>
      <c r="CJ37">
        <v>36091</v>
      </c>
      <c r="CK37">
        <v>1440</v>
      </c>
      <c r="CL37">
        <v>1.8</v>
      </c>
      <c r="CM37">
        <v>0.1</v>
      </c>
      <c r="CN37">
        <v>39726</v>
      </c>
      <c r="CO37">
        <v>1583</v>
      </c>
      <c r="CP37">
        <v>2</v>
      </c>
      <c r="CQ37">
        <v>0.1</v>
      </c>
      <c r="CR37">
        <v>52798</v>
      </c>
      <c r="CS37">
        <v>1806</v>
      </c>
      <c r="CT37">
        <v>2.6</v>
      </c>
      <c r="CU37">
        <v>0.1</v>
      </c>
      <c r="CV37">
        <v>25.2</v>
      </c>
      <c r="CW37">
        <v>0.1</v>
      </c>
      <c r="CX37" t="s">
        <v>0</v>
      </c>
      <c r="CY37" t="s">
        <v>0</v>
      </c>
      <c r="CZ37">
        <v>2025728</v>
      </c>
      <c r="DA37">
        <v>6954</v>
      </c>
      <c r="DB37">
        <v>2025728</v>
      </c>
      <c r="DC37" t="s">
        <v>0</v>
      </c>
      <c r="DD37">
        <v>666169</v>
      </c>
      <c r="DE37">
        <v>6077</v>
      </c>
      <c r="DF37">
        <v>32.9</v>
      </c>
      <c r="DG37">
        <v>0.2</v>
      </c>
      <c r="DH37">
        <v>391605</v>
      </c>
      <c r="DI37">
        <v>4022</v>
      </c>
      <c r="DJ37">
        <v>19.3</v>
      </c>
      <c r="DK37">
        <v>0.2</v>
      </c>
      <c r="DL37">
        <v>478367</v>
      </c>
      <c r="DM37">
        <v>4797</v>
      </c>
      <c r="DN37">
        <v>23.6</v>
      </c>
      <c r="DO37">
        <v>0.2</v>
      </c>
      <c r="DP37">
        <v>241025</v>
      </c>
      <c r="DQ37">
        <v>4262</v>
      </c>
      <c r="DR37">
        <v>11.9</v>
      </c>
      <c r="DS37">
        <v>0.2</v>
      </c>
      <c r="DT37">
        <v>248562</v>
      </c>
      <c r="DU37">
        <v>3571</v>
      </c>
      <c r="DV37">
        <v>12.3</v>
      </c>
      <c r="DW37">
        <v>0.2</v>
      </c>
      <c r="DX37">
        <v>2025728</v>
      </c>
      <c r="DY37">
        <v>6954</v>
      </c>
      <c r="DZ37">
        <v>2025728</v>
      </c>
      <c r="EA37" t="s">
        <v>0</v>
      </c>
      <c r="EB37">
        <v>92372</v>
      </c>
      <c r="EC37">
        <v>2299</v>
      </c>
      <c r="ED37">
        <v>4.5999999999999996</v>
      </c>
      <c r="EE37">
        <v>0.1</v>
      </c>
      <c r="EF37">
        <v>162181</v>
      </c>
      <c r="EG37">
        <v>3638</v>
      </c>
      <c r="EH37">
        <v>8</v>
      </c>
      <c r="EI37">
        <v>0.2</v>
      </c>
      <c r="EJ37">
        <v>159899</v>
      </c>
      <c r="EK37">
        <v>3113</v>
      </c>
      <c r="EL37">
        <v>7.9</v>
      </c>
      <c r="EM37">
        <v>0.1</v>
      </c>
      <c r="EN37">
        <v>52387</v>
      </c>
      <c r="EO37">
        <v>1741</v>
      </c>
      <c r="EP37">
        <v>2.6</v>
      </c>
      <c r="EQ37">
        <v>0.1</v>
      </c>
      <c r="ER37">
        <v>234419</v>
      </c>
      <c r="ES37">
        <v>3263</v>
      </c>
      <c r="ET37">
        <v>11.6</v>
      </c>
      <c r="EU37">
        <v>0.2</v>
      </c>
      <c r="EV37">
        <v>105005</v>
      </c>
      <c r="EW37">
        <v>2384</v>
      </c>
      <c r="EX37">
        <v>5.2</v>
      </c>
      <c r="EY37">
        <v>0.1</v>
      </c>
      <c r="EZ37">
        <v>32493</v>
      </c>
      <c r="FA37">
        <v>1791</v>
      </c>
      <c r="FB37">
        <v>1.6</v>
      </c>
      <c r="FC37">
        <v>0.1</v>
      </c>
      <c r="FD37">
        <v>104055</v>
      </c>
      <c r="FE37">
        <v>2733</v>
      </c>
      <c r="FF37">
        <v>5.0999999999999996</v>
      </c>
      <c r="FG37">
        <v>0.1</v>
      </c>
      <c r="FH37">
        <v>179265</v>
      </c>
      <c r="FI37">
        <v>2931</v>
      </c>
      <c r="FJ37">
        <v>8.8000000000000007</v>
      </c>
      <c r="FK37">
        <v>0.1</v>
      </c>
      <c r="FL37">
        <v>477327</v>
      </c>
      <c r="FM37">
        <v>4606</v>
      </c>
      <c r="FN37">
        <v>23.6</v>
      </c>
      <c r="FO37">
        <v>0.2</v>
      </c>
      <c r="FP37">
        <v>212144</v>
      </c>
      <c r="FQ37">
        <v>3402</v>
      </c>
      <c r="FR37">
        <v>10.5</v>
      </c>
      <c r="FS37">
        <v>0.2</v>
      </c>
      <c r="FT37">
        <v>104971</v>
      </c>
      <c r="FU37">
        <v>2584</v>
      </c>
      <c r="FV37">
        <v>5.2</v>
      </c>
      <c r="FW37">
        <v>0.1</v>
      </c>
      <c r="FX37">
        <v>109210</v>
      </c>
      <c r="FY37">
        <v>2608</v>
      </c>
      <c r="FZ37">
        <v>5.4</v>
      </c>
      <c r="GA37">
        <v>0.1</v>
      </c>
      <c r="GB37">
        <v>2025728</v>
      </c>
      <c r="GC37">
        <v>6954</v>
      </c>
      <c r="GD37">
        <v>2025728</v>
      </c>
      <c r="GE37" t="s">
        <v>0</v>
      </c>
      <c r="GF37">
        <v>1604427</v>
      </c>
      <c r="GG37">
        <v>7558</v>
      </c>
      <c r="GH37">
        <v>79.2</v>
      </c>
      <c r="GI37">
        <v>0.2</v>
      </c>
      <c r="GJ37">
        <v>306363</v>
      </c>
      <c r="GK37">
        <v>4210</v>
      </c>
      <c r="GL37">
        <v>15.1</v>
      </c>
      <c r="GM37">
        <v>0.2</v>
      </c>
      <c r="GN37">
        <v>112107</v>
      </c>
      <c r="GO37">
        <v>2527</v>
      </c>
      <c r="GP37">
        <v>5.5</v>
      </c>
      <c r="GQ37">
        <v>0.1</v>
      </c>
      <c r="GR37">
        <v>2831</v>
      </c>
      <c r="GS37">
        <v>409</v>
      </c>
      <c r="GT37">
        <v>0.1</v>
      </c>
      <c r="GU37">
        <v>0.1</v>
      </c>
      <c r="GV37">
        <v>1731398</v>
      </c>
      <c r="GW37">
        <v>5025</v>
      </c>
      <c r="GX37">
        <v>1731398</v>
      </c>
      <c r="GY37" t="s">
        <v>0</v>
      </c>
      <c r="GZ37">
        <v>175389</v>
      </c>
      <c r="HA37">
        <v>3061</v>
      </c>
      <c r="HB37">
        <v>10.1</v>
      </c>
      <c r="HC37">
        <v>0.2</v>
      </c>
      <c r="HD37">
        <v>116057</v>
      </c>
      <c r="HE37">
        <v>2372</v>
      </c>
      <c r="HF37">
        <v>6.7</v>
      </c>
      <c r="HG37">
        <v>0.1</v>
      </c>
      <c r="HH37">
        <v>217899</v>
      </c>
      <c r="HI37">
        <v>3117</v>
      </c>
      <c r="HJ37">
        <v>12.6</v>
      </c>
      <c r="HK37">
        <v>0.2</v>
      </c>
      <c r="HL37">
        <v>185170</v>
      </c>
      <c r="HM37">
        <v>2846</v>
      </c>
      <c r="HN37">
        <v>10.7</v>
      </c>
      <c r="HO37">
        <v>0.2</v>
      </c>
      <c r="HP37">
        <v>230953</v>
      </c>
      <c r="HQ37">
        <v>3450</v>
      </c>
      <c r="HR37">
        <v>13.3</v>
      </c>
      <c r="HS37">
        <v>0.2</v>
      </c>
      <c r="HT37">
        <v>282332</v>
      </c>
      <c r="HU37">
        <v>4114</v>
      </c>
      <c r="HV37">
        <v>16.3</v>
      </c>
      <c r="HW37">
        <v>0.2</v>
      </c>
      <c r="HX37">
        <v>187431</v>
      </c>
      <c r="HY37">
        <v>2961</v>
      </c>
      <c r="HZ37">
        <v>10.8</v>
      </c>
      <c r="IA37">
        <v>0.2</v>
      </c>
      <c r="IB37">
        <v>201502</v>
      </c>
      <c r="IC37">
        <v>3256</v>
      </c>
      <c r="ID37">
        <v>11.6</v>
      </c>
      <c r="IE37">
        <v>0.2</v>
      </c>
      <c r="IF37">
        <v>71073</v>
      </c>
      <c r="IG37">
        <v>1863</v>
      </c>
      <c r="IH37">
        <v>4.0999999999999996</v>
      </c>
      <c r="II37">
        <v>0.1</v>
      </c>
      <c r="IJ37">
        <v>63592</v>
      </c>
      <c r="IK37">
        <v>1870</v>
      </c>
      <c r="IL37">
        <v>3.7</v>
      </c>
      <c r="IM37">
        <v>0.1</v>
      </c>
      <c r="IN37">
        <v>45652</v>
      </c>
      <c r="IO37">
        <v>316</v>
      </c>
      <c r="IP37" t="s">
        <v>0</v>
      </c>
      <c r="IQ37" t="s">
        <v>0</v>
      </c>
      <c r="IR37">
        <v>65229</v>
      </c>
      <c r="IS37">
        <v>401</v>
      </c>
      <c r="IT37" t="s">
        <v>0</v>
      </c>
      <c r="IU37" t="s">
        <v>0</v>
      </c>
      <c r="IV37">
        <v>1315966</v>
      </c>
      <c r="IW37">
        <v>5730</v>
      </c>
      <c r="IX37">
        <v>76</v>
      </c>
      <c r="IY37">
        <v>0.2</v>
      </c>
      <c r="IZ37">
        <v>68685</v>
      </c>
      <c r="JA37">
        <v>433</v>
      </c>
      <c r="JB37" t="s">
        <v>0</v>
      </c>
      <c r="JC37" t="s">
        <v>0</v>
      </c>
      <c r="JD37">
        <v>515050</v>
      </c>
      <c r="JE37">
        <v>3009</v>
      </c>
      <c r="JF37">
        <v>29.7</v>
      </c>
      <c r="JG37">
        <v>0.2</v>
      </c>
      <c r="JH37">
        <v>16081</v>
      </c>
      <c r="JI37">
        <v>74</v>
      </c>
      <c r="JJ37" t="s">
        <v>0</v>
      </c>
      <c r="JK37" t="s">
        <v>0</v>
      </c>
      <c r="JL37">
        <v>284356</v>
      </c>
      <c r="JM37">
        <v>3261</v>
      </c>
      <c r="JN37">
        <v>16.399999999999999</v>
      </c>
      <c r="JO37">
        <v>0.2</v>
      </c>
      <c r="JP37">
        <v>22143</v>
      </c>
      <c r="JQ37">
        <v>320</v>
      </c>
      <c r="JR37" t="s">
        <v>0</v>
      </c>
      <c r="JS37" t="s">
        <v>0</v>
      </c>
      <c r="JT37">
        <v>124108</v>
      </c>
      <c r="JU37">
        <v>2024</v>
      </c>
      <c r="JV37">
        <v>7.2</v>
      </c>
      <c r="JW37">
        <v>0.1</v>
      </c>
      <c r="JX37">
        <v>8986</v>
      </c>
      <c r="JY37">
        <v>102</v>
      </c>
      <c r="JZ37" t="s">
        <v>0</v>
      </c>
      <c r="KA37" t="s">
        <v>0</v>
      </c>
      <c r="KB37">
        <v>26391</v>
      </c>
      <c r="KC37">
        <v>1352</v>
      </c>
      <c r="KD37">
        <v>1.5</v>
      </c>
      <c r="KE37">
        <v>0.1</v>
      </c>
      <c r="KF37">
        <v>2935</v>
      </c>
      <c r="KG37">
        <v>163</v>
      </c>
      <c r="KH37" t="s">
        <v>0</v>
      </c>
      <c r="KI37" t="s">
        <v>0</v>
      </c>
      <c r="KJ37">
        <v>282174</v>
      </c>
      <c r="KK37">
        <v>3604</v>
      </c>
      <c r="KL37">
        <v>16.3</v>
      </c>
      <c r="KM37">
        <v>0.2</v>
      </c>
      <c r="KN37">
        <v>1122841</v>
      </c>
      <c r="KO37">
        <v>5569</v>
      </c>
      <c r="KP37">
        <v>1122841</v>
      </c>
      <c r="KQ37" t="s">
        <v>0</v>
      </c>
      <c r="KR37">
        <v>72618</v>
      </c>
      <c r="KS37">
        <v>1885</v>
      </c>
      <c r="KT37">
        <v>6.5</v>
      </c>
      <c r="KU37">
        <v>0.2</v>
      </c>
      <c r="KV37">
        <v>48363</v>
      </c>
      <c r="KW37">
        <v>1650</v>
      </c>
      <c r="KX37">
        <v>4.3</v>
      </c>
      <c r="KY37">
        <v>0.1</v>
      </c>
      <c r="KZ37">
        <v>112732</v>
      </c>
      <c r="LA37">
        <v>1985</v>
      </c>
      <c r="LB37">
        <v>10</v>
      </c>
      <c r="LC37">
        <v>0.2</v>
      </c>
      <c r="LD37">
        <v>107847</v>
      </c>
      <c r="LE37">
        <v>2258</v>
      </c>
      <c r="LF37">
        <v>9.6</v>
      </c>
      <c r="LG37">
        <v>0.2</v>
      </c>
      <c r="LH37">
        <v>147295</v>
      </c>
      <c r="LI37">
        <v>2824</v>
      </c>
      <c r="LJ37">
        <v>13.1</v>
      </c>
      <c r="LK37">
        <v>0.2</v>
      </c>
      <c r="LL37">
        <v>199867</v>
      </c>
      <c r="LM37">
        <v>3298</v>
      </c>
      <c r="LN37">
        <v>17.8</v>
      </c>
      <c r="LO37">
        <v>0.3</v>
      </c>
      <c r="LP37">
        <v>147120</v>
      </c>
      <c r="LQ37">
        <v>2415</v>
      </c>
      <c r="LR37">
        <v>13.1</v>
      </c>
      <c r="LS37">
        <v>0.2</v>
      </c>
      <c r="LT37">
        <v>170056</v>
      </c>
      <c r="LU37">
        <v>3279</v>
      </c>
      <c r="LV37">
        <v>15.1</v>
      </c>
      <c r="LW37">
        <v>0.3</v>
      </c>
      <c r="LX37">
        <v>61332</v>
      </c>
      <c r="LY37">
        <v>1719</v>
      </c>
      <c r="LZ37">
        <v>5.5</v>
      </c>
      <c r="MA37">
        <v>0.1</v>
      </c>
      <c r="MB37">
        <v>55611</v>
      </c>
      <c r="MC37">
        <v>1669</v>
      </c>
      <c r="MD37">
        <v>5</v>
      </c>
      <c r="ME37">
        <v>0.1</v>
      </c>
      <c r="MF37">
        <v>58068</v>
      </c>
      <c r="MG37">
        <v>624</v>
      </c>
      <c r="MH37" t="s">
        <v>0</v>
      </c>
      <c r="MI37" t="s">
        <v>0</v>
      </c>
      <c r="MJ37">
        <v>77509</v>
      </c>
      <c r="MK37">
        <v>556</v>
      </c>
      <c r="ML37" t="s">
        <v>0</v>
      </c>
      <c r="MM37" t="s">
        <v>0</v>
      </c>
      <c r="MN37">
        <v>25515</v>
      </c>
      <c r="MO37">
        <v>159</v>
      </c>
      <c r="MP37" t="s">
        <v>0</v>
      </c>
      <c r="MQ37" t="s">
        <v>0</v>
      </c>
      <c r="MR37">
        <v>608557</v>
      </c>
      <c r="MS37">
        <v>4047</v>
      </c>
      <c r="MT37">
        <v>608557</v>
      </c>
      <c r="MU37" t="s">
        <v>0</v>
      </c>
      <c r="MV37">
        <v>26350</v>
      </c>
      <c r="MW37">
        <v>242</v>
      </c>
      <c r="MX37" t="s">
        <v>0</v>
      </c>
      <c r="MY37" t="s">
        <v>0</v>
      </c>
      <c r="MZ37">
        <v>39832</v>
      </c>
      <c r="NA37">
        <v>489</v>
      </c>
      <c r="NB37" t="s">
        <v>0</v>
      </c>
      <c r="NC37" t="s">
        <v>0</v>
      </c>
      <c r="ND37">
        <v>30027</v>
      </c>
      <c r="NE37">
        <v>150</v>
      </c>
      <c r="NF37" t="s">
        <v>0</v>
      </c>
      <c r="NG37" t="s">
        <v>0</v>
      </c>
      <c r="NH37">
        <v>49691</v>
      </c>
      <c r="NI37">
        <v>512</v>
      </c>
      <c r="NJ37" t="s">
        <v>0</v>
      </c>
      <c r="NK37" t="s">
        <v>0</v>
      </c>
      <c r="NL37">
        <v>32910</v>
      </c>
      <c r="NM37">
        <v>361</v>
      </c>
      <c r="NN37" t="s">
        <v>0</v>
      </c>
      <c r="NO37" t="s">
        <v>0</v>
      </c>
      <c r="NP37">
        <v>4542312</v>
      </c>
      <c r="NQ37">
        <v>798</v>
      </c>
      <c r="NR37">
        <v>4542312</v>
      </c>
      <c r="NS37" t="s">
        <v>0</v>
      </c>
      <c r="NT37">
        <v>3901152</v>
      </c>
      <c r="NU37">
        <v>9254</v>
      </c>
      <c r="NV37">
        <v>85.9</v>
      </c>
      <c r="NW37">
        <v>0.2</v>
      </c>
      <c r="NX37">
        <v>2756186</v>
      </c>
      <c r="NY37">
        <v>15087</v>
      </c>
      <c r="NZ37">
        <v>60.7</v>
      </c>
      <c r="OA37">
        <v>0.3</v>
      </c>
      <c r="OB37">
        <v>1623022</v>
      </c>
      <c r="OC37">
        <v>7702</v>
      </c>
      <c r="OD37">
        <v>35.700000000000003</v>
      </c>
      <c r="OE37">
        <v>0.2</v>
      </c>
      <c r="OF37">
        <v>641160</v>
      </c>
      <c r="OG37">
        <v>9473</v>
      </c>
      <c r="OH37">
        <v>14.1</v>
      </c>
      <c r="OI37">
        <v>0.2</v>
      </c>
      <c r="OJ37">
        <v>1112325</v>
      </c>
      <c r="OK37">
        <v>558</v>
      </c>
      <c r="OL37">
        <v>1112325</v>
      </c>
      <c r="OM37" t="s">
        <v>0</v>
      </c>
      <c r="ON37">
        <v>53120</v>
      </c>
      <c r="OO37">
        <v>2777</v>
      </c>
      <c r="OP37">
        <v>4.8</v>
      </c>
      <c r="OQ37">
        <v>0.2</v>
      </c>
      <c r="OR37">
        <v>2817139</v>
      </c>
      <c r="OS37">
        <v>1117</v>
      </c>
      <c r="OT37">
        <v>2817139</v>
      </c>
      <c r="OU37" t="s">
        <v>0</v>
      </c>
      <c r="OV37">
        <v>2061741</v>
      </c>
      <c r="OW37">
        <v>6063</v>
      </c>
      <c r="OX37">
        <v>2061741</v>
      </c>
      <c r="OY37" t="s">
        <v>0</v>
      </c>
      <c r="OZ37">
        <v>1904067</v>
      </c>
      <c r="PA37">
        <v>6847</v>
      </c>
      <c r="PB37">
        <v>1904067</v>
      </c>
      <c r="PC37" t="s">
        <v>0</v>
      </c>
      <c r="PD37">
        <v>1557806</v>
      </c>
      <c r="PE37">
        <v>8486</v>
      </c>
      <c r="PF37">
        <v>81.8</v>
      </c>
      <c r="PG37">
        <v>0.3</v>
      </c>
      <c r="PH37">
        <v>1461956</v>
      </c>
      <c r="PI37">
        <v>8691</v>
      </c>
      <c r="PJ37">
        <v>76.8</v>
      </c>
      <c r="PK37">
        <v>0.3</v>
      </c>
      <c r="PL37">
        <v>141528</v>
      </c>
      <c r="PM37">
        <v>2532</v>
      </c>
      <c r="PN37">
        <v>7.4</v>
      </c>
      <c r="PO37">
        <v>0.1</v>
      </c>
      <c r="PP37">
        <v>346261</v>
      </c>
      <c r="PQ37">
        <v>5992</v>
      </c>
      <c r="PR37">
        <v>18.2</v>
      </c>
      <c r="PS37">
        <v>0.3</v>
      </c>
      <c r="PT37">
        <v>157674</v>
      </c>
      <c r="PU37">
        <v>3496</v>
      </c>
      <c r="PV37">
        <v>157674</v>
      </c>
      <c r="PW37" t="s">
        <v>0</v>
      </c>
      <c r="PX37">
        <v>81739</v>
      </c>
      <c r="PY37">
        <v>2249</v>
      </c>
      <c r="PZ37">
        <v>51.8</v>
      </c>
      <c r="QA37">
        <v>1.1000000000000001</v>
      </c>
      <c r="QB37">
        <v>47806</v>
      </c>
      <c r="QC37">
        <v>1797</v>
      </c>
      <c r="QD37">
        <v>30.3</v>
      </c>
      <c r="QE37">
        <v>1</v>
      </c>
      <c r="QF37">
        <v>38400</v>
      </c>
      <c r="QG37">
        <v>1621</v>
      </c>
      <c r="QH37">
        <v>24.4</v>
      </c>
      <c r="QI37">
        <v>1</v>
      </c>
      <c r="QJ37">
        <v>75935</v>
      </c>
      <c r="QK37">
        <v>2598</v>
      </c>
      <c r="QL37">
        <v>48.2</v>
      </c>
      <c r="QM37">
        <v>1.1000000000000001</v>
      </c>
      <c r="QN37">
        <v>755398</v>
      </c>
      <c r="QO37">
        <v>6161</v>
      </c>
      <c r="QP37">
        <v>755398</v>
      </c>
      <c r="QQ37" t="s">
        <v>0</v>
      </c>
      <c r="QR37">
        <v>593350</v>
      </c>
      <c r="QS37">
        <v>4932</v>
      </c>
      <c r="QT37">
        <v>78.5</v>
      </c>
      <c r="QU37">
        <v>0.4</v>
      </c>
      <c r="QV37">
        <v>342975</v>
      </c>
      <c r="QW37">
        <v>4030</v>
      </c>
      <c r="QX37">
        <v>45.4</v>
      </c>
      <c r="QY37">
        <v>0.5</v>
      </c>
      <c r="QZ37">
        <v>301995</v>
      </c>
      <c r="RA37">
        <v>3658</v>
      </c>
      <c r="RB37">
        <v>40</v>
      </c>
      <c r="RC37">
        <v>0.4</v>
      </c>
      <c r="RD37">
        <v>162048</v>
      </c>
      <c r="RE37">
        <v>3605</v>
      </c>
      <c r="RF37">
        <v>21.5</v>
      </c>
      <c r="RG37">
        <v>0.4</v>
      </c>
      <c r="RH37" t="s">
        <v>0</v>
      </c>
      <c r="RI37" t="s">
        <v>0</v>
      </c>
      <c r="RJ37">
        <v>15.1</v>
      </c>
      <c r="RK37">
        <v>0.3</v>
      </c>
      <c r="RL37" t="s">
        <v>0</v>
      </c>
      <c r="RM37" t="s">
        <v>0</v>
      </c>
      <c r="RN37">
        <v>23.1</v>
      </c>
      <c r="RO37">
        <v>0.5</v>
      </c>
      <c r="RP37" t="s">
        <v>0</v>
      </c>
      <c r="RQ37" t="s">
        <v>0</v>
      </c>
      <c r="RR37">
        <v>23.7</v>
      </c>
      <c r="RS37">
        <v>1</v>
      </c>
      <c r="RT37" t="s">
        <v>0</v>
      </c>
      <c r="RU37" t="s">
        <v>0</v>
      </c>
      <c r="RV37">
        <v>5.8</v>
      </c>
      <c r="RW37">
        <v>0.2</v>
      </c>
      <c r="RX37" t="s">
        <v>0</v>
      </c>
      <c r="RY37" t="s">
        <v>0</v>
      </c>
      <c r="RZ37">
        <v>7.2</v>
      </c>
      <c r="SA37">
        <v>0.3</v>
      </c>
      <c r="SB37" t="s">
        <v>0</v>
      </c>
      <c r="SC37" t="s">
        <v>0</v>
      </c>
      <c r="SD37">
        <v>6.6</v>
      </c>
      <c r="SE37">
        <v>0.7</v>
      </c>
      <c r="SF37" t="s">
        <v>0</v>
      </c>
      <c r="SG37" t="s">
        <v>0</v>
      </c>
      <c r="SH37">
        <v>38.4</v>
      </c>
      <c r="SI37">
        <v>0.7</v>
      </c>
      <c r="SJ37" t="s">
        <v>0</v>
      </c>
      <c r="SK37" t="s">
        <v>0</v>
      </c>
      <c r="SL37">
        <v>48.9</v>
      </c>
      <c r="SM37">
        <v>0.9</v>
      </c>
      <c r="SN37" t="s">
        <v>0</v>
      </c>
      <c r="SO37" t="s">
        <v>0</v>
      </c>
      <c r="SP37">
        <v>53.9</v>
      </c>
      <c r="SQ37">
        <v>2</v>
      </c>
      <c r="SR37" t="s">
        <v>0</v>
      </c>
      <c r="SS37" t="s">
        <v>0</v>
      </c>
      <c r="ST37">
        <v>19.7</v>
      </c>
      <c r="SU37">
        <v>0.3</v>
      </c>
      <c r="SV37" t="s">
        <v>0</v>
      </c>
      <c r="SW37" t="s">
        <v>0</v>
      </c>
      <c r="SX37">
        <v>27.8</v>
      </c>
      <c r="SY37">
        <v>0.6</v>
      </c>
      <c r="SZ37" t="s">
        <v>0</v>
      </c>
      <c r="TA37" t="s">
        <v>0</v>
      </c>
      <c r="TB37">
        <v>27.6</v>
      </c>
      <c r="TC37">
        <v>0.6</v>
      </c>
      <c r="TD37" t="s">
        <v>0</v>
      </c>
      <c r="TE37" t="s">
        <v>0</v>
      </c>
      <c r="TF37">
        <v>30.6</v>
      </c>
      <c r="TG37">
        <v>0.9</v>
      </c>
      <c r="TH37" t="s">
        <v>0</v>
      </c>
      <c r="TI37" t="s">
        <v>0</v>
      </c>
      <c r="TJ37">
        <v>26.4</v>
      </c>
      <c r="TK37">
        <v>0.6</v>
      </c>
      <c r="TL37" t="s">
        <v>0</v>
      </c>
      <c r="TM37" t="s">
        <v>0</v>
      </c>
      <c r="TN37">
        <v>17.100000000000001</v>
      </c>
      <c r="TO37">
        <v>0.2</v>
      </c>
      <c r="TP37" t="s">
        <v>0</v>
      </c>
      <c r="TQ37" t="s">
        <v>0</v>
      </c>
      <c r="TR37">
        <v>18</v>
      </c>
      <c r="TS37">
        <v>0.2</v>
      </c>
      <c r="TT37" t="s">
        <v>0</v>
      </c>
      <c r="TU37" t="s">
        <v>0</v>
      </c>
      <c r="TV37">
        <v>12.9</v>
      </c>
      <c r="TW37">
        <v>0.3</v>
      </c>
      <c r="TX37" t="s">
        <v>0</v>
      </c>
      <c r="TY37" t="s">
        <v>0</v>
      </c>
      <c r="TZ37">
        <v>16.8</v>
      </c>
      <c r="UA37">
        <v>0.3</v>
      </c>
      <c r="UB37" t="s">
        <v>0</v>
      </c>
      <c r="UC37" t="s">
        <v>0</v>
      </c>
      <c r="UD37">
        <v>32.299999999999997</v>
      </c>
      <c r="UE37">
        <v>0.3</v>
      </c>
    </row>
    <row r="38" spans="1:551" x14ac:dyDescent="0.25">
      <c r="A38" t="s">
        <v>626</v>
      </c>
      <c r="B38">
        <v>23</v>
      </c>
      <c r="C38" t="s">
        <v>627</v>
      </c>
      <c r="D38">
        <v>1101688</v>
      </c>
      <c r="E38">
        <v>634</v>
      </c>
      <c r="F38">
        <v>1101688</v>
      </c>
      <c r="G38" t="s">
        <v>0</v>
      </c>
      <c r="H38">
        <v>696028</v>
      </c>
      <c r="I38">
        <v>3137</v>
      </c>
      <c r="J38">
        <v>63.2</v>
      </c>
      <c r="K38">
        <v>0.3</v>
      </c>
      <c r="L38">
        <v>694258</v>
      </c>
      <c r="M38">
        <v>3130</v>
      </c>
      <c r="N38">
        <v>63</v>
      </c>
      <c r="O38">
        <v>0.3</v>
      </c>
      <c r="P38">
        <v>652638</v>
      </c>
      <c r="Q38">
        <v>3365</v>
      </c>
      <c r="R38">
        <v>59.2</v>
      </c>
      <c r="S38">
        <v>0.3</v>
      </c>
      <c r="T38">
        <v>41620</v>
      </c>
      <c r="U38">
        <v>1435</v>
      </c>
      <c r="V38">
        <v>3.8</v>
      </c>
      <c r="W38">
        <v>0.1</v>
      </c>
      <c r="X38">
        <v>1770</v>
      </c>
      <c r="Y38">
        <v>287</v>
      </c>
      <c r="Z38">
        <v>0.2</v>
      </c>
      <c r="AA38">
        <v>0.1</v>
      </c>
      <c r="AB38">
        <v>405660</v>
      </c>
      <c r="AC38">
        <v>3073</v>
      </c>
      <c r="AD38">
        <v>36.799999999999997</v>
      </c>
      <c r="AE38">
        <v>0.3</v>
      </c>
      <c r="AF38">
        <v>694258</v>
      </c>
      <c r="AG38">
        <v>3130</v>
      </c>
      <c r="AH38">
        <v>694258</v>
      </c>
      <c r="AI38" t="s">
        <v>0</v>
      </c>
      <c r="AJ38" t="s">
        <v>0</v>
      </c>
      <c r="AK38" t="s">
        <v>0</v>
      </c>
      <c r="AL38">
        <v>6</v>
      </c>
      <c r="AM38">
        <v>0.2</v>
      </c>
      <c r="AN38">
        <v>568081</v>
      </c>
      <c r="AO38">
        <v>526</v>
      </c>
      <c r="AP38">
        <v>568081</v>
      </c>
      <c r="AQ38" t="s">
        <v>0</v>
      </c>
      <c r="AR38">
        <v>338626</v>
      </c>
      <c r="AS38">
        <v>2101</v>
      </c>
      <c r="AT38">
        <v>59.6</v>
      </c>
      <c r="AU38">
        <v>0.4</v>
      </c>
      <c r="AV38">
        <v>338520</v>
      </c>
      <c r="AW38">
        <v>2102</v>
      </c>
      <c r="AX38">
        <v>59.6</v>
      </c>
      <c r="AY38">
        <v>0.4</v>
      </c>
      <c r="AZ38">
        <v>320995</v>
      </c>
      <c r="BA38">
        <v>2315</v>
      </c>
      <c r="BB38">
        <v>56.5</v>
      </c>
      <c r="BC38">
        <v>0.4</v>
      </c>
      <c r="BD38">
        <v>76082</v>
      </c>
      <c r="BE38">
        <v>954</v>
      </c>
      <c r="BF38">
        <v>76082</v>
      </c>
      <c r="BG38" t="s">
        <v>0</v>
      </c>
      <c r="BH38">
        <v>52626</v>
      </c>
      <c r="BI38">
        <v>1327</v>
      </c>
      <c r="BJ38">
        <v>69.2</v>
      </c>
      <c r="BK38">
        <v>1.4</v>
      </c>
      <c r="BL38">
        <v>169547</v>
      </c>
      <c r="BM38">
        <v>967</v>
      </c>
      <c r="BN38">
        <v>169547</v>
      </c>
      <c r="BO38" t="s">
        <v>0</v>
      </c>
      <c r="BP38">
        <v>126145</v>
      </c>
      <c r="BQ38">
        <v>1819</v>
      </c>
      <c r="BR38">
        <v>74.400000000000006</v>
      </c>
      <c r="BS38">
        <v>1</v>
      </c>
      <c r="BT38">
        <v>639116</v>
      </c>
      <c r="BU38">
        <v>3270</v>
      </c>
      <c r="BV38">
        <v>639116</v>
      </c>
      <c r="BW38" t="s">
        <v>0</v>
      </c>
      <c r="BX38">
        <v>499506</v>
      </c>
      <c r="BY38">
        <v>3377</v>
      </c>
      <c r="BZ38">
        <v>78.2</v>
      </c>
      <c r="CA38">
        <v>0.4</v>
      </c>
      <c r="CB38">
        <v>64476</v>
      </c>
      <c r="CC38">
        <v>1866</v>
      </c>
      <c r="CD38">
        <v>10.1</v>
      </c>
      <c r="CE38">
        <v>0.3</v>
      </c>
      <c r="CF38">
        <v>4110</v>
      </c>
      <c r="CG38">
        <v>439</v>
      </c>
      <c r="CH38">
        <v>0.6</v>
      </c>
      <c r="CI38">
        <v>0.1</v>
      </c>
      <c r="CJ38">
        <v>25640</v>
      </c>
      <c r="CK38">
        <v>1120</v>
      </c>
      <c r="CL38">
        <v>4</v>
      </c>
      <c r="CM38">
        <v>0.2</v>
      </c>
      <c r="CN38">
        <v>10392</v>
      </c>
      <c r="CO38">
        <v>868</v>
      </c>
      <c r="CP38">
        <v>1.6</v>
      </c>
      <c r="CQ38">
        <v>0.1</v>
      </c>
      <c r="CR38">
        <v>34992</v>
      </c>
      <c r="CS38">
        <v>1225</v>
      </c>
      <c r="CT38">
        <v>5.5</v>
      </c>
      <c r="CU38">
        <v>0.2</v>
      </c>
      <c r="CV38">
        <v>23.7</v>
      </c>
      <c r="CW38">
        <v>0.2</v>
      </c>
      <c r="CX38" t="s">
        <v>0</v>
      </c>
      <c r="CY38" t="s">
        <v>0</v>
      </c>
      <c r="CZ38">
        <v>652638</v>
      </c>
      <c r="DA38">
        <v>3365</v>
      </c>
      <c r="DB38">
        <v>652638</v>
      </c>
      <c r="DC38" t="s">
        <v>0</v>
      </c>
      <c r="DD38">
        <v>234520</v>
      </c>
      <c r="DE38">
        <v>3127</v>
      </c>
      <c r="DF38">
        <v>35.9</v>
      </c>
      <c r="DG38">
        <v>0.4</v>
      </c>
      <c r="DH38">
        <v>120381</v>
      </c>
      <c r="DI38">
        <v>2331</v>
      </c>
      <c r="DJ38">
        <v>18.399999999999999</v>
      </c>
      <c r="DK38">
        <v>0.3</v>
      </c>
      <c r="DL38">
        <v>153816</v>
      </c>
      <c r="DM38">
        <v>2316</v>
      </c>
      <c r="DN38">
        <v>23.6</v>
      </c>
      <c r="DO38">
        <v>0.3</v>
      </c>
      <c r="DP38">
        <v>69796</v>
      </c>
      <c r="DQ38">
        <v>1704</v>
      </c>
      <c r="DR38">
        <v>10.7</v>
      </c>
      <c r="DS38">
        <v>0.3</v>
      </c>
      <c r="DT38">
        <v>74125</v>
      </c>
      <c r="DU38">
        <v>1801</v>
      </c>
      <c r="DV38">
        <v>11.4</v>
      </c>
      <c r="DW38">
        <v>0.3</v>
      </c>
      <c r="DX38">
        <v>652638</v>
      </c>
      <c r="DY38">
        <v>3365</v>
      </c>
      <c r="DZ38">
        <v>652638</v>
      </c>
      <c r="EA38" t="s">
        <v>0</v>
      </c>
      <c r="EB38">
        <v>16575</v>
      </c>
      <c r="EC38">
        <v>713</v>
      </c>
      <c r="ED38">
        <v>2.5</v>
      </c>
      <c r="EE38">
        <v>0.1</v>
      </c>
      <c r="EF38">
        <v>44921</v>
      </c>
      <c r="EG38">
        <v>1326</v>
      </c>
      <c r="EH38">
        <v>6.9</v>
      </c>
      <c r="EI38">
        <v>0.2</v>
      </c>
      <c r="EJ38">
        <v>60195</v>
      </c>
      <c r="EK38">
        <v>1616</v>
      </c>
      <c r="EL38">
        <v>9.1999999999999993</v>
      </c>
      <c r="EM38">
        <v>0.2</v>
      </c>
      <c r="EN38">
        <v>15000</v>
      </c>
      <c r="EO38">
        <v>854</v>
      </c>
      <c r="EP38">
        <v>2.2999999999999998</v>
      </c>
      <c r="EQ38">
        <v>0.1</v>
      </c>
      <c r="ER38">
        <v>87534</v>
      </c>
      <c r="ES38">
        <v>2042</v>
      </c>
      <c r="ET38">
        <v>13.4</v>
      </c>
      <c r="EU38">
        <v>0.3</v>
      </c>
      <c r="EV38">
        <v>24491</v>
      </c>
      <c r="EW38">
        <v>1071</v>
      </c>
      <c r="EX38">
        <v>3.8</v>
      </c>
      <c r="EY38">
        <v>0.2</v>
      </c>
      <c r="EZ38">
        <v>11210</v>
      </c>
      <c r="FA38">
        <v>615</v>
      </c>
      <c r="FB38">
        <v>1.7</v>
      </c>
      <c r="FC38">
        <v>0.1</v>
      </c>
      <c r="FD38">
        <v>38880</v>
      </c>
      <c r="FE38">
        <v>1410</v>
      </c>
      <c r="FF38">
        <v>6</v>
      </c>
      <c r="FG38">
        <v>0.2</v>
      </c>
      <c r="FH38">
        <v>56093</v>
      </c>
      <c r="FI38">
        <v>1717</v>
      </c>
      <c r="FJ38">
        <v>8.6</v>
      </c>
      <c r="FK38">
        <v>0.3</v>
      </c>
      <c r="FL38">
        <v>180704</v>
      </c>
      <c r="FM38">
        <v>2756</v>
      </c>
      <c r="FN38">
        <v>27.7</v>
      </c>
      <c r="FO38">
        <v>0.4</v>
      </c>
      <c r="FP38">
        <v>58956</v>
      </c>
      <c r="FQ38">
        <v>1791</v>
      </c>
      <c r="FR38">
        <v>9</v>
      </c>
      <c r="FS38">
        <v>0.3</v>
      </c>
      <c r="FT38">
        <v>29847</v>
      </c>
      <c r="FU38">
        <v>1235</v>
      </c>
      <c r="FV38">
        <v>4.5999999999999996</v>
      </c>
      <c r="FW38">
        <v>0.2</v>
      </c>
      <c r="FX38">
        <v>28232</v>
      </c>
      <c r="FY38">
        <v>1183</v>
      </c>
      <c r="FZ38">
        <v>4.3</v>
      </c>
      <c r="GA38">
        <v>0.2</v>
      </c>
      <c r="GB38">
        <v>652638</v>
      </c>
      <c r="GC38">
        <v>3365</v>
      </c>
      <c r="GD38">
        <v>652638</v>
      </c>
      <c r="GE38" t="s">
        <v>0</v>
      </c>
      <c r="GF38">
        <v>505757</v>
      </c>
      <c r="GG38">
        <v>3454</v>
      </c>
      <c r="GH38">
        <v>77.5</v>
      </c>
      <c r="GI38">
        <v>0.4</v>
      </c>
      <c r="GJ38">
        <v>90274</v>
      </c>
      <c r="GK38">
        <v>1933</v>
      </c>
      <c r="GL38">
        <v>13.8</v>
      </c>
      <c r="GM38">
        <v>0.3</v>
      </c>
      <c r="GN38">
        <v>55785</v>
      </c>
      <c r="GO38">
        <v>1516</v>
      </c>
      <c r="GP38">
        <v>8.5</v>
      </c>
      <c r="GQ38">
        <v>0.2</v>
      </c>
      <c r="GR38">
        <v>822</v>
      </c>
      <c r="GS38">
        <v>145</v>
      </c>
      <c r="GT38">
        <v>0.1</v>
      </c>
      <c r="GU38">
        <v>0.1</v>
      </c>
      <c r="GV38">
        <v>551109</v>
      </c>
      <c r="GW38">
        <v>1988</v>
      </c>
      <c r="GX38">
        <v>551109</v>
      </c>
      <c r="GY38" t="s">
        <v>0</v>
      </c>
      <c r="GZ38">
        <v>37232</v>
      </c>
      <c r="HA38">
        <v>1176</v>
      </c>
      <c r="HB38">
        <v>6.8</v>
      </c>
      <c r="HC38">
        <v>0.2</v>
      </c>
      <c r="HD38">
        <v>32820</v>
      </c>
      <c r="HE38">
        <v>1134</v>
      </c>
      <c r="HF38">
        <v>6</v>
      </c>
      <c r="HG38">
        <v>0.2</v>
      </c>
      <c r="HH38">
        <v>62078</v>
      </c>
      <c r="HI38">
        <v>1531</v>
      </c>
      <c r="HJ38">
        <v>11.3</v>
      </c>
      <c r="HK38">
        <v>0.3</v>
      </c>
      <c r="HL38">
        <v>61661</v>
      </c>
      <c r="HM38">
        <v>1543</v>
      </c>
      <c r="HN38">
        <v>11.2</v>
      </c>
      <c r="HO38">
        <v>0.3</v>
      </c>
      <c r="HP38">
        <v>77270</v>
      </c>
      <c r="HQ38">
        <v>1641</v>
      </c>
      <c r="HR38">
        <v>14</v>
      </c>
      <c r="HS38">
        <v>0.3</v>
      </c>
      <c r="HT38">
        <v>105751</v>
      </c>
      <c r="HU38">
        <v>1693</v>
      </c>
      <c r="HV38">
        <v>19.2</v>
      </c>
      <c r="HW38">
        <v>0.3</v>
      </c>
      <c r="HX38">
        <v>70080</v>
      </c>
      <c r="HY38">
        <v>1583</v>
      </c>
      <c r="HZ38">
        <v>12.7</v>
      </c>
      <c r="IA38">
        <v>0.3</v>
      </c>
      <c r="IB38">
        <v>66039</v>
      </c>
      <c r="IC38">
        <v>1754</v>
      </c>
      <c r="ID38">
        <v>12</v>
      </c>
      <c r="IE38">
        <v>0.3</v>
      </c>
      <c r="IF38">
        <v>19981</v>
      </c>
      <c r="IG38">
        <v>832</v>
      </c>
      <c r="IH38">
        <v>3.6</v>
      </c>
      <c r="II38">
        <v>0.1</v>
      </c>
      <c r="IJ38">
        <v>18197</v>
      </c>
      <c r="IK38">
        <v>850</v>
      </c>
      <c r="IL38">
        <v>3.3</v>
      </c>
      <c r="IM38">
        <v>0.2</v>
      </c>
      <c r="IN38">
        <v>50826</v>
      </c>
      <c r="IO38">
        <v>425</v>
      </c>
      <c r="IP38" t="s">
        <v>0</v>
      </c>
      <c r="IQ38" t="s">
        <v>0</v>
      </c>
      <c r="IR38">
        <v>67011</v>
      </c>
      <c r="IS38">
        <v>560</v>
      </c>
      <c r="IT38" t="s">
        <v>0</v>
      </c>
      <c r="IU38" t="s">
        <v>0</v>
      </c>
      <c r="IV38">
        <v>411386</v>
      </c>
      <c r="IW38">
        <v>2375</v>
      </c>
      <c r="IX38">
        <v>74.599999999999994</v>
      </c>
      <c r="IY38">
        <v>0.3</v>
      </c>
      <c r="IZ38">
        <v>67574</v>
      </c>
      <c r="JA38">
        <v>609</v>
      </c>
      <c r="JB38" t="s">
        <v>0</v>
      </c>
      <c r="JC38" t="s">
        <v>0</v>
      </c>
      <c r="JD38">
        <v>196103</v>
      </c>
      <c r="JE38">
        <v>1748</v>
      </c>
      <c r="JF38">
        <v>35.6</v>
      </c>
      <c r="JG38">
        <v>0.3</v>
      </c>
      <c r="JH38">
        <v>17124</v>
      </c>
      <c r="JI38">
        <v>106</v>
      </c>
      <c r="JJ38" t="s">
        <v>0</v>
      </c>
      <c r="JK38" t="s">
        <v>0</v>
      </c>
      <c r="JL38">
        <v>109733</v>
      </c>
      <c r="JM38">
        <v>1512</v>
      </c>
      <c r="JN38">
        <v>19.899999999999999</v>
      </c>
      <c r="JO38">
        <v>0.3</v>
      </c>
      <c r="JP38">
        <v>22059</v>
      </c>
      <c r="JQ38">
        <v>601</v>
      </c>
      <c r="JR38" t="s">
        <v>0</v>
      </c>
      <c r="JS38" t="s">
        <v>0</v>
      </c>
      <c r="JT38">
        <v>35424</v>
      </c>
      <c r="JU38">
        <v>1169</v>
      </c>
      <c r="JV38">
        <v>6.4</v>
      </c>
      <c r="JW38">
        <v>0.2</v>
      </c>
      <c r="JX38">
        <v>9712</v>
      </c>
      <c r="JY38">
        <v>205</v>
      </c>
      <c r="JZ38" t="s">
        <v>0</v>
      </c>
      <c r="KA38" t="s">
        <v>0</v>
      </c>
      <c r="KB38">
        <v>21983</v>
      </c>
      <c r="KC38">
        <v>1067</v>
      </c>
      <c r="KD38">
        <v>4</v>
      </c>
      <c r="KE38">
        <v>0.2</v>
      </c>
      <c r="KF38">
        <v>2550</v>
      </c>
      <c r="KG38">
        <v>131</v>
      </c>
      <c r="KH38" t="s">
        <v>0</v>
      </c>
      <c r="KI38" t="s">
        <v>0</v>
      </c>
      <c r="KJ38">
        <v>89609</v>
      </c>
      <c r="KK38">
        <v>1848</v>
      </c>
      <c r="KL38">
        <v>16.3</v>
      </c>
      <c r="KM38">
        <v>0.3</v>
      </c>
      <c r="KN38">
        <v>345631</v>
      </c>
      <c r="KO38">
        <v>2533</v>
      </c>
      <c r="KP38">
        <v>345631</v>
      </c>
      <c r="KQ38" t="s">
        <v>0</v>
      </c>
      <c r="KR38">
        <v>12581</v>
      </c>
      <c r="KS38">
        <v>715</v>
      </c>
      <c r="KT38">
        <v>3.6</v>
      </c>
      <c r="KU38">
        <v>0.2</v>
      </c>
      <c r="KV38">
        <v>9534</v>
      </c>
      <c r="KW38">
        <v>599</v>
      </c>
      <c r="KX38">
        <v>2.8</v>
      </c>
      <c r="KY38">
        <v>0.2</v>
      </c>
      <c r="KZ38">
        <v>25982</v>
      </c>
      <c r="LA38">
        <v>963</v>
      </c>
      <c r="LB38">
        <v>7.5</v>
      </c>
      <c r="LC38">
        <v>0.3</v>
      </c>
      <c r="LD38">
        <v>33574</v>
      </c>
      <c r="LE38">
        <v>1186</v>
      </c>
      <c r="LF38">
        <v>9.6999999999999993</v>
      </c>
      <c r="LG38">
        <v>0.3</v>
      </c>
      <c r="LH38">
        <v>46496</v>
      </c>
      <c r="LI38">
        <v>1210</v>
      </c>
      <c r="LJ38">
        <v>13.5</v>
      </c>
      <c r="LK38">
        <v>0.3</v>
      </c>
      <c r="LL38">
        <v>74246</v>
      </c>
      <c r="LM38">
        <v>1446</v>
      </c>
      <c r="LN38">
        <v>21.5</v>
      </c>
      <c r="LO38">
        <v>0.4</v>
      </c>
      <c r="LP38">
        <v>55642</v>
      </c>
      <c r="LQ38">
        <v>1441</v>
      </c>
      <c r="LR38">
        <v>16.100000000000001</v>
      </c>
      <c r="LS38">
        <v>0.4</v>
      </c>
      <c r="LT38">
        <v>55039</v>
      </c>
      <c r="LU38">
        <v>1621</v>
      </c>
      <c r="LV38">
        <v>15.9</v>
      </c>
      <c r="LW38">
        <v>0.4</v>
      </c>
      <c r="LX38">
        <v>17346</v>
      </c>
      <c r="LY38">
        <v>791</v>
      </c>
      <c r="LZ38">
        <v>5</v>
      </c>
      <c r="MA38">
        <v>0.2</v>
      </c>
      <c r="MB38">
        <v>15191</v>
      </c>
      <c r="MC38">
        <v>772</v>
      </c>
      <c r="MD38">
        <v>4.4000000000000004</v>
      </c>
      <c r="ME38">
        <v>0.2</v>
      </c>
      <c r="MF38">
        <v>64294</v>
      </c>
      <c r="MG38">
        <v>600</v>
      </c>
      <c r="MH38" t="s">
        <v>0</v>
      </c>
      <c r="MI38" t="s">
        <v>0</v>
      </c>
      <c r="MJ38">
        <v>80057</v>
      </c>
      <c r="MK38">
        <v>768</v>
      </c>
      <c r="ML38" t="s">
        <v>0</v>
      </c>
      <c r="MM38" t="s">
        <v>0</v>
      </c>
      <c r="MN38">
        <v>28473</v>
      </c>
      <c r="MO38">
        <v>248</v>
      </c>
      <c r="MP38" t="s">
        <v>0</v>
      </c>
      <c r="MQ38" t="s">
        <v>0</v>
      </c>
      <c r="MR38">
        <v>205478</v>
      </c>
      <c r="MS38">
        <v>2304</v>
      </c>
      <c r="MT38">
        <v>205478</v>
      </c>
      <c r="MU38" t="s">
        <v>0</v>
      </c>
      <c r="MV38">
        <v>29166</v>
      </c>
      <c r="MW38">
        <v>565</v>
      </c>
      <c r="MX38" t="s">
        <v>0</v>
      </c>
      <c r="MY38" t="s">
        <v>0</v>
      </c>
      <c r="MZ38">
        <v>41718</v>
      </c>
      <c r="NA38">
        <v>735</v>
      </c>
      <c r="NB38" t="s">
        <v>0</v>
      </c>
      <c r="NC38" t="s">
        <v>0</v>
      </c>
      <c r="ND38">
        <v>29299</v>
      </c>
      <c r="NE38">
        <v>383</v>
      </c>
      <c r="NF38" t="s">
        <v>0</v>
      </c>
      <c r="NG38" t="s">
        <v>0</v>
      </c>
      <c r="NH38">
        <v>46465</v>
      </c>
      <c r="NI38">
        <v>431</v>
      </c>
      <c r="NJ38" t="s">
        <v>0</v>
      </c>
      <c r="NK38" t="s">
        <v>0</v>
      </c>
      <c r="NL38">
        <v>36982</v>
      </c>
      <c r="NM38">
        <v>306</v>
      </c>
      <c r="NN38" t="s">
        <v>0</v>
      </c>
      <c r="NO38" t="s">
        <v>0</v>
      </c>
      <c r="NP38">
        <v>1315603</v>
      </c>
      <c r="NQ38">
        <v>288</v>
      </c>
      <c r="NR38">
        <v>1315603</v>
      </c>
      <c r="NS38" t="s">
        <v>0</v>
      </c>
      <c r="NT38">
        <v>1190880</v>
      </c>
      <c r="NU38">
        <v>2940</v>
      </c>
      <c r="NV38">
        <v>90.5</v>
      </c>
      <c r="NW38">
        <v>0.2</v>
      </c>
      <c r="NX38">
        <v>889142</v>
      </c>
      <c r="NY38">
        <v>6031</v>
      </c>
      <c r="NZ38">
        <v>67.599999999999994</v>
      </c>
      <c r="OA38">
        <v>0.5</v>
      </c>
      <c r="OB38">
        <v>494765</v>
      </c>
      <c r="OC38">
        <v>4880</v>
      </c>
      <c r="OD38">
        <v>37.6</v>
      </c>
      <c r="OE38">
        <v>0.4</v>
      </c>
      <c r="OF38">
        <v>124723</v>
      </c>
      <c r="OG38">
        <v>2990</v>
      </c>
      <c r="OH38">
        <v>9.5</v>
      </c>
      <c r="OI38">
        <v>0.2</v>
      </c>
      <c r="OJ38">
        <v>259038</v>
      </c>
      <c r="OK38">
        <v>238</v>
      </c>
      <c r="OL38">
        <v>259038</v>
      </c>
      <c r="OM38" t="s">
        <v>0</v>
      </c>
      <c r="ON38">
        <v>14607</v>
      </c>
      <c r="OO38">
        <v>1074</v>
      </c>
      <c r="OP38">
        <v>5.6</v>
      </c>
      <c r="OQ38">
        <v>0.4</v>
      </c>
      <c r="OR38">
        <v>821334</v>
      </c>
      <c r="OS38">
        <v>565</v>
      </c>
      <c r="OT38">
        <v>821334</v>
      </c>
      <c r="OU38" t="s">
        <v>0</v>
      </c>
      <c r="OV38">
        <v>638663</v>
      </c>
      <c r="OW38">
        <v>2963</v>
      </c>
      <c r="OX38">
        <v>638663</v>
      </c>
      <c r="OY38" t="s">
        <v>0</v>
      </c>
      <c r="OZ38">
        <v>601053</v>
      </c>
      <c r="PA38">
        <v>3259</v>
      </c>
      <c r="PB38">
        <v>601053</v>
      </c>
      <c r="PC38" t="s">
        <v>0</v>
      </c>
      <c r="PD38">
        <v>526472</v>
      </c>
      <c r="PE38">
        <v>3736</v>
      </c>
      <c r="PF38">
        <v>87.6</v>
      </c>
      <c r="PG38">
        <v>0.3</v>
      </c>
      <c r="PH38">
        <v>480432</v>
      </c>
      <c r="PI38">
        <v>4169</v>
      </c>
      <c r="PJ38">
        <v>79.900000000000006</v>
      </c>
      <c r="PK38">
        <v>0.4</v>
      </c>
      <c r="PL38">
        <v>62337</v>
      </c>
      <c r="PM38">
        <v>1568</v>
      </c>
      <c r="PN38">
        <v>10.4</v>
      </c>
      <c r="PO38">
        <v>0.3</v>
      </c>
      <c r="PP38">
        <v>74581</v>
      </c>
      <c r="PQ38">
        <v>1944</v>
      </c>
      <c r="PR38">
        <v>12.4</v>
      </c>
      <c r="PS38">
        <v>0.3</v>
      </c>
      <c r="PT38">
        <v>37610</v>
      </c>
      <c r="PU38">
        <v>1398</v>
      </c>
      <c r="PV38">
        <v>37610</v>
      </c>
      <c r="PW38" t="s">
        <v>0</v>
      </c>
      <c r="PX38">
        <v>24133</v>
      </c>
      <c r="PY38">
        <v>1013</v>
      </c>
      <c r="PZ38">
        <v>64.2</v>
      </c>
      <c r="QA38">
        <v>1.6</v>
      </c>
      <c r="QB38">
        <v>13178</v>
      </c>
      <c r="QC38">
        <v>750</v>
      </c>
      <c r="QD38">
        <v>35</v>
      </c>
      <c r="QE38">
        <v>1.8</v>
      </c>
      <c r="QF38">
        <v>12004</v>
      </c>
      <c r="QG38">
        <v>794</v>
      </c>
      <c r="QH38">
        <v>31.9</v>
      </c>
      <c r="QI38">
        <v>1.8</v>
      </c>
      <c r="QJ38">
        <v>13477</v>
      </c>
      <c r="QK38">
        <v>846</v>
      </c>
      <c r="QL38">
        <v>35.799999999999997</v>
      </c>
      <c r="QM38">
        <v>1.6</v>
      </c>
      <c r="QN38">
        <v>182671</v>
      </c>
      <c r="QO38">
        <v>2945</v>
      </c>
      <c r="QP38">
        <v>182671</v>
      </c>
      <c r="QQ38" t="s">
        <v>0</v>
      </c>
      <c r="QR38">
        <v>161015</v>
      </c>
      <c r="QS38">
        <v>2703</v>
      </c>
      <c r="QT38">
        <v>88.1</v>
      </c>
      <c r="QU38">
        <v>0.5</v>
      </c>
      <c r="QV38">
        <v>83998</v>
      </c>
      <c r="QW38">
        <v>1872</v>
      </c>
      <c r="QX38">
        <v>46</v>
      </c>
      <c r="QY38">
        <v>0.9</v>
      </c>
      <c r="QZ38">
        <v>92685</v>
      </c>
      <c r="RA38">
        <v>2377</v>
      </c>
      <c r="RB38">
        <v>50.7</v>
      </c>
      <c r="RC38">
        <v>0.8</v>
      </c>
      <c r="RD38">
        <v>21656</v>
      </c>
      <c r="RE38">
        <v>980</v>
      </c>
      <c r="RF38">
        <v>11.9</v>
      </c>
      <c r="RG38">
        <v>0.5</v>
      </c>
      <c r="RH38" t="s">
        <v>0</v>
      </c>
      <c r="RI38" t="s">
        <v>0</v>
      </c>
      <c r="RJ38">
        <v>8.9</v>
      </c>
      <c r="RK38">
        <v>0.3</v>
      </c>
      <c r="RL38" t="s">
        <v>0</v>
      </c>
      <c r="RM38" t="s">
        <v>0</v>
      </c>
      <c r="RN38">
        <v>15.7</v>
      </c>
      <c r="RO38">
        <v>0.7</v>
      </c>
      <c r="RP38" t="s">
        <v>0</v>
      </c>
      <c r="RQ38" t="s">
        <v>0</v>
      </c>
      <c r="RR38">
        <v>18.5</v>
      </c>
      <c r="RS38">
        <v>1.6</v>
      </c>
      <c r="RT38" t="s">
        <v>0</v>
      </c>
      <c r="RU38" t="s">
        <v>0</v>
      </c>
      <c r="RV38">
        <v>4.3</v>
      </c>
      <c r="RW38">
        <v>0.2</v>
      </c>
      <c r="RX38" t="s">
        <v>0</v>
      </c>
      <c r="RY38" t="s">
        <v>0</v>
      </c>
      <c r="RZ38">
        <v>6.1</v>
      </c>
      <c r="SA38">
        <v>0.5</v>
      </c>
      <c r="SB38" t="s">
        <v>0</v>
      </c>
      <c r="SC38" t="s">
        <v>0</v>
      </c>
      <c r="SD38">
        <v>5.9</v>
      </c>
      <c r="SE38">
        <v>0.9</v>
      </c>
      <c r="SF38" t="s">
        <v>0</v>
      </c>
      <c r="SG38" t="s">
        <v>0</v>
      </c>
      <c r="SH38">
        <v>28.7</v>
      </c>
      <c r="SI38">
        <v>1.3</v>
      </c>
      <c r="SJ38" t="s">
        <v>0</v>
      </c>
      <c r="SK38" t="s">
        <v>0</v>
      </c>
      <c r="SL38">
        <v>38</v>
      </c>
      <c r="SM38">
        <v>1.8</v>
      </c>
      <c r="SN38" t="s">
        <v>0</v>
      </c>
      <c r="SO38" t="s">
        <v>0</v>
      </c>
      <c r="SP38">
        <v>49.4</v>
      </c>
      <c r="SQ38">
        <v>5.2</v>
      </c>
      <c r="SR38" t="s">
        <v>0</v>
      </c>
      <c r="SS38" t="s">
        <v>0</v>
      </c>
      <c r="ST38">
        <v>13.5</v>
      </c>
      <c r="SU38">
        <v>0.3</v>
      </c>
      <c r="SV38" t="s">
        <v>0</v>
      </c>
      <c r="SW38" t="s">
        <v>0</v>
      </c>
      <c r="SX38">
        <v>17.899999999999999</v>
      </c>
      <c r="SY38">
        <v>0.8</v>
      </c>
      <c r="SZ38" t="s">
        <v>0</v>
      </c>
      <c r="TA38" t="s">
        <v>0</v>
      </c>
      <c r="TB38">
        <v>17.3</v>
      </c>
      <c r="TC38">
        <v>0.8</v>
      </c>
      <c r="TD38" t="s">
        <v>0</v>
      </c>
      <c r="TE38" t="s">
        <v>0</v>
      </c>
      <c r="TF38">
        <v>22.3</v>
      </c>
      <c r="TG38">
        <v>1.4</v>
      </c>
      <c r="TH38" t="s">
        <v>0</v>
      </c>
      <c r="TI38" t="s">
        <v>0</v>
      </c>
      <c r="TJ38">
        <v>15.6</v>
      </c>
      <c r="TK38">
        <v>0.8</v>
      </c>
      <c r="TL38" t="s">
        <v>0</v>
      </c>
      <c r="TM38" t="s">
        <v>0</v>
      </c>
      <c r="TN38">
        <v>12.4</v>
      </c>
      <c r="TO38">
        <v>0.3</v>
      </c>
      <c r="TP38" t="s">
        <v>0</v>
      </c>
      <c r="TQ38" t="s">
        <v>0</v>
      </c>
      <c r="TR38">
        <v>13.4</v>
      </c>
      <c r="TS38">
        <v>0.4</v>
      </c>
      <c r="TT38" t="s">
        <v>0</v>
      </c>
      <c r="TU38" t="s">
        <v>0</v>
      </c>
      <c r="TV38">
        <v>8.9</v>
      </c>
      <c r="TW38">
        <v>0.3</v>
      </c>
      <c r="TX38" t="s">
        <v>0</v>
      </c>
      <c r="TY38" t="s">
        <v>0</v>
      </c>
      <c r="TZ38">
        <v>9.6</v>
      </c>
      <c r="UA38">
        <v>0.4</v>
      </c>
      <c r="UB38" t="s">
        <v>0</v>
      </c>
      <c r="UC38" t="s">
        <v>0</v>
      </c>
      <c r="UD38">
        <v>26.4</v>
      </c>
      <c r="UE38">
        <v>0.6</v>
      </c>
    </row>
    <row r="39" spans="1:551" x14ac:dyDescent="0.25">
      <c r="A39" t="s">
        <v>628</v>
      </c>
      <c r="B39">
        <v>24</v>
      </c>
      <c r="C39" t="s">
        <v>629</v>
      </c>
      <c r="D39">
        <v>4764901</v>
      </c>
      <c r="E39">
        <v>1666</v>
      </c>
      <c r="F39">
        <v>4764901</v>
      </c>
      <c r="G39" t="s">
        <v>0</v>
      </c>
      <c r="H39">
        <v>3249911</v>
      </c>
      <c r="I39">
        <v>5662</v>
      </c>
      <c r="J39">
        <v>68.2</v>
      </c>
      <c r="K39">
        <v>0.1</v>
      </c>
      <c r="L39">
        <v>3221839</v>
      </c>
      <c r="M39">
        <v>5644</v>
      </c>
      <c r="N39">
        <v>67.599999999999994</v>
      </c>
      <c r="O39">
        <v>0.1</v>
      </c>
      <c r="P39">
        <v>3005753</v>
      </c>
      <c r="Q39">
        <v>6246</v>
      </c>
      <c r="R39">
        <v>63.1</v>
      </c>
      <c r="S39">
        <v>0.1</v>
      </c>
      <c r="T39">
        <v>216086</v>
      </c>
      <c r="U39">
        <v>3171</v>
      </c>
      <c r="V39">
        <v>4.5</v>
      </c>
      <c r="W39">
        <v>0.1</v>
      </c>
      <c r="X39">
        <v>28072</v>
      </c>
      <c r="Y39">
        <v>929</v>
      </c>
      <c r="Z39">
        <v>0.6</v>
      </c>
      <c r="AA39">
        <v>0.1</v>
      </c>
      <c r="AB39">
        <v>1514990</v>
      </c>
      <c r="AC39">
        <v>5808</v>
      </c>
      <c r="AD39">
        <v>31.8</v>
      </c>
      <c r="AE39">
        <v>0.1</v>
      </c>
      <c r="AF39">
        <v>3221839</v>
      </c>
      <c r="AG39">
        <v>5644</v>
      </c>
      <c r="AH39">
        <v>3221839</v>
      </c>
      <c r="AI39" t="s">
        <v>0</v>
      </c>
      <c r="AJ39" t="s">
        <v>0</v>
      </c>
      <c r="AK39" t="s">
        <v>0</v>
      </c>
      <c r="AL39">
        <v>6.7</v>
      </c>
      <c r="AM39">
        <v>0.1</v>
      </c>
      <c r="AN39">
        <v>2487168</v>
      </c>
      <c r="AO39">
        <v>1139</v>
      </c>
      <c r="AP39">
        <v>2487168</v>
      </c>
      <c r="AQ39" t="s">
        <v>0</v>
      </c>
      <c r="AR39">
        <v>1593409</v>
      </c>
      <c r="AS39">
        <v>3627</v>
      </c>
      <c r="AT39">
        <v>64.099999999999994</v>
      </c>
      <c r="AU39">
        <v>0.1</v>
      </c>
      <c r="AV39">
        <v>1587575</v>
      </c>
      <c r="AW39">
        <v>3630</v>
      </c>
      <c r="AX39">
        <v>63.8</v>
      </c>
      <c r="AY39">
        <v>0.1</v>
      </c>
      <c r="AZ39">
        <v>1484990</v>
      </c>
      <c r="BA39">
        <v>4101</v>
      </c>
      <c r="BB39">
        <v>59.7</v>
      </c>
      <c r="BC39">
        <v>0.2</v>
      </c>
      <c r="BD39">
        <v>426998</v>
      </c>
      <c r="BE39">
        <v>1967</v>
      </c>
      <c r="BF39">
        <v>426998</v>
      </c>
      <c r="BG39" t="s">
        <v>0</v>
      </c>
      <c r="BH39">
        <v>306061</v>
      </c>
      <c r="BI39">
        <v>2698</v>
      </c>
      <c r="BJ39">
        <v>71.7</v>
      </c>
      <c r="BK39">
        <v>0.6</v>
      </c>
      <c r="BL39">
        <v>860778</v>
      </c>
      <c r="BM39">
        <v>2334</v>
      </c>
      <c r="BN39">
        <v>860778</v>
      </c>
      <c r="BO39" t="s">
        <v>0</v>
      </c>
      <c r="BP39">
        <v>664390</v>
      </c>
      <c r="BQ39">
        <v>4465</v>
      </c>
      <c r="BR39">
        <v>77.2</v>
      </c>
      <c r="BS39">
        <v>0.4</v>
      </c>
      <c r="BT39">
        <v>2974521</v>
      </c>
      <c r="BU39">
        <v>6190</v>
      </c>
      <c r="BV39">
        <v>2974521</v>
      </c>
      <c r="BW39" t="s">
        <v>0</v>
      </c>
      <c r="BX39">
        <v>2193235</v>
      </c>
      <c r="BY39">
        <v>8670</v>
      </c>
      <c r="BZ39">
        <v>73.7</v>
      </c>
      <c r="CA39">
        <v>0.2</v>
      </c>
      <c r="CB39">
        <v>275403</v>
      </c>
      <c r="CC39">
        <v>4517</v>
      </c>
      <c r="CD39">
        <v>9.3000000000000007</v>
      </c>
      <c r="CE39">
        <v>0.2</v>
      </c>
      <c r="CF39">
        <v>264277</v>
      </c>
      <c r="CG39">
        <v>3782</v>
      </c>
      <c r="CH39">
        <v>8.9</v>
      </c>
      <c r="CI39">
        <v>0.1</v>
      </c>
      <c r="CJ39">
        <v>72358</v>
      </c>
      <c r="CK39">
        <v>2292</v>
      </c>
      <c r="CL39">
        <v>2.4</v>
      </c>
      <c r="CM39">
        <v>0.1</v>
      </c>
      <c r="CN39">
        <v>39156</v>
      </c>
      <c r="CO39">
        <v>1530</v>
      </c>
      <c r="CP39">
        <v>1.3</v>
      </c>
      <c r="CQ39">
        <v>0.1</v>
      </c>
      <c r="CR39">
        <v>130092</v>
      </c>
      <c r="CS39">
        <v>2372</v>
      </c>
      <c r="CT39">
        <v>4.4000000000000004</v>
      </c>
      <c r="CU39">
        <v>0.1</v>
      </c>
      <c r="CV39">
        <v>32.4</v>
      </c>
      <c r="CW39">
        <v>0.1</v>
      </c>
      <c r="CX39" t="s">
        <v>0</v>
      </c>
      <c r="CY39" t="s">
        <v>0</v>
      </c>
      <c r="CZ39">
        <v>3005753</v>
      </c>
      <c r="DA39">
        <v>6246</v>
      </c>
      <c r="DB39">
        <v>3005753</v>
      </c>
      <c r="DC39" t="s">
        <v>0</v>
      </c>
      <c r="DD39">
        <v>1350227</v>
      </c>
      <c r="DE39">
        <v>8257</v>
      </c>
      <c r="DF39">
        <v>44.9</v>
      </c>
      <c r="DG39">
        <v>0.3</v>
      </c>
      <c r="DH39">
        <v>515463</v>
      </c>
      <c r="DI39">
        <v>4796</v>
      </c>
      <c r="DJ39">
        <v>17.100000000000001</v>
      </c>
      <c r="DK39">
        <v>0.2</v>
      </c>
      <c r="DL39">
        <v>668392</v>
      </c>
      <c r="DM39">
        <v>4500</v>
      </c>
      <c r="DN39">
        <v>22.2</v>
      </c>
      <c r="DO39">
        <v>0.1</v>
      </c>
      <c r="DP39">
        <v>233407</v>
      </c>
      <c r="DQ39">
        <v>3852</v>
      </c>
      <c r="DR39">
        <v>7.8</v>
      </c>
      <c r="DS39">
        <v>0.1</v>
      </c>
      <c r="DT39">
        <v>238264</v>
      </c>
      <c r="DU39">
        <v>3680</v>
      </c>
      <c r="DV39">
        <v>7.9</v>
      </c>
      <c r="DW39">
        <v>0.1</v>
      </c>
      <c r="DX39">
        <v>3005753</v>
      </c>
      <c r="DY39">
        <v>6246</v>
      </c>
      <c r="DZ39">
        <v>3005753</v>
      </c>
      <c r="EA39" t="s">
        <v>0</v>
      </c>
      <c r="EB39">
        <v>15703</v>
      </c>
      <c r="EC39">
        <v>883</v>
      </c>
      <c r="ED39">
        <v>0.5</v>
      </c>
      <c r="EE39">
        <v>0.1</v>
      </c>
      <c r="EF39">
        <v>200216</v>
      </c>
      <c r="EG39">
        <v>3582</v>
      </c>
      <c r="EH39">
        <v>6.7</v>
      </c>
      <c r="EI39">
        <v>0.1</v>
      </c>
      <c r="EJ39">
        <v>138256</v>
      </c>
      <c r="EK39">
        <v>2224</v>
      </c>
      <c r="EL39">
        <v>4.5999999999999996</v>
      </c>
      <c r="EM39">
        <v>0.1</v>
      </c>
      <c r="EN39">
        <v>57967</v>
      </c>
      <c r="EO39">
        <v>1762</v>
      </c>
      <c r="EP39">
        <v>1.9</v>
      </c>
      <c r="EQ39">
        <v>0.1</v>
      </c>
      <c r="ER39">
        <v>293701</v>
      </c>
      <c r="ES39">
        <v>3452</v>
      </c>
      <c r="ET39">
        <v>9.8000000000000007</v>
      </c>
      <c r="EU39">
        <v>0.1</v>
      </c>
      <c r="EV39">
        <v>131874</v>
      </c>
      <c r="EW39">
        <v>2177</v>
      </c>
      <c r="EX39">
        <v>4.4000000000000004</v>
      </c>
      <c r="EY39">
        <v>0.1</v>
      </c>
      <c r="EZ39">
        <v>64182</v>
      </c>
      <c r="FA39">
        <v>1666</v>
      </c>
      <c r="FB39">
        <v>2.1</v>
      </c>
      <c r="FC39">
        <v>0.1</v>
      </c>
      <c r="FD39">
        <v>184873</v>
      </c>
      <c r="FE39">
        <v>3476</v>
      </c>
      <c r="FF39">
        <v>6.2</v>
      </c>
      <c r="FG39">
        <v>0.1</v>
      </c>
      <c r="FH39">
        <v>462215</v>
      </c>
      <c r="FI39">
        <v>4373</v>
      </c>
      <c r="FJ39">
        <v>15.4</v>
      </c>
      <c r="FK39">
        <v>0.1</v>
      </c>
      <c r="FL39">
        <v>713977</v>
      </c>
      <c r="FM39">
        <v>6359</v>
      </c>
      <c r="FN39">
        <v>23.8</v>
      </c>
      <c r="FO39">
        <v>0.2</v>
      </c>
      <c r="FP39">
        <v>251227</v>
      </c>
      <c r="FQ39">
        <v>3233</v>
      </c>
      <c r="FR39">
        <v>8.4</v>
      </c>
      <c r="FS39">
        <v>0.1</v>
      </c>
      <c r="FT39">
        <v>161767</v>
      </c>
      <c r="FU39">
        <v>2869</v>
      </c>
      <c r="FV39">
        <v>5.4</v>
      </c>
      <c r="FW39">
        <v>0.1</v>
      </c>
      <c r="FX39">
        <v>329795</v>
      </c>
      <c r="FY39">
        <v>4521</v>
      </c>
      <c r="FZ39">
        <v>11</v>
      </c>
      <c r="GA39">
        <v>0.1</v>
      </c>
      <c r="GB39">
        <v>3005753</v>
      </c>
      <c r="GC39">
        <v>6246</v>
      </c>
      <c r="GD39">
        <v>3005753</v>
      </c>
      <c r="GE39" t="s">
        <v>0</v>
      </c>
      <c r="GF39">
        <v>2199093</v>
      </c>
      <c r="GG39">
        <v>7564</v>
      </c>
      <c r="GH39">
        <v>73.2</v>
      </c>
      <c r="GI39">
        <v>0.2</v>
      </c>
      <c r="GJ39">
        <v>660843</v>
      </c>
      <c r="GK39">
        <v>6536</v>
      </c>
      <c r="GL39">
        <v>22</v>
      </c>
      <c r="GM39">
        <v>0.2</v>
      </c>
      <c r="GN39">
        <v>142210</v>
      </c>
      <c r="GO39">
        <v>2417</v>
      </c>
      <c r="GP39">
        <v>4.7</v>
      </c>
      <c r="GQ39">
        <v>0.1</v>
      </c>
      <c r="GR39">
        <v>3607</v>
      </c>
      <c r="GS39">
        <v>476</v>
      </c>
      <c r="GT39">
        <v>0.1</v>
      </c>
      <c r="GU39">
        <v>0.1</v>
      </c>
      <c r="GV39">
        <v>2177492</v>
      </c>
      <c r="GW39">
        <v>5012</v>
      </c>
      <c r="GX39">
        <v>2177492</v>
      </c>
      <c r="GY39" t="s">
        <v>0</v>
      </c>
      <c r="GZ39">
        <v>110563</v>
      </c>
      <c r="HA39">
        <v>2338</v>
      </c>
      <c r="HB39">
        <v>5.0999999999999996</v>
      </c>
      <c r="HC39">
        <v>0.1</v>
      </c>
      <c r="HD39">
        <v>69385</v>
      </c>
      <c r="HE39">
        <v>1688</v>
      </c>
      <c r="HF39">
        <v>3.2</v>
      </c>
      <c r="HG39">
        <v>0.1</v>
      </c>
      <c r="HH39">
        <v>144048</v>
      </c>
      <c r="HI39">
        <v>2442</v>
      </c>
      <c r="HJ39">
        <v>6.6</v>
      </c>
      <c r="HK39">
        <v>0.1</v>
      </c>
      <c r="HL39">
        <v>154876</v>
      </c>
      <c r="HM39">
        <v>2625</v>
      </c>
      <c r="HN39">
        <v>7.1</v>
      </c>
      <c r="HO39">
        <v>0.1</v>
      </c>
      <c r="HP39">
        <v>228318</v>
      </c>
      <c r="HQ39">
        <v>3091</v>
      </c>
      <c r="HR39">
        <v>10.5</v>
      </c>
      <c r="HS39">
        <v>0.1</v>
      </c>
      <c r="HT39">
        <v>368333</v>
      </c>
      <c r="HU39">
        <v>3760</v>
      </c>
      <c r="HV39">
        <v>16.899999999999999</v>
      </c>
      <c r="HW39">
        <v>0.2</v>
      </c>
      <c r="HX39">
        <v>288676</v>
      </c>
      <c r="HY39">
        <v>3553</v>
      </c>
      <c r="HZ39">
        <v>13.3</v>
      </c>
      <c r="IA39">
        <v>0.2</v>
      </c>
      <c r="IB39">
        <v>401068</v>
      </c>
      <c r="IC39">
        <v>3636</v>
      </c>
      <c r="ID39">
        <v>18.399999999999999</v>
      </c>
      <c r="IE39">
        <v>0.2</v>
      </c>
      <c r="IF39">
        <v>200287</v>
      </c>
      <c r="IG39">
        <v>2921</v>
      </c>
      <c r="IH39">
        <v>9.1999999999999993</v>
      </c>
      <c r="II39">
        <v>0.1</v>
      </c>
      <c r="IJ39">
        <v>211938</v>
      </c>
      <c r="IK39">
        <v>2406</v>
      </c>
      <c r="IL39">
        <v>9.6999999999999993</v>
      </c>
      <c r="IM39">
        <v>0.1</v>
      </c>
      <c r="IN39">
        <v>76067</v>
      </c>
      <c r="IO39">
        <v>423</v>
      </c>
      <c r="IP39" t="s">
        <v>0</v>
      </c>
      <c r="IQ39" t="s">
        <v>0</v>
      </c>
      <c r="IR39">
        <v>100071</v>
      </c>
      <c r="IS39">
        <v>394</v>
      </c>
      <c r="IT39" t="s">
        <v>0</v>
      </c>
      <c r="IU39" t="s">
        <v>0</v>
      </c>
      <c r="IV39">
        <v>1780205</v>
      </c>
      <c r="IW39">
        <v>4840</v>
      </c>
      <c r="IX39">
        <v>81.8</v>
      </c>
      <c r="IY39">
        <v>0.1</v>
      </c>
      <c r="IZ39">
        <v>100729</v>
      </c>
      <c r="JA39">
        <v>412</v>
      </c>
      <c r="JB39" t="s">
        <v>0</v>
      </c>
      <c r="JC39" t="s">
        <v>0</v>
      </c>
      <c r="JD39">
        <v>585475</v>
      </c>
      <c r="JE39">
        <v>2900</v>
      </c>
      <c r="JF39">
        <v>26.9</v>
      </c>
      <c r="JG39">
        <v>0.1</v>
      </c>
      <c r="JH39">
        <v>18528</v>
      </c>
      <c r="JI39">
        <v>76</v>
      </c>
      <c r="JJ39" t="s">
        <v>0</v>
      </c>
      <c r="JK39" t="s">
        <v>0</v>
      </c>
      <c r="JL39">
        <v>451382</v>
      </c>
      <c r="JM39">
        <v>3881</v>
      </c>
      <c r="JN39">
        <v>20.7</v>
      </c>
      <c r="JO39">
        <v>0.2</v>
      </c>
      <c r="JP39">
        <v>32199</v>
      </c>
      <c r="JQ39">
        <v>400</v>
      </c>
      <c r="JR39" t="s">
        <v>0</v>
      </c>
      <c r="JS39" t="s">
        <v>0</v>
      </c>
      <c r="JT39">
        <v>96003</v>
      </c>
      <c r="JU39">
        <v>1826</v>
      </c>
      <c r="JV39">
        <v>4.4000000000000004</v>
      </c>
      <c r="JW39">
        <v>0.1</v>
      </c>
      <c r="JX39">
        <v>9682</v>
      </c>
      <c r="JY39">
        <v>121</v>
      </c>
      <c r="JZ39" t="s">
        <v>0</v>
      </c>
      <c r="KA39" t="s">
        <v>0</v>
      </c>
      <c r="KB39">
        <v>53725</v>
      </c>
      <c r="KC39">
        <v>1503</v>
      </c>
      <c r="KD39">
        <v>2.5</v>
      </c>
      <c r="KE39">
        <v>0.1</v>
      </c>
      <c r="KF39">
        <v>3553</v>
      </c>
      <c r="KG39">
        <v>137</v>
      </c>
      <c r="KH39" t="s">
        <v>0</v>
      </c>
      <c r="KI39" t="s">
        <v>0</v>
      </c>
      <c r="KJ39">
        <v>241401</v>
      </c>
      <c r="KK39">
        <v>3254</v>
      </c>
      <c r="KL39">
        <v>11.1</v>
      </c>
      <c r="KM39">
        <v>0.2</v>
      </c>
      <c r="KN39">
        <v>1455962</v>
      </c>
      <c r="KO39">
        <v>5735</v>
      </c>
      <c r="KP39">
        <v>1455962</v>
      </c>
      <c r="KQ39" t="s">
        <v>0</v>
      </c>
      <c r="KR39">
        <v>43291</v>
      </c>
      <c r="KS39">
        <v>1507</v>
      </c>
      <c r="KT39">
        <v>3</v>
      </c>
      <c r="KU39">
        <v>0.1</v>
      </c>
      <c r="KV39">
        <v>26892</v>
      </c>
      <c r="KW39">
        <v>1200</v>
      </c>
      <c r="KX39">
        <v>1.8</v>
      </c>
      <c r="KY39">
        <v>0.1</v>
      </c>
      <c r="KZ39">
        <v>64498</v>
      </c>
      <c r="LA39">
        <v>1744</v>
      </c>
      <c r="LB39">
        <v>4.4000000000000004</v>
      </c>
      <c r="LC39">
        <v>0.1</v>
      </c>
      <c r="LD39">
        <v>85508</v>
      </c>
      <c r="LE39">
        <v>2038</v>
      </c>
      <c r="LF39">
        <v>5.9</v>
      </c>
      <c r="LG39">
        <v>0.1</v>
      </c>
      <c r="LH39">
        <v>133521</v>
      </c>
      <c r="LI39">
        <v>2472</v>
      </c>
      <c r="LJ39">
        <v>9.1999999999999993</v>
      </c>
      <c r="LK39">
        <v>0.2</v>
      </c>
      <c r="LL39">
        <v>231464</v>
      </c>
      <c r="LM39">
        <v>2828</v>
      </c>
      <c r="LN39">
        <v>15.9</v>
      </c>
      <c r="LO39">
        <v>0.2</v>
      </c>
      <c r="LP39">
        <v>203782</v>
      </c>
      <c r="LQ39">
        <v>2830</v>
      </c>
      <c r="LR39">
        <v>14</v>
      </c>
      <c r="LS39">
        <v>0.2</v>
      </c>
      <c r="LT39">
        <v>310668</v>
      </c>
      <c r="LU39">
        <v>3490</v>
      </c>
      <c r="LV39">
        <v>21.3</v>
      </c>
      <c r="LW39">
        <v>0.2</v>
      </c>
      <c r="LX39">
        <v>169169</v>
      </c>
      <c r="LY39">
        <v>2797</v>
      </c>
      <c r="LZ39">
        <v>11.6</v>
      </c>
      <c r="MA39">
        <v>0.2</v>
      </c>
      <c r="MB39">
        <v>187169</v>
      </c>
      <c r="MC39">
        <v>2373</v>
      </c>
      <c r="MD39">
        <v>12.9</v>
      </c>
      <c r="ME39">
        <v>0.1</v>
      </c>
      <c r="MF39">
        <v>92049</v>
      </c>
      <c r="MG39">
        <v>507</v>
      </c>
      <c r="MH39" t="s">
        <v>0</v>
      </c>
      <c r="MI39" t="s">
        <v>0</v>
      </c>
      <c r="MJ39">
        <v>116461</v>
      </c>
      <c r="MK39">
        <v>504</v>
      </c>
      <c r="ML39" t="s">
        <v>0</v>
      </c>
      <c r="MM39" t="s">
        <v>0</v>
      </c>
      <c r="MN39">
        <v>37756</v>
      </c>
      <c r="MO39">
        <v>161</v>
      </c>
      <c r="MP39" t="s">
        <v>0</v>
      </c>
      <c r="MQ39" t="s">
        <v>0</v>
      </c>
      <c r="MR39">
        <v>721530</v>
      </c>
      <c r="MS39">
        <v>4640</v>
      </c>
      <c r="MT39">
        <v>721530</v>
      </c>
      <c r="MU39" t="s">
        <v>0</v>
      </c>
      <c r="MV39">
        <v>46978</v>
      </c>
      <c r="MW39">
        <v>450</v>
      </c>
      <c r="MX39" t="s">
        <v>0</v>
      </c>
      <c r="MY39" t="s">
        <v>0</v>
      </c>
      <c r="MZ39">
        <v>62164</v>
      </c>
      <c r="NA39">
        <v>527</v>
      </c>
      <c r="NB39" t="s">
        <v>0</v>
      </c>
      <c r="NC39" t="s">
        <v>0</v>
      </c>
      <c r="ND39">
        <v>40893</v>
      </c>
      <c r="NE39">
        <v>148</v>
      </c>
      <c r="NF39" t="s">
        <v>0</v>
      </c>
      <c r="NG39" t="s">
        <v>0</v>
      </c>
      <c r="NH39">
        <v>60651</v>
      </c>
      <c r="NI39">
        <v>267</v>
      </c>
      <c r="NJ39" t="s">
        <v>0</v>
      </c>
      <c r="NK39" t="s">
        <v>0</v>
      </c>
      <c r="NL39">
        <v>51127</v>
      </c>
      <c r="NM39">
        <v>222</v>
      </c>
      <c r="NN39" t="s">
        <v>0</v>
      </c>
      <c r="NO39" t="s">
        <v>0</v>
      </c>
      <c r="NP39">
        <v>5864892</v>
      </c>
      <c r="NQ39">
        <v>943</v>
      </c>
      <c r="NR39">
        <v>5864892</v>
      </c>
      <c r="NS39" t="s">
        <v>0</v>
      </c>
      <c r="NT39">
        <v>5389007</v>
      </c>
      <c r="NU39">
        <v>7916</v>
      </c>
      <c r="NV39">
        <v>91.9</v>
      </c>
      <c r="NW39">
        <v>0.1</v>
      </c>
      <c r="NX39">
        <v>4346409</v>
      </c>
      <c r="NY39">
        <v>14948</v>
      </c>
      <c r="NZ39">
        <v>74.099999999999994</v>
      </c>
      <c r="OA39">
        <v>0.3</v>
      </c>
      <c r="OB39">
        <v>1749054</v>
      </c>
      <c r="OC39">
        <v>10108</v>
      </c>
      <c r="OD39">
        <v>29.8</v>
      </c>
      <c r="OE39">
        <v>0.2</v>
      </c>
      <c r="OF39">
        <v>475885</v>
      </c>
      <c r="OG39">
        <v>7959</v>
      </c>
      <c r="OH39">
        <v>8.1</v>
      </c>
      <c r="OI39">
        <v>0.1</v>
      </c>
      <c r="OJ39">
        <v>1346280</v>
      </c>
      <c r="OK39">
        <v>216</v>
      </c>
      <c r="OL39">
        <v>1346280</v>
      </c>
      <c r="OM39" t="s">
        <v>0</v>
      </c>
      <c r="ON39">
        <v>49771</v>
      </c>
      <c r="OO39">
        <v>2393</v>
      </c>
      <c r="OP39">
        <v>3.7</v>
      </c>
      <c r="OQ39">
        <v>0.2</v>
      </c>
      <c r="OR39">
        <v>3722493</v>
      </c>
      <c r="OS39">
        <v>1116</v>
      </c>
      <c r="OT39">
        <v>3722493</v>
      </c>
      <c r="OU39" t="s">
        <v>0</v>
      </c>
      <c r="OV39">
        <v>3007704</v>
      </c>
      <c r="OW39">
        <v>5234</v>
      </c>
      <c r="OX39">
        <v>3007704</v>
      </c>
      <c r="OY39" t="s">
        <v>0</v>
      </c>
      <c r="OZ39">
        <v>2808226</v>
      </c>
      <c r="PA39">
        <v>5900</v>
      </c>
      <c r="PB39">
        <v>2808226</v>
      </c>
      <c r="PC39" t="s">
        <v>0</v>
      </c>
      <c r="PD39">
        <v>2535176</v>
      </c>
      <c r="PE39">
        <v>8712</v>
      </c>
      <c r="PF39">
        <v>90.3</v>
      </c>
      <c r="PG39">
        <v>0.2</v>
      </c>
      <c r="PH39">
        <v>2365109</v>
      </c>
      <c r="PI39">
        <v>9098</v>
      </c>
      <c r="PJ39">
        <v>84.2</v>
      </c>
      <c r="PK39">
        <v>0.2</v>
      </c>
      <c r="PL39">
        <v>240035</v>
      </c>
      <c r="PM39">
        <v>3920</v>
      </c>
      <c r="PN39">
        <v>8.5</v>
      </c>
      <c r="PO39">
        <v>0.1</v>
      </c>
      <c r="PP39">
        <v>273050</v>
      </c>
      <c r="PQ39">
        <v>5380</v>
      </c>
      <c r="PR39">
        <v>9.6999999999999993</v>
      </c>
      <c r="PS39">
        <v>0.2</v>
      </c>
      <c r="PT39">
        <v>199478</v>
      </c>
      <c r="PU39">
        <v>3055</v>
      </c>
      <c r="PV39">
        <v>199478</v>
      </c>
      <c r="PW39" t="s">
        <v>0</v>
      </c>
      <c r="PX39">
        <v>144416</v>
      </c>
      <c r="PY39">
        <v>2518</v>
      </c>
      <c r="PZ39">
        <v>72.400000000000006</v>
      </c>
      <c r="QA39">
        <v>0.8</v>
      </c>
      <c r="QB39">
        <v>87042</v>
      </c>
      <c r="QC39">
        <v>2184</v>
      </c>
      <c r="QD39">
        <v>43.6</v>
      </c>
      <c r="QE39">
        <v>0.9</v>
      </c>
      <c r="QF39">
        <v>63114</v>
      </c>
      <c r="QG39">
        <v>1698</v>
      </c>
      <c r="QH39">
        <v>31.6</v>
      </c>
      <c r="QI39">
        <v>0.8</v>
      </c>
      <c r="QJ39">
        <v>55062</v>
      </c>
      <c r="QK39">
        <v>1965</v>
      </c>
      <c r="QL39">
        <v>27.6</v>
      </c>
      <c r="QM39">
        <v>0.8</v>
      </c>
      <c r="QN39">
        <v>714789</v>
      </c>
      <c r="QO39">
        <v>5067</v>
      </c>
      <c r="QP39">
        <v>714789</v>
      </c>
      <c r="QQ39" t="s">
        <v>0</v>
      </c>
      <c r="QR39">
        <v>626228</v>
      </c>
      <c r="QS39">
        <v>4677</v>
      </c>
      <c r="QT39">
        <v>87.6</v>
      </c>
      <c r="QU39">
        <v>0.3</v>
      </c>
      <c r="QV39">
        <v>427550</v>
      </c>
      <c r="QW39">
        <v>4488</v>
      </c>
      <c r="QX39">
        <v>59.8</v>
      </c>
      <c r="QY39">
        <v>0.5</v>
      </c>
      <c r="QZ39">
        <v>251602</v>
      </c>
      <c r="RA39">
        <v>3281</v>
      </c>
      <c r="RB39">
        <v>35.200000000000003</v>
      </c>
      <c r="RC39">
        <v>0.4</v>
      </c>
      <c r="RD39">
        <v>88561</v>
      </c>
      <c r="RE39">
        <v>2515</v>
      </c>
      <c r="RF39">
        <v>12.4</v>
      </c>
      <c r="RG39">
        <v>0.3</v>
      </c>
      <c r="RH39" t="s">
        <v>0</v>
      </c>
      <c r="RI39" t="s">
        <v>0</v>
      </c>
      <c r="RJ39">
        <v>6.8</v>
      </c>
      <c r="RK39">
        <v>0.1</v>
      </c>
      <c r="RL39" t="s">
        <v>0</v>
      </c>
      <c r="RM39" t="s">
        <v>0</v>
      </c>
      <c r="RN39">
        <v>10.6</v>
      </c>
      <c r="RO39">
        <v>0.3</v>
      </c>
      <c r="RP39" t="s">
        <v>0</v>
      </c>
      <c r="RQ39" t="s">
        <v>0</v>
      </c>
      <c r="RR39">
        <v>10.199999999999999</v>
      </c>
      <c r="RS39">
        <v>0.6</v>
      </c>
      <c r="RT39" t="s">
        <v>0</v>
      </c>
      <c r="RU39" t="s">
        <v>0</v>
      </c>
      <c r="RV39">
        <v>2.9</v>
      </c>
      <c r="RW39">
        <v>0.1</v>
      </c>
      <c r="RX39" t="s">
        <v>0</v>
      </c>
      <c r="RY39" t="s">
        <v>0</v>
      </c>
      <c r="RZ39">
        <v>3.6</v>
      </c>
      <c r="SA39">
        <v>0.2</v>
      </c>
      <c r="SB39" t="s">
        <v>0</v>
      </c>
      <c r="SC39" t="s">
        <v>0</v>
      </c>
      <c r="SD39">
        <v>3</v>
      </c>
      <c r="SE39">
        <v>0.4</v>
      </c>
      <c r="SF39" t="s">
        <v>0</v>
      </c>
      <c r="SG39" t="s">
        <v>0</v>
      </c>
      <c r="SH39">
        <v>18.899999999999999</v>
      </c>
      <c r="SI39">
        <v>0.5</v>
      </c>
      <c r="SJ39" t="s">
        <v>0</v>
      </c>
      <c r="SK39" t="s">
        <v>0</v>
      </c>
      <c r="SL39">
        <v>26.3</v>
      </c>
      <c r="SM39">
        <v>0.8</v>
      </c>
      <c r="SN39" t="s">
        <v>0</v>
      </c>
      <c r="SO39" t="s">
        <v>0</v>
      </c>
      <c r="SP39">
        <v>29.9</v>
      </c>
      <c r="SQ39">
        <v>2.1</v>
      </c>
      <c r="SR39" t="s">
        <v>0</v>
      </c>
      <c r="SS39" t="s">
        <v>0</v>
      </c>
      <c r="ST39">
        <v>9.9</v>
      </c>
      <c r="SU39">
        <v>0.2</v>
      </c>
      <c r="SV39" t="s">
        <v>0</v>
      </c>
      <c r="SW39" t="s">
        <v>0</v>
      </c>
      <c r="SX39">
        <v>13.3</v>
      </c>
      <c r="SY39">
        <v>0.4</v>
      </c>
      <c r="SZ39" t="s">
        <v>0</v>
      </c>
      <c r="TA39" t="s">
        <v>0</v>
      </c>
      <c r="TB39">
        <v>12.9</v>
      </c>
      <c r="TC39">
        <v>0.4</v>
      </c>
      <c r="TD39" t="s">
        <v>0</v>
      </c>
      <c r="TE39" t="s">
        <v>0</v>
      </c>
      <c r="TF39">
        <v>14.9</v>
      </c>
      <c r="TG39">
        <v>0.5</v>
      </c>
      <c r="TH39" t="s">
        <v>0</v>
      </c>
      <c r="TI39" t="s">
        <v>0</v>
      </c>
      <c r="TJ39">
        <v>12.2</v>
      </c>
      <c r="TK39">
        <v>0.4</v>
      </c>
      <c r="TL39" t="s">
        <v>0</v>
      </c>
      <c r="TM39" t="s">
        <v>0</v>
      </c>
      <c r="TN39">
        <v>8.9</v>
      </c>
      <c r="TO39">
        <v>0.1</v>
      </c>
      <c r="TP39" t="s">
        <v>0</v>
      </c>
      <c r="TQ39" t="s">
        <v>0</v>
      </c>
      <c r="TR39">
        <v>9.1999999999999993</v>
      </c>
      <c r="TS39">
        <v>0.2</v>
      </c>
      <c r="TT39" t="s">
        <v>0</v>
      </c>
      <c r="TU39" t="s">
        <v>0</v>
      </c>
      <c r="TV39">
        <v>7.7</v>
      </c>
      <c r="TW39">
        <v>0.2</v>
      </c>
      <c r="TX39" t="s">
        <v>0</v>
      </c>
      <c r="TY39" t="s">
        <v>0</v>
      </c>
      <c r="TZ39">
        <v>7.5</v>
      </c>
      <c r="UA39">
        <v>0.2</v>
      </c>
      <c r="UB39" t="s">
        <v>0</v>
      </c>
      <c r="UC39" t="s">
        <v>0</v>
      </c>
      <c r="UD39">
        <v>20.8</v>
      </c>
      <c r="UE39">
        <v>0.3</v>
      </c>
    </row>
    <row r="40" spans="1:551" x14ac:dyDescent="0.25">
      <c r="A40" t="s">
        <v>630</v>
      </c>
      <c r="B40">
        <v>25</v>
      </c>
      <c r="C40" t="s">
        <v>631</v>
      </c>
      <c r="D40">
        <v>5522235</v>
      </c>
      <c r="E40">
        <v>1478</v>
      </c>
      <c r="F40">
        <v>5522235</v>
      </c>
      <c r="G40" t="s">
        <v>0</v>
      </c>
      <c r="H40">
        <v>3725838</v>
      </c>
      <c r="I40">
        <v>6993</v>
      </c>
      <c r="J40">
        <v>67.5</v>
      </c>
      <c r="K40">
        <v>0.1</v>
      </c>
      <c r="L40">
        <v>3721211</v>
      </c>
      <c r="M40">
        <v>7021</v>
      </c>
      <c r="N40">
        <v>67.400000000000006</v>
      </c>
      <c r="O40">
        <v>0.1</v>
      </c>
      <c r="P40">
        <v>3468864</v>
      </c>
      <c r="Q40">
        <v>7635</v>
      </c>
      <c r="R40">
        <v>62.8</v>
      </c>
      <c r="S40">
        <v>0.1</v>
      </c>
      <c r="T40">
        <v>252347</v>
      </c>
      <c r="U40">
        <v>3487</v>
      </c>
      <c r="V40">
        <v>4.5999999999999996</v>
      </c>
      <c r="W40">
        <v>0.1</v>
      </c>
      <c r="X40">
        <v>4627</v>
      </c>
      <c r="Y40">
        <v>608</v>
      </c>
      <c r="Z40">
        <v>0.1</v>
      </c>
      <c r="AA40">
        <v>0.1</v>
      </c>
      <c r="AB40">
        <v>1796397</v>
      </c>
      <c r="AC40">
        <v>7020</v>
      </c>
      <c r="AD40">
        <v>32.5</v>
      </c>
      <c r="AE40">
        <v>0.1</v>
      </c>
      <c r="AF40">
        <v>3721211</v>
      </c>
      <c r="AG40">
        <v>7021</v>
      </c>
      <c r="AH40">
        <v>3721211</v>
      </c>
      <c r="AI40" t="s">
        <v>0</v>
      </c>
      <c r="AJ40" t="s">
        <v>0</v>
      </c>
      <c r="AK40" t="s">
        <v>0</v>
      </c>
      <c r="AL40">
        <v>6.8</v>
      </c>
      <c r="AM40">
        <v>0.1</v>
      </c>
      <c r="AN40">
        <v>2875013</v>
      </c>
      <c r="AO40">
        <v>1097</v>
      </c>
      <c r="AP40">
        <v>2875013</v>
      </c>
      <c r="AQ40" t="s">
        <v>0</v>
      </c>
      <c r="AR40">
        <v>1826407</v>
      </c>
      <c r="AS40">
        <v>4903</v>
      </c>
      <c r="AT40">
        <v>63.5</v>
      </c>
      <c r="AU40">
        <v>0.2</v>
      </c>
      <c r="AV40">
        <v>1825784</v>
      </c>
      <c r="AW40">
        <v>4899</v>
      </c>
      <c r="AX40">
        <v>63.5</v>
      </c>
      <c r="AY40">
        <v>0.2</v>
      </c>
      <c r="AZ40">
        <v>1712400</v>
      </c>
      <c r="BA40">
        <v>5419</v>
      </c>
      <c r="BB40">
        <v>59.6</v>
      </c>
      <c r="BC40">
        <v>0.2</v>
      </c>
      <c r="BD40">
        <v>425278</v>
      </c>
      <c r="BE40">
        <v>2348</v>
      </c>
      <c r="BF40">
        <v>425278</v>
      </c>
      <c r="BG40" t="s">
        <v>0</v>
      </c>
      <c r="BH40">
        <v>302682</v>
      </c>
      <c r="BI40">
        <v>3336</v>
      </c>
      <c r="BJ40">
        <v>71.2</v>
      </c>
      <c r="BK40">
        <v>0.7</v>
      </c>
      <c r="BL40">
        <v>912120</v>
      </c>
      <c r="BM40">
        <v>2591</v>
      </c>
      <c r="BN40">
        <v>912120</v>
      </c>
      <c r="BO40" t="s">
        <v>0</v>
      </c>
      <c r="BP40">
        <v>691391</v>
      </c>
      <c r="BQ40">
        <v>4098</v>
      </c>
      <c r="BR40">
        <v>75.8</v>
      </c>
      <c r="BS40">
        <v>0.4</v>
      </c>
      <c r="BT40">
        <v>3399796</v>
      </c>
      <c r="BU40">
        <v>7931</v>
      </c>
      <c r="BV40">
        <v>3399796</v>
      </c>
      <c r="BW40" t="s">
        <v>0</v>
      </c>
      <c r="BX40">
        <v>2418342</v>
      </c>
      <c r="BY40">
        <v>8888</v>
      </c>
      <c r="BZ40">
        <v>71.099999999999994</v>
      </c>
      <c r="CA40">
        <v>0.2</v>
      </c>
      <c r="CB40">
        <v>255853</v>
      </c>
      <c r="CC40">
        <v>4258</v>
      </c>
      <c r="CD40">
        <v>7.5</v>
      </c>
      <c r="CE40">
        <v>0.1</v>
      </c>
      <c r="CF40">
        <v>338273</v>
      </c>
      <c r="CG40">
        <v>4078</v>
      </c>
      <c r="CH40">
        <v>9.9</v>
      </c>
      <c r="CI40">
        <v>0.1</v>
      </c>
      <c r="CJ40">
        <v>165309</v>
      </c>
      <c r="CK40">
        <v>3164</v>
      </c>
      <c r="CL40">
        <v>4.9000000000000004</v>
      </c>
      <c r="CM40">
        <v>0.1</v>
      </c>
      <c r="CN40">
        <v>63623</v>
      </c>
      <c r="CO40">
        <v>2204</v>
      </c>
      <c r="CP40">
        <v>1.9</v>
      </c>
      <c r="CQ40">
        <v>0.1</v>
      </c>
      <c r="CR40">
        <v>158396</v>
      </c>
      <c r="CS40">
        <v>2556</v>
      </c>
      <c r="CT40">
        <v>4.7</v>
      </c>
      <c r="CU40">
        <v>0.1</v>
      </c>
      <c r="CV40">
        <v>29</v>
      </c>
      <c r="CW40">
        <v>0.1</v>
      </c>
      <c r="CX40" t="s">
        <v>0</v>
      </c>
      <c r="CY40" t="s">
        <v>0</v>
      </c>
      <c r="CZ40">
        <v>3468864</v>
      </c>
      <c r="DA40">
        <v>7635</v>
      </c>
      <c r="DB40">
        <v>3468864</v>
      </c>
      <c r="DC40" t="s">
        <v>0</v>
      </c>
      <c r="DD40">
        <v>1549117</v>
      </c>
      <c r="DE40">
        <v>9461</v>
      </c>
      <c r="DF40">
        <v>44.7</v>
      </c>
      <c r="DG40">
        <v>0.2</v>
      </c>
      <c r="DH40">
        <v>612815</v>
      </c>
      <c r="DI40">
        <v>5026</v>
      </c>
      <c r="DJ40">
        <v>17.7</v>
      </c>
      <c r="DK40">
        <v>0.1</v>
      </c>
      <c r="DL40">
        <v>768471</v>
      </c>
      <c r="DM40">
        <v>6151</v>
      </c>
      <c r="DN40">
        <v>22.2</v>
      </c>
      <c r="DO40">
        <v>0.2</v>
      </c>
      <c r="DP40">
        <v>237241</v>
      </c>
      <c r="DQ40">
        <v>3387</v>
      </c>
      <c r="DR40">
        <v>6.8</v>
      </c>
      <c r="DS40">
        <v>0.1</v>
      </c>
      <c r="DT40">
        <v>301220</v>
      </c>
      <c r="DU40">
        <v>3850</v>
      </c>
      <c r="DV40">
        <v>8.6999999999999993</v>
      </c>
      <c r="DW40">
        <v>0.1</v>
      </c>
      <c r="DX40">
        <v>3468864</v>
      </c>
      <c r="DY40">
        <v>7635</v>
      </c>
      <c r="DZ40">
        <v>3468864</v>
      </c>
      <c r="EA40" t="s">
        <v>0</v>
      </c>
      <c r="EB40">
        <v>14110</v>
      </c>
      <c r="EC40">
        <v>989</v>
      </c>
      <c r="ED40">
        <v>0.4</v>
      </c>
      <c r="EE40">
        <v>0.1</v>
      </c>
      <c r="EF40">
        <v>189560</v>
      </c>
      <c r="EG40">
        <v>3318</v>
      </c>
      <c r="EH40">
        <v>5.5</v>
      </c>
      <c r="EI40">
        <v>0.1</v>
      </c>
      <c r="EJ40">
        <v>314483</v>
      </c>
      <c r="EK40">
        <v>3481</v>
      </c>
      <c r="EL40">
        <v>9.1</v>
      </c>
      <c r="EM40">
        <v>0.1</v>
      </c>
      <c r="EN40">
        <v>80217</v>
      </c>
      <c r="EO40">
        <v>2019</v>
      </c>
      <c r="EP40">
        <v>2.2999999999999998</v>
      </c>
      <c r="EQ40">
        <v>0.1</v>
      </c>
      <c r="ER40">
        <v>369070</v>
      </c>
      <c r="ES40">
        <v>3841</v>
      </c>
      <c r="ET40">
        <v>10.6</v>
      </c>
      <c r="EU40">
        <v>0.1</v>
      </c>
      <c r="EV40">
        <v>126224</v>
      </c>
      <c r="EW40">
        <v>2566</v>
      </c>
      <c r="EX40">
        <v>3.6</v>
      </c>
      <c r="EY40">
        <v>0.1</v>
      </c>
      <c r="EZ40">
        <v>81193</v>
      </c>
      <c r="FA40">
        <v>2056</v>
      </c>
      <c r="FB40">
        <v>2.2999999999999998</v>
      </c>
      <c r="FC40">
        <v>0.1</v>
      </c>
      <c r="FD40">
        <v>259668</v>
      </c>
      <c r="FE40">
        <v>3614</v>
      </c>
      <c r="FF40">
        <v>7.5</v>
      </c>
      <c r="FG40">
        <v>0.1</v>
      </c>
      <c r="FH40">
        <v>464486</v>
      </c>
      <c r="FI40">
        <v>4467</v>
      </c>
      <c r="FJ40">
        <v>13.4</v>
      </c>
      <c r="FK40">
        <v>0.1</v>
      </c>
      <c r="FL40">
        <v>973361</v>
      </c>
      <c r="FM40">
        <v>6234</v>
      </c>
      <c r="FN40">
        <v>28.1</v>
      </c>
      <c r="FO40">
        <v>0.2</v>
      </c>
      <c r="FP40">
        <v>305974</v>
      </c>
      <c r="FQ40">
        <v>4310</v>
      </c>
      <c r="FR40">
        <v>8.8000000000000007</v>
      </c>
      <c r="FS40">
        <v>0.1</v>
      </c>
      <c r="FT40">
        <v>153463</v>
      </c>
      <c r="FU40">
        <v>2835</v>
      </c>
      <c r="FV40">
        <v>4.4000000000000004</v>
      </c>
      <c r="FW40">
        <v>0.1</v>
      </c>
      <c r="FX40">
        <v>137055</v>
      </c>
      <c r="FY40">
        <v>2752</v>
      </c>
      <c r="FZ40">
        <v>4</v>
      </c>
      <c r="GA40">
        <v>0.1</v>
      </c>
      <c r="GB40">
        <v>3468864</v>
      </c>
      <c r="GC40">
        <v>7635</v>
      </c>
      <c r="GD40">
        <v>3468864</v>
      </c>
      <c r="GE40" t="s">
        <v>0</v>
      </c>
      <c r="GF40">
        <v>2833221</v>
      </c>
      <c r="GG40">
        <v>7743</v>
      </c>
      <c r="GH40">
        <v>81.7</v>
      </c>
      <c r="GI40">
        <v>0.2</v>
      </c>
      <c r="GJ40">
        <v>425646</v>
      </c>
      <c r="GK40">
        <v>4675</v>
      </c>
      <c r="GL40">
        <v>12.3</v>
      </c>
      <c r="GM40">
        <v>0.1</v>
      </c>
      <c r="GN40">
        <v>205770</v>
      </c>
      <c r="GO40">
        <v>3287</v>
      </c>
      <c r="GP40">
        <v>5.9</v>
      </c>
      <c r="GQ40">
        <v>0.1</v>
      </c>
      <c r="GR40">
        <v>4227</v>
      </c>
      <c r="GS40">
        <v>420</v>
      </c>
      <c r="GT40">
        <v>0.1</v>
      </c>
      <c r="GU40">
        <v>0.1</v>
      </c>
      <c r="GV40">
        <v>2558889</v>
      </c>
      <c r="GW40">
        <v>5087</v>
      </c>
      <c r="GX40">
        <v>2558889</v>
      </c>
      <c r="GY40" t="s">
        <v>0</v>
      </c>
      <c r="GZ40">
        <v>153029</v>
      </c>
      <c r="HA40">
        <v>2392</v>
      </c>
      <c r="HB40">
        <v>6</v>
      </c>
      <c r="HC40">
        <v>0.1</v>
      </c>
      <c r="HD40">
        <v>126832</v>
      </c>
      <c r="HE40">
        <v>2204</v>
      </c>
      <c r="HF40">
        <v>5</v>
      </c>
      <c r="HG40">
        <v>0.1</v>
      </c>
      <c r="HH40">
        <v>210539</v>
      </c>
      <c r="HI40">
        <v>3249</v>
      </c>
      <c r="HJ40">
        <v>8.1999999999999993</v>
      </c>
      <c r="HK40">
        <v>0.1</v>
      </c>
      <c r="HL40">
        <v>190128</v>
      </c>
      <c r="HM40">
        <v>2901</v>
      </c>
      <c r="HN40">
        <v>7.4</v>
      </c>
      <c r="HO40">
        <v>0.1</v>
      </c>
      <c r="HP40">
        <v>261040</v>
      </c>
      <c r="HQ40">
        <v>3491</v>
      </c>
      <c r="HR40">
        <v>10.199999999999999</v>
      </c>
      <c r="HS40">
        <v>0.1</v>
      </c>
      <c r="HT40">
        <v>396468</v>
      </c>
      <c r="HU40">
        <v>4073</v>
      </c>
      <c r="HV40">
        <v>15.5</v>
      </c>
      <c r="HW40">
        <v>0.2</v>
      </c>
      <c r="HX40">
        <v>318777</v>
      </c>
      <c r="HY40">
        <v>3887</v>
      </c>
      <c r="HZ40">
        <v>12.5</v>
      </c>
      <c r="IA40">
        <v>0.1</v>
      </c>
      <c r="IB40">
        <v>439085</v>
      </c>
      <c r="IC40">
        <v>4430</v>
      </c>
      <c r="ID40">
        <v>17.2</v>
      </c>
      <c r="IE40">
        <v>0.2</v>
      </c>
      <c r="IF40">
        <v>216817</v>
      </c>
      <c r="IG40">
        <v>3070</v>
      </c>
      <c r="IH40">
        <v>8.5</v>
      </c>
      <c r="II40">
        <v>0.1</v>
      </c>
      <c r="IJ40">
        <v>246174</v>
      </c>
      <c r="IK40">
        <v>3224</v>
      </c>
      <c r="IL40">
        <v>9.6</v>
      </c>
      <c r="IM40">
        <v>0.1</v>
      </c>
      <c r="IN40">
        <v>70954</v>
      </c>
      <c r="IO40">
        <v>343</v>
      </c>
      <c r="IP40" t="s">
        <v>0</v>
      </c>
      <c r="IQ40" t="s">
        <v>0</v>
      </c>
      <c r="IR40">
        <v>97295</v>
      </c>
      <c r="IS40">
        <v>437</v>
      </c>
      <c r="IT40" t="s">
        <v>0</v>
      </c>
      <c r="IU40" t="s">
        <v>0</v>
      </c>
      <c r="IV40">
        <v>2015824</v>
      </c>
      <c r="IW40">
        <v>5778</v>
      </c>
      <c r="IX40">
        <v>78.8</v>
      </c>
      <c r="IY40">
        <v>0.2</v>
      </c>
      <c r="IZ40">
        <v>102052</v>
      </c>
      <c r="JA40">
        <v>469</v>
      </c>
      <c r="JB40" t="s">
        <v>0</v>
      </c>
      <c r="JC40" t="s">
        <v>0</v>
      </c>
      <c r="JD40">
        <v>749001</v>
      </c>
      <c r="JE40">
        <v>3701</v>
      </c>
      <c r="JF40">
        <v>29.3</v>
      </c>
      <c r="JG40">
        <v>0.1</v>
      </c>
      <c r="JH40">
        <v>17899</v>
      </c>
      <c r="JI40">
        <v>71</v>
      </c>
      <c r="JJ40" t="s">
        <v>0</v>
      </c>
      <c r="JK40" t="s">
        <v>0</v>
      </c>
      <c r="JL40">
        <v>414041</v>
      </c>
      <c r="JM40">
        <v>3850</v>
      </c>
      <c r="JN40">
        <v>16.2</v>
      </c>
      <c r="JO40">
        <v>0.1</v>
      </c>
      <c r="JP40">
        <v>26481</v>
      </c>
      <c r="JQ40">
        <v>369</v>
      </c>
      <c r="JR40" t="s">
        <v>0</v>
      </c>
      <c r="JS40" t="s">
        <v>0</v>
      </c>
      <c r="JT40">
        <v>160300</v>
      </c>
      <c r="JU40">
        <v>2579</v>
      </c>
      <c r="JV40">
        <v>6.3</v>
      </c>
      <c r="JW40">
        <v>0.1</v>
      </c>
      <c r="JX40">
        <v>9860</v>
      </c>
      <c r="JY40">
        <v>90</v>
      </c>
      <c r="JZ40" t="s">
        <v>0</v>
      </c>
      <c r="KA40" t="s">
        <v>0</v>
      </c>
      <c r="KB40">
        <v>74746</v>
      </c>
      <c r="KC40">
        <v>1809</v>
      </c>
      <c r="KD40">
        <v>2.9</v>
      </c>
      <c r="KE40">
        <v>0.1</v>
      </c>
      <c r="KF40">
        <v>4133</v>
      </c>
      <c r="KG40">
        <v>92</v>
      </c>
      <c r="KH40" t="s">
        <v>0</v>
      </c>
      <c r="KI40" t="s">
        <v>0</v>
      </c>
      <c r="KJ40">
        <v>319790</v>
      </c>
      <c r="KK40">
        <v>3889</v>
      </c>
      <c r="KL40">
        <v>12.5</v>
      </c>
      <c r="KM40">
        <v>0.2</v>
      </c>
      <c r="KN40">
        <v>1627194</v>
      </c>
      <c r="KO40">
        <v>6258</v>
      </c>
      <c r="KP40">
        <v>1627194</v>
      </c>
      <c r="KQ40" t="s">
        <v>0</v>
      </c>
      <c r="KR40">
        <v>57671</v>
      </c>
      <c r="KS40">
        <v>1901</v>
      </c>
      <c r="KT40">
        <v>3.5</v>
      </c>
      <c r="KU40">
        <v>0.1</v>
      </c>
      <c r="KV40">
        <v>38897</v>
      </c>
      <c r="KW40">
        <v>1362</v>
      </c>
      <c r="KX40">
        <v>2.4</v>
      </c>
      <c r="KY40">
        <v>0.1</v>
      </c>
      <c r="KZ40">
        <v>87296</v>
      </c>
      <c r="LA40">
        <v>1905</v>
      </c>
      <c r="LB40">
        <v>5.4</v>
      </c>
      <c r="LC40">
        <v>0.1</v>
      </c>
      <c r="LD40">
        <v>99519</v>
      </c>
      <c r="LE40">
        <v>2169</v>
      </c>
      <c r="LF40">
        <v>6.1</v>
      </c>
      <c r="LG40">
        <v>0.1</v>
      </c>
      <c r="LH40">
        <v>149167</v>
      </c>
      <c r="LI40">
        <v>2604</v>
      </c>
      <c r="LJ40">
        <v>9.1999999999999993</v>
      </c>
      <c r="LK40">
        <v>0.2</v>
      </c>
      <c r="LL40">
        <v>242008</v>
      </c>
      <c r="LM40">
        <v>2954</v>
      </c>
      <c r="LN40">
        <v>14.9</v>
      </c>
      <c r="LO40">
        <v>0.2</v>
      </c>
      <c r="LP40">
        <v>223897</v>
      </c>
      <c r="LQ40">
        <v>2897</v>
      </c>
      <c r="LR40">
        <v>13.8</v>
      </c>
      <c r="LS40">
        <v>0.2</v>
      </c>
      <c r="LT40">
        <v>336990</v>
      </c>
      <c r="LU40">
        <v>3999</v>
      </c>
      <c r="LV40">
        <v>20.7</v>
      </c>
      <c r="LW40">
        <v>0.2</v>
      </c>
      <c r="LX40">
        <v>179093</v>
      </c>
      <c r="LY40">
        <v>2914</v>
      </c>
      <c r="LZ40">
        <v>11</v>
      </c>
      <c r="MA40">
        <v>0.2</v>
      </c>
      <c r="MB40">
        <v>212656</v>
      </c>
      <c r="MC40">
        <v>2950</v>
      </c>
      <c r="MD40">
        <v>13.1</v>
      </c>
      <c r="ME40">
        <v>0.2</v>
      </c>
      <c r="MF40">
        <v>90180</v>
      </c>
      <c r="MG40">
        <v>514</v>
      </c>
      <c r="MH40" t="s">
        <v>0</v>
      </c>
      <c r="MI40" t="s">
        <v>0</v>
      </c>
      <c r="MJ40">
        <v>116766</v>
      </c>
      <c r="MK40">
        <v>603</v>
      </c>
      <c r="ML40" t="s">
        <v>0</v>
      </c>
      <c r="MM40" t="s">
        <v>0</v>
      </c>
      <c r="MN40">
        <v>38069</v>
      </c>
      <c r="MO40">
        <v>178</v>
      </c>
      <c r="MP40" t="s">
        <v>0</v>
      </c>
      <c r="MQ40" t="s">
        <v>0</v>
      </c>
      <c r="MR40">
        <v>931695</v>
      </c>
      <c r="MS40">
        <v>5323</v>
      </c>
      <c r="MT40">
        <v>931695</v>
      </c>
      <c r="MU40" t="s">
        <v>0</v>
      </c>
      <c r="MV40">
        <v>40726</v>
      </c>
      <c r="MW40">
        <v>331</v>
      </c>
      <c r="MX40" t="s">
        <v>0</v>
      </c>
      <c r="MY40" t="s">
        <v>0</v>
      </c>
      <c r="MZ40">
        <v>59709</v>
      </c>
      <c r="NA40">
        <v>476</v>
      </c>
      <c r="NB40" t="s">
        <v>0</v>
      </c>
      <c r="NC40" t="s">
        <v>0</v>
      </c>
      <c r="ND40">
        <v>38792</v>
      </c>
      <c r="NE40">
        <v>286</v>
      </c>
      <c r="NF40" t="s">
        <v>0</v>
      </c>
      <c r="NG40" t="s">
        <v>0</v>
      </c>
      <c r="NH40">
        <v>62265</v>
      </c>
      <c r="NI40">
        <v>247</v>
      </c>
      <c r="NJ40" t="s">
        <v>0</v>
      </c>
      <c r="NK40" t="s">
        <v>0</v>
      </c>
      <c r="NL40">
        <v>51001</v>
      </c>
      <c r="NM40">
        <v>204</v>
      </c>
      <c r="NN40" t="s">
        <v>0</v>
      </c>
      <c r="NO40" t="s">
        <v>0</v>
      </c>
      <c r="NP40">
        <v>6665525</v>
      </c>
      <c r="NQ40">
        <v>586</v>
      </c>
      <c r="NR40">
        <v>6665525</v>
      </c>
      <c r="NS40" t="s">
        <v>0</v>
      </c>
      <c r="NT40">
        <v>6451367</v>
      </c>
      <c r="NU40">
        <v>4047</v>
      </c>
      <c r="NV40">
        <v>96.8</v>
      </c>
      <c r="NW40">
        <v>0.1</v>
      </c>
      <c r="NX40">
        <v>4953499</v>
      </c>
      <c r="NY40">
        <v>16692</v>
      </c>
      <c r="NZ40">
        <v>74.3</v>
      </c>
      <c r="OA40">
        <v>0.3</v>
      </c>
      <c r="OB40">
        <v>2331261</v>
      </c>
      <c r="OC40">
        <v>13895</v>
      </c>
      <c r="OD40">
        <v>35</v>
      </c>
      <c r="OE40">
        <v>0.2</v>
      </c>
      <c r="OF40">
        <v>214158</v>
      </c>
      <c r="OG40">
        <v>4133</v>
      </c>
      <c r="OH40">
        <v>3.2</v>
      </c>
      <c r="OI40">
        <v>0.1</v>
      </c>
      <c r="OJ40">
        <v>1387121</v>
      </c>
      <c r="OK40">
        <v>372</v>
      </c>
      <c r="OL40">
        <v>1387121</v>
      </c>
      <c r="OM40" t="s">
        <v>0</v>
      </c>
      <c r="ON40">
        <v>18192</v>
      </c>
      <c r="OO40">
        <v>1164</v>
      </c>
      <c r="OP40">
        <v>1.3</v>
      </c>
      <c r="OQ40">
        <v>0.1</v>
      </c>
      <c r="OR40">
        <v>4299862</v>
      </c>
      <c r="OS40">
        <v>835</v>
      </c>
      <c r="OT40">
        <v>4299862</v>
      </c>
      <c r="OU40" t="s">
        <v>0</v>
      </c>
      <c r="OV40">
        <v>3450487</v>
      </c>
      <c r="OW40">
        <v>6071</v>
      </c>
      <c r="OX40">
        <v>3450487</v>
      </c>
      <c r="OY40" t="s">
        <v>0</v>
      </c>
      <c r="OZ40">
        <v>3221364</v>
      </c>
      <c r="PA40">
        <v>6894</v>
      </c>
      <c r="PB40">
        <v>3221364</v>
      </c>
      <c r="PC40" t="s">
        <v>0</v>
      </c>
      <c r="PD40">
        <v>3094249</v>
      </c>
      <c r="PE40">
        <v>7793</v>
      </c>
      <c r="PF40">
        <v>96.1</v>
      </c>
      <c r="PG40">
        <v>0.1</v>
      </c>
      <c r="PH40">
        <v>2730045</v>
      </c>
      <c r="PI40">
        <v>10578</v>
      </c>
      <c r="PJ40">
        <v>84.7</v>
      </c>
      <c r="PK40">
        <v>0.2</v>
      </c>
      <c r="PL40">
        <v>446516</v>
      </c>
      <c r="PM40">
        <v>5265</v>
      </c>
      <c r="PN40">
        <v>13.9</v>
      </c>
      <c r="PO40">
        <v>0.2</v>
      </c>
      <c r="PP40">
        <v>127115</v>
      </c>
      <c r="PQ40">
        <v>3255</v>
      </c>
      <c r="PR40">
        <v>3.9</v>
      </c>
      <c r="PS40">
        <v>0.1</v>
      </c>
      <c r="PT40">
        <v>229123</v>
      </c>
      <c r="PU40">
        <v>3291</v>
      </c>
      <c r="PV40">
        <v>229123</v>
      </c>
      <c r="PW40" t="s">
        <v>0</v>
      </c>
      <c r="PX40">
        <v>201037</v>
      </c>
      <c r="PY40">
        <v>3020</v>
      </c>
      <c r="PZ40">
        <v>87.7</v>
      </c>
      <c r="QA40">
        <v>0.5</v>
      </c>
      <c r="QB40">
        <v>107910</v>
      </c>
      <c r="QC40">
        <v>2182</v>
      </c>
      <c r="QD40">
        <v>47.1</v>
      </c>
      <c r="QE40">
        <v>0.8</v>
      </c>
      <c r="QF40">
        <v>102616</v>
      </c>
      <c r="QG40">
        <v>2422</v>
      </c>
      <c r="QH40">
        <v>44.8</v>
      </c>
      <c r="QI40">
        <v>0.8</v>
      </c>
      <c r="QJ40">
        <v>28086</v>
      </c>
      <c r="QK40">
        <v>1250</v>
      </c>
      <c r="QL40">
        <v>12.3</v>
      </c>
      <c r="QM40">
        <v>0.5</v>
      </c>
      <c r="QN40">
        <v>849375</v>
      </c>
      <c r="QO40">
        <v>6098</v>
      </c>
      <c r="QP40">
        <v>849375</v>
      </c>
      <c r="QQ40" t="s">
        <v>0</v>
      </c>
      <c r="QR40">
        <v>812263</v>
      </c>
      <c r="QS40">
        <v>5949</v>
      </c>
      <c r="QT40">
        <v>95.6</v>
      </c>
      <c r="QU40">
        <v>0.2</v>
      </c>
      <c r="QV40">
        <v>486816</v>
      </c>
      <c r="QW40">
        <v>3851</v>
      </c>
      <c r="QX40">
        <v>57.3</v>
      </c>
      <c r="QY40">
        <v>0.4</v>
      </c>
      <c r="QZ40">
        <v>387035</v>
      </c>
      <c r="RA40">
        <v>5323</v>
      </c>
      <c r="RB40">
        <v>45.6</v>
      </c>
      <c r="RC40">
        <v>0.4</v>
      </c>
      <c r="RD40">
        <v>37112</v>
      </c>
      <c r="RE40">
        <v>1514</v>
      </c>
      <c r="RF40">
        <v>4.4000000000000004</v>
      </c>
      <c r="RG40">
        <v>0.2</v>
      </c>
      <c r="RH40" t="s">
        <v>0</v>
      </c>
      <c r="RI40" t="s">
        <v>0</v>
      </c>
      <c r="RJ40">
        <v>8</v>
      </c>
      <c r="RK40">
        <v>0.2</v>
      </c>
      <c r="RL40" t="s">
        <v>0</v>
      </c>
      <c r="RM40" t="s">
        <v>0</v>
      </c>
      <c r="RN40">
        <v>12.8</v>
      </c>
      <c r="RO40">
        <v>0.3</v>
      </c>
      <c r="RP40" t="s">
        <v>0</v>
      </c>
      <c r="RQ40" t="s">
        <v>0</v>
      </c>
      <c r="RR40">
        <v>11.9</v>
      </c>
      <c r="RS40">
        <v>0.7</v>
      </c>
      <c r="RT40" t="s">
        <v>0</v>
      </c>
      <c r="RU40" t="s">
        <v>0</v>
      </c>
      <c r="RV40">
        <v>3.1</v>
      </c>
      <c r="RW40">
        <v>0.1</v>
      </c>
      <c r="RX40" t="s">
        <v>0</v>
      </c>
      <c r="RY40" t="s">
        <v>0</v>
      </c>
      <c r="RZ40">
        <v>3.8</v>
      </c>
      <c r="SA40">
        <v>0.2</v>
      </c>
      <c r="SB40" t="s">
        <v>0</v>
      </c>
      <c r="SC40" t="s">
        <v>0</v>
      </c>
      <c r="SD40">
        <v>3.5</v>
      </c>
      <c r="SE40">
        <v>0.4</v>
      </c>
      <c r="SF40" t="s">
        <v>0</v>
      </c>
      <c r="SG40" t="s">
        <v>0</v>
      </c>
      <c r="SH40">
        <v>25.2</v>
      </c>
      <c r="SI40">
        <v>0.6</v>
      </c>
      <c r="SJ40" t="s">
        <v>0</v>
      </c>
      <c r="SK40" t="s">
        <v>0</v>
      </c>
      <c r="SL40">
        <v>35.200000000000003</v>
      </c>
      <c r="SM40">
        <v>0.9</v>
      </c>
      <c r="SN40" t="s">
        <v>0</v>
      </c>
      <c r="SO40" t="s">
        <v>0</v>
      </c>
      <c r="SP40">
        <v>39.4</v>
      </c>
      <c r="SQ40">
        <v>2.2999999999999998</v>
      </c>
      <c r="SR40" t="s">
        <v>0</v>
      </c>
      <c r="SS40" t="s">
        <v>0</v>
      </c>
      <c r="ST40">
        <v>11.4</v>
      </c>
      <c r="SU40">
        <v>0.2</v>
      </c>
      <c r="SV40" t="s">
        <v>0</v>
      </c>
      <c r="SW40" t="s">
        <v>0</v>
      </c>
      <c r="SX40">
        <v>14.9</v>
      </c>
      <c r="SY40">
        <v>0.4</v>
      </c>
      <c r="SZ40" t="s">
        <v>0</v>
      </c>
      <c r="TA40" t="s">
        <v>0</v>
      </c>
      <c r="TB40">
        <v>14.6</v>
      </c>
      <c r="TC40">
        <v>0.4</v>
      </c>
      <c r="TD40" t="s">
        <v>0</v>
      </c>
      <c r="TE40" t="s">
        <v>0</v>
      </c>
      <c r="TF40">
        <v>16.7</v>
      </c>
      <c r="TG40">
        <v>0.7</v>
      </c>
      <c r="TH40" t="s">
        <v>0</v>
      </c>
      <c r="TI40" t="s">
        <v>0</v>
      </c>
      <c r="TJ40">
        <v>13.8</v>
      </c>
      <c r="TK40">
        <v>0.4</v>
      </c>
      <c r="TL40" t="s">
        <v>0</v>
      </c>
      <c r="TM40" t="s">
        <v>0</v>
      </c>
      <c r="TN40">
        <v>10.4</v>
      </c>
      <c r="TO40">
        <v>0.1</v>
      </c>
      <c r="TP40" t="s">
        <v>0</v>
      </c>
      <c r="TQ40" t="s">
        <v>0</v>
      </c>
      <c r="TR40">
        <v>10.8</v>
      </c>
      <c r="TS40">
        <v>0.1</v>
      </c>
      <c r="TT40" t="s">
        <v>0</v>
      </c>
      <c r="TU40" t="s">
        <v>0</v>
      </c>
      <c r="TV40">
        <v>9</v>
      </c>
      <c r="TW40">
        <v>0.2</v>
      </c>
      <c r="TX40" t="s">
        <v>0</v>
      </c>
      <c r="TY40" t="s">
        <v>0</v>
      </c>
      <c r="TZ40">
        <v>8.3000000000000007</v>
      </c>
      <c r="UA40">
        <v>0.2</v>
      </c>
      <c r="UB40" t="s">
        <v>0</v>
      </c>
      <c r="UC40" t="s">
        <v>0</v>
      </c>
      <c r="UD40">
        <v>22.9</v>
      </c>
      <c r="UE40">
        <v>0.2</v>
      </c>
    </row>
    <row r="41" spans="1:551" x14ac:dyDescent="0.25">
      <c r="A41" t="s">
        <v>632</v>
      </c>
      <c r="B41">
        <v>26</v>
      </c>
      <c r="C41" t="s">
        <v>633</v>
      </c>
      <c r="D41">
        <v>7953581</v>
      </c>
      <c r="E41">
        <v>1485</v>
      </c>
      <c r="F41">
        <v>7953581</v>
      </c>
      <c r="G41" t="s">
        <v>0</v>
      </c>
      <c r="H41">
        <v>4866369</v>
      </c>
      <c r="I41">
        <v>8039</v>
      </c>
      <c r="J41">
        <v>61.2</v>
      </c>
      <c r="K41">
        <v>0.1</v>
      </c>
      <c r="L41">
        <v>4862651</v>
      </c>
      <c r="M41">
        <v>8006</v>
      </c>
      <c r="N41">
        <v>61.1</v>
      </c>
      <c r="O41">
        <v>0.1</v>
      </c>
      <c r="P41">
        <v>4449717</v>
      </c>
      <c r="Q41">
        <v>8816</v>
      </c>
      <c r="R41">
        <v>55.9</v>
      </c>
      <c r="S41">
        <v>0.1</v>
      </c>
      <c r="T41">
        <v>412934</v>
      </c>
      <c r="U41">
        <v>4628</v>
      </c>
      <c r="V41">
        <v>5.2</v>
      </c>
      <c r="W41">
        <v>0.1</v>
      </c>
      <c r="X41">
        <v>3718</v>
      </c>
      <c r="Y41">
        <v>400</v>
      </c>
      <c r="Z41">
        <v>0</v>
      </c>
      <c r="AA41">
        <v>0.1</v>
      </c>
      <c r="AB41">
        <v>3087212</v>
      </c>
      <c r="AC41">
        <v>8113</v>
      </c>
      <c r="AD41">
        <v>38.799999999999997</v>
      </c>
      <c r="AE41">
        <v>0.1</v>
      </c>
      <c r="AF41">
        <v>4862651</v>
      </c>
      <c r="AG41">
        <v>8006</v>
      </c>
      <c r="AH41">
        <v>4862651</v>
      </c>
      <c r="AI41" t="s">
        <v>0</v>
      </c>
      <c r="AJ41" t="s">
        <v>0</v>
      </c>
      <c r="AK41" t="s">
        <v>0</v>
      </c>
      <c r="AL41">
        <v>8.5</v>
      </c>
      <c r="AM41">
        <v>0.1</v>
      </c>
      <c r="AN41">
        <v>4085210</v>
      </c>
      <c r="AO41">
        <v>1003</v>
      </c>
      <c r="AP41">
        <v>4085210</v>
      </c>
      <c r="AQ41" t="s">
        <v>0</v>
      </c>
      <c r="AR41">
        <v>2329690</v>
      </c>
      <c r="AS41">
        <v>5264</v>
      </c>
      <c r="AT41">
        <v>57</v>
      </c>
      <c r="AU41">
        <v>0.1</v>
      </c>
      <c r="AV41">
        <v>2329012</v>
      </c>
      <c r="AW41">
        <v>5247</v>
      </c>
      <c r="AX41">
        <v>57</v>
      </c>
      <c r="AY41">
        <v>0.1</v>
      </c>
      <c r="AZ41">
        <v>2142706</v>
      </c>
      <c r="BA41">
        <v>5473</v>
      </c>
      <c r="BB41">
        <v>52.5</v>
      </c>
      <c r="BC41">
        <v>0.1</v>
      </c>
      <c r="BD41">
        <v>664915</v>
      </c>
      <c r="BE41">
        <v>2347</v>
      </c>
      <c r="BF41">
        <v>664915</v>
      </c>
      <c r="BG41" t="s">
        <v>0</v>
      </c>
      <c r="BH41">
        <v>441202</v>
      </c>
      <c r="BI41">
        <v>3858</v>
      </c>
      <c r="BJ41">
        <v>66.400000000000006</v>
      </c>
      <c r="BK41">
        <v>0.5</v>
      </c>
      <c r="BL41">
        <v>1456630</v>
      </c>
      <c r="BM41">
        <v>2550</v>
      </c>
      <c r="BN41">
        <v>1456630</v>
      </c>
      <c r="BO41" t="s">
        <v>0</v>
      </c>
      <c r="BP41">
        <v>1036194</v>
      </c>
      <c r="BQ41">
        <v>5199</v>
      </c>
      <c r="BR41">
        <v>71.099999999999994</v>
      </c>
      <c r="BS41">
        <v>0.3</v>
      </c>
      <c r="BT41">
        <v>4356501</v>
      </c>
      <c r="BU41">
        <v>9076</v>
      </c>
      <c r="BV41">
        <v>4356501</v>
      </c>
      <c r="BW41" t="s">
        <v>0</v>
      </c>
      <c r="BX41">
        <v>3594640</v>
      </c>
      <c r="BY41">
        <v>8721</v>
      </c>
      <c r="BZ41">
        <v>82.5</v>
      </c>
      <c r="CA41">
        <v>0.1</v>
      </c>
      <c r="CB41">
        <v>385311</v>
      </c>
      <c r="CC41">
        <v>5036</v>
      </c>
      <c r="CD41">
        <v>8.8000000000000007</v>
      </c>
      <c r="CE41">
        <v>0.1</v>
      </c>
      <c r="CF41">
        <v>61812</v>
      </c>
      <c r="CG41">
        <v>1919</v>
      </c>
      <c r="CH41">
        <v>1.4</v>
      </c>
      <c r="CI41">
        <v>0.1</v>
      </c>
      <c r="CJ41">
        <v>95720</v>
      </c>
      <c r="CK41">
        <v>2122</v>
      </c>
      <c r="CL41">
        <v>2.2000000000000002</v>
      </c>
      <c r="CM41">
        <v>0.1</v>
      </c>
      <c r="CN41">
        <v>55988</v>
      </c>
      <c r="CO41">
        <v>1526</v>
      </c>
      <c r="CP41">
        <v>1.3</v>
      </c>
      <c r="CQ41">
        <v>0.1</v>
      </c>
      <c r="CR41">
        <v>163030</v>
      </c>
      <c r="CS41">
        <v>2596</v>
      </c>
      <c r="CT41">
        <v>3.7</v>
      </c>
      <c r="CU41">
        <v>0.1</v>
      </c>
      <c r="CV41">
        <v>24.3</v>
      </c>
      <c r="CW41">
        <v>0.1</v>
      </c>
      <c r="CX41" t="s">
        <v>0</v>
      </c>
      <c r="CY41" t="s">
        <v>0</v>
      </c>
      <c r="CZ41">
        <v>4449717</v>
      </c>
      <c r="DA41">
        <v>8816</v>
      </c>
      <c r="DB41">
        <v>4449717</v>
      </c>
      <c r="DC41" t="s">
        <v>0</v>
      </c>
      <c r="DD41">
        <v>1561940</v>
      </c>
      <c r="DE41">
        <v>9311</v>
      </c>
      <c r="DF41">
        <v>35.1</v>
      </c>
      <c r="DG41">
        <v>0.2</v>
      </c>
      <c r="DH41">
        <v>804879</v>
      </c>
      <c r="DI41">
        <v>5506</v>
      </c>
      <c r="DJ41">
        <v>18.100000000000001</v>
      </c>
      <c r="DK41">
        <v>0.1</v>
      </c>
      <c r="DL41">
        <v>1042094</v>
      </c>
      <c r="DM41">
        <v>5721</v>
      </c>
      <c r="DN41">
        <v>23.4</v>
      </c>
      <c r="DO41">
        <v>0.1</v>
      </c>
      <c r="DP41">
        <v>347980</v>
      </c>
      <c r="DQ41">
        <v>3710</v>
      </c>
      <c r="DR41">
        <v>7.8</v>
      </c>
      <c r="DS41">
        <v>0.1</v>
      </c>
      <c r="DT41">
        <v>692824</v>
      </c>
      <c r="DU41">
        <v>4893</v>
      </c>
      <c r="DV41">
        <v>15.6</v>
      </c>
      <c r="DW41">
        <v>0.1</v>
      </c>
      <c r="DX41">
        <v>4449717</v>
      </c>
      <c r="DY41">
        <v>8816</v>
      </c>
      <c r="DZ41">
        <v>4449717</v>
      </c>
      <c r="EA41" t="s">
        <v>0</v>
      </c>
      <c r="EB41">
        <v>55409</v>
      </c>
      <c r="EC41">
        <v>1664</v>
      </c>
      <c r="ED41">
        <v>1.2</v>
      </c>
      <c r="EE41">
        <v>0.1</v>
      </c>
      <c r="EF41">
        <v>220637</v>
      </c>
      <c r="EG41">
        <v>3047</v>
      </c>
      <c r="EH41">
        <v>5</v>
      </c>
      <c r="EI41">
        <v>0.1</v>
      </c>
      <c r="EJ41">
        <v>802506</v>
      </c>
      <c r="EK41">
        <v>5102</v>
      </c>
      <c r="EL41">
        <v>18</v>
      </c>
      <c r="EM41">
        <v>0.1</v>
      </c>
      <c r="EN41">
        <v>106770</v>
      </c>
      <c r="EO41">
        <v>2304</v>
      </c>
      <c r="EP41">
        <v>2.4</v>
      </c>
      <c r="EQ41">
        <v>0.1</v>
      </c>
      <c r="ER41">
        <v>501095</v>
      </c>
      <c r="ES41">
        <v>4085</v>
      </c>
      <c r="ET41">
        <v>11.3</v>
      </c>
      <c r="EU41">
        <v>0.1</v>
      </c>
      <c r="EV41">
        <v>186026</v>
      </c>
      <c r="EW41">
        <v>2602</v>
      </c>
      <c r="EX41">
        <v>4.2</v>
      </c>
      <c r="EY41">
        <v>0.1</v>
      </c>
      <c r="EZ41">
        <v>69614</v>
      </c>
      <c r="FA41">
        <v>1638</v>
      </c>
      <c r="FB41">
        <v>1.6</v>
      </c>
      <c r="FC41">
        <v>0.1</v>
      </c>
      <c r="FD41">
        <v>244544</v>
      </c>
      <c r="FE41">
        <v>2455</v>
      </c>
      <c r="FF41">
        <v>5.5</v>
      </c>
      <c r="FG41">
        <v>0.1</v>
      </c>
      <c r="FH41">
        <v>418912</v>
      </c>
      <c r="FI41">
        <v>4658</v>
      </c>
      <c r="FJ41">
        <v>9.4</v>
      </c>
      <c r="FK41">
        <v>0.1</v>
      </c>
      <c r="FL41">
        <v>1053721</v>
      </c>
      <c r="FM41">
        <v>7113</v>
      </c>
      <c r="FN41">
        <v>23.7</v>
      </c>
      <c r="FO41">
        <v>0.1</v>
      </c>
      <c r="FP41">
        <v>423106</v>
      </c>
      <c r="FQ41">
        <v>4443</v>
      </c>
      <c r="FR41">
        <v>9.5</v>
      </c>
      <c r="FS41">
        <v>0.1</v>
      </c>
      <c r="FT41">
        <v>210810</v>
      </c>
      <c r="FU41">
        <v>2831</v>
      </c>
      <c r="FV41">
        <v>4.7</v>
      </c>
      <c r="FW41">
        <v>0.1</v>
      </c>
      <c r="FX41">
        <v>156567</v>
      </c>
      <c r="FY41">
        <v>2276</v>
      </c>
      <c r="FZ41">
        <v>3.5</v>
      </c>
      <c r="GA41">
        <v>0.1</v>
      </c>
      <c r="GB41">
        <v>4449717</v>
      </c>
      <c r="GC41">
        <v>8816</v>
      </c>
      <c r="GD41">
        <v>4449717</v>
      </c>
      <c r="GE41" t="s">
        <v>0</v>
      </c>
      <c r="GF41">
        <v>3739966</v>
      </c>
      <c r="GG41">
        <v>7539</v>
      </c>
      <c r="GH41">
        <v>84</v>
      </c>
      <c r="GI41">
        <v>0.1</v>
      </c>
      <c r="GJ41">
        <v>480977</v>
      </c>
      <c r="GK41">
        <v>4202</v>
      </c>
      <c r="GL41">
        <v>10.8</v>
      </c>
      <c r="GM41">
        <v>0.1</v>
      </c>
      <c r="GN41">
        <v>221232</v>
      </c>
      <c r="GO41">
        <v>2788</v>
      </c>
      <c r="GP41">
        <v>5</v>
      </c>
      <c r="GQ41">
        <v>0.1</v>
      </c>
      <c r="GR41">
        <v>7542</v>
      </c>
      <c r="GS41">
        <v>477</v>
      </c>
      <c r="GT41">
        <v>0.2</v>
      </c>
      <c r="GU41">
        <v>0.1</v>
      </c>
      <c r="GV41">
        <v>3860394</v>
      </c>
      <c r="GW41">
        <v>7938</v>
      </c>
      <c r="GX41">
        <v>3860394</v>
      </c>
      <c r="GY41" t="s">
        <v>0</v>
      </c>
      <c r="GZ41">
        <v>299722</v>
      </c>
      <c r="HA41">
        <v>3254</v>
      </c>
      <c r="HB41">
        <v>7.8</v>
      </c>
      <c r="HC41">
        <v>0.1</v>
      </c>
      <c r="HD41">
        <v>204099</v>
      </c>
      <c r="HE41">
        <v>2447</v>
      </c>
      <c r="HF41">
        <v>5.3</v>
      </c>
      <c r="HG41">
        <v>0.1</v>
      </c>
      <c r="HH41">
        <v>428734</v>
      </c>
      <c r="HI41">
        <v>3137</v>
      </c>
      <c r="HJ41">
        <v>11.1</v>
      </c>
      <c r="HK41">
        <v>0.1</v>
      </c>
      <c r="HL41">
        <v>414604</v>
      </c>
      <c r="HM41">
        <v>3533</v>
      </c>
      <c r="HN41">
        <v>10.7</v>
      </c>
      <c r="HO41">
        <v>0.1</v>
      </c>
      <c r="HP41">
        <v>552450</v>
      </c>
      <c r="HQ41">
        <v>4834</v>
      </c>
      <c r="HR41">
        <v>14.3</v>
      </c>
      <c r="HS41">
        <v>0.1</v>
      </c>
      <c r="HT41">
        <v>714153</v>
      </c>
      <c r="HU41">
        <v>4774</v>
      </c>
      <c r="HV41">
        <v>18.5</v>
      </c>
      <c r="HW41">
        <v>0.1</v>
      </c>
      <c r="HX41">
        <v>463821</v>
      </c>
      <c r="HY41">
        <v>4659</v>
      </c>
      <c r="HZ41">
        <v>12</v>
      </c>
      <c r="IA41">
        <v>0.1</v>
      </c>
      <c r="IB41">
        <v>471265</v>
      </c>
      <c r="IC41">
        <v>3575</v>
      </c>
      <c r="ID41">
        <v>12.2</v>
      </c>
      <c r="IE41">
        <v>0.1</v>
      </c>
      <c r="IF41">
        <v>164910</v>
      </c>
      <c r="IG41">
        <v>2282</v>
      </c>
      <c r="IH41">
        <v>4.3</v>
      </c>
      <c r="II41">
        <v>0.1</v>
      </c>
      <c r="IJ41">
        <v>146636</v>
      </c>
      <c r="IK41">
        <v>1868</v>
      </c>
      <c r="IL41">
        <v>3.8</v>
      </c>
      <c r="IM41">
        <v>0.1</v>
      </c>
      <c r="IN41">
        <v>50803</v>
      </c>
      <c r="IO41">
        <v>162</v>
      </c>
      <c r="IP41" t="s">
        <v>0</v>
      </c>
      <c r="IQ41" t="s">
        <v>0</v>
      </c>
      <c r="IR41">
        <v>68928</v>
      </c>
      <c r="IS41">
        <v>210</v>
      </c>
      <c r="IT41" t="s">
        <v>0</v>
      </c>
      <c r="IU41" t="s">
        <v>0</v>
      </c>
      <c r="IV41">
        <v>2850704</v>
      </c>
      <c r="IW41">
        <v>6944</v>
      </c>
      <c r="IX41">
        <v>73.8</v>
      </c>
      <c r="IY41">
        <v>0.1</v>
      </c>
      <c r="IZ41">
        <v>71098</v>
      </c>
      <c r="JA41">
        <v>243</v>
      </c>
      <c r="JB41" t="s">
        <v>0</v>
      </c>
      <c r="JC41" t="s">
        <v>0</v>
      </c>
      <c r="JD41">
        <v>1310710</v>
      </c>
      <c r="JE41">
        <v>4430</v>
      </c>
      <c r="JF41">
        <v>34</v>
      </c>
      <c r="JG41">
        <v>0.1</v>
      </c>
      <c r="JH41">
        <v>19108</v>
      </c>
      <c r="JI41">
        <v>48</v>
      </c>
      <c r="JJ41" t="s">
        <v>0</v>
      </c>
      <c r="JK41" t="s">
        <v>0</v>
      </c>
      <c r="JL41">
        <v>875006</v>
      </c>
      <c r="JM41">
        <v>5121</v>
      </c>
      <c r="JN41">
        <v>22.7</v>
      </c>
      <c r="JO41">
        <v>0.1</v>
      </c>
      <c r="JP41">
        <v>22219</v>
      </c>
      <c r="JQ41">
        <v>166</v>
      </c>
      <c r="JR41" t="s">
        <v>0</v>
      </c>
      <c r="JS41" t="s">
        <v>0</v>
      </c>
      <c r="JT41">
        <v>243525</v>
      </c>
      <c r="JU41">
        <v>2832</v>
      </c>
      <c r="JV41">
        <v>6.3</v>
      </c>
      <c r="JW41">
        <v>0.1</v>
      </c>
      <c r="JX41">
        <v>9864</v>
      </c>
      <c r="JY41">
        <v>70</v>
      </c>
      <c r="JZ41" t="s">
        <v>0</v>
      </c>
      <c r="KA41" t="s">
        <v>0</v>
      </c>
      <c r="KB41">
        <v>120970</v>
      </c>
      <c r="KC41">
        <v>2117</v>
      </c>
      <c r="KD41">
        <v>3.1</v>
      </c>
      <c r="KE41">
        <v>0.1</v>
      </c>
      <c r="KF41">
        <v>2812</v>
      </c>
      <c r="KG41">
        <v>66</v>
      </c>
      <c r="KH41" t="s">
        <v>0</v>
      </c>
      <c r="KI41" t="s">
        <v>0</v>
      </c>
      <c r="KJ41">
        <v>614603</v>
      </c>
      <c r="KK41">
        <v>4619</v>
      </c>
      <c r="KL41">
        <v>15.9</v>
      </c>
      <c r="KM41">
        <v>0.1</v>
      </c>
      <c r="KN41">
        <v>2498193</v>
      </c>
      <c r="KO41">
        <v>7630</v>
      </c>
      <c r="KP41">
        <v>2498193</v>
      </c>
      <c r="KQ41" t="s">
        <v>0</v>
      </c>
      <c r="KR41">
        <v>122818</v>
      </c>
      <c r="KS41">
        <v>2157</v>
      </c>
      <c r="KT41">
        <v>4.9000000000000004</v>
      </c>
      <c r="KU41">
        <v>0.1</v>
      </c>
      <c r="KV41">
        <v>78708</v>
      </c>
      <c r="KW41">
        <v>1689</v>
      </c>
      <c r="KX41">
        <v>3.2</v>
      </c>
      <c r="KY41">
        <v>0.1</v>
      </c>
      <c r="KZ41">
        <v>191151</v>
      </c>
      <c r="LA41">
        <v>2463</v>
      </c>
      <c r="LB41">
        <v>7.7</v>
      </c>
      <c r="LC41">
        <v>0.1</v>
      </c>
      <c r="LD41">
        <v>220042</v>
      </c>
      <c r="LE41">
        <v>2844</v>
      </c>
      <c r="LF41">
        <v>8.8000000000000007</v>
      </c>
      <c r="LG41">
        <v>0.1</v>
      </c>
      <c r="LH41">
        <v>338013</v>
      </c>
      <c r="LI41">
        <v>3670</v>
      </c>
      <c r="LJ41">
        <v>13.5</v>
      </c>
      <c r="LK41">
        <v>0.2</v>
      </c>
      <c r="LL41">
        <v>501536</v>
      </c>
      <c r="LM41">
        <v>3918</v>
      </c>
      <c r="LN41">
        <v>20.100000000000001</v>
      </c>
      <c r="LO41">
        <v>0.1</v>
      </c>
      <c r="LP41">
        <v>366643</v>
      </c>
      <c r="LQ41">
        <v>4381</v>
      </c>
      <c r="LR41">
        <v>14.7</v>
      </c>
      <c r="LS41">
        <v>0.2</v>
      </c>
      <c r="LT41">
        <v>401684</v>
      </c>
      <c r="LU41">
        <v>3733</v>
      </c>
      <c r="LV41">
        <v>16.100000000000001</v>
      </c>
      <c r="LW41">
        <v>0.1</v>
      </c>
      <c r="LX41">
        <v>147108</v>
      </c>
      <c r="LY41">
        <v>2070</v>
      </c>
      <c r="LZ41">
        <v>5.9</v>
      </c>
      <c r="MA41">
        <v>0.1</v>
      </c>
      <c r="MB41">
        <v>130490</v>
      </c>
      <c r="MC41">
        <v>1749</v>
      </c>
      <c r="MD41">
        <v>5.2</v>
      </c>
      <c r="ME41">
        <v>0.1</v>
      </c>
      <c r="MF41">
        <v>63958</v>
      </c>
      <c r="MG41">
        <v>250</v>
      </c>
      <c r="MH41" t="s">
        <v>0</v>
      </c>
      <c r="MI41" t="s">
        <v>0</v>
      </c>
      <c r="MJ41">
        <v>82348</v>
      </c>
      <c r="MK41">
        <v>295</v>
      </c>
      <c r="ML41" t="s">
        <v>0</v>
      </c>
      <c r="MM41" t="s">
        <v>0</v>
      </c>
      <c r="MN41">
        <v>27549</v>
      </c>
      <c r="MO41">
        <v>105</v>
      </c>
      <c r="MP41" t="s">
        <v>0</v>
      </c>
      <c r="MQ41" t="s">
        <v>0</v>
      </c>
      <c r="MR41">
        <v>1362201</v>
      </c>
      <c r="MS41">
        <v>4972</v>
      </c>
      <c r="MT41">
        <v>1362201</v>
      </c>
      <c r="MU41" t="s">
        <v>0</v>
      </c>
      <c r="MV41">
        <v>30261</v>
      </c>
      <c r="MW41">
        <v>145</v>
      </c>
      <c r="MX41" t="s">
        <v>0</v>
      </c>
      <c r="MY41" t="s">
        <v>0</v>
      </c>
      <c r="MZ41">
        <v>41807</v>
      </c>
      <c r="NA41">
        <v>284</v>
      </c>
      <c r="NB41" t="s">
        <v>0</v>
      </c>
      <c r="NC41" t="s">
        <v>0</v>
      </c>
      <c r="ND41">
        <v>29042</v>
      </c>
      <c r="NE41">
        <v>142</v>
      </c>
      <c r="NF41" t="s">
        <v>0</v>
      </c>
      <c r="NG41" t="s">
        <v>0</v>
      </c>
      <c r="NH41">
        <v>50760</v>
      </c>
      <c r="NI41">
        <v>135</v>
      </c>
      <c r="NJ41" t="s">
        <v>0</v>
      </c>
      <c r="NK41" t="s">
        <v>0</v>
      </c>
      <c r="NL41">
        <v>38518</v>
      </c>
      <c r="NM41">
        <v>227</v>
      </c>
      <c r="NN41" t="s">
        <v>0</v>
      </c>
      <c r="NO41" t="s">
        <v>0</v>
      </c>
      <c r="NP41">
        <v>9798384</v>
      </c>
      <c r="NQ41">
        <v>402</v>
      </c>
      <c r="NR41">
        <v>9798384</v>
      </c>
      <c r="NS41" t="s">
        <v>0</v>
      </c>
      <c r="NT41">
        <v>8974782</v>
      </c>
      <c r="NU41">
        <v>9876</v>
      </c>
      <c r="NV41">
        <v>91.6</v>
      </c>
      <c r="NW41">
        <v>0.1</v>
      </c>
      <c r="NX41">
        <v>6893632</v>
      </c>
      <c r="NY41">
        <v>22753</v>
      </c>
      <c r="NZ41">
        <v>70.400000000000006</v>
      </c>
      <c r="OA41">
        <v>0.2</v>
      </c>
      <c r="OB41">
        <v>3531837</v>
      </c>
      <c r="OC41">
        <v>13921</v>
      </c>
      <c r="OD41">
        <v>36</v>
      </c>
      <c r="OE41">
        <v>0.1</v>
      </c>
      <c r="OF41">
        <v>823602</v>
      </c>
      <c r="OG41">
        <v>9944</v>
      </c>
      <c r="OH41">
        <v>8.4</v>
      </c>
      <c r="OI41">
        <v>0.1</v>
      </c>
      <c r="OJ41">
        <v>2224049</v>
      </c>
      <c r="OK41">
        <v>396</v>
      </c>
      <c r="OL41">
        <v>2224049</v>
      </c>
      <c r="OM41" t="s">
        <v>0</v>
      </c>
      <c r="ON41">
        <v>78447</v>
      </c>
      <c r="OO41">
        <v>2649</v>
      </c>
      <c r="OP41">
        <v>3.5</v>
      </c>
      <c r="OQ41">
        <v>0.1</v>
      </c>
      <c r="OR41">
        <v>6085205</v>
      </c>
      <c r="OS41">
        <v>815</v>
      </c>
      <c r="OT41">
        <v>6085205</v>
      </c>
      <c r="OU41" t="s">
        <v>0</v>
      </c>
      <c r="OV41">
        <v>4578478</v>
      </c>
      <c r="OW41">
        <v>7257</v>
      </c>
      <c r="OX41">
        <v>4578478</v>
      </c>
      <c r="OY41" t="s">
        <v>0</v>
      </c>
      <c r="OZ41">
        <v>4195600</v>
      </c>
      <c r="PA41">
        <v>8160</v>
      </c>
      <c r="PB41">
        <v>4195600</v>
      </c>
      <c r="PC41" t="s">
        <v>0</v>
      </c>
      <c r="PD41">
        <v>3742475</v>
      </c>
      <c r="PE41">
        <v>10972</v>
      </c>
      <c r="PF41">
        <v>89.2</v>
      </c>
      <c r="PG41">
        <v>0.1</v>
      </c>
      <c r="PH41">
        <v>3430244</v>
      </c>
      <c r="PI41">
        <v>12128</v>
      </c>
      <c r="PJ41">
        <v>81.8</v>
      </c>
      <c r="PK41">
        <v>0.2</v>
      </c>
      <c r="PL41">
        <v>406861</v>
      </c>
      <c r="PM41">
        <v>4062</v>
      </c>
      <c r="PN41">
        <v>9.6999999999999993</v>
      </c>
      <c r="PO41">
        <v>0.1</v>
      </c>
      <c r="PP41">
        <v>453125</v>
      </c>
      <c r="PQ41">
        <v>5797</v>
      </c>
      <c r="PR41">
        <v>10.8</v>
      </c>
      <c r="PS41">
        <v>0.1</v>
      </c>
      <c r="PT41">
        <v>382878</v>
      </c>
      <c r="PU41">
        <v>4422</v>
      </c>
      <c r="PV41">
        <v>382878</v>
      </c>
      <c r="PW41" t="s">
        <v>0</v>
      </c>
      <c r="PX41">
        <v>263267</v>
      </c>
      <c r="PY41">
        <v>3307</v>
      </c>
      <c r="PZ41">
        <v>68.8</v>
      </c>
      <c r="QA41">
        <v>0.5</v>
      </c>
      <c r="QB41">
        <v>141441</v>
      </c>
      <c r="QC41">
        <v>2291</v>
      </c>
      <c r="QD41">
        <v>36.9</v>
      </c>
      <c r="QE41">
        <v>0.5</v>
      </c>
      <c r="QF41">
        <v>132500</v>
      </c>
      <c r="QG41">
        <v>2453</v>
      </c>
      <c r="QH41">
        <v>34.6</v>
      </c>
      <c r="QI41">
        <v>0.5</v>
      </c>
      <c r="QJ41">
        <v>119611</v>
      </c>
      <c r="QK41">
        <v>2752</v>
      </c>
      <c r="QL41">
        <v>31.2</v>
      </c>
      <c r="QM41">
        <v>0.5</v>
      </c>
      <c r="QN41">
        <v>1506727</v>
      </c>
      <c r="QO41">
        <v>7388</v>
      </c>
      <c r="QP41">
        <v>1506727</v>
      </c>
      <c r="QQ41" t="s">
        <v>0</v>
      </c>
      <c r="QR41">
        <v>1339502</v>
      </c>
      <c r="QS41">
        <v>6771</v>
      </c>
      <c r="QT41">
        <v>88.9</v>
      </c>
      <c r="QU41">
        <v>0.2</v>
      </c>
      <c r="QV41">
        <v>827023</v>
      </c>
      <c r="QW41">
        <v>4779</v>
      </c>
      <c r="QX41">
        <v>54.9</v>
      </c>
      <c r="QY41">
        <v>0.3</v>
      </c>
      <c r="QZ41">
        <v>652551</v>
      </c>
      <c r="RA41">
        <v>6121</v>
      </c>
      <c r="RB41">
        <v>43.3</v>
      </c>
      <c r="RC41">
        <v>0.3</v>
      </c>
      <c r="RD41">
        <v>167225</v>
      </c>
      <c r="RE41">
        <v>3210</v>
      </c>
      <c r="RF41">
        <v>11.1</v>
      </c>
      <c r="RG41">
        <v>0.2</v>
      </c>
      <c r="RH41" t="s">
        <v>0</v>
      </c>
      <c r="RI41" t="s">
        <v>0</v>
      </c>
      <c r="RJ41">
        <v>11.5</v>
      </c>
      <c r="RK41">
        <v>0.1</v>
      </c>
      <c r="RL41" t="s">
        <v>0</v>
      </c>
      <c r="RM41" t="s">
        <v>0</v>
      </c>
      <c r="RN41">
        <v>19.399999999999999</v>
      </c>
      <c r="RO41">
        <v>0.3</v>
      </c>
      <c r="RP41" t="s">
        <v>0</v>
      </c>
      <c r="RQ41" t="s">
        <v>0</v>
      </c>
      <c r="RR41">
        <v>21.8</v>
      </c>
      <c r="RS41">
        <v>0.6</v>
      </c>
      <c r="RT41" t="s">
        <v>0</v>
      </c>
      <c r="RU41" t="s">
        <v>0</v>
      </c>
      <c r="RV41">
        <v>5.2</v>
      </c>
      <c r="RW41">
        <v>0.1</v>
      </c>
      <c r="RX41" t="s">
        <v>0</v>
      </c>
      <c r="RY41" t="s">
        <v>0</v>
      </c>
      <c r="RZ41">
        <v>8.1</v>
      </c>
      <c r="SA41">
        <v>0.2</v>
      </c>
      <c r="SB41" t="s">
        <v>0</v>
      </c>
      <c r="SC41" t="s">
        <v>0</v>
      </c>
      <c r="SD41">
        <v>7.6</v>
      </c>
      <c r="SE41">
        <v>0.4</v>
      </c>
      <c r="SF41" t="s">
        <v>0</v>
      </c>
      <c r="SG41" t="s">
        <v>0</v>
      </c>
      <c r="SH41">
        <v>32.9</v>
      </c>
      <c r="SI41">
        <v>0.4</v>
      </c>
      <c r="SJ41" t="s">
        <v>0</v>
      </c>
      <c r="SK41" t="s">
        <v>0</v>
      </c>
      <c r="SL41">
        <v>44.3</v>
      </c>
      <c r="SM41">
        <v>0.5</v>
      </c>
      <c r="SN41" t="s">
        <v>0</v>
      </c>
      <c r="SO41" t="s">
        <v>0</v>
      </c>
      <c r="SP41">
        <v>50.9</v>
      </c>
      <c r="SQ41">
        <v>1.4</v>
      </c>
      <c r="SR41" t="s">
        <v>0</v>
      </c>
      <c r="SS41" t="s">
        <v>0</v>
      </c>
      <c r="ST41">
        <v>16.3</v>
      </c>
      <c r="SU41">
        <v>0.2</v>
      </c>
      <c r="SV41" t="s">
        <v>0</v>
      </c>
      <c r="SW41" t="s">
        <v>0</v>
      </c>
      <c r="SX41">
        <v>22.8</v>
      </c>
      <c r="SY41">
        <v>0.3</v>
      </c>
      <c r="SZ41" t="s">
        <v>0</v>
      </c>
      <c r="TA41" t="s">
        <v>0</v>
      </c>
      <c r="TB41">
        <v>22.4</v>
      </c>
      <c r="TC41">
        <v>0.3</v>
      </c>
      <c r="TD41" t="s">
        <v>0</v>
      </c>
      <c r="TE41" t="s">
        <v>0</v>
      </c>
      <c r="TF41">
        <v>26.5</v>
      </c>
      <c r="TG41">
        <v>0.5</v>
      </c>
      <c r="TH41" t="s">
        <v>0</v>
      </c>
      <c r="TI41" t="s">
        <v>0</v>
      </c>
      <c r="TJ41">
        <v>21</v>
      </c>
      <c r="TK41">
        <v>0.3</v>
      </c>
      <c r="TL41" t="s">
        <v>0</v>
      </c>
      <c r="TM41" t="s">
        <v>0</v>
      </c>
      <c r="TN41">
        <v>14.3</v>
      </c>
      <c r="TO41">
        <v>0.1</v>
      </c>
      <c r="TP41" t="s">
        <v>0</v>
      </c>
      <c r="TQ41" t="s">
        <v>0</v>
      </c>
      <c r="TR41">
        <v>15.9</v>
      </c>
      <c r="TS41">
        <v>0.1</v>
      </c>
      <c r="TT41" t="s">
        <v>0</v>
      </c>
      <c r="TU41" t="s">
        <v>0</v>
      </c>
      <c r="TV41">
        <v>8.1</v>
      </c>
      <c r="TW41">
        <v>0.1</v>
      </c>
      <c r="TX41" t="s">
        <v>0</v>
      </c>
      <c r="TY41" t="s">
        <v>0</v>
      </c>
      <c r="TZ41">
        <v>13.1</v>
      </c>
      <c r="UA41">
        <v>0.2</v>
      </c>
      <c r="UB41" t="s">
        <v>0</v>
      </c>
      <c r="UC41" t="s">
        <v>0</v>
      </c>
      <c r="UD41">
        <v>29</v>
      </c>
      <c r="UE41">
        <v>0.2</v>
      </c>
    </row>
    <row r="42" spans="1:551" x14ac:dyDescent="0.25">
      <c r="A42" t="s">
        <v>634</v>
      </c>
      <c r="B42">
        <v>27</v>
      </c>
      <c r="C42" t="s">
        <v>635</v>
      </c>
      <c r="D42">
        <v>4311636</v>
      </c>
      <c r="E42">
        <v>1291</v>
      </c>
      <c r="F42">
        <v>4311636</v>
      </c>
      <c r="G42" t="s">
        <v>0</v>
      </c>
      <c r="H42">
        <v>3012522</v>
      </c>
      <c r="I42">
        <v>4476</v>
      </c>
      <c r="J42">
        <v>69.900000000000006</v>
      </c>
      <c r="K42">
        <v>0.1</v>
      </c>
      <c r="L42">
        <v>3010294</v>
      </c>
      <c r="M42">
        <v>4511</v>
      </c>
      <c r="N42">
        <v>69.8</v>
      </c>
      <c r="O42">
        <v>0.1</v>
      </c>
      <c r="P42">
        <v>2864441</v>
      </c>
      <c r="Q42">
        <v>5407</v>
      </c>
      <c r="R42">
        <v>66.400000000000006</v>
      </c>
      <c r="S42">
        <v>0.1</v>
      </c>
      <c r="T42">
        <v>145853</v>
      </c>
      <c r="U42">
        <v>2469</v>
      </c>
      <c r="V42">
        <v>3.4</v>
      </c>
      <c r="W42">
        <v>0.1</v>
      </c>
      <c r="X42">
        <v>2228</v>
      </c>
      <c r="Y42">
        <v>305</v>
      </c>
      <c r="Z42">
        <v>0.1</v>
      </c>
      <c r="AA42">
        <v>0.1</v>
      </c>
      <c r="AB42">
        <v>1299114</v>
      </c>
      <c r="AC42">
        <v>4440</v>
      </c>
      <c r="AD42">
        <v>30.1</v>
      </c>
      <c r="AE42">
        <v>0.1</v>
      </c>
      <c r="AF42">
        <v>3010294</v>
      </c>
      <c r="AG42">
        <v>4511</v>
      </c>
      <c r="AH42">
        <v>3010294</v>
      </c>
      <c r="AI42" t="s">
        <v>0</v>
      </c>
      <c r="AJ42" t="s">
        <v>0</v>
      </c>
      <c r="AK42" t="s">
        <v>0</v>
      </c>
      <c r="AL42">
        <v>4.8</v>
      </c>
      <c r="AM42">
        <v>0.1</v>
      </c>
      <c r="AN42">
        <v>2183282</v>
      </c>
      <c r="AO42">
        <v>967</v>
      </c>
      <c r="AP42">
        <v>2183282</v>
      </c>
      <c r="AQ42" t="s">
        <v>0</v>
      </c>
      <c r="AR42">
        <v>1442653</v>
      </c>
      <c r="AS42">
        <v>3054</v>
      </c>
      <c r="AT42">
        <v>66.099999999999994</v>
      </c>
      <c r="AU42">
        <v>0.1</v>
      </c>
      <c r="AV42">
        <v>1442357</v>
      </c>
      <c r="AW42">
        <v>3043</v>
      </c>
      <c r="AX42">
        <v>66.099999999999994</v>
      </c>
      <c r="AY42">
        <v>0.1</v>
      </c>
      <c r="AZ42">
        <v>1379797</v>
      </c>
      <c r="BA42">
        <v>3547</v>
      </c>
      <c r="BB42">
        <v>63.2</v>
      </c>
      <c r="BC42">
        <v>0.2</v>
      </c>
      <c r="BD42">
        <v>409990</v>
      </c>
      <c r="BE42">
        <v>1540</v>
      </c>
      <c r="BF42">
        <v>409990</v>
      </c>
      <c r="BG42" t="s">
        <v>0</v>
      </c>
      <c r="BH42">
        <v>305858</v>
      </c>
      <c r="BI42">
        <v>2513</v>
      </c>
      <c r="BJ42">
        <v>74.599999999999994</v>
      </c>
      <c r="BK42">
        <v>0.5</v>
      </c>
      <c r="BL42">
        <v>826426</v>
      </c>
      <c r="BM42">
        <v>1866</v>
      </c>
      <c r="BN42">
        <v>826426</v>
      </c>
      <c r="BO42" t="s">
        <v>0</v>
      </c>
      <c r="BP42">
        <v>650693</v>
      </c>
      <c r="BQ42">
        <v>3186</v>
      </c>
      <c r="BR42">
        <v>78.7</v>
      </c>
      <c r="BS42">
        <v>0.4</v>
      </c>
      <c r="BT42">
        <v>2812166</v>
      </c>
      <c r="BU42">
        <v>5674</v>
      </c>
      <c r="BV42">
        <v>2812166</v>
      </c>
      <c r="BW42" t="s">
        <v>0</v>
      </c>
      <c r="BX42">
        <v>2193771</v>
      </c>
      <c r="BY42">
        <v>5677</v>
      </c>
      <c r="BZ42">
        <v>78</v>
      </c>
      <c r="CA42">
        <v>0.2</v>
      </c>
      <c r="CB42">
        <v>243417</v>
      </c>
      <c r="CC42">
        <v>3451</v>
      </c>
      <c r="CD42">
        <v>8.6999999999999993</v>
      </c>
      <c r="CE42">
        <v>0.1</v>
      </c>
      <c r="CF42">
        <v>99475</v>
      </c>
      <c r="CG42">
        <v>1979</v>
      </c>
      <c r="CH42">
        <v>3.5</v>
      </c>
      <c r="CI42">
        <v>0.1</v>
      </c>
      <c r="CJ42">
        <v>78605</v>
      </c>
      <c r="CK42">
        <v>1700</v>
      </c>
      <c r="CL42">
        <v>2.8</v>
      </c>
      <c r="CM42">
        <v>0.1</v>
      </c>
      <c r="CN42">
        <v>46502</v>
      </c>
      <c r="CO42">
        <v>1360</v>
      </c>
      <c r="CP42">
        <v>1.7</v>
      </c>
      <c r="CQ42">
        <v>0.1</v>
      </c>
      <c r="CR42">
        <v>150396</v>
      </c>
      <c r="CS42">
        <v>2212</v>
      </c>
      <c r="CT42">
        <v>5.3</v>
      </c>
      <c r="CU42">
        <v>0.1</v>
      </c>
      <c r="CV42">
        <v>23.2</v>
      </c>
      <c r="CW42">
        <v>0.1</v>
      </c>
      <c r="CX42" t="s">
        <v>0</v>
      </c>
      <c r="CY42" t="s">
        <v>0</v>
      </c>
      <c r="CZ42">
        <v>2864441</v>
      </c>
      <c r="DA42">
        <v>5407</v>
      </c>
      <c r="DB42">
        <v>2864441</v>
      </c>
      <c r="DC42" t="s">
        <v>0</v>
      </c>
      <c r="DD42">
        <v>1140462</v>
      </c>
      <c r="DE42">
        <v>5861</v>
      </c>
      <c r="DF42">
        <v>39.799999999999997</v>
      </c>
      <c r="DG42">
        <v>0.2</v>
      </c>
      <c r="DH42">
        <v>470199</v>
      </c>
      <c r="DI42">
        <v>4729</v>
      </c>
      <c r="DJ42">
        <v>16.399999999999999</v>
      </c>
      <c r="DK42">
        <v>0.2</v>
      </c>
      <c r="DL42">
        <v>655816</v>
      </c>
      <c r="DM42">
        <v>4276</v>
      </c>
      <c r="DN42">
        <v>22.9</v>
      </c>
      <c r="DO42">
        <v>0.1</v>
      </c>
      <c r="DP42">
        <v>228028</v>
      </c>
      <c r="DQ42">
        <v>2786</v>
      </c>
      <c r="DR42">
        <v>8</v>
      </c>
      <c r="DS42">
        <v>0.1</v>
      </c>
      <c r="DT42">
        <v>369936</v>
      </c>
      <c r="DU42">
        <v>3402</v>
      </c>
      <c r="DV42">
        <v>12.9</v>
      </c>
      <c r="DW42">
        <v>0.1</v>
      </c>
      <c r="DX42">
        <v>2864441</v>
      </c>
      <c r="DY42">
        <v>5407</v>
      </c>
      <c r="DZ42">
        <v>2864441</v>
      </c>
      <c r="EA42" t="s">
        <v>0</v>
      </c>
      <c r="EB42">
        <v>65291</v>
      </c>
      <c r="EC42">
        <v>1375</v>
      </c>
      <c r="ED42">
        <v>2.2999999999999998</v>
      </c>
      <c r="EE42">
        <v>0.1</v>
      </c>
      <c r="EF42">
        <v>162856</v>
      </c>
      <c r="EG42">
        <v>2432</v>
      </c>
      <c r="EH42">
        <v>5.7</v>
      </c>
      <c r="EI42">
        <v>0.1</v>
      </c>
      <c r="EJ42">
        <v>388089</v>
      </c>
      <c r="EK42">
        <v>3994</v>
      </c>
      <c r="EL42">
        <v>13.5</v>
      </c>
      <c r="EM42">
        <v>0.1</v>
      </c>
      <c r="EN42">
        <v>81877</v>
      </c>
      <c r="EO42">
        <v>1703</v>
      </c>
      <c r="EP42">
        <v>2.9</v>
      </c>
      <c r="EQ42">
        <v>0.1</v>
      </c>
      <c r="ER42">
        <v>321793</v>
      </c>
      <c r="ES42">
        <v>3102</v>
      </c>
      <c r="ET42">
        <v>11.2</v>
      </c>
      <c r="EU42">
        <v>0.1</v>
      </c>
      <c r="EV42">
        <v>130654</v>
      </c>
      <c r="EW42">
        <v>2074</v>
      </c>
      <c r="EX42">
        <v>4.5999999999999996</v>
      </c>
      <c r="EY42">
        <v>0.1</v>
      </c>
      <c r="EZ42">
        <v>52585</v>
      </c>
      <c r="FA42">
        <v>1608</v>
      </c>
      <c r="FB42">
        <v>1.8</v>
      </c>
      <c r="FC42">
        <v>0.1</v>
      </c>
      <c r="FD42">
        <v>205939</v>
      </c>
      <c r="FE42">
        <v>2892</v>
      </c>
      <c r="FF42">
        <v>7.2</v>
      </c>
      <c r="FG42">
        <v>0.1</v>
      </c>
      <c r="FH42">
        <v>280500</v>
      </c>
      <c r="FI42">
        <v>3115</v>
      </c>
      <c r="FJ42">
        <v>9.8000000000000007</v>
      </c>
      <c r="FK42">
        <v>0.1</v>
      </c>
      <c r="FL42">
        <v>710843</v>
      </c>
      <c r="FM42">
        <v>4609</v>
      </c>
      <c r="FN42">
        <v>24.8</v>
      </c>
      <c r="FO42">
        <v>0.2</v>
      </c>
      <c r="FP42">
        <v>239928</v>
      </c>
      <c r="FQ42">
        <v>3218</v>
      </c>
      <c r="FR42">
        <v>8.4</v>
      </c>
      <c r="FS42">
        <v>0.1</v>
      </c>
      <c r="FT42">
        <v>128147</v>
      </c>
      <c r="FU42">
        <v>2367</v>
      </c>
      <c r="FV42">
        <v>4.5</v>
      </c>
      <c r="FW42">
        <v>0.1</v>
      </c>
      <c r="FX42">
        <v>95939</v>
      </c>
      <c r="FY42">
        <v>1954</v>
      </c>
      <c r="FZ42">
        <v>3.3</v>
      </c>
      <c r="GA42">
        <v>0.1</v>
      </c>
      <c r="GB42">
        <v>2864441</v>
      </c>
      <c r="GC42">
        <v>5407</v>
      </c>
      <c r="GD42">
        <v>2864441</v>
      </c>
      <c r="GE42" t="s">
        <v>0</v>
      </c>
      <c r="GF42">
        <v>2365886</v>
      </c>
      <c r="GG42">
        <v>5464</v>
      </c>
      <c r="GH42">
        <v>82.6</v>
      </c>
      <c r="GI42">
        <v>0.1</v>
      </c>
      <c r="GJ42">
        <v>335689</v>
      </c>
      <c r="GK42">
        <v>3583</v>
      </c>
      <c r="GL42">
        <v>11.7</v>
      </c>
      <c r="GM42">
        <v>0.1</v>
      </c>
      <c r="GN42">
        <v>158724</v>
      </c>
      <c r="GO42">
        <v>2204</v>
      </c>
      <c r="GP42">
        <v>5.5</v>
      </c>
      <c r="GQ42">
        <v>0.1</v>
      </c>
      <c r="GR42">
        <v>4142</v>
      </c>
      <c r="GS42">
        <v>331</v>
      </c>
      <c r="GT42">
        <v>0.1</v>
      </c>
      <c r="GU42">
        <v>0.1</v>
      </c>
      <c r="GV42">
        <v>2135310</v>
      </c>
      <c r="GW42">
        <v>5896</v>
      </c>
      <c r="GX42">
        <v>2135310</v>
      </c>
      <c r="GY42" t="s">
        <v>0</v>
      </c>
      <c r="GZ42">
        <v>108626</v>
      </c>
      <c r="HA42">
        <v>1843</v>
      </c>
      <c r="HB42">
        <v>5.0999999999999996</v>
      </c>
      <c r="HC42">
        <v>0.1</v>
      </c>
      <c r="HD42">
        <v>89868</v>
      </c>
      <c r="HE42">
        <v>1752</v>
      </c>
      <c r="HF42">
        <v>4.2</v>
      </c>
      <c r="HG42">
        <v>0.1</v>
      </c>
      <c r="HH42">
        <v>186482</v>
      </c>
      <c r="HI42">
        <v>2241</v>
      </c>
      <c r="HJ42">
        <v>8.6999999999999993</v>
      </c>
      <c r="HK42">
        <v>0.1</v>
      </c>
      <c r="HL42">
        <v>185622</v>
      </c>
      <c r="HM42">
        <v>2376</v>
      </c>
      <c r="HN42">
        <v>8.6999999999999993</v>
      </c>
      <c r="HO42">
        <v>0.1</v>
      </c>
      <c r="HP42">
        <v>272708</v>
      </c>
      <c r="HQ42">
        <v>3210</v>
      </c>
      <c r="HR42">
        <v>12.8</v>
      </c>
      <c r="HS42">
        <v>0.1</v>
      </c>
      <c r="HT42">
        <v>399118</v>
      </c>
      <c r="HU42">
        <v>2938</v>
      </c>
      <c r="HV42">
        <v>18.7</v>
      </c>
      <c r="HW42">
        <v>0.1</v>
      </c>
      <c r="HX42">
        <v>300116</v>
      </c>
      <c r="HY42">
        <v>3215</v>
      </c>
      <c r="HZ42">
        <v>14.1</v>
      </c>
      <c r="IA42">
        <v>0.1</v>
      </c>
      <c r="IB42">
        <v>339395</v>
      </c>
      <c r="IC42">
        <v>3368</v>
      </c>
      <c r="ID42">
        <v>15.9</v>
      </c>
      <c r="IE42">
        <v>0.1</v>
      </c>
      <c r="IF42">
        <v>130602</v>
      </c>
      <c r="IG42">
        <v>2159</v>
      </c>
      <c r="IH42">
        <v>6.1</v>
      </c>
      <c r="II42">
        <v>0.1</v>
      </c>
      <c r="IJ42">
        <v>122773</v>
      </c>
      <c r="IK42">
        <v>1768</v>
      </c>
      <c r="IL42">
        <v>5.7</v>
      </c>
      <c r="IM42">
        <v>0.1</v>
      </c>
      <c r="IN42">
        <v>63217</v>
      </c>
      <c r="IO42">
        <v>225</v>
      </c>
      <c r="IP42" t="s">
        <v>0</v>
      </c>
      <c r="IQ42" t="s">
        <v>0</v>
      </c>
      <c r="IR42">
        <v>83100</v>
      </c>
      <c r="IS42">
        <v>268</v>
      </c>
      <c r="IT42" t="s">
        <v>0</v>
      </c>
      <c r="IU42" t="s">
        <v>0</v>
      </c>
      <c r="IV42">
        <v>1716231</v>
      </c>
      <c r="IW42">
        <v>5007</v>
      </c>
      <c r="IX42">
        <v>80.400000000000006</v>
      </c>
      <c r="IY42">
        <v>0.1</v>
      </c>
      <c r="IZ42">
        <v>84884</v>
      </c>
      <c r="JA42">
        <v>327</v>
      </c>
      <c r="JB42" t="s">
        <v>0</v>
      </c>
      <c r="JC42" t="s">
        <v>0</v>
      </c>
      <c r="JD42">
        <v>603441</v>
      </c>
      <c r="JE42">
        <v>2869</v>
      </c>
      <c r="JF42">
        <v>28.3</v>
      </c>
      <c r="JG42">
        <v>0.1</v>
      </c>
      <c r="JH42">
        <v>18885</v>
      </c>
      <c r="JI42">
        <v>68</v>
      </c>
      <c r="JJ42" t="s">
        <v>0</v>
      </c>
      <c r="JK42" t="s">
        <v>0</v>
      </c>
      <c r="JL42">
        <v>349925</v>
      </c>
      <c r="JM42">
        <v>2973</v>
      </c>
      <c r="JN42">
        <v>16.399999999999999</v>
      </c>
      <c r="JO42">
        <v>0.1</v>
      </c>
      <c r="JP42">
        <v>23049</v>
      </c>
      <c r="JQ42">
        <v>238</v>
      </c>
      <c r="JR42" t="s">
        <v>0</v>
      </c>
      <c r="JS42" t="s">
        <v>0</v>
      </c>
      <c r="JT42">
        <v>87964</v>
      </c>
      <c r="JU42">
        <v>1538</v>
      </c>
      <c r="JV42">
        <v>4.0999999999999996</v>
      </c>
      <c r="JW42">
        <v>0.1</v>
      </c>
      <c r="JX42">
        <v>9815</v>
      </c>
      <c r="JY42">
        <v>106</v>
      </c>
      <c r="JZ42" t="s">
        <v>0</v>
      </c>
      <c r="KA42" t="s">
        <v>0</v>
      </c>
      <c r="KB42">
        <v>76324</v>
      </c>
      <c r="KC42">
        <v>1706</v>
      </c>
      <c r="KD42">
        <v>3.6</v>
      </c>
      <c r="KE42">
        <v>0.1</v>
      </c>
      <c r="KF42">
        <v>2945</v>
      </c>
      <c r="KG42">
        <v>87</v>
      </c>
      <c r="KH42" t="s">
        <v>0</v>
      </c>
      <c r="KI42" t="s">
        <v>0</v>
      </c>
      <c r="KJ42">
        <v>189334</v>
      </c>
      <c r="KK42">
        <v>2256</v>
      </c>
      <c r="KL42">
        <v>8.9</v>
      </c>
      <c r="KM42">
        <v>0.1</v>
      </c>
      <c r="KN42">
        <v>1380760</v>
      </c>
      <c r="KO42">
        <v>5397</v>
      </c>
      <c r="KP42">
        <v>1380760</v>
      </c>
      <c r="KQ42" t="s">
        <v>0</v>
      </c>
      <c r="KR42">
        <v>38141</v>
      </c>
      <c r="KS42">
        <v>988</v>
      </c>
      <c r="KT42">
        <v>2.8</v>
      </c>
      <c r="KU42">
        <v>0.1</v>
      </c>
      <c r="KV42">
        <v>26672</v>
      </c>
      <c r="KW42">
        <v>1048</v>
      </c>
      <c r="KX42">
        <v>1.9</v>
      </c>
      <c r="KY42">
        <v>0.1</v>
      </c>
      <c r="KZ42">
        <v>72137</v>
      </c>
      <c r="LA42">
        <v>1493</v>
      </c>
      <c r="LB42">
        <v>5.2</v>
      </c>
      <c r="LC42">
        <v>0.1</v>
      </c>
      <c r="LD42">
        <v>92805</v>
      </c>
      <c r="LE42">
        <v>1694</v>
      </c>
      <c r="LF42">
        <v>6.7</v>
      </c>
      <c r="LG42">
        <v>0.1</v>
      </c>
      <c r="LH42">
        <v>152645</v>
      </c>
      <c r="LI42">
        <v>2011</v>
      </c>
      <c r="LJ42">
        <v>11.1</v>
      </c>
      <c r="LK42">
        <v>0.1</v>
      </c>
      <c r="LL42">
        <v>263070</v>
      </c>
      <c r="LM42">
        <v>2211</v>
      </c>
      <c r="LN42">
        <v>19.100000000000001</v>
      </c>
      <c r="LO42">
        <v>0.2</v>
      </c>
      <c r="LP42">
        <v>228938</v>
      </c>
      <c r="LQ42">
        <v>2577</v>
      </c>
      <c r="LR42">
        <v>16.600000000000001</v>
      </c>
      <c r="LS42">
        <v>0.2</v>
      </c>
      <c r="LT42">
        <v>281509</v>
      </c>
      <c r="LU42">
        <v>3177</v>
      </c>
      <c r="LV42">
        <v>20.399999999999999</v>
      </c>
      <c r="LW42">
        <v>0.2</v>
      </c>
      <c r="LX42">
        <v>115460</v>
      </c>
      <c r="LY42">
        <v>1975</v>
      </c>
      <c r="LZ42">
        <v>8.4</v>
      </c>
      <c r="MA42">
        <v>0.1</v>
      </c>
      <c r="MB42">
        <v>109383</v>
      </c>
      <c r="MC42">
        <v>1605</v>
      </c>
      <c r="MD42">
        <v>7.9</v>
      </c>
      <c r="ME42">
        <v>0.1</v>
      </c>
      <c r="MF42">
        <v>79595</v>
      </c>
      <c r="MG42">
        <v>358</v>
      </c>
      <c r="MH42" t="s">
        <v>0</v>
      </c>
      <c r="MI42" t="s">
        <v>0</v>
      </c>
      <c r="MJ42">
        <v>99626</v>
      </c>
      <c r="MK42">
        <v>376</v>
      </c>
      <c r="ML42" t="s">
        <v>0</v>
      </c>
      <c r="MM42" t="s">
        <v>0</v>
      </c>
      <c r="MN42">
        <v>33225</v>
      </c>
      <c r="MO42">
        <v>129</v>
      </c>
      <c r="MP42" t="s">
        <v>0</v>
      </c>
      <c r="MQ42" t="s">
        <v>0</v>
      </c>
      <c r="MR42">
        <v>754550</v>
      </c>
      <c r="MS42">
        <v>3946</v>
      </c>
      <c r="MT42">
        <v>754550</v>
      </c>
      <c r="MU42" t="s">
        <v>0</v>
      </c>
      <c r="MV42">
        <v>36468</v>
      </c>
      <c r="MW42">
        <v>281</v>
      </c>
      <c r="MX42" t="s">
        <v>0</v>
      </c>
      <c r="MY42" t="s">
        <v>0</v>
      </c>
      <c r="MZ42">
        <v>49413</v>
      </c>
      <c r="NA42">
        <v>412</v>
      </c>
      <c r="NB42" t="s">
        <v>0</v>
      </c>
      <c r="NC42" t="s">
        <v>0</v>
      </c>
      <c r="ND42">
        <v>34819</v>
      </c>
      <c r="NE42">
        <v>211</v>
      </c>
      <c r="NF42" t="s">
        <v>0</v>
      </c>
      <c r="NG42" t="s">
        <v>0</v>
      </c>
      <c r="NH42">
        <v>52390</v>
      </c>
      <c r="NI42">
        <v>142</v>
      </c>
      <c r="NJ42" t="s">
        <v>0</v>
      </c>
      <c r="NK42" t="s">
        <v>0</v>
      </c>
      <c r="NL42">
        <v>42391</v>
      </c>
      <c r="NM42">
        <v>158</v>
      </c>
      <c r="NN42" t="s">
        <v>0</v>
      </c>
      <c r="NO42" t="s">
        <v>0</v>
      </c>
      <c r="NP42">
        <v>5392571</v>
      </c>
      <c r="NQ42">
        <v>304</v>
      </c>
      <c r="NR42">
        <v>5392571</v>
      </c>
      <c r="NS42" t="s">
        <v>0</v>
      </c>
      <c r="NT42">
        <v>5064015</v>
      </c>
      <c r="NU42">
        <v>5437</v>
      </c>
      <c r="NV42">
        <v>93.9</v>
      </c>
      <c r="NW42">
        <v>0.1</v>
      </c>
      <c r="NX42">
        <v>4130467</v>
      </c>
      <c r="NY42">
        <v>12393</v>
      </c>
      <c r="NZ42">
        <v>76.599999999999994</v>
      </c>
      <c r="OA42">
        <v>0.2</v>
      </c>
      <c r="OB42">
        <v>1631718</v>
      </c>
      <c r="OC42">
        <v>9126</v>
      </c>
      <c r="OD42">
        <v>30.3</v>
      </c>
      <c r="OE42">
        <v>0.2</v>
      </c>
      <c r="OF42">
        <v>328556</v>
      </c>
      <c r="OG42">
        <v>5398</v>
      </c>
      <c r="OH42">
        <v>6.1</v>
      </c>
      <c r="OI42">
        <v>0.1</v>
      </c>
      <c r="OJ42">
        <v>1279886</v>
      </c>
      <c r="OK42">
        <v>353</v>
      </c>
      <c r="OL42">
        <v>1279886</v>
      </c>
      <c r="OM42" t="s">
        <v>0</v>
      </c>
      <c r="ON42">
        <v>53651</v>
      </c>
      <c r="OO42">
        <v>1690</v>
      </c>
      <c r="OP42">
        <v>4.2</v>
      </c>
      <c r="OQ42">
        <v>0.1</v>
      </c>
      <c r="OR42">
        <v>3363485</v>
      </c>
      <c r="OS42">
        <v>598</v>
      </c>
      <c r="OT42">
        <v>3363485</v>
      </c>
      <c r="OU42" t="s">
        <v>0</v>
      </c>
      <c r="OV42">
        <v>2814481</v>
      </c>
      <c r="OW42">
        <v>4008</v>
      </c>
      <c r="OX42">
        <v>2814481</v>
      </c>
      <c r="OY42" t="s">
        <v>0</v>
      </c>
      <c r="OZ42">
        <v>2681522</v>
      </c>
      <c r="PA42">
        <v>4834</v>
      </c>
      <c r="PB42">
        <v>2681522</v>
      </c>
      <c r="PC42" t="s">
        <v>0</v>
      </c>
      <c r="PD42">
        <v>2491598</v>
      </c>
      <c r="PE42">
        <v>6160</v>
      </c>
      <c r="PF42">
        <v>92.9</v>
      </c>
      <c r="PG42">
        <v>0.1</v>
      </c>
      <c r="PH42">
        <v>2276192</v>
      </c>
      <c r="PI42">
        <v>7693</v>
      </c>
      <c r="PJ42">
        <v>84.9</v>
      </c>
      <c r="PK42">
        <v>0.2</v>
      </c>
      <c r="PL42">
        <v>278740</v>
      </c>
      <c r="PM42">
        <v>3678</v>
      </c>
      <c r="PN42">
        <v>10.4</v>
      </c>
      <c r="PO42">
        <v>0.1</v>
      </c>
      <c r="PP42">
        <v>189924</v>
      </c>
      <c r="PQ42">
        <v>3467</v>
      </c>
      <c r="PR42">
        <v>7.1</v>
      </c>
      <c r="PS42">
        <v>0.1</v>
      </c>
      <c r="PT42">
        <v>132959</v>
      </c>
      <c r="PU42">
        <v>2369</v>
      </c>
      <c r="PV42">
        <v>132959</v>
      </c>
      <c r="PW42" t="s">
        <v>0</v>
      </c>
      <c r="PX42">
        <v>102757</v>
      </c>
      <c r="PY42">
        <v>1886</v>
      </c>
      <c r="PZ42">
        <v>77.3</v>
      </c>
      <c r="QA42">
        <v>0.7</v>
      </c>
      <c r="QB42">
        <v>60778</v>
      </c>
      <c r="QC42">
        <v>1489</v>
      </c>
      <c r="QD42">
        <v>45.7</v>
      </c>
      <c r="QE42">
        <v>0.9</v>
      </c>
      <c r="QF42">
        <v>46452</v>
      </c>
      <c r="QG42">
        <v>1384</v>
      </c>
      <c r="QH42">
        <v>34.9</v>
      </c>
      <c r="QI42">
        <v>0.8</v>
      </c>
      <c r="QJ42">
        <v>30202</v>
      </c>
      <c r="QK42">
        <v>1178</v>
      </c>
      <c r="QL42">
        <v>22.7</v>
      </c>
      <c r="QM42">
        <v>0.7</v>
      </c>
      <c r="QN42">
        <v>549004</v>
      </c>
      <c r="QO42">
        <v>3839</v>
      </c>
      <c r="QP42">
        <v>549004</v>
      </c>
      <c r="QQ42" t="s">
        <v>0</v>
      </c>
      <c r="QR42">
        <v>496867</v>
      </c>
      <c r="QS42">
        <v>3404</v>
      </c>
      <c r="QT42">
        <v>90.5</v>
      </c>
      <c r="QU42">
        <v>0.3</v>
      </c>
      <c r="QV42">
        <v>322141</v>
      </c>
      <c r="QW42">
        <v>2580</v>
      </c>
      <c r="QX42">
        <v>58.7</v>
      </c>
      <c r="QY42">
        <v>0.5</v>
      </c>
      <c r="QZ42">
        <v>213231</v>
      </c>
      <c r="RA42">
        <v>2993</v>
      </c>
      <c r="RB42">
        <v>38.799999999999997</v>
      </c>
      <c r="RC42">
        <v>0.4</v>
      </c>
      <c r="RD42">
        <v>52137</v>
      </c>
      <c r="RE42">
        <v>1682</v>
      </c>
      <c r="RF42">
        <v>9.5</v>
      </c>
      <c r="RG42">
        <v>0.3</v>
      </c>
      <c r="RH42" t="s">
        <v>0</v>
      </c>
      <c r="RI42" t="s">
        <v>0</v>
      </c>
      <c r="RJ42">
        <v>6.9</v>
      </c>
      <c r="RK42">
        <v>0.1</v>
      </c>
      <c r="RL42" t="s">
        <v>0</v>
      </c>
      <c r="RM42" t="s">
        <v>0</v>
      </c>
      <c r="RN42">
        <v>11.6</v>
      </c>
      <c r="RO42">
        <v>0.3</v>
      </c>
      <c r="RP42" t="s">
        <v>0</v>
      </c>
      <c r="RQ42" t="s">
        <v>0</v>
      </c>
      <c r="RR42">
        <v>12.5</v>
      </c>
      <c r="RS42">
        <v>0.6</v>
      </c>
      <c r="RT42" t="s">
        <v>0</v>
      </c>
      <c r="RU42" t="s">
        <v>0</v>
      </c>
      <c r="RV42">
        <v>3</v>
      </c>
      <c r="RW42">
        <v>0.1</v>
      </c>
      <c r="RX42" t="s">
        <v>0</v>
      </c>
      <c r="RY42" t="s">
        <v>0</v>
      </c>
      <c r="RZ42">
        <v>4.3</v>
      </c>
      <c r="SA42">
        <v>0.2</v>
      </c>
      <c r="SB42" t="s">
        <v>0</v>
      </c>
      <c r="SC42" t="s">
        <v>0</v>
      </c>
      <c r="SD42">
        <v>3</v>
      </c>
      <c r="SE42">
        <v>0.4</v>
      </c>
      <c r="SF42" t="s">
        <v>0</v>
      </c>
      <c r="SG42" t="s">
        <v>0</v>
      </c>
      <c r="SH42">
        <v>26.2</v>
      </c>
      <c r="SI42">
        <v>0.6</v>
      </c>
      <c r="SJ42" t="s">
        <v>0</v>
      </c>
      <c r="SK42" t="s">
        <v>0</v>
      </c>
      <c r="SL42">
        <v>34.1</v>
      </c>
      <c r="SM42">
        <v>0.8</v>
      </c>
      <c r="SN42" t="s">
        <v>0</v>
      </c>
      <c r="SO42" t="s">
        <v>0</v>
      </c>
      <c r="SP42">
        <v>43</v>
      </c>
      <c r="SQ42">
        <v>2</v>
      </c>
      <c r="SR42" t="s">
        <v>0</v>
      </c>
      <c r="SS42" t="s">
        <v>0</v>
      </c>
      <c r="ST42">
        <v>10.8</v>
      </c>
      <c r="SU42">
        <v>0.1</v>
      </c>
      <c r="SV42" t="s">
        <v>0</v>
      </c>
      <c r="SW42" t="s">
        <v>0</v>
      </c>
      <c r="SX42">
        <v>13.9</v>
      </c>
      <c r="SY42">
        <v>0.3</v>
      </c>
      <c r="SZ42" t="s">
        <v>0</v>
      </c>
      <c r="TA42" t="s">
        <v>0</v>
      </c>
      <c r="TB42">
        <v>13.5</v>
      </c>
      <c r="TC42">
        <v>0.3</v>
      </c>
      <c r="TD42" t="s">
        <v>0</v>
      </c>
      <c r="TE42" t="s">
        <v>0</v>
      </c>
      <c r="TF42">
        <v>15.7</v>
      </c>
      <c r="TG42">
        <v>0.5</v>
      </c>
      <c r="TH42" t="s">
        <v>0</v>
      </c>
      <c r="TI42" t="s">
        <v>0</v>
      </c>
      <c r="TJ42">
        <v>12.7</v>
      </c>
      <c r="TK42">
        <v>0.3</v>
      </c>
      <c r="TL42" t="s">
        <v>0</v>
      </c>
      <c r="TM42" t="s">
        <v>0</v>
      </c>
      <c r="TN42">
        <v>9.9</v>
      </c>
      <c r="TO42">
        <v>0.1</v>
      </c>
      <c r="TP42" t="s">
        <v>0</v>
      </c>
      <c r="TQ42" t="s">
        <v>0</v>
      </c>
      <c r="TR42">
        <v>10.5</v>
      </c>
      <c r="TS42">
        <v>0.1</v>
      </c>
      <c r="TT42" t="s">
        <v>0</v>
      </c>
      <c r="TU42" t="s">
        <v>0</v>
      </c>
      <c r="TV42">
        <v>7.4</v>
      </c>
      <c r="TW42">
        <v>0.2</v>
      </c>
      <c r="TX42" t="s">
        <v>0</v>
      </c>
      <c r="TY42" t="s">
        <v>0</v>
      </c>
      <c r="TZ42">
        <v>7.8</v>
      </c>
      <c r="UA42">
        <v>0.2</v>
      </c>
      <c r="UB42" t="s">
        <v>0</v>
      </c>
      <c r="UC42" t="s">
        <v>0</v>
      </c>
      <c r="UD42">
        <v>22.6</v>
      </c>
      <c r="UE42">
        <v>0.3</v>
      </c>
    </row>
    <row r="43" spans="1:551" x14ac:dyDescent="0.25">
      <c r="A43" t="s">
        <v>636</v>
      </c>
      <c r="B43">
        <v>28</v>
      </c>
      <c r="C43" t="s">
        <v>637</v>
      </c>
      <c r="D43">
        <v>2338750</v>
      </c>
      <c r="E43">
        <v>1333</v>
      </c>
      <c r="F43">
        <v>2338750</v>
      </c>
      <c r="G43" t="s">
        <v>0</v>
      </c>
      <c r="H43">
        <v>1351797</v>
      </c>
      <c r="I43">
        <v>5653</v>
      </c>
      <c r="J43">
        <v>57.8</v>
      </c>
      <c r="K43">
        <v>0.2</v>
      </c>
      <c r="L43">
        <v>1341490</v>
      </c>
      <c r="M43">
        <v>5665</v>
      </c>
      <c r="N43">
        <v>57.4</v>
      </c>
      <c r="O43">
        <v>0.2</v>
      </c>
      <c r="P43">
        <v>1212650</v>
      </c>
      <c r="Q43">
        <v>5665</v>
      </c>
      <c r="R43">
        <v>51.9</v>
      </c>
      <c r="S43">
        <v>0.2</v>
      </c>
      <c r="T43">
        <v>128840</v>
      </c>
      <c r="U43">
        <v>2473</v>
      </c>
      <c r="V43">
        <v>5.5</v>
      </c>
      <c r="W43">
        <v>0.1</v>
      </c>
      <c r="X43">
        <v>10307</v>
      </c>
      <c r="Y43">
        <v>678</v>
      </c>
      <c r="Z43">
        <v>0.4</v>
      </c>
      <c r="AA43">
        <v>0.1</v>
      </c>
      <c r="AB43">
        <v>986953</v>
      </c>
      <c r="AC43">
        <v>5802</v>
      </c>
      <c r="AD43">
        <v>42.2</v>
      </c>
      <c r="AE43">
        <v>0.2</v>
      </c>
      <c r="AF43">
        <v>1341490</v>
      </c>
      <c r="AG43">
        <v>5665</v>
      </c>
      <c r="AH43">
        <v>1341490</v>
      </c>
      <c r="AI43" t="s">
        <v>0</v>
      </c>
      <c r="AJ43" t="s">
        <v>0</v>
      </c>
      <c r="AK43" t="s">
        <v>0</v>
      </c>
      <c r="AL43">
        <v>9.6</v>
      </c>
      <c r="AM43">
        <v>0.2</v>
      </c>
      <c r="AN43">
        <v>1219840</v>
      </c>
      <c r="AO43">
        <v>1036</v>
      </c>
      <c r="AP43">
        <v>1219840</v>
      </c>
      <c r="AQ43" t="s">
        <v>0</v>
      </c>
      <c r="AR43">
        <v>655725</v>
      </c>
      <c r="AS43">
        <v>3641</v>
      </c>
      <c r="AT43">
        <v>53.8</v>
      </c>
      <c r="AU43">
        <v>0.3</v>
      </c>
      <c r="AV43">
        <v>654025</v>
      </c>
      <c r="AW43">
        <v>3590</v>
      </c>
      <c r="AX43">
        <v>53.6</v>
      </c>
      <c r="AY43">
        <v>0.3</v>
      </c>
      <c r="AZ43">
        <v>589861</v>
      </c>
      <c r="BA43">
        <v>3499</v>
      </c>
      <c r="BB43">
        <v>48.4</v>
      </c>
      <c r="BC43">
        <v>0.3</v>
      </c>
      <c r="BD43">
        <v>220667</v>
      </c>
      <c r="BE43">
        <v>1626</v>
      </c>
      <c r="BF43">
        <v>220667</v>
      </c>
      <c r="BG43" t="s">
        <v>0</v>
      </c>
      <c r="BH43">
        <v>150133</v>
      </c>
      <c r="BI43">
        <v>2274</v>
      </c>
      <c r="BJ43">
        <v>68</v>
      </c>
      <c r="BK43">
        <v>0.9</v>
      </c>
      <c r="BL43">
        <v>461254</v>
      </c>
      <c r="BM43">
        <v>2258</v>
      </c>
      <c r="BN43">
        <v>461254</v>
      </c>
      <c r="BO43" t="s">
        <v>0</v>
      </c>
      <c r="BP43">
        <v>329706</v>
      </c>
      <c r="BQ43">
        <v>4012</v>
      </c>
      <c r="BR43">
        <v>71.5</v>
      </c>
      <c r="BS43">
        <v>0.7</v>
      </c>
      <c r="BT43">
        <v>1198881</v>
      </c>
      <c r="BU43">
        <v>5480</v>
      </c>
      <c r="BV43">
        <v>1198881</v>
      </c>
      <c r="BW43" t="s">
        <v>0</v>
      </c>
      <c r="BX43">
        <v>1015592</v>
      </c>
      <c r="BY43">
        <v>5633</v>
      </c>
      <c r="BZ43">
        <v>84.7</v>
      </c>
      <c r="CA43">
        <v>0.3</v>
      </c>
      <c r="CB43">
        <v>116223</v>
      </c>
      <c r="CC43">
        <v>2784</v>
      </c>
      <c r="CD43">
        <v>9.6999999999999993</v>
      </c>
      <c r="CE43">
        <v>0.2</v>
      </c>
      <c r="CF43">
        <v>4572</v>
      </c>
      <c r="CG43">
        <v>494</v>
      </c>
      <c r="CH43">
        <v>0.4</v>
      </c>
      <c r="CI43">
        <v>0.1</v>
      </c>
      <c r="CJ43">
        <v>17813</v>
      </c>
      <c r="CK43">
        <v>900</v>
      </c>
      <c r="CL43">
        <v>1.5</v>
      </c>
      <c r="CM43">
        <v>0.1</v>
      </c>
      <c r="CN43">
        <v>18555</v>
      </c>
      <c r="CO43">
        <v>1243</v>
      </c>
      <c r="CP43">
        <v>1.5</v>
      </c>
      <c r="CQ43">
        <v>0.1</v>
      </c>
      <c r="CR43">
        <v>26126</v>
      </c>
      <c r="CS43">
        <v>1253</v>
      </c>
      <c r="CT43">
        <v>2.2000000000000002</v>
      </c>
      <c r="CU43">
        <v>0.1</v>
      </c>
      <c r="CV43">
        <v>24.2</v>
      </c>
      <c r="CW43">
        <v>0.2</v>
      </c>
      <c r="CX43" t="s">
        <v>0</v>
      </c>
      <c r="CY43" t="s">
        <v>0</v>
      </c>
      <c r="CZ43">
        <v>1212650</v>
      </c>
      <c r="DA43">
        <v>5665</v>
      </c>
      <c r="DB43">
        <v>1212650</v>
      </c>
      <c r="DC43" t="s">
        <v>0</v>
      </c>
      <c r="DD43">
        <v>377812</v>
      </c>
      <c r="DE43">
        <v>5206</v>
      </c>
      <c r="DF43">
        <v>31.2</v>
      </c>
      <c r="DG43">
        <v>0.4</v>
      </c>
      <c r="DH43">
        <v>218929</v>
      </c>
      <c r="DI43">
        <v>3498</v>
      </c>
      <c r="DJ43">
        <v>18.100000000000001</v>
      </c>
      <c r="DK43">
        <v>0.3</v>
      </c>
      <c r="DL43">
        <v>284556</v>
      </c>
      <c r="DM43">
        <v>4387</v>
      </c>
      <c r="DN43">
        <v>23.5</v>
      </c>
      <c r="DO43">
        <v>0.3</v>
      </c>
      <c r="DP43">
        <v>132138</v>
      </c>
      <c r="DQ43">
        <v>2910</v>
      </c>
      <c r="DR43">
        <v>10.9</v>
      </c>
      <c r="DS43">
        <v>0.2</v>
      </c>
      <c r="DT43">
        <v>199215</v>
      </c>
      <c r="DU43">
        <v>4025</v>
      </c>
      <c r="DV43">
        <v>16.399999999999999</v>
      </c>
      <c r="DW43">
        <v>0.3</v>
      </c>
      <c r="DX43">
        <v>1212650</v>
      </c>
      <c r="DY43">
        <v>5665</v>
      </c>
      <c r="DZ43">
        <v>1212650</v>
      </c>
      <c r="EA43" t="s">
        <v>0</v>
      </c>
      <c r="EB43">
        <v>36259</v>
      </c>
      <c r="EC43">
        <v>1323</v>
      </c>
      <c r="ED43">
        <v>3</v>
      </c>
      <c r="EE43">
        <v>0.1</v>
      </c>
      <c r="EF43">
        <v>80313</v>
      </c>
      <c r="EG43">
        <v>2625</v>
      </c>
      <c r="EH43">
        <v>6.6</v>
      </c>
      <c r="EI43">
        <v>0.2</v>
      </c>
      <c r="EJ43">
        <v>162983</v>
      </c>
      <c r="EK43">
        <v>3264</v>
      </c>
      <c r="EL43">
        <v>13.4</v>
      </c>
      <c r="EM43">
        <v>0.3</v>
      </c>
      <c r="EN43">
        <v>30106</v>
      </c>
      <c r="EO43">
        <v>1289</v>
      </c>
      <c r="EP43">
        <v>2.5</v>
      </c>
      <c r="EQ43">
        <v>0.1</v>
      </c>
      <c r="ER43">
        <v>144765</v>
      </c>
      <c r="ES43">
        <v>2947</v>
      </c>
      <c r="ET43">
        <v>11.9</v>
      </c>
      <c r="EU43">
        <v>0.2</v>
      </c>
      <c r="EV43">
        <v>69242</v>
      </c>
      <c r="EW43">
        <v>2200</v>
      </c>
      <c r="EX43">
        <v>5.7</v>
      </c>
      <c r="EY43">
        <v>0.2</v>
      </c>
      <c r="EZ43">
        <v>15480</v>
      </c>
      <c r="FA43">
        <v>1070</v>
      </c>
      <c r="FB43">
        <v>1.3</v>
      </c>
      <c r="FC43">
        <v>0.1</v>
      </c>
      <c r="FD43">
        <v>57027</v>
      </c>
      <c r="FE43">
        <v>1768</v>
      </c>
      <c r="FF43">
        <v>4.7</v>
      </c>
      <c r="FG43">
        <v>0.1</v>
      </c>
      <c r="FH43">
        <v>80270</v>
      </c>
      <c r="FI43">
        <v>2019</v>
      </c>
      <c r="FJ43">
        <v>6.6</v>
      </c>
      <c r="FK43">
        <v>0.2</v>
      </c>
      <c r="FL43">
        <v>295604</v>
      </c>
      <c r="FM43">
        <v>4402</v>
      </c>
      <c r="FN43">
        <v>24.4</v>
      </c>
      <c r="FO43">
        <v>0.3</v>
      </c>
      <c r="FP43">
        <v>116654</v>
      </c>
      <c r="FQ43">
        <v>2492</v>
      </c>
      <c r="FR43">
        <v>9.6</v>
      </c>
      <c r="FS43">
        <v>0.2</v>
      </c>
      <c r="FT43">
        <v>57187</v>
      </c>
      <c r="FU43">
        <v>1727</v>
      </c>
      <c r="FV43">
        <v>4.7</v>
      </c>
      <c r="FW43">
        <v>0.1</v>
      </c>
      <c r="FX43">
        <v>66760</v>
      </c>
      <c r="FY43">
        <v>2132</v>
      </c>
      <c r="FZ43">
        <v>5.5</v>
      </c>
      <c r="GA43">
        <v>0.2</v>
      </c>
      <c r="GB43">
        <v>1212650</v>
      </c>
      <c r="GC43">
        <v>5665</v>
      </c>
      <c r="GD43">
        <v>1212650</v>
      </c>
      <c r="GE43" t="s">
        <v>0</v>
      </c>
      <c r="GF43">
        <v>922297</v>
      </c>
      <c r="GG43">
        <v>5509</v>
      </c>
      <c r="GH43">
        <v>76.099999999999994</v>
      </c>
      <c r="GI43">
        <v>0.3</v>
      </c>
      <c r="GJ43">
        <v>221848</v>
      </c>
      <c r="GK43">
        <v>4020</v>
      </c>
      <c r="GL43">
        <v>18.3</v>
      </c>
      <c r="GM43">
        <v>0.3</v>
      </c>
      <c r="GN43">
        <v>66711</v>
      </c>
      <c r="GO43">
        <v>1819</v>
      </c>
      <c r="GP43">
        <v>5.5</v>
      </c>
      <c r="GQ43">
        <v>0.2</v>
      </c>
      <c r="GR43">
        <v>1794</v>
      </c>
      <c r="GS43">
        <v>312</v>
      </c>
      <c r="GT43">
        <v>0.1</v>
      </c>
      <c r="GU43">
        <v>0.1</v>
      </c>
      <c r="GV43">
        <v>1098803</v>
      </c>
      <c r="GW43">
        <v>3985</v>
      </c>
      <c r="GX43">
        <v>1098803</v>
      </c>
      <c r="GY43" t="s">
        <v>0</v>
      </c>
      <c r="GZ43">
        <v>122106</v>
      </c>
      <c r="HA43">
        <v>2278</v>
      </c>
      <c r="HB43">
        <v>11.1</v>
      </c>
      <c r="HC43">
        <v>0.2</v>
      </c>
      <c r="HD43">
        <v>84096</v>
      </c>
      <c r="HE43">
        <v>1929</v>
      </c>
      <c r="HF43">
        <v>7.7</v>
      </c>
      <c r="HG43">
        <v>0.2</v>
      </c>
      <c r="HH43">
        <v>150975</v>
      </c>
      <c r="HI43">
        <v>2653</v>
      </c>
      <c r="HJ43">
        <v>13.7</v>
      </c>
      <c r="HK43">
        <v>0.2</v>
      </c>
      <c r="HL43">
        <v>129660</v>
      </c>
      <c r="HM43">
        <v>2225</v>
      </c>
      <c r="HN43">
        <v>11.8</v>
      </c>
      <c r="HO43">
        <v>0.2</v>
      </c>
      <c r="HP43">
        <v>156651</v>
      </c>
      <c r="HQ43">
        <v>2743</v>
      </c>
      <c r="HR43">
        <v>14.3</v>
      </c>
      <c r="HS43">
        <v>0.2</v>
      </c>
      <c r="HT43">
        <v>186172</v>
      </c>
      <c r="HU43">
        <v>2496</v>
      </c>
      <c r="HV43">
        <v>16.899999999999999</v>
      </c>
      <c r="HW43">
        <v>0.2</v>
      </c>
      <c r="HX43">
        <v>113364</v>
      </c>
      <c r="HY43">
        <v>2497</v>
      </c>
      <c r="HZ43">
        <v>10.3</v>
      </c>
      <c r="IA43">
        <v>0.2</v>
      </c>
      <c r="IB43">
        <v>100648</v>
      </c>
      <c r="IC43">
        <v>2141</v>
      </c>
      <c r="ID43">
        <v>9.1999999999999993</v>
      </c>
      <c r="IE43">
        <v>0.2</v>
      </c>
      <c r="IF43">
        <v>29934</v>
      </c>
      <c r="IG43">
        <v>1159</v>
      </c>
      <c r="IH43">
        <v>2.7</v>
      </c>
      <c r="II43">
        <v>0.1</v>
      </c>
      <c r="IJ43">
        <v>25197</v>
      </c>
      <c r="IK43">
        <v>1004</v>
      </c>
      <c r="IL43">
        <v>2.2999999999999998</v>
      </c>
      <c r="IM43">
        <v>0.1</v>
      </c>
      <c r="IN43">
        <v>40528</v>
      </c>
      <c r="IO43">
        <v>258</v>
      </c>
      <c r="IP43" t="s">
        <v>0</v>
      </c>
      <c r="IQ43" t="s">
        <v>0</v>
      </c>
      <c r="IR43">
        <v>56358</v>
      </c>
      <c r="IS43">
        <v>375</v>
      </c>
      <c r="IT43" t="s">
        <v>0</v>
      </c>
      <c r="IU43" t="s">
        <v>0</v>
      </c>
      <c r="IV43">
        <v>796507</v>
      </c>
      <c r="IW43">
        <v>4258</v>
      </c>
      <c r="IX43">
        <v>72.5</v>
      </c>
      <c r="IY43">
        <v>0.3</v>
      </c>
      <c r="IZ43">
        <v>59602</v>
      </c>
      <c r="JA43">
        <v>476</v>
      </c>
      <c r="JB43" t="s">
        <v>0</v>
      </c>
      <c r="JC43" t="s">
        <v>0</v>
      </c>
      <c r="JD43">
        <v>370281</v>
      </c>
      <c r="JE43">
        <v>3416</v>
      </c>
      <c r="JF43">
        <v>33.700000000000003</v>
      </c>
      <c r="JG43">
        <v>0.3</v>
      </c>
      <c r="JH43">
        <v>16533</v>
      </c>
      <c r="JI43">
        <v>107</v>
      </c>
      <c r="JJ43" t="s">
        <v>0</v>
      </c>
      <c r="JK43" t="s">
        <v>0</v>
      </c>
      <c r="JL43">
        <v>205808</v>
      </c>
      <c r="JM43">
        <v>2973</v>
      </c>
      <c r="JN43">
        <v>18.7</v>
      </c>
      <c r="JO43">
        <v>0.2</v>
      </c>
      <c r="JP43">
        <v>20762</v>
      </c>
      <c r="JQ43">
        <v>452</v>
      </c>
      <c r="JR43" t="s">
        <v>0</v>
      </c>
      <c r="JS43" t="s">
        <v>0</v>
      </c>
      <c r="JT43">
        <v>87216</v>
      </c>
      <c r="JU43">
        <v>1970</v>
      </c>
      <c r="JV43">
        <v>7.9</v>
      </c>
      <c r="JW43">
        <v>0.2</v>
      </c>
      <c r="JX43">
        <v>8847</v>
      </c>
      <c r="JY43">
        <v>108</v>
      </c>
      <c r="JZ43" t="s">
        <v>0</v>
      </c>
      <c r="KA43" t="s">
        <v>0</v>
      </c>
      <c r="KB43">
        <v>29986</v>
      </c>
      <c r="KC43">
        <v>1227</v>
      </c>
      <c r="KD43">
        <v>2.7</v>
      </c>
      <c r="KE43">
        <v>0.1</v>
      </c>
      <c r="KF43">
        <v>2681</v>
      </c>
      <c r="KG43">
        <v>139</v>
      </c>
      <c r="KH43" t="s">
        <v>0</v>
      </c>
      <c r="KI43" t="s">
        <v>0</v>
      </c>
      <c r="KJ43">
        <v>198304</v>
      </c>
      <c r="KK43">
        <v>2947</v>
      </c>
      <c r="KL43">
        <v>18</v>
      </c>
      <c r="KM43">
        <v>0.3</v>
      </c>
      <c r="KN43">
        <v>746858</v>
      </c>
      <c r="KO43">
        <v>4272</v>
      </c>
      <c r="KP43">
        <v>746858</v>
      </c>
      <c r="KQ43" t="s">
        <v>0</v>
      </c>
      <c r="KR43">
        <v>57322</v>
      </c>
      <c r="KS43">
        <v>1511</v>
      </c>
      <c r="KT43">
        <v>7.7</v>
      </c>
      <c r="KU43">
        <v>0.2</v>
      </c>
      <c r="KV43">
        <v>34896</v>
      </c>
      <c r="KW43">
        <v>1273</v>
      </c>
      <c r="KX43">
        <v>4.7</v>
      </c>
      <c r="KY43">
        <v>0.2</v>
      </c>
      <c r="KZ43">
        <v>84138</v>
      </c>
      <c r="LA43">
        <v>2232</v>
      </c>
      <c r="LB43">
        <v>11.3</v>
      </c>
      <c r="LC43">
        <v>0.3</v>
      </c>
      <c r="LD43">
        <v>84285</v>
      </c>
      <c r="LE43">
        <v>2201</v>
      </c>
      <c r="LF43">
        <v>11.3</v>
      </c>
      <c r="LG43">
        <v>0.3</v>
      </c>
      <c r="LH43">
        <v>108274</v>
      </c>
      <c r="LI43">
        <v>2226</v>
      </c>
      <c r="LJ43">
        <v>14.5</v>
      </c>
      <c r="LK43">
        <v>0.3</v>
      </c>
      <c r="LL43">
        <v>143205</v>
      </c>
      <c r="LM43">
        <v>2387</v>
      </c>
      <c r="LN43">
        <v>19.2</v>
      </c>
      <c r="LO43">
        <v>0.3</v>
      </c>
      <c r="LP43">
        <v>96229</v>
      </c>
      <c r="LQ43">
        <v>2232</v>
      </c>
      <c r="LR43">
        <v>12.9</v>
      </c>
      <c r="LS43">
        <v>0.3</v>
      </c>
      <c r="LT43">
        <v>88920</v>
      </c>
      <c r="LU43">
        <v>2046</v>
      </c>
      <c r="LV43">
        <v>11.9</v>
      </c>
      <c r="LW43">
        <v>0.3</v>
      </c>
      <c r="LX43">
        <v>27076</v>
      </c>
      <c r="LY43">
        <v>1080</v>
      </c>
      <c r="LZ43">
        <v>3.6</v>
      </c>
      <c r="MA43">
        <v>0.1</v>
      </c>
      <c r="MB43">
        <v>22513</v>
      </c>
      <c r="MC43">
        <v>916</v>
      </c>
      <c r="MD43">
        <v>3</v>
      </c>
      <c r="ME43">
        <v>0.1</v>
      </c>
      <c r="MF43">
        <v>50592</v>
      </c>
      <c r="MG43">
        <v>384</v>
      </c>
      <c r="MH43" t="s">
        <v>0</v>
      </c>
      <c r="MI43" t="s">
        <v>0</v>
      </c>
      <c r="MJ43">
        <v>66185</v>
      </c>
      <c r="MK43">
        <v>532</v>
      </c>
      <c r="ML43" t="s">
        <v>0</v>
      </c>
      <c r="MM43" t="s">
        <v>0</v>
      </c>
      <c r="MN43">
        <v>21651</v>
      </c>
      <c r="MO43">
        <v>158</v>
      </c>
      <c r="MP43" t="s">
        <v>0</v>
      </c>
      <c r="MQ43" t="s">
        <v>0</v>
      </c>
      <c r="MR43">
        <v>351945</v>
      </c>
      <c r="MS43">
        <v>3256</v>
      </c>
      <c r="MT43">
        <v>351945</v>
      </c>
      <c r="MU43" t="s">
        <v>0</v>
      </c>
      <c r="MV43">
        <v>22204</v>
      </c>
      <c r="MW43">
        <v>268</v>
      </c>
      <c r="MX43" t="s">
        <v>0</v>
      </c>
      <c r="MY43" t="s">
        <v>0</v>
      </c>
      <c r="MZ43">
        <v>33111</v>
      </c>
      <c r="NA43">
        <v>499</v>
      </c>
      <c r="NB43" t="s">
        <v>0</v>
      </c>
      <c r="NC43" t="s">
        <v>0</v>
      </c>
      <c r="ND43">
        <v>26723</v>
      </c>
      <c r="NE43">
        <v>165</v>
      </c>
      <c r="NF43" t="s">
        <v>0</v>
      </c>
      <c r="NG43" t="s">
        <v>0</v>
      </c>
      <c r="NH43">
        <v>41243</v>
      </c>
      <c r="NI43">
        <v>229</v>
      </c>
      <c r="NJ43" t="s">
        <v>0</v>
      </c>
      <c r="NK43" t="s">
        <v>0</v>
      </c>
      <c r="NL43">
        <v>31418</v>
      </c>
      <c r="NM43">
        <v>183</v>
      </c>
      <c r="NN43" t="s">
        <v>0</v>
      </c>
      <c r="NO43" t="s">
        <v>0</v>
      </c>
      <c r="NP43">
        <v>2923887</v>
      </c>
      <c r="NQ43">
        <v>673</v>
      </c>
      <c r="NR43">
        <v>2923887</v>
      </c>
      <c r="NS43" t="s">
        <v>0</v>
      </c>
      <c r="NT43">
        <v>2496059</v>
      </c>
      <c r="NU43">
        <v>7125</v>
      </c>
      <c r="NV43">
        <v>85.4</v>
      </c>
      <c r="NW43">
        <v>0.2</v>
      </c>
      <c r="NX43">
        <v>1702115</v>
      </c>
      <c r="NY43">
        <v>11853</v>
      </c>
      <c r="NZ43">
        <v>58.2</v>
      </c>
      <c r="OA43">
        <v>0.4</v>
      </c>
      <c r="OB43">
        <v>1117993</v>
      </c>
      <c r="OC43">
        <v>6893</v>
      </c>
      <c r="OD43">
        <v>38.200000000000003</v>
      </c>
      <c r="OE43">
        <v>0.2</v>
      </c>
      <c r="OF43">
        <v>427828</v>
      </c>
      <c r="OG43">
        <v>7191</v>
      </c>
      <c r="OH43">
        <v>14.6</v>
      </c>
      <c r="OI43">
        <v>0.2</v>
      </c>
      <c r="OJ43">
        <v>729711</v>
      </c>
      <c r="OK43">
        <v>536</v>
      </c>
      <c r="OL43">
        <v>729711</v>
      </c>
      <c r="OM43" t="s">
        <v>0</v>
      </c>
      <c r="ON43">
        <v>42049</v>
      </c>
      <c r="OO43">
        <v>1912</v>
      </c>
      <c r="OP43">
        <v>5.8</v>
      </c>
      <c r="OQ43">
        <v>0.3</v>
      </c>
      <c r="OR43">
        <v>1780669</v>
      </c>
      <c r="OS43">
        <v>1053</v>
      </c>
      <c r="OT43">
        <v>1780669</v>
      </c>
      <c r="OU43" t="s">
        <v>0</v>
      </c>
      <c r="OV43">
        <v>1262237</v>
      </c>
      <c r="OW43">
        <v>5280</v>
      </c>
      <c r="OX43">
        <v>1262237</v>
      </c>
      <c r="OY43" t="s">
        <v>0</v>
      </c>
      <c r="OZ43">
        <v>1140941</v>
      </c>
      <c r="PA43">
        <v>5422</v>
      </c>
      <c r="PB43">
        <v>1140941</v>
      </c>
      <c r="PC43" t="s">
        <v>0</v>
      </c>
      <c r="PD43">
        <v>937659</v>
      </c>
      <c r="PE43">
        <v>7230</v>
      </c>
      <c r="PF43">
        <v>82.2</v>
      </c>
      <c r="PG43">
        <v>0.4</v>
      </c>
      <c r="PH43">
        <v>892665</v>
      </c>
      <c r="PI43">
        <v>7385</v>
      </c>
      <c r="PJ43">
        <v>78.2</v>
      </c>
      <c r="PK43">
        <v>0.4</v>
      </c>
      <c r="PL43">
        <v>76517</v>
      </c>
      <c r="PM43">
        <v>2248</v>
      </c>
      <c r="PN43">
        <v>6.7</v>
      </c>
      <c r="PO43">
        <v>0.2</v>
      </c>
      <c r="PP43">
        <v>203282</v>
      </c>
      <c r="PQ43">
        <v>4599</v>
      </c>
      <c r="PR43">
        <v>17.8</v>
      </c>
      <c r="PS43">
        <v>0.4</v>
      </c>
      <c r="PT43">
        <v>121296</v>
      </c>
      <c r="PU43">
        <v>2390</v>
      </c>
      <c r="PV43">
        <v>121296</v>
      </c>
      <c r="PW43" t="s">
        <v>0</v>
      </c>
      <c r="PX43">
        <v>58870</v>
      </c>
      <c r="PY43">
        <v>1597</v>
      </c>
      <c r="PZ43">
        <v>48.5</v>
      </c>
      <c r="QA43">
        <v>1.2</v>
      </c>
      <c r="QB43">
        <v>33564</v>
      </c>
      <c r="QC43">
        <v>1305</v>
      </c>
      <c r="QD43">
        <v>27.7</v>
      </c>
      <c r="QE43">
        <v>1.1000000000000001</v>
      </c>
      <c r="QF43">
        <v>28493</v>
      </c>
      <c r="QG43">
        <v>1095</v>
      </c>
      <c r="QH43">
        <v>23.5</v>
      </c>
      <c r="QI43">
        <v>0.8</v>
      </c>
      <c r="QJ43">
        <v>62426</v>
      </c>
      <c r="QK43">
        <v>2201</v>
      </c>
      <c r="QL43">
        <v>51.5</v>
      </c>
      <c r="QM43">
        <v>1.2</v>
      </c>
      <c r="QN43">
        <v>518432</v>
      </c>
      <c r="QO43">
        <v>5331</v>
      </c>
      <c r="QP43">
        <v>518432</v>
      </c>
      <c r="QQ43" t="s">
        <v>0</v>
      </c>
      <c r="QR43">
        <v>399778</v>
      </c>
      <c r="QS43">
        <v>4086</v>
      </c>
      <c r="QT43">
        <v>77.099999999999994</v>
      </c>
      <c r="QU43">
        <v>0.4</v>
      </c>
      <c r="QV43">
        <v>210426</v>
      </c>
      <c r="QW43">
        <v>3325</v>
      </c>
      <c r="QX43">
        <v>40.6</v>
      </c>
      <c r="QY43">
        <v>0.6</v>
      </c>
      <c r="QZ43">
        <v>226992</v>
      </c>
      <c r="RA43">
        <v>3421</v>
      </c>
      <c r="RB43">
        <v>43.8</v>
      </c>
      <c r="RC43">
        <v>0.5</v>
      </c>
      <c r="RD43">
        <v>118654</v>
      </c>
      <c r="RE43">
        <v>2712</v>
      </c>
      <c r="RF43">
        <v>22.9</v>
      </c>
      <c r="RG43">
        <v>0.4</v>
      </c>
      <c r="RH43" t="s">
        <v>0</v>
      </c>
      <c r="RI43" t="s">
        <v>0</v>
      </c>
      <c r="RJ43">
        <v>17.399999999999999</v>
      </c>
      <c r="RK43">
        <v>0.3</v>
      </c>
      <c r="RL43" t="s">
        <v>0</v>
      </c>
      <c r="RM43" t="s">
        <v>0</v>
      </c>
      <c r="RN43">
        <v>26.7</v>
      </c>
      <c r="RO43">
        <v>0.5</v>
      </c>
      <c r="RP43" t="s">
        <v>0</v>
      </c>
      <c r="RQ43" t="s">
        <v>0</v>
      </c>
      <c r="RR43">
        <v>25.7</v>
      </c>
      <c r="RS43">
        <v>1.3</v>
      </c>
      <c r="RT43" t="s">
        <v>0</v>
      </c>
      <c r="RU43" t="s">
        <v>0</v>
      </c>
      <c r="RV43">
        <v>7.4</v>
      </c>
      <c r="RW43">
        <v>0.2</v>
      </c>
      <c r="RX43" t="s">
        <v>0</v>
      </c>
      <c r="RY43" t="s">
        <v>0</v>
      </c>
      <c r="RZ43">
        <v>10.6</v>
      </c>
      <c r="SA43">
        <v>0.5</v>
      </c>
      <c r="SB43" t="s">
        <v>0</v>
      </c>
      <c r="SC43" t="s">
        <v>0</v>
      </c>
      <c r="SD43">
        <v>9.1</v>
      </c>
      <c r="SE43">
        <v>1.1000000000000001</v>
      </c>
      <c r="SF43" t="s">
        <v>0</v>
      </c>
      <c r="SG43" t="s">
        <v>0</v>
      </c>
      <c r="SH43">
        <v>41.1</v>
      </c>
      <c r="SI43">
        <v>0.7</v>
      </c>
      <c r="SJ43" t="s">
        <v>0</v>
      </c>
      <c r="SK43" t="s">
        <v>0</v>
      </c>
      <c r="SL43">
        <v>50.8</v>
      </c>
      <c r="SM43">
        <v>0.8</v>
      </c>
      <c r="SN43" t="s">
        <v>0</v>
      </c>
      <c r="SO43" t="s">
        <v>0</v>
      </c>
      <c r="SP43">
        <v>52.6</v>
      </c>
      <c r="SQ43">
        <v>2.6</v>
      </c>
      <c r="SR43" t="s">
        <v>0</v>
      </c>
      <c r="SS43" t="s">
        <v>0</v>
      </c>
      <c r="ST43">
        <v>22.3</v>
      </c>
      <c r="SU43">
        <v>0.3</v>
      </c>
      <c r="SV43" t="s">
        <v>0</v>
      </c>
      <c r="SW43" t="s">
        <v>0</v>
      </c>
      <c r="SX43">
        <v>31.5</v>
      </c>
      <c r="SY43">
        <v>0.6</v>
      </c>
      <c r="SZ43" t="s">
        <v>0</v>
      </c>
      <c r="TA43" t="s">
        <v>0</v>
      </c>
      <c r="TB43">
        <v>31.3</v>
      </c>
      <c r="TC43">
        <v>0.6</v>
      </c>
      <c r="TD43" t="s">
        <v>0</v>
      </c>
      <c r="TE43" t="s">
        <v>0</v>
      </c>
      <c r="TF43">
        <v>34.4</v>
      </c>
      <c r="TG43">
        <v>1</v>
      </c>
      <c r="TH43" t="s">
        <v>0</v>
      </c>
      <c r="TI43" t="s">
        <v>0</v>
      </c>
      <c r="TJ43">
        <v>30.2</v>
      </c>
      <c r="TK43">
        <v>0.6</v>
      </c>
      <c r="TL43" t="s">
        <v>0</v>
      </c>
      <c r="TM43" t="s">
        <v>0</v>
      </c>
      <c r="TN43">
        <v>19.2</v>
      </c>
      <c r="TO43">
        <v>0.3</v>
      </c>
      <c r="TP43" t="s">
        <v>0</v>
      </c>
      <c r="TQ43" t="s">
        <v>0</v>
      </c>
      <c r="TR43">
        <v>20.6</v>
      </c>
      <c r="TS43">
        <v>0.3</v>
      </c>
      <c r="TT43" t="s">
        <v>0</v>
      </c>
      <c r="TU43" t="s">
        <v>0</v>
      </c>
      <c r="TV43">
        <v>13.4</v>
      </c>
      <c r="TW43">
        <v>0.4</v>
      </c>
      <c r="TX43" t="s">
        <v>0</v>
      </c>
      <c r="TY43" t="s">
        <v>0</v>
      </c>
      <c r="TZ43">
        <v>19.8</v>
      </c>
      <c r="UA43">
        <v>0.3</v>
      </c>
      <c r="UB43" t="s">
        <v>0</v>
      </c>
      <c r="UC43" t="s">
        <v>0</v>
      </c>
      <c r="UD43">
        <v>35</v>
      </c>
      <c r="UE43">
        <v>0.5</v>
      </c>
    </row>
    <row r="44" spans="1:551" x14ac:dyDescent="0.25">
      <c r="A44" t="s">
        <v>638</v>
      </c>
      <c r="B44">
        <v>29</v>
      </c>
      <c r="C44" t="s">
        <v>639</v>
      </c>
      <c r="D44">
        <v>4823223</v>
      </c>
      <c r="E44">
        <v>1778</v>
      </c>
      <c r="F44">
        <v>4823223</v>
      </c>
      <c r="G44" t="s">
        <v>0</v>
      </c>
      <c r="H44">
        <v>3055025</v>
      </c>
      <c r="I44">
        <v>6913</v>
      </c>
      <c r="J44">
        <v>63.3</v>
      </c>
      <c r="K44">
        <v>0.1</v>
      </c>
      <c r="L44">
        <v>3035326</v>
      </c>
      <c r="M44">
        <v>6875</v>
      </c>
      <c r="N44">
        <v>62.9</v>
      </c>
      <c r="O44">
        <v>0.1</v>
      </c>
      <c r="P44">
        <v>2835183</v>
      </c>
      <c r="Q44">
        <v>7328</v>
      </c>
      <c r="R44">
        <v>58.8</v>
      </c>
      <c r="S44">
        <v>0.2</v>
      </c>
      <c r="T44">
        <v>200143</v>
      </c>
      <c r="U44">
        <v>3203</v>
      </c>
      <c r="V44">
        <v>4.0999999999999996</v>
      </c>
      <c r="W44">
        <v>0.1</v>
      </c>
      <c r="X44">
        <v>19699</v>
      </c>
      <c r="Y44">
        <v>748</v>
      </c>
      <c r="Z44">
        <v>0.4</v>
      </c>
      <c r="AA44">
        <v>0.1</v>
      </c>
      <c r="AB44">
        <v>1768198</v>
      </c>
      <c r="AC44">
        <v>7114</v>
      </c>
      <c r="AD44">
        <v>36.700000000000003</v>
      </c>
      <c r="AE44">
        <v>0.1</v>
      </c>
      <c r="AF44">
        <v>3035326</v>
      </c>
      <c r="AG44">
        <v>6875</v>
      </c>
      <c r="AH44">
        <v>3035326</v>
      </c>
      <c r="AI44" t="s">
        <v>0</v>
      </c>
      <c r="AJ44" t="s">
        <v>0</v>
      </c>
      <c r="AK44" t="s">
        <v>0</v>
      </c>
      <c r="AL44">
        <v>6.6</v>
      </c>
      <c r="AM44">
        <v>0.1</v>
      </c>
      <c r="AN44">
        <v>2482336</v>
      </c>
      <c r="AO44">
        <v>1357</v>
      </c>
      <c r="AP44">
        <v>2482336</v>
      </c>
      <c r="AQ44" t="s">
        <v>0</v>
      </c>
      <c r="AR44">
        <v>1469554</v>
      </c>
      <c r="AS44">
        <v>4886</v>
      </c>
      <c r="AT44">
        <v>59.2</v>
      </c>
      <c r="AU44">
        <v>0.2</v>
      </c>
      <c r="AV44">
        <v>1466139</v>
      </c>
      <c r="AW44">
        <v>4870</v>
      </c>
      <c r="AX44">
        <v>59.1</v>
      </c>
      <c r="AY44">
        <v>0.2</v>
      </c>
      <c r="AZ44">
        <v>1375341</v>
      </c>
      <c r="BA44">
        <v>4889</v>
      </c>
      <c r="BB44">
        <v>55.4</v>
      </c>
      <c r="BC44">
        <v>0.2</v>
      </c>
      <c r="BD44">
        <v>430783</v>
      </c>
      <c r="BE44">
        <v>2193</v>
      </c>
      <c r="BF44">
        <v>430783</v>
      </c>
      <c r="BG44" t="s">
        <v>0</v>
      </c>
      <c r="BH44">
        <v>293375</v>
      </c>
      <c r="BI44">
        <v>3369</v>
      </c>
      <c r="BJ44">
        <v>68.099999999999994</v>
      </c>
      <c r="BK44">
        <v>0.7</v>
      </c>
      <c r="BL44">
        <v>884354</v>
      </c>
      <c r="BM44">
        <v>2670</v>
      </c>
      <c r="BN44">
        <v>884354</v>
      </c>
      <c r="BO44" t="s">
        <v>0</v>
      </c>
      <c r="BP44">
        <v>655005</v>
      </c>
      <c r="BQ44">
        <v>4438</v>
      </c>
      <c r="BR44">
        <v>74.099999999999994</v>
      </c>
      <c r="BS44">
        <v>0.5</v>
      </c>
      <c r="BT44">
        <v>2803637</v>
      </c>
      <c r="BU44">
        <v>7688</v>
      </c>
      <c r="BV44">
        <v>2803637</v>
      </c>
      <c r="BW44" t="s">
        <v>0</v>
      </c>
      <c r="BX44">
        <v>2288917</v>
      </c>
      <c r="BY44">
        <v>7768</v>
      </c>
      <c r="BZ44">
        <v>81.599999999999994</v>
      </c>
      <c r="CA44">
        <v>0.2</v>
      </c>
      <c r="CB44">
        <v>255260</v>
      </c>
      <c r="CC44">
        <v>3817</v>
      </c>
      <c r="CD44">
        <v>9.1</v>
      </c>
      <c r="CE44">
        <v>0.1</v>
      </c>
      <c r="CF44">
        <v>41741</v>
      </c>
      <c r="CG44">
        <v>1568</v>
      </c>
      <c r="CH44">
        <v>1.5</v>
      </c>
      <c r="CI44">
        <v>0.1</v>
      </c>
      <c r="CJ44">
        <v>53557</v>
      </c>
      <c r="CK44">
        <v>1945</v>
      </c>
      <c r="CL44">
        <v>1.9</v>
      </c>
      <c r="CM44">
        <v>0.1</v>
      </c>
      <c r="CN44">
        <v>35930</v>
      </c>
      <c r="CO44">
        <v>1476</v>
      </c>
      <c r="CP44">
        <v>1.3</v>
      </c>
      <c r="CQ44">
        <v>0.1</v>
      </c>
      <c r="CR44">
        <v>128232</v>
      </c>
      <c r="CS44">
        <v>2721</v>
      </c>
      <c r="CT44">
        <v>4.5999999999999996</v>
      </c>
      <c r="CU44">
        <v>0.1</v>
      </c>
      <c r="CV44">
        <v>23.4</v>
      </c>
      <c r="CW44">
        <v>0.1</v>
      </c>
      <c r="CX44" t="s">
        <v>0</v>
      </c>
      <c r="CY44" t="s">
        <v>0</v>
      </c>
      <c r="CZ44">
        <v>2835183</v>
      </c>
      <c r="DA44">
        <v>7328</v>
      </c>
      <c r="DB44">
        <v>2835183</v>
      </c>
      <c r="DC44" t="s">
        <v>0</v>
      </c>
      <c r="DD44">
        <v>1002977</v>
      </c>
      <c r="DE44">
        <v>7875</v>
      </c>
      <c r="DF44">
        <v>35.4</v>
      </c>
      <c r="DG44">
        <v>0.2</v>
      </c>
      <c r="DH44">
        <v>504806</v>
      </c>
      <c r="DI44">
        <v>5427</v>
      </c>
      <c r="DJ44">
        <v>17.8</v>
      </c>
      <c r="DK44">
        <v>0.2</v>
      </c>
      <c r="DL44">
        <v>697689</v>
      </c>
      <c r="DM44">
        <v>5792</v>
      </c>
      <c r="DN44">
        <v>24.6</v>
      </c>
      <c r="DO44">
        <v>0.2</v>
      </c>
      <c r="DP44">
        <v>248099</v>
      </c>
      <c r="DQ44">
        <v>3738</v>
      </c>
      <c r="DR44">
        <v>8.8000000000000007</v>
      </c>
      <c r="DS44">
        <v>0.1</v>
      </c>
      <c r="DT44">
        <v>381612</v>
      </c>
      <c r="DU44">
        <v>3992</v>
      </c>
      <c r="DV44">
        <v>13.5</v>
      </c>
      <c r="DW44">
        <v>0.1</v>
      </c>
      <c r="DX44">
        <v>2835183</v>
      </c>
      <c r="DY44">
        <v>7328</v>
      </c>
      <c r="DZ44">
        <v>2835183</v>
      </c>
      <c r="EA44" t="s">
        <v>0</v>
      </c>
      <c r="EB44">
        <v>48454</v>
      </c>
      <c r="EC44">
        <v>1406</v>
      </c>
      <c r="ED44">
        <v>1.7</v>
      </c>
      <c r="EE44">
        <v>0.1</v>
      </c>
      <c r="EF44">
        <v>171678</v>
      </c>
      <c r="EG44">
        <v>3230</v>
      </c>
      <c r="EH44">
        <v>6.1</v>
      </c>
      <c r="EI44">
        <v>0.1</v>
      </c>
      <c r="EJ44">
        <v>326225</v>
      </c>
      <c r="EK44">
        <v>3450</v>
      </c>
      <c r="EL44">
        <v>11.5</v>
      </c>
      <c r="EM44">
        <v>0.1</v>
      </c>
      <c r="EN44">
        <v>75937</v>
      </c>
      <c r="EO44">
        <v>1834</v>
      </c>
      <c r="EP44">
        <v>2.7</v>
      </c>
      <c r="EQ44">
        <v>0.1</v>
      </c>
      <c r="ER44">
        <v>339134</v>
      </c>
      <c r="ES44">
        <v>3656</v>
      </c>
      <c r="ET44">
        <v>12</v>
      </c>
      <c r="EU44">
        <v>0.1</v>
      </c>
      <c r="EV44">
        <v>145568</v>
      </c>
      <c r="EW44">
        <v>2530</v>
      </c>
      <c r="EX44">
        <v>5.0999999999999996</v>
      </c>
      <c r="EY44">
        <v>0.1</v>
      </c>
      <c r="EZ44">
        <v>58164</v>
      </c>
      <c r="FA44">
        <v>1912</v>
      </c>
      <c r="FB44">
        <v>2.1</v>
      </c>
      <c r="FC44">
        <v>0.1</v>
      </c>
      <c r="FD44">
        <v>192031</v>
      </c>
      <c r="FE44">
        <v>3097</v>
      </c>
      <c r="FF44">
        <v>6.8</v>
      </c>
      <c r="FG44">
        <v>0.1</v>
      </c>
      <c r="FH44">
        <v>270132</v>
      </c>
      <c r="FI44">
        <v>3458</v>
      </c>
      <c r="FJ44">
        <v>9.5</v>
      </c>
      <c r="FK44">
        <v>0.1</v>
      </c>
      <c r="FL44">
        <v>687769</v>
      </c>
      <c r="FM44">
        <v>6587</v>
      </c>
      <c r="FN44">
        <v>24.3</v>
      </c>
      <c r="FO44">
        <v>0.2</v>
      </c>
      <c r="FP44">
        <v>262441</v>
      </c>
      <c r="FQ44">
        <v>4149</v>
      </c>
      <c r="FR44">
        <v>9.3000000000000007</v>
      </c>
      <c r="FS44">
        <v>0.1</v>
      </c>
      <c r="FT44">
        <v>135928</v>
      </c>
      <c r="FU44">
        <v>2419</v>
      </c>
      <c r="FV44">
        <v>4.8</v>
      </c>
      <c r="FW44">
        <v>0.1</v>
      </c>
      <c r="FX44">
        <v>121722</v>
      </c>
      <c r="FY44">
        <v>2535</v>
      </c>
      <c r="FZ44">
        <v>4.3</v>
      </c>
      <c r="GA44">
        <v>0.1</v>
      </c>
      <c r="GB44">
        <v>2835183</v>
      </c>
      <c r="GC44">
        <v>7328</v>
      </c>
      <c r="GD44">
        <v>2835183</v>
      </c>
      <c r="GE44" t="s">
        <v>0</v>
      </c>
      <c r="GF44">
        <v>2320068</v>
      </c>
      <c r="GG44">
        <v>6907</v>
      </c>
      <c r="GH44">
        <v>81.8</v>
      </c>
      <c r="GI44">
        <v>0.2</v>
      </c>
      <c r="GJ44">
        <v>350706</v>
      </c>
      <c r="GK44">
        <v>4433</v>
      </c>
      <c r="GL44">
        <v>12.4</v>
      </c>
      <c r="GM44">
        <v>0.1</v>
      </c>
      <c r="GN44">
        <v>158813</v>
      </c>
      <c r="GO44">
        <v>2882</v>
      </c>
      <c r="GP44">
        <v>5.6</v>
      </c>
      <c r="GQ44">
        <v>0.1</v>
      </c>
      <c r="GR44">
        <v>5596</v>
      </c>
      <c r="GS44">
        <v>529</v>
      </c>
      <c r="GT44">
        <v>0.2</v>
      </c>
      <c r="GU44">
        <v>0.1</v>
      </c>
      <c r="GV44">
        <v>2372362</v>
      </c>
      <c r="GW44">
        <v>6141</v>
      </c>
      <c r="GX44">
        <v>2372362</v>
      </c>
      <c r="GY44" t="s">
        <v>0</v>
      </c>
      <c r="GZ44">
        <v>178563</v>
      </c>
      <c r="HA44">
        <v>2534</v>
      </c>
      <c r="HB44">
        <v>7.5</v>
      </c>
      <c r="HC44">
        <v>0.1</v>
      </c>
      <c r="HD44">
        <v>133190</v>
      </c>
      <c r="HE44">
        <v>2100</v>
      </c>
      <c r="HF44">
        <v>5.6</v>
      </c>
      <c r="HG44">
        <v>0.1</v>
      </c>
      <c r="HH44">
        <v>267942</v>
      </c>
      <c r="HI44">
        <v>2772</v>
      </c>
      <c r="HJ44">
        <v>11.3</v>
      </c>
      <c r="HK44">
        <v>0.1</v>
      </c>
      <c r="HL44">
        <v>265672</v>
      </c>
      <c r="HM44">
        <v>3023</v>
      </c>
      <c r="HN44">
        <v>11.2</v>
      </c>
      <c r="HO44">
        <v>0.1</v>
      </c>
      <c r="HP44">
        <v>348668</v>
      </c>
      <c r="HQ44">
        <v>3174</v>
      </c>
      <c r="HR44">
        <v>14.7</v>
      </c>
      <c r="HS44">
        <v>0.1</v>
      </c>
      <c r="HT44">
        <v>444880</v>
      </c>
      <c r="HU44">
        <v>4365</v>
      </c>
      <c r="HV44">
        <v>18.8</v>
      </c>
      <c r="HW44">
        <v>0.2</v>
      </c>
      <c r="HX44">
        <v>283744</v>
      </c>
      <c r="HY44">
        <v>3314</v>
      </c>
      <c r="HZ44">
        <v>12</v>
      </c>
      <c r="IA44">
        <v>0.1</v>
      </c>
      <c r="IB44">
        <v>273991</v>
      </c>
      <c r="IC44">
        <v>3153</v>
      </c>
      <c r="ID44">
        <v>11.5</v>
      </c>
      <c r="IE44">
        <v>0.1</v>
      </c>
      <c r="IF44">
        <v>92577</v>
      </c>
      <c r="IG44">
        <v>1830</v>
      </c>
      <c r="IH44">
        <v>3.9</v>
      </c>
      <c r="II44">
        <v>0.1</v>
      </c>
      <c r="IJ44">
        <v>83135</v>
      </c>
      <c r="IK44">
        <v>1575</v>
      </c>
      <c r="IL44">
        <v>3.5</v>
      </c>
      <c r="IM44">
        <v>0.1</v>
      </c>
      <c r="IN44">
        <v>49593</v>
      </c>
      <c r="IO44">
        <v>259</v>
      </c>
      <c r="IP44" t="s">
        <v>0</v>
      </c>
      <c r="IQ44" t="s">
        <v>0</v>
      </c>
      <c r="IR44">
        <v>67210</v>
      </c>
      <c r="IS44">
        <v>296</v>
      </c>
      <c r="IT44" t="s">
        <v>0</v>
      </c>
      <c r="IU44" t="s">
        <v>0</v>
      </c>
      <c r="IV44">
        <v>1806531</v>
      </c>
      <c r="IW44">
        <v>5675</v>
      </c>
      <c r="IX44">
        <v>76.099999999999994</v>
      </c>
      <c r="IY44">
        <v>0.1</v>
      </c>
      <c r="IZ44">
        <v>68977</v>
      </c>
      <c r="JA44">
        <v>386</v>
      </c>
      <c r="JB44" t="s">
        <v>0</v>
      </c>
      <c r="JC44" t="s">
        <v>0</v>
      </c>
      <c r="JD44">
        <v>767601</v>
      </c>
      <c r="JE44">
        <v>3663</v>
      </c>
      <c r="JF44">
        <v>32.4</v>
      </c>
      <c r="JG44">
        <v>0.1</v>
      </c>
      <c r="JH44">
        <v>17879</v>
      </c>
      <c r="JI44">
        <v>62</v>
      </c>
      <c r="JJ44" t="s">
        <v>0</v>
      </c>
      <c r="JK44" t="s">
        <v>0</v>
      </c>
      <c r="JL44">
        <v>462371</v>
      </c>
      <c r="JM44">
        <v>3202</v>
      </c>
      <c r="JN44">
        <v>19.5</v>
      </c>
      <c r="JO44">
        <v>0.1</v>
      </c>
      <c r="JP44">
        <v>21439</v>
      </c>
      <c r="JQ44">
        <v>235</v>
      </c>
      <c r="JR44" t="s">
        <v>0</v>
      </c>
      <c r="JS44" t="s">
        <v>0</v>
      </c>
      <c r="JT44">
        <v>129838</v>
      </c>
      <c r="JU44">
        <v>2550</v>
      </c>
      <c r="JV44">
        <v>5.5</v>
      </c>
      <c r="JW44">
        <v>0.1</v>
      </c>
      <c r="JX44">
        <v>9275</v>
      </c>
      <c r="JY44">
        <v>98</v>
      </c>
      <c r="JZ44" t="s">
        <v>0</v>
      </c>
      <c r="KA44" t="s">
        <v>0</v>
      </c>
      <c r="KB44">
        <v>52988</v>
      </c>
      <c r="KC44">
        <v>1673</v>
      </c>
      <c r="KD44">
        <v>2.2000000000000002</v>
      </c>
      <c r="KE44">
        <v>0.1</v>
      </c>
      <c r="KF44">
        <v>2757</v>
      </c>
      <c r="KG44">
        <v>96</v>
      </c>
      <c r="KH44" t="s">
        <v>0</v>
      </c>
      <c r="KI44" t="s">
        <v>0</v>
      </c>
      <c r="KJ44">
        <v>308375</v>
      </c>
      <c r="KK44">
        <v>3445</v>
      </c>
      <c r="KL44">
        <v>13</v>
      </c>
      <c r="KM44">
        <v>0.2</v>
      </c>
      <c r="KN44">
        <v>1529363</v>
      </c>
      <c r="KO44">
        <v>5965</v>
      </c>
      <c r="KP44">
        <v>1529363</v>
      </c>
      <c r="KQ44" t="s">
        <v>0</v>
      </c>
      <c r="KR44">
        <v>68368</v>
      </c>
      <c r="KS44">
        <v>1885</v>
      </c>
      <c r="KT44">
        <v>4.5</v>
      </c>
      <c r="KU44">
        <v>0.1</v>
      </c>
      <c r="KV44">
        <v>48418</v>
      </c>
      <c r="KW44">
        <v>1598</v>
      </c>
      <c r="KX44">
        <v>3.2</v>
      </c>
      <c r="KY44">
        <v>0.1</v>
      </c>
      <c r="KZ44">
        <v>120706</v>
      </c>
      <c r="LA44">
        <v>1998</v>
      </c>
      <c r="LB44">
        <v>7.9</v>
      </c>
      <c r="LC44">
        <v>0.1</v>
      </c>
      <c r="LD44">
        <v>142943</v>
      </c>
      <c r="LE44">
        <v>2165</v>
      </c>
      <c r="LF44">
        <v>9.3000000000000007</v>
      </c>
      <c r="LG44">
        <v>0.1</v>
      </c>
      <c r="LH44">
        <v>216346</v>
      </c>
      <c r="LI44">
        <v>2438</v>
      </c>
      <c r="LJ44">
        <v>14.1</v>
      </c>
      <c r="LK44">
        <v>0.2</v>
      </c>
      <c r="LL44">
        <v>317327</v>
      </c>
      <c r="LM44">
        <v>3724</v>
      </c>
      <c r="LN44">
        <v>20.7</v>
      </c>
      <c r="LO44">
        <v>0.2</v>
      </c>
      <c r="LP44">
        <v>226148</v>
      </c>
      <c r="LQ44">
        <v>2779</v>
      </c>
      <c r="LR44">
        <v>14.8</v>
      </c>
      <c r="LS44">
        <v>0.2</v>
      </c>
      <c r="LT44">
        <v>233393</v>
      </c>
      <c r="LU44">
        <v>2813</v>
      </c>
      <c r="LV44">
        <v>15.3</v>
      </c>
      <c r="LW44">
        <v>0.2</v>
      </c>
      <c r="LX44">
        <v>82827</v>
      </c>
      <c r="LY44">
        <v>1674</v>
      </c>
      <c r="LZ44">
        <v>5.4</v>
      </c>
      <c r="MA44">
        <v>0.1</v>
      </c>
      <c r="MB44">
        <v>72887</v>
      </c>
      <c r="MC44">
        <v>1561</v>
      </c>
      <c r="MD44">
        <v>4.8</v>
      </c>
      <c r="ME44">
        <v>0.1</v>
      </c>
      <c r="MF44">
        <v>62285</v>
      </c>
      <c r="MG44">
        <v>318</v>
      </c>
      <c r="MH44" t="s">
        <v>0</v>
      </c>
      <c r="MI44" t="s">
        <v>0</v>
      </c>
      <c r="MJ44">
        <v>80299</v>
      </c>
      <c r="MK44">
        <v>460</v>
      </c>
      <c r="ML44" t="s">
        <v>0</v>
      </c>
      <c r="MM44" t="s">
        <v>0</v>
      </c>
      <c r="MN44">
        <v>27044</v>
      </c>
      <c r="MO44">
        <v>130</v>
      </c>
      <c r="MP44" t="s">
        <v>0</v>
      </c>
      <c r="MQ44" t="s">
        <v>0</v>
      </c>
      <c r="MR44">
        <v>842999</v>
      </c>
      <c r="MS44">
        <v>5268</v>
      </c>
      <c r="MT44">
        <v>842999</v>
      </c>
      <c r="MU44" t="s">
        <v>0</v>
      </c>
      <c r="MV44">
        <v>29452</v>
      </c>
      <c r="MW44">
        <v>281</v>
      </c>
      <c r="MX44" t="s">
        <v>0</v>
      </c>
      <c r="MY44" t="s">
        <v>0</v>
      </c>
      <c r="MZ44">
        <v>40834</v>
      </c>
      <c r="NA44">
        <v>381</v>
      </c>
      <c r="NB44" t="s">
        <v>0</v>
      </c>
      <c r="NC44" t="s">
        <v>0</v>
      </c>
      <c r="ND44">
        <v>29625</v>
      </c>
      <c r="NE44">
        <v>173</v>
      </c>
      <c r="NF44" t="s">
        <v>0</v>
      </c>
      <c r="NG44" t="s">
        <v>0</v>
      </c>
      <c r="NH44">
        <v>45856</v>
      </c>
      <c r="NI44">
        <v>233</v>
      </c>
      <c r="NJ44" t="s">
        <v>0</v>
      </c>
      <c r="NK44" t="s">
        <v>0</v>
      </c>
      <c r="NL44">
        <v>35709</v>
      </c>
      <c r="NM44">
        <v>151</v>
      </c>
      <c r="NN44" t="s">
        <v>0</v>
      </c>
      <c r="NO44" t="s">
        <v>0</v>
      </c>
      <c r="NP44">
        <v>5946094</v>
      </c>
      <c r="NQ44">
        <v>746</v>
      </c>
      <c r="NR44">
        <v>5946094</v>
      </c>
      <c r="NS44" t="s">
        <v>0</v>
      </c>
      <c r="NT44">
        <v>5272765</v>
      </c>
      <c r="NU44">
        <v>8917</v>
      </c>
      <c r="NV44">
        <v>88.7</v>
      </c>
      <c r="NW44">
        <v>0.2</v>
      </c>
      <c r="NX44">
        <v>4142647</v>
      </c>
      <c r="NY44">
        <v>16647</v>
      </c>
      <c r="NZ44">
        <v>69.7</v>
      </c>
      <c r="OA44">
        <v>0.3</v>
      </c>
      <c r="OB44">
        <v>1831875</v>
      </c>
      <c r="OC44">
        <v>9015</v>
      </c>
      <c r="OD44">
        <v>30.8</v>
      </c>
      <c r="OE44">
        <v>0.2</v>
      </c>
      <c r="OF44">
        <v>673329</v>
      </c>
      <c r="OG44">
        <v>8923</v>
      </c>
      <c r="OH44">
        <v>11.3</v>
      </c>
      <c r="OI44">
        <v>0.2</v>
      </c>
      <c r="OJ44">
        <v>1390631</v>
      </c>
      <c r="OK44">
        <v>719</v>
      </c>
      <c r="OL44">
        <v>1390631</v>
      </c>
      <c r="OM44" t="s">
        <v>0</v>
      </c>
      <c r="ON44">
        <v>87432</v>
      </c>
      <c r="OO44">
        <v>2436</v>
      </c>
      <c r="OP44">
        <v>6.3</v>
      </c>
      <c r="OQ44">
        <v>0.2</v>
      </c>
      <c r="OR44">
        <v>3663421</v>
      </c>
      <c r="OS44">
        <v>1395</v>
      </c>
      <c r="OT44">
        <v>3663421</v>
      </c>
      <c r="OU44" t="s">
        <v>0</v>
      </c>
      <c r="OV44">
        <v>2831303</v>
      </c>
      <c r="OW44">
        <v>6366</v>
      </c>
      <c r="OX44">
        <v>2831303</v>
      </c>
      <c r="OY44" t="s">
        <v>0</v>
      </c>
      <c r="OZ44">
        <v>2646621</v>
      </c>
      <c r="PA44">
        <v>6794</v>
      </c>
      <c r="PB44">
        <v>2646621</v>
      </c>
      <c r="PC44" t="s">
        <v>0</v>
      </c>
      <c r="PD44">
        <v>2293334</v>
      </c>
      <c r="PE44">
        <v>10088</v>
      </c>
      <c r="PF44">
        <v>86.7</v>
      </c>
      <c r="PG44">
        <v>0.2</v>
      </c>
      <c r="PH44">
        <v>2202287</v>
      </c>
      <c r="PI44">
        <v>10446</v>
      </c>
      <c r="PJ44">
        <v>83.2</v>
      </c>
      <c r="PK44">
        <v>0.3</v>
      </c>
      <c r="PL44">
        <v>147041</v>
      </c>
      <c r="PM44">
        <v>2653</v>
      </c>
      <c r="PN44">
        <v>5.6</v>
      </c>
      <c r="PO44">
        <v>0.1</v>
      </c>
      <c r="PP44">
        <v>353287</v>
      </c>
      <c r="PQ44">
        <v>6083</v>
      </c>
      <c r="PR44">
        <v>13.3</v>
      </c>
      <c r="PS44">
        <v>0.2</v>
      </c>
      <c r="PT44">
        <v>184682</v>
      </c>
      <c r="PU44">
        <v>3076</v>
      </c>
      <c r="PV44">
        <v>184682</v>
      </c>
      <c r="PW44" t="s">
        <v>0</v>
      </c>
      <c r="PX44">
        <v>103054</v>
      </c>
      <c r="PY44">
        <v>2247</v>
      </c>
      <c r="PZ44">
        <v>55.8</v>
      </c>
      <c r="QA44">
        <v>0.8</v>
      </c>
      <c r="QB44">
        <v>68570</v>
      </c>
      <c r="QC44">
        <v>1902</v>
      </c>
      <c r="QD44">
        <v>37.1</v>
      </c>
      <c r="QE44">
        <v>0.9</v>
      </c>
      <c r="QF44">
        <v>38393</v>
      </c>
      <c r="QG44">
        <v>1380</v>
      </c>
      <c r="QH44">
        <v>20.8</v>
      </c>
      <c r="QI44">
        <v>0.7</v>
      </c>
      <c r="QJ44">
        <v>81628</v>
      </c>
      <c r="QK44">
        <v>2105</v>
      </c>
      <c r="QL44">
        <v>44.2</v>
      </c>
      <c r="QM44">
        <v>0.8</v>
      </c>
      <c r="QN44">
        <v>832118</v>
      </c>
      <c r="QO44">
        <v>6271</v>
      </c>
      <c r="QP44">
        <v>832118</v>
      </c>
      <c r="QQ44" t="s">
        <v>0</v>
      </c>
      <c r="QR44">
        <v>684967</v>
      </c>
      <c r="QS44">
        <v>5440</v>
      </c>
      <c r="QT44">
        <v>82.3</v>
      </c>
      <c r="QU44">
        <v>0.3</v>
      </c>
      <c r="QV44">
        <v>433416</v>
      </c>
      <c r="QW44">
        <v>3961</v>
      </c>
      <c r="QX44">
        <v>52.1</v>
      </c>
      <c r="QY44">
        <v>0.4</v>
      </c>
      <c r="QZ44">
        <v>311851</v>
      </c>
      <c r="RA44">
        <v>4316</v>
      </c>
      <c r="RB44">
        <v>37.5</v>
      </c>
      <c r="RC44">
        <v>0.4</v>
      </c>
      <c r="RD44">
        <v>147151</v>
      </c>
      <c r="RE44">
        <v>2651</v>
      </c>
      <c r="RF44">
        <v>17.7</v>
      </c>
      <c r="RG44">
        <v>0.3</v>
      </c>
      <c r="RH44" t="s">
        <v>0</v>
      </c>
      <c r="RI44" t="s">
        <v>0</v>
      </c>
      <c r="RJ44">
        <v>10.8</v>
      </c>
      <c r="RK44">
        <v>0.2</v>
      </c>
      <c r="RL44" t="s">
        <v>0</v>
      </c>
      <c r="RM44" t="s">
        <v>0</v>
      </c>
      <c r="RN44">
        <v>17.600000000000001</v>
      </c>
      <c r="RO44">
        <v>0.4</v>
      </c>
      <c r="RP44" t="s">
        <v>0</v>
      </c>
      <c r="RQ44" t="s">
        <v>0</v>
      </c>
      <c r="RR44">
        <v>18.8</v>
      </c>
      <c r="RS44">
        <v>0.7</v>
      </c>
      <c r="RT44" t="s">
        <v>0</v>
      </c>
      <c r="RU44" t="s">
        <v>0</v>
      </c>
      <c r="RV44">
        <v>5.0999999999999996</v>
      </c>
      <c r="RW44">
        <v>0.1</v>
      </c>
      <c r="RX44" t="s">
        <v>0</v>
      </c>
      <c r="RY44" t="s">
        <v>0</v>
      </c>
      <c r="RZ44">
        <v>7.2</v>
      </c>
      <c r="SA44">
        <v>0.2</v>
      </c>
      <c r="SB44" t="s">
        <v>0</v>
      </c>
      <c r="SC44" t="s">
        <v>0</v>
      </c>
      <c r="SD44">
        <v>6.6</v>
      </c>
      <c r="SE44">
        <v>0.5</v>
      </c>
      <c r="SF44" t="s">
        <v>0</v>
      </c>
      <c r="SG44" t="s">
        <v>0</v>
      </c>
      <c r="SH44">
        <v>31</v>
      </c>
      <c r="SI44">
        <v>0.5</v>
      </c>
      <c r="SJ44" t="s">
        <v>0</v>
      </c>
      <c r="SK44" t="s">
        <v>0</v>
      </c>
      <c r="SL44">
        <v>41.2</v>
      </c>
      <c r="SM44">
        <v>0.7</v>
      </c>
      <c r="SN44" t="s">
        <v>0</v>
      </c>
      <c r="SO44" t="s">
        <v>0</v>
      </c>
      <c r="SP44">
        <v>46.4</v>
      </c>
      <c r="SQ44">
        <v>1.8</v>
      </c>
      <c r="SR44" t="s">
        <v>0</v>
      </c>
      <c r="SS44" t="s">
        <v>0</v>
      </c>
      <c r="ST44">
        <v>15.3</v>
      </c>
      <c r="SU44">
        <v>0.2</v>
      </c>
      <c r="SV44" t="s">
        <v>0</v>
      </c>
      <c r="SW44" t="s">
        <v>0</v>
      </c>
      <c r="SX44">
        <v>21.1</v>
      </c>
      <c r="SY44">
        <v>0.4</v>
      </c>
      <c r="SZ44" t="s">
        <v>0</v>
      </c>
      <c r="TA44" t="s">
        <v>0</v>
      </c>
      <c r="TB44">
        <v>20.6</v>
      </c>
      <c r="TC44">
        <v>0.4</v>
      </c>
      <c r="TD44" t="s">
        <v>0</v>
      </c>
      <c r="TE44" t="s">
        <v>0</v>
      </c>
      <c r="TF44">
        <v>24.6</v>
      </c>
      <c r="TG44">
        <v>0.7</v>
      </c>
      <c r="TH44" t="s">
        <v>0</v>
      </c>
      <c r="TI44" t="s">
        <v>0</v>
      </c>
      <c r="TJ44">
        <v>19.100000000000001</v>
      </c>
      <c r="TK44">
        <v>0.4</v>
      </c>
      <c r="TL44" t="s">
        <v>0</v>
      </c>
      <c r="TM44" t="s">
        <v>0</v>
      </c>
      <c r="TN44">
        <v>13.5</v>
      </c>
      <c r="TO44">
        <v>0.2</v>
      </c>
      <c r="TP44" t="s">
        <v>0</v>
      </c>
      <c r="TQ44" t="s">
        <v>0</v>
      </c>
      <c r="TR44">
        <v>14.7</v>
      </c>
      <c r="TS44">
        <v>0.2</v>
      </c>
      <c r="TT44" t="s">
        <v>0</v>
      </c>
      <c r="TU44" t="s">
        <v>0</v>
      </c>
      <c r="TV44">
        <v>8.9</v>
      </c>
      <c r="TW44">
        <v>0.2</v>
      </c>
      <c r="TX44" t="s">
        <v>0</v>
      </c>
      <c r="TY44" t="s">
        <v>0</v>
      </c>
      <c r="TZ44">
        <v>12.1</v>
      </c>
      <c r="UA44">
        <v>0.2</v>
      </c>
      <c r="UB44" t="s">
        <v>0</v>
      </c>
      <c r="UC44" t="s">
        <v>0</v>
      </c>
      <c r="UD44">
        <v>27.9</v>
      </c>
      <c r="UE44">
        <v>0.3</v>
      </c>
    </row>
    <row r="45" spans="1:551" x14ac:dyDescent="0.25">
      <c r="A45" t="s">
        <v>640</v>
      </c>
      <c r="B45">
        <v>30</v>
      </c>
      <c r="C45" t="s">
        <v>641</v>
      </c>
      <c r="D45">
        <v>822530</v>
      </c>
      <c r="E45">
        <v>631</v>
      </c>
      <c r="F45">
        <v>822530</v>
      </c>
      <c r="G45" t="s">
        <v>0</v>
      </c>
      <c r="H45">
        <v>523599</v>
      </c>
      <c r="I45">
        <v>2257</v>
      </c>
      <c r="J45">
        <v>63.7</v>
      </c>
      <c r="K45">
        <v>0.3</v>
      </c>
      <c r="L45">
        <v>520124</v>
      </c>
      <c r="M45">
        <v>2238</v>
      </c>
      <c r="N45">
        <v>63.2</v>
      </c>
      <c r="O45">
        <v>0.3</v>
      </c>
      <c r="P45">
        <v>490742</v>
      </c>
      <c r="Q45">
        <v>2419</v>
      </c>
      <c r="R45">
        <v>59.7</v>
      </c>
      <c r="S45">
        <v>0.3</v>
      </c>
      <c r="T45">
        <v>29382</v>
      </c>
      <c r="U45">
        <v>1175</v>
      </c>
      <c r="V45">
        <v>3.6</v>
      </c>
      <c r="W45">
        <v>0.1</v>
      </c>
      <c r="X45">
        <v>3475</v>
      </c>
      <c r="Y45">
        <v>330</v>
      </c>
      <c r="Z45">
        <v>0.4</v>
      </c>
      <c r="AA45">
        <v>0.1</v>
      </c>
      <c r="AB45">
        <v>298931</v>
      </c>
      <c r="AC45">
        <v>2227</v>
      </c>
      <c r="AD45">
        <v>36.299999999999997</v>
      </c>
      <c r="AE45">
        <v>0.3</v>
      </c>
      <c r="AF45">
        <v>520124</v>
      </c>
      <c r="AG45">
        <v>2238</v>
      </c>
      <c r="AH45">
        <v>520124</v>
      </c>
      <c r="AI45" t="s">
        <v>0</v>
      </c>
      <c r="AJ45" t="s">
        <v>0</v>
      </c>
      <c r="AK45" t="s">
        <v>0</v>
      </c>
      <c r="AL45">
        <v>5.6</v>
      </c>
      <c r="AM45">
        <v>0.2</v>
      </c>
      <c r="AN45">
        <v>411204</v>
      </c>
      <c r="AO45">
        <v>544</v>
      </c>
      <c r="AP45">
        <v>411204</v>
      </c>
      <c r="AQ45" t="s">
        <v>0</v>
      </c>
      <c r="AR45">
        <v>244613</v>
      </c>
      <c r="AS45">
        <v>1809</v>
      </c>
      <c r="AT45">
        <v>59.5</v>
      </c>
      <c r="AU45">
        <v>0.4</v>
      </c>
      <c r="AV45">
        <v>244155</v>
      </c>
      <c r="AW45">
        <v>1798</v>
      </c>
      <c r="AX45">
        <v>59.4</v>
      </c>
      <c r="AY45">
        <v>0.4</v>
      </c>
      <c r="AZ45">
        <v>232037</v>
      </c>
      <c r="BA45">
        <v>1788</v>
      </c>
      <c r="BB45">
        <v>56.4</v>
      </c>
      <c r="BC45">
        <v>0.4</v>
      </c>
      <c r="BD45">
        <v>71610</v>
      </c>
      <c r="BE45">
        <v>881</v>
      </c>
      <c r="BF45">
        <v>71610</v>
      </c>
      <c r="BG45" t="s">
        <v>0</v>
      </c>
      <c r="BH45">
        <v>45670</v>
      </c>
      <c r="BI45">
        <v>1322</v>
      </c>
      <c r="BJ45">
        <v>63.8</v>
      </c>
      <c r="BK45">
        <v>1.6</v>
      </c>
      <c r="BL45">
        <v>140599</v>
      </c>
      <c r="BM45">
        <v>1122</v>
      </c>
      <c r="BN45">
        <v>140599</v>
      </c>
      <c r="BO45" t="s">
        <v>0</v>
      </c>
      <c r="BP45">
        <v>102002</v>
      </c>
      <c r="BQ45">
        <v>1574</v>
      </c>
      <c r="BR45">
        <v>72.5</v>
      </c>
      <c r="BS45">
        <v>1</v>
      </c>
      <c r="BT45">
        <v>483881</v>
      </c>
      <c r="BU45">
        <v>2585</v>
      </c>
      <c r="BV45">
        <v>483881</v>
      </c>
      <c r="BW45" t="s">
        <v>0</v>
      </c>
      <c r="BX45">
        <v>363506</v>
      </c>
      <c r="BY45">
        <v>3134</v>
      </c>
      <c r="BZ45">
        <v>75.099999999999994</v>
      </c>
      <c r="CA45">
        <v>0.5</v>
      </c>
      <c r="CB45">
        <v>49422</v>
      </c>
      <c r="CC45">
        <v>1652</v>
      </c>
      <c r="CD45">
        <v>10.199999999999999</v>
      </c>
      <c r="CE45">
        <v>0.3</v>
      </c>
      <c r="CF45">
        <v>4064</v>
      </c>
      <c r="CG45">
        <v>525</v>
      </c>
      <c r="CH45">
        <v>0.8</v>
      </c>
      <c r="CI45">
        <v>0.1</v>
      </c>
      <c r="CJ45">
        <v>24489</v>
      </c>
      <c r="CK45">
        <v>1064</v>
      </c>
      <c r="CL45">
        <v>5.0999999999999996</v>
      </c>
      <c r="CM45">
        <v>0.2</v>
      </c>
      <c r="CN45">
        <v>11796</v>
      </c>
      <c r="CO45">
        <v>744</v>
      </c>
      <c r="CP45">
        <v>2.4</v>
      </c>
      <c r="CQ45">
        <v>0.2</v>
      </c>
      <c r="CR45">
        <v>30604</v>
      </c>
      <c r="CS45">
        <v>1204</v>
      </c>
      <c r="CT45">
        <v>6.3</v>
      </c>
      <c r="CU45">
        <v>0.2</v>
      </c>
      <c r="CV45">
        <v>17.899999999999999</v>
      </c>
      <c r="CW45">
        <v>0.2</v>
      </c>
      <c r="CX45" t="s">
        <v>0</v>
      </c>
      <c r="CY45" t="s">
        <v>0</v>
      </c>
      <c r="CZ45">
        <v>490742</v>
      </c>
      <c r="DA45">
        <v>2419</v>
      </c>
      <c r="DB45">
        <v>490742</v>
      </c>
      <c r="DC45" t="s">
        <v>0</v>
      </c>
      <c r="DD45">
        <v>178614</v>
      </c>
      <c r="DE45">
        <v>2587</v>
      </c>
      <c r="DF45">
        <v>36.4</v>
      </c>
      <c r="DG45">
        <v>0.5</v>
      </c>
      <c r="DH45">
        <v>93728</v>
      </c>
      <c r="DI45">
        <v>1834</v>
      </c>
      <c r="DJ45">
        <v>19.100000000000001</v>
      </c>
      <c r="DK45">
        <v>0.4</v>
      </c>
      <c r="DL45">
        <v>109528</v>
      </c>
      <c r="DM45">
        <v>2335</v>
      </c>
      <c r="DN45">
        <v>22.3</v>
      </c>
      <c r="DO45">
        <v>0.4</v>
      </c>
      <c r="DP45">
        <v>62280</v>
      </c>
      <c r="DQ45">
        <v>1434</v>
      </c>
      <c r="DR45">
        <v>12.7</v>
      </c>
      <c r="DS45">
        <v>0.3</v>
      </c>
      <c r="DT45">
        <v>46592</v>
      </c>
      <c r="DU45">
        <v>1328</v>
      </c>
      <c r="DV45">
        <v>9.5</v>
      </c>
      <c r="DW45">
        <v>0.3</v>
      </c>
      <c r="DX45">
        <v>490742</v>
      </c>
      <c r="DY45">
        <v>2419</v>
      </c>
      <c r="DZ45">
        <v>490742</v>
      </c>
      <c r="EA45" t="s">
        <v>0</v>
      </c>
      <c r="EB45">
        <v>34822</v>
      </c>
      <c r="EC45">
        <v>958</v>
      </c>
      <c r="ED45">
        <v>7.1</v>
      </c>
      <c r="EE45">
        <v>0.2</v>
      </c>
      <c r="EF45">
        <v>40566</v>
      </c>
      <c r="EG45">
        <v>1140</v>
      </c>
      <c r="EH45">
        <v>8.3000000000000007</v>
      </c>
      <c r="EI45">
        <v>0.2</v>
      </c>
      <c r="EJ45">
        <v>22275</v>
      </c>
      <c r="EK45">
        <v>924</v>
      </c>
      <c r="EL45">
        <v>4.5</v>
      </c>
      <c r="EM45">
        <v>0.2</v>
      </c>
      <c r="EN45">
        <v>11542</v>
      </c>
      <c r="EO45">
        <v>640</v>
      </c>
      <c r="EP45">
        <v>2.4</v>
      </c>
      <c r="EQ45">
        <v>0.1</v>
      </c>
      <c r="ER45">
        <v>58432</v>
      </c>
      <c r="ES45">
        <v>1729</v>
      </c>
      <c r="ET45">
        <v>11.9</v>
      </c>
      <c r="EU45">
        <v>0.3</v>
      </c>
      <c r="EV45">
        <v>23614</v>
      </c>
      <c r="EW45">
        <v>947</v>
      </c>
      <c r="EX45">
        <v>4.8</v>
      </c>
      <c r="EY45">
        <v>0.2</v>
      </c>
      <c r="EZ45">
        <v>8618</v>
      </c>
      <c r="FA45">
        <v>694</v>
      </c>
      <c r="FB45">
        <v>1.8</v>
      </c>
      <c r="FC45">
        <v>0.1</v>
      </c>
      <c r="FD45">
        <v>26795</v>
      </c>
      <c r="FE45">
        <v>1025</v>
      </c>
      <c r="FF45">
        <v>5.5</v>
      </c>
      <c r="FG45">
        <v>0.2</v>
      </c>
      <c r="FH45">
        <v>40620</v>
      </c>
      <c r="FI45">
        <v>1571</v>
      </c>
      <c r="FJ45">
        <v>8.3000000000000007</v>
      </c>
      <c r="FK45">
        <v>0.3</v>
      </c>
      <c r="FL45">
        <v>114529</v>
      </c>
      <c r="FM45">
        <v>2106</v>
      </c>
      <c r="FN45">
        <v>23.3</v>
      </c>
      <c r="FO45">
        <v>0.4</v>
      </c>
      <c r="FP45">
        <v>54238</v>
      </c>
      <c r="FQ45">
        <v>1588</v>
      </c>
      <c r="FR45">
        <v>11.1</v>
      </c>
      <c r="FS45">
        <v>0.3</v>
      </c>
      <c r="FT45">
        <v>23617</v>
      </c>
      <c r="FU45">
        <v>896</v>
      </c>
      <c r="FV45">
        <v>4.8</v>
      </c>
      <c r="FW45">
        <v>0.2</v>
      </c>
      <c r="FX45">
        <v>31074</v>
      </c>
      <c r="FY45">
        <v>1367</v>
      </c>
      <c r="FZ45">
        <v>6.3</v>
      </c>
      <c r="GA45">
        <v>0.3</v>
      </c>
      <c r="GB45">
        <v>490742</v>
      </c>
      <c r="GC45">
        <v>2419</v>
      </c>
      <c r="GD45">
        <v>490742</v>
      </c>
      <c r="GE45" t="s">
        <v>0</v>
      </c>
      <c r="GF45">
        <v>356485</v>
      </c>
      <c r="GG45">
        <v>2516</v>
      </c>
      <c r="GH45">
        <v>72.599999999999994</v>
      </c>
      <c r="GI45">
        <v>0.4</v>
      </c>
      <c r="GJ45">
        <v>87784</v>
      </c>
      <c r="GK45">
        <v>1994</v>
      </c>
      <c r="GL45">
        <v>17.899999999999999</v>
      </c>
      <c r="GM45">
        <v>0.4</v>
      </c>
      <c r="GN45">
        <v>44301</v>
      </c>
      <c r="GO45">
        <v>1422</v>
      </c>
      <c r="GP45">
        <v>9</v>
      </c>
      <c r="GQ45">
        <v>0.3</v>
      </c>
      <c r="GR45">
        <v>2172</v>
      </c>
      <c r="GS45">
        <v>293</v>
      </c>
      <c r="GT45">
        <v>0.4</v>
      </c>
      <c r="GU45">
        <v>0.1</v>
      </c>
      <c r="GV45">
        <v>412653</v>
      </c>
      <c r="GW45">
        <v>1666</v>
      </c>
      <c r="GX45">
        <v>412653</v>
      </c>
      <c r="GY45" t="s">
        <v>0</v>
      </c>
      <c r="GZ45">
        <v>29264</v>
      </c>
      <c r="HA45">
        <v>960</v>
      </c>
      <c r="HB45">
        <v>7.1</v>
      </c>
      <c r="HC45">
        <v>0.2</v>
      </c>
      <c r="HD45">
        <v>24715</v>
      </c>
      <c r="HE45">
        <v>943</v>
      </c>
      <c r="HF45">
        <v>6</v>
      </c>
      <c r="HG45">
        <v>0.2</v>
      </c>
      <c r="HH45">
        <v>48917</v>
      </c>
      <c r="HI45">
        <v>1398</v>
      </c>
      <c r="HJ45">
        <v>11.9</v>
      </c>
      <c r="HK45">
        <v>0.3</v>
      </c>
      <c r="HL45">
        <v>47511</v>
      </c>
      <c r="HM45">
        <v>1442</v>
      </c>
      <c r="HN45">
        <v>11.5</v>
      </c>
      <c r="HO45">
        <v>0.3</v>
      </c>
      <c r="HP45">
        <v>61319</v>
      </c>
      <c r="HQ45">
        <v>1480</v>
      </c>
      <c r="HR45">
        <v>14.9</v>
      </c>
      <c r="HS45">
        <v>0.4</v>
      </c>
      <c r="HT45">
        <v>78204</v>
      </c>
      <c r="HU45">
        <v>1278</v>
      </c>
      <c r="HV45">
        <v>19</v>
      </c>
      <c r="HW45">
        <v>0.3</v>
      </c>
      <c r="HX45">
        <v>48622</v>
      </c>
      <c r="HY45">
        <v>1151</v>
      </c>
      <c r="HZ45">
        <v>11.8</v>
      </c>
      <c r="IA45">
        <v>0.3</v>
      </c>
      <c r="IB45">
        <v>46957</v>
      </c>
      <c r="IC45">
        <v>1303</v>
      </c>
      <c r="ID45">
        <v>11.4</v>
      </c>
      <c r="IE45">
        <v>0.3</v>
      </c>
      <c r="IF45">
        <v>13603</v>
      </c>
      <c r="IG45">
        <v>738</v>
      </c>
      <c r="IH45">
        <v>3.3</v>
      </c>
      <c r="II45">
        <v>0.2</v>
      </c>
      <c r="IJ45">
        <v>13541</v>
      </c>
      <c r="IK45">
        <v>678</v>
      </c>
      <c r="IL45">
        <v>3.3</v>
      </c>
      <c r="IM45">
        <v>0.2</v>
      </c>
      <c r="IN45">
        <v>48380</v>
      </c>
      <c r="IO45">
        <v>532</v>
      </c>
      <c r="IP45" t="s">
        <v>0</v>
      </c>
      <c r="IQ45" t="s">
        <v>0</v>
      </c>
      <c r="IR45">
        <v>65401</v>
      </c>
      <c r="IS45">
        <v>759</v>
      </c>
      <c r="IT45" t="s">
        <v>0</v>
      </c>
      <c r="IU45" t="s">
        <v>0</v>
      </c>
      <c r="IV45">
        <v>315582</v>
      </c>
      <c r="IW45">
        <v>1937</v>
      </c>
      <c r="IX45">
        <v>76.5</v>
      </c>
      <c r="IY45">
        <v>0.3</v>
      </c>
      <c r="IZ45">
        <v>63732</v>
      </c>
      <c r="JA45">
        <v>710</v>
      </c>
      <c r="JB45" t="s">
        <v>0</v>
      </c>
      <c r="JC45" t="s">
        <v>0</v>
      </c>
      <c r="JD45">
        <v>134654</v>
      </c>
      <c r="JE45">
        <v>1325</v>
      </c>
      <c r="JF45">
        <v>32.6</v>
      </c>
      <c r="JG45">
        <v>0.3</v>
      </c>
      <c r="JH45">
        <v>17579</v>
      </c>
      <c r="JI45">
        <v>162</v>
      </c>
      <c r="JJ45" t="s">
        <v>0</v>
      </c>
      <c r="JK45" t="s">
        <v>0</v>
      </c>
      <c r="JL45">
        <v>77419</v>
      </c>
      <c r="JM45">
        <v>1455</v>
      </c>
      <c r="JN45">
        <v>18.8</v>
      </c>
      <c r="JO45">
        <v>0.3</v>
      </c>
      <c r="JP45">
        <v>22520</v>
      </c>
      <c r="JQ45">
        <v>644</v>
      </c>
      <c r="JR45" t="s">
        <v>0</v>
      </c>
      <c r="JS45" t="s">
        <v>0</v>
      </c>
      <c r="JT45">
        <v>20457</v>
      </c>
      <c r="JU45">
        <v>901</v>
      </c>
      <c r="JV45">
        <v>5</v>
      </c>
      <c r="JW45">
        <v>0.2</v>
      </c>
      <c r="JX45">
        <v>9326</v>
      </c>
      <c r="JY45">
        <v>242</v>
      </c>
      <c r="JZ45" t="s">
        <v>0</v>
      </c>
      <c r="KA45" t="s">
        <v>0</v>
      </c>
      <c r="KB45">
        <v>9031</v>
      </c>
      <c r="KC45">
        <v>517</v>
      </c>
      <c r="KD45">
        <v>2.2000000000000002</v>
      </c>
      <c r="KE45">
        <v>0.1</v>
      </c>
      <c r="KF45">
        <v>3045</v>
      </c>
      <c r="KG45">
        <v>195</v>
      </c>
      <c r="KH45" t="s">
        <v>0</v>
      </c>
      <c r="KI45" t="s">
        <v>0</v>
      </c>
      <c r="KJ45">
        <v>43886</v>
      </c>
      <c r="KK45">
        <v>1444</v>
      </c>
      <c r="KL45">
        <v>10.6</v>
      </c>
      <c r="KM45">
        <v>0.4</v>
      </c>
      <c r="KN45">
        <v>256737</v>
      </c>
      <c r="KO45">
        <v>2035</v>
      </c>
      <c r="KP45">
        <v>256737</v>
      </c>
      <c r="KQ45" t="s">
        <v>0</v>
      </c>
      <c r="KR45">
        <v>9841</v>
      </c>
      <c r="KS45">
        <v>671</v>
      </c>
      <c r="KT45">
        <v>3.8</v>
      </c>
      <c r="KU45">
        <v>0.3</v>
      </c>
      <c r="KV45">
        <v>7629</v>
      </c>
      <c r="KW45">
        <v>547</v>
      </c>
      <c r="KX45">
        <v>3</v>
      </c>
      <c r="KY45">
        <v>0.2</v>
      </c>
      <c r="KZ45">
        <v>19095</v>
      </c>
      <c r="LA45">
        <v>705</v>
      </c>
      <c r="LB45">
        <v>7.4</v>
      </c>
      <c r="LC45">
        <v>0.3</v>
      </c>
      <c r="LD45">
        <v>24125</v>
      </c>
      <c r="LE45">
        <v>918</v>
      </c>
      <c r="LF45">
        <v>9.4</v>
      </c>
      <c r="LG45">
        <v>0.4</v>
      </c>
      <c r="LH45">
        <v>36943</v>
      </c>
      <c r="LI45">
        <v>1107</v>
      </c>
      <c r="LJ45">
        <v>14.4</v>
      </c>
      <c r="LK45">
        <v>0.4</v>
      </c>
      <c r="LL45">
        <v>55746</v>
      </c>
      <c r="LM45">
        <v>990</v>
      </c>
      <c r="LN45">
        <v>21.7</v>
      </c>
      <c r="LO45">
        <v>0.4</v>
      </c>
      <c r="LP45">
        <v>39591</v>
      </c>
      <c r="LQ45">
        <v>1008</v>
      </c>
      <c r="LR45">
        <v>15.4</v>
      </c>
      <c r="LS45">
        <v>0.4</v>
      </c>
      <c r="LT45">
        <v>39866</v>
      </c>
      <c r="LU45">
        <v>1193</v>
      </c>
      <c r="LV45">
        <v>15.5</v>
      </c>
      <c r="LW45">
        <v>0.5</v>
      </c>
      <c r="LX45">
        <v>12026</v>
      </c>
      <c r="LY45">
        <v>680</v>
      </c>
      <c r="LZ45">
        <v>4.7</v>
      </c>
      <c r="MA45">
        <v>0.3</v>
      </c>
      <c r="MB45">
        <v>11875</v>
      </c>
      <c r="MC45">
        <v>603</v>
      </c>
      <c r="MD45">
        <v>4.5999999999999996</v>
      </c>
      <c r="ME45">
        <v>0.2</v>
      </c>
      <c r="MF45">
        <v>63214</v>
      </c>
      <c r="MG45">
        <v>627</v>
      </c>
      <c r="MH45" t="s">
        <v>0</v>
      </c>
      <c r="MI45" t="s">
        <v>0</v>
      </c>
      <c r="MJ45">
        <v>79987</v>
      </c>
      <c r="MK45">
        <v>963</v>
      </c>
      <c r="ML45" t="s">
        <v>0</v>
      </c>
      <c r="MM45" t="s">
        <v>0</v>
      </c>
      <c r="MN45">
        <v>27309</v>
      </c>
      <c r="MO45">
        <v>299</v>
      </c>
      <c r="MP45" t="s">
        <v>0</v>
      </c>
      <c r="MQ45" t="s">
        <v>0</v>
      </c>
      <c r="MR45">
        <v>155916</v>
      </c>
      <c r="MS45">
        <v>2034</v>
      </c>
      <c r="MT45">
        <v>155916</v>
      </c>
      <c r="MU45" t="s">
        <v>0</v>
      </c>
      <c r="MV45">
        <v>28320</v>
      </c>
      <c r="MW45">
        <v>656</v>
      </c>
      <c r="MX45" t="s">
        <v>0</v>
      </c>
      <c r="MY45" t="s">
        <v>0</v>
      </c>
      <c r="MZ45">
        <v>39119</v>
      </c>
      <c r="NA45">
        <v>809</v>
      </c>
      <c r="NB45" t="s">
        <v>0</v>
      </c>
      <c r="NC45" t="s">
        <v>0</v>
      </c>
      <c r="ND45">
        <v>26400</v>
      </c>
      <c r="NE45">
        <v>248</v>
      </c>
      <c r="NF45" t="s">
        <v>0</v>
      </c>
      <c r="NG45" t="s">
        <v>0</v>
      </c>
      <c r="NH45">
        <v>44713</v>
      </c>
      <c r="NI45">
        <v>867</v>
      </c>
      <c r="NJ45" t="s">
        <v>0</v>
      </c>
      <c r="NK45" t="s">
        <v>0</v>
      </c>
      <c r="NL45">
        <v>32887</v>
      </c>
      <c r="NM45">
        <v>527</v>
      </c>
      <c r="NN45" t="s">
        <v>0</v>
      </c>
      <c r="NO45" t="s">
        <v>0</v>
      </c>
      <c r="NP45">
        <v>1007946</v>
      </c>
      <c r="NQ45">
        <v>330</v>
      </c>
      <c r="NR45">
        <v>1007946</v>
      </c>
      <c r="NS45" t="s">
        <v>0</v>
      </c>
      <c r="NT45">
        <v>869709</v>
      </c>
      <c r="NU45">
        <v>3265</v>
      </c>
      <c r="NV45">
        <v>86.3</v>
      </c>
      <c r="NW45">
        <v>0.3</v>
      </c>
      <c r="NX45">
        <v>673175</v>
      </c>
      <c r="NY45">
        <v>4897</v>
      </c>
      <c r="NZ45">
        <v>66.8</v>
      </c>
      <c r="OA45">
        <v>0.5</v>
      </c>
      <c r="OB45">
        <v>333148</v>
      </c>
      <c r="OC45">
        <v>3430</v>
      </c>
      <c r="OD45">
        <v>33.1</v>
      </c>
      <c r="OE45">
        <v>0.3</v>
      </c>
      <c r="OF45">
        <v>138237</v>
      </c>
      <c r="OG45">
        <v>3270</v>
      </c>
      <c r="OH45">
        <v>13.7</v>
      </c>
      <c r="OI45">
        <v>0.3</v>
      </c>
      <c r="OJ45">
        <v>224120</v>
      </c>
      <c r="OK45">
        <v>318</v>
      </c>
      <c r="OL45">
        <v>224120</v>
      </c>
      <c r="OM45" t="s">
        <v>0</v>
      </c>
      <c r="ON45">
        <v>18954</v>
      </c>
      <c r="OO45">
        <v>1168</v>
      </c>
      <c r="OP45">
        <v>8.5</v>
      </c>
      <c r="OQ45">
        <v>0.5</v>
      </c>
      <c r="OR45">
        <v>617631</v>
      </c>
      <c r="OS45">
        <v>559</v>
      </c>
      <c r="OT45">
        <v>617631</v>
      </c>
      <c r="OU45" t="s">
        <v>0</v>
      </c>
      <c r="OV45">
        <v>480195</v>
      </c>
      <c r="OW45">
        <v>2097</v>
      </c>
      <c r="OX45">
        <v>480195</v>
      </c>
      <c r="OY45" t="s">
        <v>0</v>
      </c>
      <c r="OZ45">
        <v>452942</v>
      </c>
      <c r="PA45">
        <v>2329</v>
      </c>
      <c r="PB45">
        <v>452942</v>
      </c>
      <c r="PC45" t="s">
        <v>0</v>
      </c>
      <c r="PD45">
        <v>375774</v>
      </c>
      <c r="PE45">
        <v>3165</v>
      </c>
      <c r="PF45">
        <v>83</v>
      </c>
      <c r="PG45">
        <v>0.5</v>
      </c>
      <c r="PH45">
        <v>355547</v>
      </c>
      <c r="PI45">
        <v>3236</v>
      </c>
      <c r="PJ45">
        <v>78.5</v>
      </c>
      <c r="PK45">
        <v>0.5</v>
      </c>
      <c r="PL45">
        <v>33353</v>
      </c>
      <c r="PM45">
        <v>1262</v>
      </c>
      <c r="PN45">
        <v>7.4</v>
      </c>
      <c r="PO45">
        <v>0.3</v>
      </c>
      <c r="PP45">
        <v>77168</v>
      </c>
      <c r="PQ45">
        <v>2202</v>
      </c>
      <c r="PR45">
        <v>17</v>
      </c>
      <c r="PS45">
        <v>0.5</v>
      </c>
      <c r="PT45">
        <v>27253</v>
      </c>
      <c r="PU45">
        <v>1131</v>
      </c>
      <c r="PV45">
        <v>27253</v>
      </c>
      <c r="PW45" t="s">
        <v>0</v>
      </c>
      <c r="PX45">
        <v>14877</v>
      </c>
      <c r="PY45">
        <v>892</v>
      </c>
      <c r="PZ45">
        <v>54.6</v>
      </c>
      <c r="QA45">
        <v>2.2000000000000002</v>
      </c>
      <c r="QB45">
        <v>9898</v>
      </c>
      <c r="QC45">
        <v>671</v>
      </c>
      <c r="QD45">
        <v>36.299999999999997</v>
      </c>
      <c r="QE45">
        <v>1.8</v>
      </c>
      <c r="QF45">
        <v>5850</v>
      </c>
      <c r="QG45">
        <v>588</v>
      </c>
      <c r="QH45">
        <v>21.5</v>
      </c>
      <c r="QI45">
        <v>1.9</v>
      </c>
      <c r="QJ45">
        <v>12376</v>
      </c>
      <c r="QK45">
        <v>757</v>
      </c>
      <c r="QL45">
        <v>45.4</v>
      </c>
      <c r="QM45">
        <v>2.2000000000000002</v>
      </c>
      <c r="QN45">
        <v>137436</v>
      </c>
      <c r="QO45">
        <v>2013</v>
      </c>
      <c r="QP45">
        <v>137436</v>
      </c>
      <c r="QQ45" t="s">
        <v>0</v>
      </c>
      <c r="QR45">
        <v>108314</v>
      </c>
      <c r="QS45">
        <v>1790</v>
      </c>
      <c r="QT45">
        <v>78.8</v>
      </c>
      <c r="QU45">
        <v>0.7</v>
      </c>
      <c r="QV45">
        <v>72368</v>
      </c>
      <c r="QW45">
        <v>1544</v>
      </c>
      <c r="QX45">
        <v>52.7</v>
      </c>
      <c r="QY45">
        <v>1</v>
      </c>
      <c r="QZ45">
        <v>46503</v>
      </c>
      <c r="RA45">
        <v>1452</v>
      </c>
      <c r="RB45">
        <v>33.799999999999997</v>
      </c>
      <c r="RC45">
        <v>0.8</v>
      </c>
      <c r="RD45">
        <v>29122</v>
      </c>
      <c r="RE45">
        <v>1145</v>
      </c>
      <c r="RF45">
        <v>21.2</v>
      </c>
      <c r="RG45">
        <v>0.7</v>
      </c>
      <c r="RH45" t="s">
        <v>0</v>
      </c>
      <c r="RI45" t="s">
        <v>0</v>
      </c>
      <c r="RJ45">
        <v>9.6</v>
      </c>
      <c r="RK45">
        <v>0.4</v>
      </c>
      <c r="RL45" t="s">
        <v>0</v>
      </c>
      <c r="RM45" t="s">
        <v>0</v>
      </c>
      <c r="RN45">
        <v>16.2</v>
      </c>
      <c r="RO45">
        <v>0.8</v>
      </c>
      <c r="RP45" t="s">
        <v>0</v>
      </c>
      <c r="RQ45" t="s">
        <v>0</v>
      </c>
      <c r="RR45">
        <v>19.100000000000001</v>
      </c>
      <c r="RS45">
        <v>2</v>
      </c>
      <c r="RT45" t="s">
        <v>0</v>
      </c>
      <c r="RU45" t="s">
        <v>0</v>
      </c>
      <c r="RV45">
        <v>5</v>
      </c>
      <c r="RW45">
        <v>0.3</v>
      </c>
      <c r="RX45" t="s">
        <v>0</v>
      </c>
      <c r="RY45" t="s">
        <v>0</v>
      </c>
      <c r="RZ45">
        <v>7.2</v>
      </c>
      <c r="SA45">
        <v>0.5</v>
      </c>
      <c r="SB45" t="s">
        <v>0</v>
      </c>
      <c r="SC45" t="s">
        <v>0</v>
      </c>
      <c r="SD45">
        <v>7.9</v>
      </c>
      <c r="SE45">
        <v>1.4</v>
      </c>
      <c r="SF45" t="s">
        <v>0</v>
      </c>
      <c r="SG45" t="s">
        <v>0</v>
      </c>
      <c r="SH45">
        <v>32.700000000000003</v>
      </c>
      <c r="SI45">
        <v>1.7</v>
      </c>
      <c r="SJ45" t="s">
        <v>0</v>
      </c>
      <c r="SK45" t="s">
        <v>0</v>
      </c>
      <c r="SL45">
        <v>42.6</v>
      </c>
      <c r="SM45">
        <v>2.1</v>
      </c>
      <c r="SN45" t="s">
        <v>0</v>
      </c>
      <c r="SO45" t="s">
        <v>0</v>
      </c>
      <c r="SP45">
        <v>51.2</v>
      </c>
      <c r="SQ45">
        <v>5.0999999999999996</v>
      </c>
      <c r="SR45" t="s">
        <v>0</v>
      </c>
      <c r="SS45" t="s">
        <v>0</v>
      </c>
      <c r="ST45">
        <v>14.9</v>
      </c>
      <c r="SU45">
        <v>0.4</v>
      </c>
      <c r="SV45" t="s">
        <v>0</v>
      </c>
      <c r="SW45" t="s">
        <v>0</v>
      </c>
      <c r="SX45">
        <v>18.600000000000001</v>
      </c>
      <c r="SY45">
        <v>0.9</v>
      </c>
      <c r="SZ45" t="s">
        <v>0</v>
      </c>
      <c r="TA45" t="s">
        <v>0</v>
      </c>
      <c r="TB45">
        <v>18.2</v>
      </c>
      <c r="TC45">
        <v>0.9</v>
      </c>
      <c r="TD45" t="s">
        <v>0</v>
      </c>
      <c r="TE45" t="s">
        <v>0</v>
      </c>
      <c r="TF45">
        <v>21</v>
      </c>
      <c r="TG45">
        <v>1.6</v>
      </c>
      <c r="TH45" t="s">
        <v>0</v>
      </c>
      <c r="TI45" t="s">
        <v>0</v>
      </c>
      <c r="TJ45">
        <v>17.100000000000001</v>
      </c>
      <c r="TK45">
        <v>1</v>
      </c>
      <c r="TL45" t="s">
        <v>0</v>
      </c>
      <c r="TM45" t="s">
        <v>0</v>
      </c>
      <c r="TN45">
        <v>13.8</v>
      </c>
      <c r="TO45">
        <v>0.3</v>
      </c>
      <c r="TP45" t="s">
        <v>0</v>
      </c>
      <c r="TQ45" t="s">
        <v>0</v>
      </c>
      <c r="TR45">
        <v>15.3</v>
      </c>
      <c r="TS45">
        <v>0.4</v>
      </c>
      <c r="TT45" t="s">
        <v>0</v>
      </c>
      <c r="TU45" t="s">
        <v>0</v>
      </c>
      <c r="TV45">
        <v>8.5</v>
      </c>
      <c r="TW45">
        <v>0.4</v>
      </c>
      <c r="TX45" t="s">
        <v>0</v>
      </c>
      <c r="TY45" t="s">
        <v>0</v>
      </c>
      <c r="TZ45">
        <v>10.8</v>
      </c>
      <c r="UA45">
        <v>0.4</v>
      </c>
      <c r="UB45" t="s">
        <v>0</v>
      </c>
      <c r="UC45" t="s">
        <v>0</v>
      </c>
      <c r="UD45">
        <v>29</v>
      </c>
      <c r="UE45">
        <v>0.6</v>
      </c>
    </row>
    <row r="46" spans="1:551" x14ac:dyDescent="0.25">
      <c r="A46" t="s">
        <v>642</v>
      </c>
      <c r="B46">
        <v>31</v>
      </c>
      <c r="C46" t="s">
        <v>643</v>
      </c>
      <c r="D46">
        <v>1463872</v>
      </c>
      <c r="E46">
        <v>938</v>
      </c>
      <c r="F46">
        <v>1463872</v>
      </c>
      <c r="G46" t="s">
        <v>0</v>
      </c>
      <c r="H46">
        <v>1024737</v>
      </c>
      <c r="I46">
        <v>2710</v>
      </c>
      <c r="J46">
        <v>70</v>
      </c>
      <c r="K46">
        <v>0.2</v>
      </c>
      <c r="L46">
        <v>1019897</v>
      </c>
      <c r="M46">
        <v>2700</v>
      </c>
      <c r="N46">
        <v>69.7</v>
      </c>
      <c r="O46">
        <v>0.2</v>
      </c>
      <c r="P46">
        <v>977353</v>
      </c>
      <c r="Q46">
        <v>2744</v>
      </c>
      <c r="R46">
        <v>66.8</v>
      </c>
      <c r="S46">
        <v>0.2</v>
      </c>
      <c r="T46">
        <v>42544</v>
      </c>
      <c r="U46">
        <v>1479</v>
      </c>
      <c r="V46">
        <v>2.9</v>
      </c>
      <c r="W46">
        <v>0.1</v>
      </c>
      <c r="X46">
        <v>4840</v>
      </c>
      <c r="Y46">
        <v>402</v>
      </c>
      <c r="Z46">
        <v>0.3</v>
      </c>
      <c r="AA46">
        <v>0.1</v>
      </c>
      <c r="AB46">
        <v>439135</v>
      </c>
      <c r="AC46">
        <v>2622</v>
      </c>
      <c r="AD46">
        <v>30</v>
      </c>
      <c r="AE46">
        <v>0.2</v>
      </c>
      <c r="AF46">
        <v>1019897</v>
      </c>
      <c r="AG46">
        <v>2700</v>
      </c>
      <c r="AH46">
        <v>1019897</v>
      </c>
      <c r="AI46" t="s">
        <v>0</v>
      </c>
      <c r="AJ46" t="s">
        <v>0</v>
      </c>
      <c r="AK46" t="s">
        <v>0</v>
      </c>
      <c r="AL46">
        <v>4.2</v>
      </c>
      <c r="AM46">
        <v>0.1</v>
      </c>
      <c r="AN46">
        <v>741968</v>
      </c>
      <c r="AO46">
        <v>718</v>
      </c>
      <c r="AP46">
        <v>741968</v>
      </c>
      <c r="AQ46" t="s">
        <v>0</v>
      </c>
      <c r="AR46">
        <v>483380</v>
      </c>
      <c r="AS46">
        <v>2053</v>
      </c>
      <c r="AT46">
        <v>65.099999999999994</v>
      </c>
      <c r="AU46">
        <v>0.3</v>
      </c>
      <c r="AV46">
        <v>482654</v>
      </c>
      <c r="AW46">
        <v>2060</v>
      </c>
      <c r="AX46">
        <v>65.099999999999994</v>
      </c>
      <c r="AY46">
        <v>0.3</v>
      </c>
      <c r="AZ46">
        <v>463274</v>
      </c>
      <c r="BA46">
        <v>1982</v>
      </c>
      <c r="BB46">
        <v>62.4</v>
      </c>
      <c r="BC46">
        <v>0.3</v>
      </c>
      <c r="BD46">
        <v>152456</v>
      </c>
      <c r="BE46">
        <v>948</v>
      </c>
      <c r="BF46">
        <v>152456</v>
      </c>
      <c r="BG46" t="s">
        <v>0</v>
      </c>
      <c r="BH46">
        <v>110101</v>
      </c>
      <c r="BI46">
        <v>1590</v>
      </c>
      <c r="BJ46">
        <v>72.2</v>
      </c>
      <c r="BK46">
        <v>0.9</v>
      </c>
      <c r="BL46">
        <v>295329</v>
      </c>
      <c r="BM46">
        <v>1126</v>
      </c>
      <c r="BN46">
        <v>295329</v>
      </c>
      <c r="BO46" t="s">
        <v>0</v>
      </c>
      <c r="BP46">
        <v>232810</v>
      </c>
      <c r="BQ46">
        <v>2326</v>
      </c>
      <c r="BR46">
        <v>78.8</v>
      </c>
      <c r="BS46">
        <v>0.7</v>
      </c>
      <c r="BT46">
        <v>964953</v>
      </c>
      <c r="BU46">
        <v>2776</v>
      </c>
      <c r="BV46">
        <v>964953</v>
      </c>
      <c r="BW46" t="s">
        <v>0</v>
      </c>
      <c r="BX46">
        <v>785578</v>
      </c>
      <c r="BY46">
        <v>3738</v>
      </c>
      <c r="BZ46">
        <v>81.400000000000006</v>
      </c>
      <c r="CA46">
        <v>0.3</v>
      </c>
      <c r="CB46">
        <v>90794</v>
      </c>
      <c r="CC46">
        <v>2537</v>
      </c>
      <c r="CD46">
        <v>9.4</v>
      </c>
      <c r="CE46">
        <v>0.3</v>
      </c>
      <c r="CF46">
        <v>6754</v>
      </c>
      <c r="CG46">
        <v>573</v>
      </c>
      <c r="CH46">
        <v>0.7</v>
      </c>
      <c r="CI46">
        <v>0.1</v>
      </c>
      <c r="CJ46">
        <v>26576</v>
      </c>
      <c r="CK46">
        <v>1042</v>
      </c>
      <c r="CL46">
        <v>2.8</v>
      </c>
      <c r="CM46">
        <v>0.1</v>
      </c>
      <c r="CN46">
        <v>13369</v>
      </c>
      <c r="CO46">
        <v>808</v>
      </c>
      <c r="CP46">
        <v>1.4</v>
      </c>
      <c r="CQ46">
        <v>0.1</v>
      </c>
      <c r="CR46">
        <v>41882</v>
      </c>
      <c r="CS46">
        <v>1112</v>
      </c>
      <c r="CT46">
        <v>4.3</v>
      </c>
      <c r="CU46">
        <v>0.1</v>
      </c>
      <c r="CV46">
        <v>18.3</v>
      </c>
      <c r="CW46">
        <v>0.1</v>
      </c>
      <c r="CX46" t="s">
        <v>0</v>
      </c>
      <c r="CY46" t="s">
        <v>0</v>
      </c>
      <c r="CZ46">
        <v>977353</v>
      </c>
      <c r="DA46">
        <v>2744</v>
      </c>
      <c r="DB46">
        <v>977353</v>
      </c>
      <c r="DC46" t="s">
        <v>0</v>
      </c>
      <c r="DD46">
        <v>353576</v>
      </c>
      <c r="DE46">
        <v>3195</v>
      </c>
      <c r="DF46">
        <v>36.200000000000003</v>
      </c>
      <c r="DG46">
        <v>0.3</v>
      </c>
      <c r="DH46">
        <v>163514</v>
      </c>
      <c r="DI46">
        <v>2187</v>
      </c>
      <c r="DJ46">
        <v>16.7</v>
      </c>
      <c r="DK46">
        <v>0.2</v>
      </c>
      <c r="DL46">
        <v>232070</v>
      </c>
      <c r="DM46">
        <v>2485</v>
      </c>
      <c r="DN46">
        <v>23.7</v>
      </c>
      <c r="DO46">
        <v>0.2</v>
      </c>
      <c r="DP46">
        <v>97393</v>
      </c>
      <c r="DQ46">
        <v>1855</v>
      </c>
      <c r="DR46">
        <v>10</v>
      </c>
      <c r="DS46">
        <v>0.2</v>
      </c>
      <c r="DT46">
        <v>130800</v>
      </c>
      <c r="DU46">
        <v>2306</v>
      </c>
      <c r="DV46">
        <v>13.4</v>
      </c>
      <c r="DW46">
        <v>0.2</v>
      </c>
      <c r="DX46">
        <v>977353</v>
      </c>
      <c r="DY46">
        <v>2744</v>
      </c>
      <c r="DZ46">
        <v>977353</v>
      </c>
      <c r="EA46" t="s">
        <v>0</v>
      </c>
      <c r="EB46">
        <v>43607</v>
      </c>
      <c r="EC46">
        <v>1059</v>
      </c>
      <c r="ED46">
        <v>4.5</v>
      </c>
      <c r="EE46">
        <v>0.1</v>
      </c>
      <c r="EF46">
        <v>66226</v>
      </c>
      <c r="EG46">
        <v>1658</v>
      </c>
      <c r="EH46">
        <v>6.8</v>
      </c>
      <c r="EI46">
        <v>0.2</v>
      </c>
      <c r="EJ46">
        <v>105866</v>
      </c>
      <c r="EK46">
        <v>1889</v>
      </c>
      <c r="EL46">
        <v>10.8</v>
      </c>
      <c r="EM46">
        <v>0.2</v>
      </c>
      <c r="EN46">
        <v>27389</v>
      </c>
      <c r="EO46">
        <v>951</v>
      </c>
      <c r="EP46">
        <v>2.8</v>
      </c>
      <c r="EQ46">
        <v>0.1</v>
      </c>
      <c r="ER46">
        <v>114051</v>
      </c>
      <c r="ES46">
        <v>2053</v>
      </c>
      <c r="ET46">
        <v>11.7</v>
      </c>
      <c r="EU46">
        <v>0.2</v>
      </c>
      <c r="EV46">
        <v>54330</v>
      </c>
      <c r="EW46">
        <v>1377</v>
      </c>
      <c r="EX46">
        <v>5.6</v>
      </c>
      <c r="EY46">
        <v>0.1</v>
      </c>
      <c r="EZ46">
        <v>18741</v>
      </c>
      <c r="FA46">
        <v>713</v>
      </c>
      <c r="FB46">
        <v>1.9</v>
      </c>
      <c r="FC46">
        <v>0.1</v>
      </c>
      <c r="FD46">
        <v>71659</v>
      </c>
      <c r="FE46">
        <v>1809</v>
      </c>
      <c r="FF46">
        <v>7.3</v>
      </c>
      <c r="FG46">
        <v>0.2</v>
      </c>
      <c r="FH46">
        <v>81742</v>
      </c>
      <c r="FI46">
        <v>1550</v>
      </c>
      <c r="FJ46">
        <v>8.4</v>
      </c>
      <c r="FK46">
        <v>0.2</v>
      </c>
      <c r="FL46">
        <v>232947</v>
      </c>
      <c r="FM46">
        <v>2435</v>
      </c>
      <c r="FN46">
        <v>23.8</v>
      </c>
      <c r="FO46">
        <v>0.2</v>
      </c>
      <c r="FP46">
        <v>77130</v>
      </c>
      <c r="FQ46">
        <v>1648</v>
      </c>
      <c r="FR46">
        <v>7.9</v>
      </c>
      <c r="FS46">
        <v>0.2</v>
      </c>
      <c r="FT46">
        <v>43090</v>
      </c>
      <c r="FU46">
        <v>1093</v>
      </c>
      <c r="FV46">
        <v>4.4000000000000004</v>
      </c>
      <c r="FW46">
        <v>0.1</v>
      </c>
      <c r="FX46">
        <v>40575</v>
      </c>
      <c r="FY46">
        <v>1207</v>
      </c>
      <c r="FZ46">
        <v>4.2</v>
      </c>
      <c r="GA46">
        <v>0.1</v>
      </c>
      <c r="GB46">
        <v>977353</v>
      </c>
      <c r="GC46">
        <v>2744</v>
      </c>
      <c r="GD46">
        <v>977353</v>
      </c>
      <c r="GE46" t="s">
        <v>0</v>
      </c>
      <c r="GF46">
        <v>775238</v>
      </c>
      <c r="GG46">
        <v>3247</v>
      </c>
      <c r="GH46">
        <v>79.3</v>
      </c>
      <c r="GI46">
        <v>0.2</v>
      </c>
      <c r="GJ46">
        <v>136978</v>
      </c>
      <c r="GK46">
        <v>2011</v>
      </c>
      <c r="GL46">
        <v>14</v>
      </c>
      <c r="GM46">
        <v>0.2</v>
      </c>
      <c r="GN46">
        <v>63218</v>
      </c>
      <c r="GO46">
        <v>1469</v>
      </c>
      <c r="GP46">
        <v>6.5</v>
      </c>
      <c r="GQ46">
        <v>0.1</v>
      </c>
      <c r="GR46">
        <v>1919</v>
      </c>
      <c r="GS46">
        <v>230</v>
      </c>
      <c r="GT46">
        <v>0.2</v>
      </c>
      <c r="GU46">
        <v>0.1</v>
      </c>
      <c r="GV46">
        <v>741581</v>
      </c>
      <c r="GW46">
        <v>2349</v>
      </c>
      <c r="GX46">
        <v>741581</v>
      </c>
      <c r="GY46" t="s">
        <v>0</v>
      </c>
      <c r="GZ46">
        <v>43275</v>
      </c>
      <c r="HA46">
        <v>1180</v>
      </c>
      <c r="HB46">
        <v>5.8</v>
      </c>
      <c r="HC46">
        <v>0.2</v>
      </c>
      <c r="HD46">
        <v>36213</v>
      </c>
      <c r="HE46">
        <v>974</v>
      </c>
      <c r="HF46">
        <v>4.9000000000000004</v>
      </c>
      <c r="HG46">
        <v>0.1</v>
      </c>
      <c r="HH46">
        <v>75735</v>
      </c>
      <c r="HI46">
        <v>1435</v>
      </c>
      <c r="HJ46">
        <v>10.199999999999999</v>
      </c>
      <c r="HK46">
        <v>0.2</v>
      </c>
      <c r="HL46">
        <v>77652</v>
      </c>
      <c r="HM46">
        <v>1696</v>
      </c>
      <c r="HN46">
        <v>10.5</v>
      </c>
      <c r="HO46">
        <v>0.2</v>
      </c>
      <c r="HP46">
        <v>106723</v>
      </c>
      <c r="HQ46">
        <v>1543</v>
      </c>
      <c r="HR46">
        <v>14.4</v>
      </c>
      <c r="HS46">
        <v>0.2</v>
      </c>
      <c r="HT46">
        <v>146688</v>
      </c>
      <c r="HU46">
        <v>2018</v>
      </c>
      <c r="HV46">
        <v>19.8</v>
      </c>
      <c r="HW46">
        <v>0.3</v>
      </c>
      <c r="HX46">
        <v>96780</v>
      </c>
      <c r="HY46">
        <v>1588</v>
      </c>
      <c r="HZ46">
        <v>13.1</v>
      </c>
      <c r="IA46">
        <v>0.2</v>
      </c>
      <c r="IB46">
        <v>99923</v>
      </c>
      <c r="IC46">
        <v>1670</v>
      </c>
      <c r="ID46">
        <v>13.5</v>
      </c>
      <c r="IE46">
        <v>0.2</v>
      </c>
      <c r="IF46">
        <v>31282</v>
      </c>
      <c r="IG46">
        <v>811</v>
      </c>
      <c r="IH46">
        <v>4.2</v>
      </c>
      <c r="II46">
        <v>0.1</v>
      </c>
      <c r="IJ46">
        <v>27310</v>
      </c>
      <c r="IK46">
        <v>822</v>
      </c>
      <c r="IL46">
        <v>3.7</v>
      </c>
      <c r="IM46">
        <v>0.1</v>
      </c>
      <c r="IN46">
        <v>54384</v>
      </c>
      <c r="IO46">
        <v>314</v>
      </c>
      <c r="IP46" t="s">
        <v>0</v>
      </c>
      <c r="IQ46" t="s">
        <v>0</v>
      </c>
      <c r="IR46">
        <v>71166</v>
      </c>
      <c r="IS46">
        <v>427</v>
      </c>
      <c r="IT46" t="s">
        <v>0</v>
      </c>
      <c r="IU46" t="s">
        <v>0</v>
      </c>
      <c r="IV46">
        <v>604176</v>
      </c>
      <c r="IW46">
        <v>2260</v>
      </c>
      <c r="IX46">
        <v>81.5</v>
      </c>
      <c r="IY46">
        <v>0.2</v>
      </c>
      <c r="IZ46">
        <v>70776</v>
      </c>
      <c r="JA46">
        <v>477</v>
      </c>
      <c r="JB46" t="s">
        <v>0</v>
      </c>
      <c r="JC46" t="s">
        <v>0</v>
      </c>
      <c r="JD46">
        <v>208903</v>
      </c>
      <c r="JE46">
        <v>1628</v>
      </c>
      <c r="JF46">
        <v>28.2</v>
      </c>
      <c r="JG46">
        <v>0.2</v>
      </c>
      <c r="JH46">
        <v>18437</v>
      </c>
      <c r="JI46">
        <v>128</v>
      </c>
      <c r="JJ46" t="s">
        <v>0</v>
      </c>
      <c r="JK46" t="s">
        <v>0</v>
      </c>
      <c r="JL46">
        <v>104743</v>
      </c>
      <c r="JM46">
        <v>1614</v>
      </c>
      <c r="JN46">
        <v>14.1</v>
      </c>
      <c r="JO46">
        <v>0.2</v>
      </c>
      <c r="JP46">
        <v>20717</v>
      </c>
      <c r="JQ46">
        <v>380</v>
      </c>
      <c r="JR46" t="s">
        <v>0</v>
      </c>
      <c r="JS46" t="s">
        <v>0</v>
      </c>
      <c r="JT46">
        <v>29336</v>
      </c>
      <c r="JU46">
        <v>1078</v>
      </c>
      <c r="JV46">
        <v>4</v>
      </c>
      <c r="JW46">
        <v>0.1</v>
      </c>
      <c r="JX46">
        <v>9177</v>
      </c>
      <c r="JY46">
        <v>205</v>
      </c>
      <c r="JZ46" t="s">
        <v>0</v>
      </c>
      <c r="KA46" t="s">
        <v>0</v>
      </c>
      <c r="KB46">
        <v>14585</v>
      </c>
      <c r="KC46">
        <v>711</v>
      </c>
      <c r="KD46">
        <v>2</v>
      </c>
      <c r="KE46">
        <v>0.1</v>
      </c>
      <c r="KF46">
        <v>2670</v>
      </c>
      <c r="KG46">
        <v>183</v>
      </c>
      <c r="KH46" t="s">
        <v>0</v>
      </c>
      <c r="KI46" t="s">
        <v>0</v>
      </c>
      <c r="KJ46">
        <v>66635</v>
      </c>
      <c r="KK46">
        <v>1498</v>
      </c>
      <c r="KL46">
        <v>9</v>
      </c>
      <c r="KM46">
        <v>0.2</v>
      </c>
      <c r="KN46">
        <v>478683</v>
      </c>
      <c r="KO46">
        <v>2427</v>
      </c>
      <c r="KP46">
        <v>478683</v>
      </c>
      <c r="KQ46" t="s">
        <v>0</v>
      </c>
      <c r="KR46">
        <v>15875</v>
      </c>
      <c r="KS46">
        <v>728</v>
      </c>
      <c r="KT46">
        <v>3.3</v>
      </c>
      <c r="KU46">
        <v>0.2</v>
      </c>
      <c r="KV46">
        <v>10745</v>
      </c>
      <c r="KW46">
        <v>588</v>
      </c>
      <c r="KX46">
        <v>2.2000000000000002</v>
      </c>
      <c r="KY46">
        <v>0.1</v>
      </c>
      <c r="KZ46">
        <v>30280</v>
      </c>
      <c r="LA46">
        <v>1105</v>
      </c>
      <c r="LB46">
        <v>6.3</v>
      </c>
      <c r="LC46">
        <v>0.2</v>
      </c>
      <c r="LD46">
        <v>40287</v>
      </c>
      <c r="LE46">
        <v>1291</v>
      </c>
      <c r="LF46">
        <v>8.4</v>
      </c>
      <c r="LG46">
        <v>0.3</v>
      </c>
      <c r="LH46">
        <v>61748</v>
      </c>
      <c r="LI46">
        <v>1358</v>
      </c>
      <c r="LJ46">
        <v>12.9</v>
      </c>
      <c r="LK46">
        <v>0.3</v>
      </c>
      <c r="LL46">
        <v>102394</v>
      </c>
      <c r="LM46">
        <v>1942</v>
      </c>
      <c r="LN46">
        <v>21.4</v>
      </c>
      <c r="LO46">
        <v>0.4</v>
      </c>
      <c r="LP46">
        <v>78398</v>
      </c>
      <c r="LQ46">
        <v>1383</v>
      </c>
      <c r="LR46">
        <v>16.399999999999999</v>
      </c>
      <c r="LS46">
        <v>0.3</v>
      </c>
      <c r="LT46">
        <v>86917</v>
      </c>
      <c r="LU46">
        <v>1577</v>
      </c>
      <c r="LV46">
        <v>18.2</v>
      </c>
      <c r="LW46">
        <v>0.3</v>
      </c>
      <c r="LX46">
        <v>27624</v>
      </c>
      <c r="LY46">
        <v>752</v>
      </c>
      <c r="LZ46">
        <v>5.8</v>
      </c>
      <c r="MA46">
        <v>0.2</v>
      </c>
      <c r="MB46">
        <v>24415</v>
      </c>
      <c r="MC46">
        <v>744</v>
      </c>
      <c r="MD46">
        <v>5.0999999999999996</v>
      </c>
      <c r="ME46">
        <v>0.2</v>
      </c>
      <c r="MF46">
        <v>69207</v>
      </c>
      <c r="MG46">
        <v>520</v>
      </c>
      <c r="MH46" t="s">
        <v>0</v>
      </c>
      <c r="MI46" t="s">
        <v>0</v>
      </c>
      <c r="MJ46">
        <v>85571</v>
      </c>
      <c r="MK46">
        <v>601</v>
      </c>
      <c r="ML46" t="s">
        <v>0</v>
      </c>
      <c r="MM46" t="s">
        <v>0</v>
      </c>
      <c r="MN46">
        <v>28596</v>
      </c>
      <c r="MO46">
        <v>186</v>
      </c>
      <c r="MP46" t="s">
        <v>0</v>
      </c>
      <c r="MQ46" t="s">
        <v>0</v>
      </c>
      <c r="MR46">
        <v>262898</v>
      </c>
      <c r="MS46">
        <v>2050</v>
      </c>
      <c r="MT46">
        <v>262898</v>
      </c>
      <c r="MU46" t="s">
        <v>0</v>
      </c>
      <c r="MV46">
        <v>31490</v>
      </c>
      <c r="MW46">
        <v>317</v>
      </c>
      <c r="MX46" t="s">
        <v>0</v>
      </c>
      <c r="MY46" t="s">
        <v>0</v>
      </c>
      <c r="MZ46">
        <v>42104</v>
      </c>
      <c r="NA46">
        <v>588</v>
      </c>
      <c r="NB46" t="s">
        <v>0</v>
      </c>
      <c r="NC46" t="s">
        <v>0</v>
      </c>
      <c r="ND46">
        <v>30560</v>
      </c>
      <c r="NE46">
        <v>142</v>
      </c>
      <c r="NF46" t="s">
        <v>0</v>
      </c>
      <c r="NG46" t="s">
        <v>0</v>
      </c>
      <c r="NH46">
        <v>46147</v>
      </c>
      <c r="NI46">
        <v>305</v>
      </c>
      <c r="NJ46" t="s">
        <v>0</v>
      </c>
      <c r="NK46" t="s">
        <v>0</v>
      </c>
      <c r="NL46">
        <v>35812</v>
      </c>
      <c r="NM46">
        <v>214</v>
      </c>
      <c r="NN46" t="s">
        <v>0</v>
      </c>
      <c r="NO46" t="s">
        <v>0</v>
      </c>
      <c r="NP46">
        <v>1852809</v>
      </c>
      <c r="NQ46">
        <v>397</v>
      </c>
      <c r="NR46">
        <v>1852809</v>
      </c>
      <c r="NS46" t="s">
        <v>0</v>
      </c>
      <c r="NT46">
        <v>1673395</v>
      </c>
      <c r="NU46">
        <v>3596</v>
      </c>
      <c r="NV46">
        <v>90.3</v>
      </c>
      <c r="NW46">
        <v>0.2</v>
      </c>
      <c r="NX46">
        <v>1392949</v>
      </c>
      <c r="NY46">
        <v>5782</v>
      </c>
      <c r="NZ46">
        <v>75.2</v>
      </c>
      <c r="OA46">
        <v>0.3</v>
      </c>
      <c r="OB46">
        <v>501192</v>
      </c>
      <c r="OC46">
        <v>3642</v>
      </c>
      <c r="OD46">
        <v>27.1</v>
      </c>
      <c r="OE46">
        <v>0.2</v>
      </c>
      <c r="OF46">
        <v>179414</v>
      </c>
      <c r="OG46">
        <v>3674</v>
      </c>
      <c r="OH46">
        <v>9.6999999999999993</v>
      </c>
      <c r="OI46">
        <v>0.2</v>
      </c>
      <c r="OJ46">
        <v>466304</v>
      </c>
      <c r="OK46">
        <v>313</v>
      </c>
      <c r="OL46">
        <v>466304</v>
      </c>
      <c r="OM46" t="s">
        <v>0</v>
      </c>
      <c r="ON46">
        <v>24814</v>
      </c>
      <c r="OO46">
        <v>1203</v>
      </c>
      <c r="OP46">
        <v>5.3</v>
      </c>
      <c r="OQ46">
        <v>0.3</v>
      </c>
      <c r="OR46">
        <v>1127051</v>
      </c>
      <c r="OS46">
        <v>643</v>
      </c>
      <c r="OT46">
        <v>1127051</v>
      </c>
      <c r="OU46" t="s">
        <v>0</v>
      </c>
      <c r="OV46">
        <v>940009</v>
      </c>
      <c r="OW46">
        <v>2531</v>
      </c>
      <c r="OX46">
        <v>940009</v>
      </c>
      <c r="OY46" t="s">
        <v>0</v>
      </c>
      <c r="OZ46">
        <v>901751</v>
      </c>
      <c r="PA46">
        <v>2669</v>
      </c>
      <c r="PB46">
        <v>901751</v>
      </c>
      <c r="PC46" t="s">
        <v>0</v>
      </c>
      <c r="PD46">
        <v>797269</v>
      </c>
      <c r="PE46">
        <v>3797</v>
      </c>
      <c r="PF46">
        <v>88.4</v>
      </c>
      <c r="PG46">
        <v>0.3</v>
      </c>
      <c r="PH46">
        <v>770454</v>
      </c>
      <c r="PI46">
        <v>3964</v>
      </c>
      <c r="PJ46">
        <v>85.4</v>
      </c>
      <c r="PK46">
        <v>0.3</v>
      </c>
      <c r="PL46">
        <v>47061</v>
      </c>
      <c r="PM46">
        <v>1366</v>
      </c>
      <c r="PN46">
        <v>5.2</v>
      </c>
      <c r="PO46">
        <v>0.2</v>
      </c>
      <c r="PP46">
        <v>104482</v>
      </c>
      <c r="PQ46">
        <v>2490</v>
      </c>
      <c r="PR46">
        <v>11.6</v>
      </c>
      <c r="PS46">
        <v>0.3</v>
      </c>
      <c r="PT46">
        <v>38258</v>
      </c>
      <c r="PU46">
        <v>1382</v>
      </c>
      <c r="PV46">
        <v>38258</v>
      </c>
      <c r="PW46" t="s">
        <v>0</v>
      </c>
      <c r="PX46">
        <v>22300</v>
      </c>
      <c r="PY46">
        <v>992</v>
      </c>
      <c r="PZ46">
        <v>58.3</v>
      </c>
      <c r="QA46">
        <v>1.9</v>
      </c>
      <c r="QB46">
        <v>16225</v>
      </c>
      <c r="QC46">
        <v>830</v>
      </c>
      <c r="QD46">
        <v>42.4</v>
      </c>
      <c r="QE46">
        <v>1.8</v>
      </c>
      <c r="QF46">
        <v>7130</v>
      </c>
      <c r="QG46">
        <v>537</v>
      </c>
      <c r="QH46">
        <v>18.600000000000001</v>
      </c>
      <c r="QI46">
        <v>1.3</v>
      </c>
      <c r="QJ46">
        <v>15958</v>
      </c>
      <c r="QK46">
        <v>993</v>
      </c>
      <c r="QL46">
        <v>41.7</v>
      </c>
      <c r="QM46">
        <v>1.9</v>
      </c>
      <c r="QN46">
        <v>187042</v>
      </c>
      <c r="QO46">
        <v>2496</v>
      </c>
      <c r="QP46">
        <v>187042</v>
      </c>
      <c r="QQ46" t="s">
        <v>0</v>
      </c>
      <c r="QR46">
        <v>154147</v>
      </c>
      <c r="QS46">
        <v>2215</v>
      </c>
      <c r="QT46">
        <v>82.4</v>
      </c>
      <c r="QU46">
        <v>0.7</v>
      </c>
      <c r="QV46">
        <v>111187</v>
      </c>
      <c r="QW46">
        <v>1776</v>
      </c>
      <c r="QX46">
        <v>59.4</v>
      </c>
      <c r="QY46">
        <v>0.7</v>
      </c>
      <c r="QZ46">
        <v>57529</v>
      </c>
      <c r="RA46">
        <v>1520</v>
      </c>
      <c r="RB46">
        <v>30.8</v>
      </c>
      <c r="RC46">
        <v>0.7</v>
      </c>
      <c r="RD46">
        <v>32895</v>
      </c>
      <c r="RE46">
        <v>1367</v>
      </c>
      <c r="RF46">
        <v>17.600000000000001</v>
      </c>
      <c r="RG46">
        <v>0.7</v>
      </c>
      <c r="RH46" t="s">
        <v>0</v>
      </c>
      <c r="RI46" t="s">
        <v>0</v>
      </c>
      <c r="RJ46">
        <v>8.4</v>
      </c>
      <c r="RK46">
        <v>0.2</v>
      </c>
      <c r="RL46" t="s">
        <v>0</v>
      </c>
      <c r="RM46" t="s">
        <v>0</v>
      </c>
      <c r="RN46">
        <v>13.9</v>
      </c>
      <c r="RO46">
        <v>0.4</v>
      </c>
      <c r="RP46" t="s">
        <v>0</v>
      </c>
      <c r="RQ46" t="s">
        <v>0</v>
      </c>
      <c r="RR46">
        <v>16.899999999999999</v>
      </c>
      <c r="RS46">
        <v>1.2</v>
      </c>
      <c r="RT46" t="s">
        <v>0</v>
      </c>
      <c r="RU46" t="s">
        <v>0</v>
      </c>
      <c r="RV46">
        <v>4</v>
      </c>
      <c r="RW46">
        <v>0.2</v>
      </c>
      <c r="RX46" t="s">
        <v>0</v>
      </c>
      <c r="RY46" t="s">
        <v>0</v>
      </c>
      <c r="RZ46">
        <v>5.9</v>
      </c>
      <c r="SA46">
        <v>0.3</v>
      </c>
      <c r="SB46" t="s">
        <v>0</v>
      </c>
      <c r="SC46" t="s">
        <v>0</v>
      </c>
      <c r="SD46">
        <v>5.8</v>
      </c>
      <c r="SE46">
        <v>1</v>
      </c>
      <c r="SF46" t="s">
        <v>0</v>
      </c>
      <c r="SG46" t="s">
        <v>0</v>
      </c>
      <c r="SH46">
        <v>28.8</v>
      </c>
      <c r="SI46">
        <v>1</v>
      </c>
      <c r="SJ46" t="s">
        <v>0</v>
      </c>
      <c r="SK46" t="s">
        <v>0</v>
      </c>
      <c r="SL46">
        <v>36.9</v>
      </c>
      <c r="SM46">
        <v>1.4</v>
      </c>
      <c r="SN46" t="s">
        <v>0</v>
      </c>
      <c r="SO46" t="s">
        <v>0</v>
      </c>
      <c r="SP46">
        <v>49.9</v>
      </c>
      <c r="SQ46">
        <v>3.2</v>
      </c>
      <c r="SR46" t="s">
        <v>0</v>
      </c>
      <c r="SS46" t="s">
        <v>0</v>
      </c>
      <c r="ST46">
        <v>12.4</v>
      </c>
      <c r="SU46">
        <v>0.2</v>
      </c>
      <c r="SV46" t="s">
        <v>0</v>
      </c>
      <c r="SW46" t="s">
        <v>0</v>
      </c>
      <c r="SX46">
        <v>16.399999999999999</v>
      </c>
      <c r="SY46">
        <v>0.5</v>
      </c>
      <c r="SZ46" t="s">
        <v>0</v>
      </c>
      <c r="TA46" t="s">
        <v>0</v>
      </c>
      <c r="TB46">
        <v>16</v>
      </c>
      <c r="TC46">
        <v>0.5</v>
      </c>
      <c r="TD46" t="s">
        <v>0</v>
      </c>
      <c r="TE46" t="s">
        <v>0</v>
      </c>
      <c r="TF46">
        <v>19.8</v>
      </c>
      <c r="TG46">
        <v>0.9</v>
      </c>
      <c r="TH46" t="s">
        <v>0</v>
      </c>
      <c r="TI46" t="s">
        <v>0</v>
      </c>
      <c r="TJ46">
        <v>14.5</v>
      </c>
      <c r="TK46">
        <v>0.5</v>
      </c>
      <c r="TL46" t="s">
        <v>0</v>
      </c>
      <c r="TM46" t="s">
        <v>0</v>
      </c>
      <c r="TN46">
        <v>11.1</v>
      </c>
      <c r="TO46">
        <v>0.2</v>
      </c>
      <c r="TP46" t="s">
        <v>0</v>
      </c>
      <c r="TQ46" t="s">
        <v>0</v>
      </c>
      <c r="TR46">
        <v>11.8</v>
      </c>
      <c r="TS46">
        <v>0.2</v>
      </c>
      <c r="TT46" t="s">
        <v>0</v>
      </c>
      <c r="TU46" t="s">
        <v>0</v>
      </c>
      <c r="TV46">
        <v>7.9</v>
      </c>
      <c r="TW46">
        <v>0.3</v>
      </c>
      <c r="TX46" t="s">
        <v>0</v>
      </c>
      <c r="TY46" t="s">
        <v>0</v>
      </c>
      <c r="TZ46">
        <v>9.6</v>
      </c>
      <c r="UA46">
        <v>0.3</v>
      </c>
      <c r="UB46" t="s">
        <v>0</v>
      </c>
      <c r="UC46" t="s">
        <v>0</v>
      </c>
      <c r="UD46">
        <v>23.9</v>
      </c>
      <c r="UE46">
        <v>0.4</v>
      </c>
    </row>
    <row r="47" spans="1:551" x14ac:dyDescent="0.25">
      <c r="A47" t="s">
        <v>644</v>
      </c>
      <c r="B47">
        <v>32</v>
      </c>
      <c r="C47" t="s">
        <v>645</v>
      </c>
      <c r="D47">
        <v>2248477</v>
      </c>
      <c r="E47">
        <v>1142</v>
      </c>
      <c r="F47">
        <v>2248477</v>
      </c>
      <c r="G47" t="s">
        <v>0</v>
      </c>
      <c r="H47">
        <v>1443621</v>
      </c>
      <c r="I47">
        <v>4527</v>
      </c>
      <c r="J47">
        <v>64.2</v>
      </c>
      <c r="K47">
        <v>0.2</v>
      </c>
      <c r="L47">
        <v>1435687</v>
      </c>
      <c r="M47">
        <v>4523</v>
      </c>
      <c r="N47">
        <v>63.9</v>
      </c>
      <c r="O47">
        <v>0.2</v>
      </c>
      <c r="P47">
        <v>1302162</v>
      </c>
      <c r="Q47">
        <v>5346</v>
      </c>
      <c r="R47">
        <v>57.9</v>
      </c>
      <c r="S47">
        <v>0.2</v>
      </c>
      <c r="T47">
        <v>133525</v>
      </c>
      <c r="U47">
        <v>2592</v>
      </c>
      <c r="V47">
        <v>5.9</v>
      </c>
      <c r="W47">
        <v>0.1</v>
      </c>
      <c r="X47">
        <v>7934</v>
      </c>
      <c r="Y47">
        <v>680</v>
      </c>
      <c r="Z47">
        <v>0.4</v>
      </c>
      <c r="AA47">
        <v>0.1</v>
      </c>
      <c r="AB47">
        <v>804856</v>
      </c>
      <c r="AC47">
        <v>4516</v>
      </c>
      <c r="AD47">
        <v>35.799999999999997</v>
      </c>
      <c r="AE47">
        <v>0.2</v>
      </c>
      <c r="AF47">
        <v>1435687</v>
      </c>
      <c r="AG47">
        <v>4523</v>
      </c>
      <c r="AH47">
        <v>1435687</v>
      </c>
      <c r="AI47" t="s">
        <v>0</v>
      </c>
      <c r="AJ47" t="s">
        <v>0</v>
      </c>
      <c r="AK47" t="s">
        <v>0</v>
      </c>
      <c r="AL47">
        <v>9.3000000000000007</v>
      </c>
      <c r="AM47">
        <v>0.2</v>
      </c>
      <c r="AN47">
        <v>1123411</v>
      </c>
      <c r="AO47">
        <v>954</v>
      </c>
      <c r="AP47">
        <v>1123411</v>
      </c>
      <c r="AQ47" t="s">
        <v>0</v>
      </c>
      <c r="AR47">
        <v>665017</v>
      </c>
      <c r="AS47">
        <v>3371</v>
      </c>
      <c r="AT47">
        <v>59.2</v>
      </c>
      <c r="AU47">
        <v>0.3</v>
      </c>
      <c r="AV47">
        <v>663730</v>
      </c>
      <c r="AW47">
        <v>3334</v>
      </c>
      <c r="AX47">
        <v>59.1</v>
      </c>
      <c r="AY47">
        <v>0.3</v>
      </c>
      <c r="AZ47">
        <v>604522</v>
      </c>
      <c r="BA47">
        <v>3559</v>
      </c>
      <c r="BB47">
        <v>53.8</v>
      </c>
      <c r="BC47">
        <v>0.3</v>
      </c>
      <c r="BD47">
        <v>209643</v>
      </c>
      <c r="BE47">
        <v>1531</v>
      </c>
      <c r="BF47">
        <v>209643</v>
      </c>
      <c r="BG47" t="s">
        <v>0</v>
      </c>
      <c r="BH47">
        <v>136410</v>
      </c>
      <c r="BI47">
        <v>2275</v>
      </c>
      <c r="BJ47">
        <v>65.099999999999994</v>
      </c>
      <c r="BK47">
        <v>1.1000000000000001</v>
      </c>
      <c r="BL47">
        <v>422797</v>
      </c>
      <c r="BM47">
        <v>1760</v>
      </c>
      <c r="BN47">
        <v>422797</v>
      </c>
      <c r="BO47" t="s">
        <v>0</v>
      </c>
      <c r="BP47">
        <v>296377</v>
      </c>
      <c r="BQ47">
        <v>3380</v>
      </c>
      <c r="BR47">
        <v>70.099999999999994</v>
      </c>
      <c r="BS47">
        <v>0.7</v>
      </c>
      <c r="BT47">
        <v>1285431</v>
      </c>
      <c r="BU47">
        <v>5336</v>
      </c>
      <c r="BV47">
        <v>1285431</v>
      </c>
      <c r="BW47" t="s">
        <v>0</v>
      </c>
      <c r="BX47">
        <v>1002649</v>
      </c>
      <c r="BY47">
        <v>5828</v>
      </c>
      <c r="BZ47">
        <v>78</v>
      </c>
      <c r="CA47">
        <v>0.3</v>
      </c>
      <c r="CB47">
        <v>137003</v>
      </c>
      <c r="CC47">
        <v>2774</v>
      </c>
      <c r="CD47">
        <v>10.7</v>
      </c>
      <c r="CE47">
        <v>0.2</v>
      </c>
      <c r="CF47">
        <v>46227</v>
      </c>
      <c r="CG47">
        <v>1753</v>
      </c>
      <c r="CH47">
        <v>3.6</v>
      </c>
      <c r="CI47">
        <v>0.1</v>
      </c>
      <c r="CJ47">
        <v>26948</v>
      </c>
      <c r="CK47">
        <v>1148</v>
      </c>
      <c r="CL47">
        <v>2.1</v>
      </c>
      <c r="CM47">
        <v>0.1</v>
      </c>
      <c r="CN47">
        <v>26642</v>
      </c>
      <c r="CO47">
        <v>1237</v>
      </c>
      <c r="CP47">
        <v>2.1</v>
      </c>
      <c r="CQ47">
        <v>0.1</v>
      </c>
      <c r="CR47">
        <v>45962</v>
      </c>
      <c r="CS47">
        <v>1796</v>
      </c>
      <c r="CT47">
        <v>3.6</v>
      </c>
      <c r="CU47">
        <v>0.1</v>
      </c>
      <c r="CV47">
        <v>23.9</v>
      </c>
      <c r="CW47">
        <v>0.1</v>
      </c>
      <c r="CX47" t="s">
        <v>0</v>
      </c>
      <c r="CY47" t="s">
        <v>0</v>
      </c>
      <c r="CZ47">
        <v>1302162</v>
      </c>
      <c r="DA47">
        <v>5346</v>
      </c>
      <c r="DB47">
        <v>1302162</v>
      </c>
      <c r="DC47" t="s">
        <v>0</v>
      </c>
      <c r="DD47">
        <v>365010</v>
      </c>
      <c r="DE47">
        <v>3829</v>
      </c>
      <c r="DF47">
        <v>28</v>
      </c>
      <c r="DG47">
        <v>0.3</v>
      </c>
      <c r="DH47">
        <v>355536</v>
      </c>
      <c r="DI47">
        <v>4018</v>
      </c>
      <c r="DJ47">
        <v>27.3</v>
      </c>
      <c r="DK47">
        <v>0.3</v>
      </c>
      <c r="DL47">
        <v>338112</v>
      </c>
      <c r="DM47">
        <v>4124</v>
      </c>
      <c r="DN47">
        <v>26</v>
      </c>
      <c r="DO47">
        <v>0.3</v>
      </c>
      <c r="DP47">
        <v>112738</v>
      </c>
      <c r="DQ47">
        <v>2253</v>
      </c>
      <c r="DR47">
        <v>8.6999999999999993</v>
      </c>
      <c r="DS47">
        <v>0.2</v>
      </c>
      <c r="DT47">
        <v>130766</v>
      </c>
      <c r="DU47">
        <v>2463</v>
      </c>
      <c r="DV47">
        <v>10</v>
      </c>
      <c r="DW47">
        <v>0.2</v>
      </c>
      <c r="DX47">
        <v>1302162</v>
      </c>
      <c r="DY47">
        <v>5346</v>
      </c>
      <c r="DZ47">
        <v>1302162</v>
      </c>
      <c r="EA47" t="s">
        <v>0</v>
      </c>
      <c r="EB47">
        <v>21856</v>
      </c>
      <c r="EC47">
        <v>1089</v>
      </c>
      <c r="ED47">
        <v>1.7</v>
      </c>
      <c r="EE47">
        <v>0.1</v>
      </c>
      <c r="EF47">
        <v>79820</v>
      </c>
      <c r="EG47">
        <v>1909</v>
      </c>
      <c r="EH47">
        <v>6.1</v>
      </c>
      <c r="EI47">
        <v>0.1</v>
      </c>
      <c r="EJ47">
        <v>54565</v>
      </c>
      <c r="EK47">
        <v>1711</v>
      </c>
      <c r="EL47">
        <v>4.2</v>
      </c>
      <c r="EM47">
        <v>0.1</v>
      </c>
      <c r="EN47">
        <v>26373</v>
      </c>
      <c r="EO47">
        <v>1222</v>
      </c>
      <c r="EP47">
        <v>2</v>
      </c>
      <c r="EQ47">
        <v>0.1</v>
      </c>
      <c r="ER47">
        <v>156844</v>
      </c>
      <c r="ES47">
        <v>3051</v>
      </c>
      <c r="ET47">
        <v>12</v>
      </c>
      <c r="EU47">
        <v>0.2</v>
      </c>
      <c r="EV47">
        <v>68817</v>
      </c>
      <c r="EW47">
        <v>2026</v>
      </c>
      <c r="EX47">
        <v>5.3</v>
      </c>
      <c r="EY47">
        <v>0.2</v>
      </c>
      <c r="EZ47">
        <v>21286</v>
      </c>
      <c r="FA47">
        <v>1122</v>
      </c>
      <c r="FB47">
        <v>1.6</v>
      </c>
      <c r="FC47">
        <v>0.1</v>
      </c>
      <c r="FD47">
        <v>73274</v>
      </c>
      <c r="FE47">
        <v>1942</v>
      </c>
      <c r="FF47">
        <v>5.6</v>
      </c>
      <c r="FG47">
        <v>0.2</v>
      </c>
      <c r="FH47">
        <v>144506</v>
      </c>
      <c r="FI47">
        <v>2571</v>
      </c>
      <c r="FJ47">
        <v>11.1</v>
      </c>
      <c r="FK47">
        <v>0.2</v>
      </c>
      <c r="FL47">
        <v>201481</v>
      </c>
      <c r="FM47">
        <v>3815</v>
      </c>
      <c r="FN47">
        <v>15.5</v>
      </c>
      <c r="FO47">
        <v>0.3</v>
      </c>
      <c r="FP47">
        <v>334594</v>
      </c>
      <c r="FQ47">
        <v>3852</v>
      </c>
      <c r="FR47">
        <v>25.7</v>
      </c>
      <c r="FS47">
        <v>0.3</v>
      </c>
      <c r="FT47">
        <v>60847</v>
      </c>
      <c r="FU47">
        <v>1864</v>
      </c>
      <c r="FV47">
        <v>4.7</v>
      </c>
      <c r="FW47">
        <v>0.1</v>
      </c>
      <c r="FX47">
        <v>57899</v>
      </c>
      <c r="FY47">
        <v>1864</v>
      </c>
      <c r="FZ47">
        <v>4.4000000000000004</v>
      </c>
      <c r="GA47">
        <v>0.1</v>
      </c>
      <c r="GB47">
        <v>1302162</v>
      </c>
      <c r="GC47">
        <v>5346</v>
      </c>
      <c r="GD47">
        <v>1302162</v>
      </c>
      <c r="GE47" t="s">
        <v>0</v>
      </c>
      <c r="GF47">
        <v>1077203</v>
      </c>
      <c r="GG47">
        <v>5530</v>
      </c>
      <c r="GH47">
        <v>82.7</v>
      </c>
      <c r="GI47">
        <v>0.3</v>
      </c>
      <c r="GJ47">
        <v>156668</v>
      </c>
      <c r="GK47">
        <v>3520</v>
      </c>
      <c r="GL47">
        <v>12</v>
      </c>
      <c r="GM47">
        <v>0.3</v>
      </c>
      <c r="GN47">
        <v>66981</v>
      </c>
      <c r="GO47">
        <v>1877</v>
      </c>
      <c r="GP47">
        <v>5.0999999999999996</v>
      </c>
      <c r="GQ47">
        <v>0.1</v>
      </c>
      <c r="GR47">
        <v>1310</v>
      </c>
      <c r="GS47">
        <v>197</v>
      </c>
      <c r="GT47">
        <v>0.1</v>
      </c>
      <c r="GU47">
        <v>0.1</v>
      </c>
      <c r="GV47">
        <v>1030701</v>
      </c>
      <c r="GW47">
        <v>3828</v>
      </c>
      <c r="GX47">
        <v>1030701</v>
      </c>
      <c r="GY47" t="s">
        <v>0</v>
      </c>
      <c r="GZ47">
        <v>66328</v>
      </c>
      <c r="HA47">
        <v>1862</v>
      </c>
      <c r="HB47">
        <v>6.4</v>
      </c>
      <c r="HC47">
        <v>0.2</v>
      </c>
      <c r="HD47">
        <v>46697</v>
      </c>
      <c r="HE47">
        <v>1217</v>
      </c>
      <c r="HF47">
        <v>4.5</v>
      </c>
      <c r="HG47">
        <v>0.1</v>
      </c>
      <c r="HH47">
        <v>106633</v>
      </c>
      <c r="HI47">
        <v>2032</v>
      </c>
      <c r="HJ47">
        <v>10.3</v>
      </c>
      <c r="HK47">
        <v>0.2</v>
      </c>
      <c r="HL47">
        <v>112848</v>
      </c>
      <c r="HM47">
        <v>2140</v>
      </c>
      <c r="HN47">
        <v>10.9</v>
      </c>
      <c r="HO47">
        <v>0.2</v>
      </c>
      <c r="HP47">
        <v>151865</v>
      </c>
      <c r="HQ47">
        <v>2308</v>
      </c>
      <c r="HR47">
        <v>14.7</v>
      </c>
      <c r="HS47">
        <v>0.2</v>
      </c>
      <c r="HT47">
        <v>202336</v>
      </c>
      <c r="HU47">
        <v>2885</v>
      </c>
      <c r="HV47">
        <v>19.600000000000001</v>
      </c>
      <c r="HW47">
        <v>0.3</v>
      </c>
      <c r="HX47">
        <v>130981</v>
      </c>
      <c r="HY47">
        <v>2453</v>
      </c>
      <c r="HZ47">
        <v>12.7</v>
      </c>
      <c r="IA47">
        <v>0.2</v>
      </c>
      <c r="IB47">
        <v>130724</v>
      </c>
      <c r="IC47">
        <v>1962</v>
      </c>
      <c r="ID47">
        <v>12.7</v>
      </c>
      <c r="IE47">
        <v>0.2</v>
      </c>
      <c r="IF47">
        <v>43701</v>
      </c>
      <c r="IG47">
        <v>1333</v>
      </c>
      <c r="IH47">
        <v>4.2</v>
      </c>
      <c r="II47">
        <v>0.1</v>
      </c>
      <c r="IJ47">
        <v>38588</v>
      </c>
      <c r="IK47">
        <v>1106</v>
      </c>
      <c r="IL47">
        <v>3.7</v>
      </c>
      <c r="IM47">
        <v>0.1</v>
      </c>
      <c r="IN47">
        <v>53094</v>
      </c>
      <c r="IO47">
        <v>378</v>
      </c>
      <c r="IP47" t="s">
        <v>0</v>
      </c>
      <c r="IQ47" t="s">
        <v>0</v>
      </c>
      <c r="IR47">
        <v>70855</v>
      </c>
      <c r="IS47">
        <v>413</v>
      </c>
      <c r="IT47" t="s">
        <v>0</v>
      </c>
      <c r="IU47" t="s">
        <v>0</v>
      </c>
      <c r="IV47">
        <v>805853</v>
      </c>
      <c r="IW47">
        <v>3541</v>
      </c>
      <c r="IX47">
        <v>78.2</v>
      </c>
      <c r="IY47">
        <v>0.2</v>
      </c>
      <c r="IZ47">
        <v>70097</v>
      </c>
      <c r="JA47">
        <v>451</v>
      </c>
      <c r="JB47" t="s">
        <v>0</v>
      </c>
      <c r="JC47" t="s">
        <v>0</v>
      </c>
      <c r="JD47">
        <v>299195</v>
      </c>
      <c r="JE47">
        <v>2334</v>
      </c>
      <c r="JF47">
        <v>29</v>
      </c>
      <c r="JG47">
        <v>0.2</v>
      </c>
      <c r="JH47">
        <v>18078</v>
      </c>
      <c r="JI47">
        <v>116</v>
      </c>
      <c r="JJ47" t="s">
        <v>0</v>
      </c>
      <c r="JK47" t="s">
        <v>0</v>
      </c>
      <c r="JL47">
        <v>190567</v>
      </c>
      <c r="JM47">
        <v>2416</v>
      </c>
      <c r="JN47">
        <v>18.5</v>
      </c>
      <c r="JO47">
        <v>0.2</v>
      </c>
      <c r="JP47">
        <v>27549</v>
      </c>
      <c r="JQ47">
        <v>515</v>
      </c>
      <c r="JR47" t="s">
        <v>0</v>
      </c>
      <c r="JS47" t="s">
        <v>0</v>
      </c>
      <c r="JT47">
        <v>42797</v>
      </c>
      <c r="JU47">
        <v>1206</v>
      </c>
      <c r="JV47">
        <v>4.2</v>
      </c>
      <c r="JW47">
        <v>0.1</v>
      </c>
      <c r="JX47">
        <v>10213</v>
      </c>
      <c r="JY47">
        <v>189</v>
      </c>
      <c r="JZ47" t="s">
        <v>0</v>
      </c>
      <c r="KA47" t="s">
        <v>0</v>
      </c>
      <c r="KB47">
        <v>32600</v>
      </c>
      <c r="KC47">
        <v>1295</v>
      </c>
      <c r="KD47">
        <v>3.2</v>
      </c>
      <c r="KE47">
        <v>0.1</v>
      </c>
      <c r="KF47">
        <v>3121</v>
      </c>
      <c r="KG47">
        <v>154</v>
      </c>
      <c r="KH47" t="s">
        <v>0</v>
      </c>
      <c r="KI47" t="s">
        <v>0</v>
      </c>
      <c r="KJ47">
        <v>128208</v>
      </c>
      <c r="KK47">
        <v>2304</v>
      </c>
      <c r="KL47">
        <v>12.4</v>
      </c>
      <c r="KM47">
        <v>0.2</v>
      </c>
      <c r="KN47">
        <v>658692</v>
      </c>
      <c r="KO47">
        <v>3844</v>
      </c>
      <c r="KP47">
        <v>658692</v>
      </c>
      <c r="KQ47" t="s">
        <v>0</v>
      </c>
      <c r="KR47">
        <v>29096</v>
      </c>
      <c r="KS47">
        <v>1410</v>
      </c>
      <c r="KT47">
        <v>4.4000000000000004</v>
      </c>
      <c r="KU47">
        <v>0.2</v>
      </c>
      <c r="KV47">
        <v>18661</v>
      </c>
      <c r="KW47">
        <v>993</v>
      </c>
      <c r="KX47">
        <v>2.8</v>
      </c>
      <c r="KY47">
        <v>0.1</v>
      </c>
      <c r="KZ47">
        <v>50586</v>
      </c>
      <c r="LA47">
        <v>1524</v>
      </c>
      <c r="LB47">
        <v>7.7</v>
      </c>
      <c r="LC47">
        <v>0.2</v>
      </c>
      <c r="LD47">
        <v>62703</v>
      </c>
      <c r="LE47">
        <v>1784</v>
      </c>
      <c r="LF47">
        <v>9.5</v>
      </c>
      <c r="LG47">
        <v>0.3</v>
      </c>
      <c r="LH47">
        <v>94733</v>
      </c>
      <c r="LI47">
        <v>1912</v>
      </c>
      <c r="LJ47">
        <v>14.4</v>
      </c>
      <c r="LK47">
        <v>0.3</v>
      </c>
      <c r="LL47">
        <v>136711</v>
      </c>
      <c r="LM47">
        <v>2605</v>
      </c>
      <c r="LN47">
        <v>20.8</v>
      </c>
      <c r="LO47">
        <v>0.4</v>
      </c>
      <c r="LP47">
        <v>96636</v>
      </c>
      <c r="LQ47">
        <v>2307</v>
      </c>
      <c r="LR47">
        <v>14.7</v>
      </c>
      <c r="LS47">
        <v>0.3</v>
      </c>
      <c r="LT47">
        <v>102597</v>
      </c>
      <c r="LU47">
        <v>2075</v>
      </c>
      <c r="LV47">
        <v>15.6</v>
      </c>
      <c r="LW47">
        <v>0.3</v>
      </c>
      <c r="LX47">
        <v>35472</v>
      </c>
      <c r="LY47">
        <v>1227</v>
      </c>
      <c r="LZ47">
        <v>5.4</v>
      </c>
      <c r="MA47">
        <v>0.2</v>
      </c>
      <c r="MB47">
        <v>31497</v>
      </c>
      <c r="MC47">
        <v>1039</v>
      </c>
      <c r="MD47">
        <v>4.8</v>
      </c>
      <c r="ME47">
        <v>0.2</v>
      </c>
      <c r="MF47">
        <v>62528</v>
      </c>
      <c r="MG47">
        <v>536</v>
      </c>
      <c r="MH47" t="s">
        <v>0</v>
      </c>
      <c r="MI47" t="s">
        <v>0</v>
      </c>
      <c r="MJ47">
        <v>80671</v>
      </c>
      <c r="MK47">
        <v>599</v>
      </c>
      <c r="ML47" t="s">
        <v>0</v>
      </c>
      <c r="MM47" t="s">
        <v>0</v>
      </c>
      <c r="MN47">
        <v>27253</v>
      </c>
      <c r="MO47">
        <v>178</v>
      </c>
      <c r="MP47" t="s">
        <v>0</v>
      </c>
      <c r="MQ47" t="s">
        <v>0</v>
      </c>
      <c r="MR47">
        <v>372009</v>
      </c>
      <c r="MS47">
        <v>2788</v>
      </c>
      <c r="MT47">
        <v>372009</v>
      </c>
      <c r="MU47" t="s">
        <v>0</v>
      </c>
      <c r="MV47">
        <v>35259</v>
      </c>
      <c r="MW47">
        <v>392</v>
      </c>
      <c r="MX47" t="s">
        <v>0</v>
      </c>
      <c r="MY47" t="s">
        <v>0</v>
      </c>
      <c r="MZ47">
        <v>49568</v>
      </c>
      <c r="NA47">
        <v>708</v>
      </c>
      <c r="NB47" t="s">
        <v>0</v>
      </c>
      <c r="NC47" t="s">
        <v>0</v>
      </c>
      <c r="ND47">
        <v>30714</v>
      </c>
      <c r="NE47">
        <v>110</v>
      </c>
      <c r="NF47" t="s">
        <v>0</v>
      </c>
      <c r="NG47" t="s">
        <v>0</v>
      </c>
      <c r="NH47">
        <v>44443</v>
      </c>
      <c r="NI47">
        <v>521</v>
      </c>
      <c r="NJ47" t="s">
        <v>0</v>
      </c>
      <c r="NK47" t="s">
        <v>0</v>
      </c>
      <c r="NL47">
        <v>36683</v>
      </c>
      <c r="NM47">
        <v>243</v>
      </c>
      <c r="NN47" t="s">
        <v>0</v>
      </c>
      <c r="NO47" t="s">
        <v>0</v>
      </c>
      <c r="NP47">
        <v>2804116</v>
      </c>
      <c r="NQ47">
        <v>679</v>
      </c>
      <c r="NR47">
        <v>2804116</v>
      </c>
      <c r="NS47" t="s">
        <v>0</v>
      </c>
      <c r="NT47">
        <v>2350721</v>
      </c>
      <c r="NU47">
        <v>7475</v>
      </c>
      <c r="NV47">
        <v>83.8</v>
      </c>
      <c r="NW47">
        <v>0.3</v>
      </c>
      <c r="NX47">
        <v>1792015</v>
      </c>
      <c r="NY47">
        <v>8751</v>
      </c>
      <c r="NZ47">
        <v>63.9</v>
      </c>
      <c r="OA47">
        <v>0.3</v>
      </c>
      <c r="OB47">
        <v>839929</v>
      </c>
      <c r="OC47">
        <v>6583</v>
      </c>
      <c r="OD47">
        <v>30</v>
      </c>
      <c r="OE47">
        <v>0.2</v>
      </c>
      <c r="OF47">
        <v>453395</v>
      </c>
      <c r="OG47">
        <v>7508</v>
      </c>
      <c r="OH47">
        <v>16.2</v>
      </c>
      <c r="OI47">
        <v>0.3</v>
      </c>
      <c r="OJ47">
        <v>663717</v>
      </c>
      <c r="OK47">
        <v>212</v>
      </c>
      <c r="OL47">
        <v>663717</v>
      </c>
      <c r="OM47" t="s">
        <v>0</v>
      </c>
      <c r="ON47">
        <v>74203</v>
      </c>
      <c r="OO47">
        <v>2801</v>
      </c>
      <c r="OP47">
        <v>11.2</v>
      </c>
      <c r="OQ47">
        <v>0.4</v>
      </c>
      <c r="OR47">
        <v>1743945</v>
      </c>
      <c r="OS47">
        <v>830</v>
      </c>
      <c r="OT47">
        <v>1743945</v>
      </c>
      <c r="OU47" t="s">
        <v>0</v>
      </c>
      <c r="OV47">
        <v>1354211</v>
      </c>
      <c r="OW47">
        <v>4007</v>
      </c>
      <c r="OX47">
        <v>1354211</v>
      </c>
      <c r="OY47" t="s">
        <v>0</v>
      </c>
      <c r="OZ47">
        <v>1230156</v>
      </c>
      <c r="PA47">
        <v>4836</v>
      </c>
      <c r="PB47">
        <v>1230156</v>
      </c>
      <c r="PC47" t="s">
        <v>0</v>
      </c>
      <c r="PD47">
        <v>1007012</v>
      </c>
      <c r="PE47">
        <v>6242</v>
      </c>
      <c r="PF47">
        <v>81.900000000000006</v>
      </c>
      <c r="PG47">
        <v>0.4</v>
      </c>
      <c r="PH47">
        <v>946442</v>
      </c>
      <c r="PI47">
        <v>6192</v>
      </c>
      <c r="PJ47">
        <v>76.900000000000006</v>
      </c>
      <c r="PK47">
        <v>0.4</v>
      </c>
      <c r="PL47">
        <v>90992</v>
      </c>
      <c r="PM47">
        <v>2279</v>
      </c>
      <c r="PN47">
        <v>7.4</v>
      </c>
      <c r="PO47">
        <v>0.2</v>
      </c>
      <c r="PP47">
        <v>223144</v>
      </c>
      <c r="PQ47">
        <v>4284</v>
      </c>
      <c r="PR47">
        <v>18.100000000000001</v>
      </c>
      <c r="PS47">
        <v>0.4</v>
      </c>
      <c r="PT47">
        <v>124055</v>
      </c>
      <c r="PU47">
        <v>2662</v>
      </c>
      <c r="PV47">
        <v>124055</v>
      </c>
      <c r="PW47" t="s">
        <v>0</v>
      </c>
      <c r="PX47">
        <v>70841</v>
      </c>
      <c r="PY47">
        <v>1873</v>
      </c>
      <c r="PZ47">
        <v>57.1</v>
      </c>
      <c r="QA47">
        <v>1.1000000000000001</v>
      </c>
      <c r="QB47">
        <v>44741</v>
      </c>
      <c r="QC47">
        <v>1422</v>
      </c>
      <c r="QD47">
        <v>36.1</v>
      </c>
      <c r="QE47">
        <v>0.9</v>
      </c>
      <c r="QF47">
        <v>29137</v>
      </c>
      <c r="QG47">
        <v>1184</v>
      </c>
      <c r="QH47">
        <v>23.5</v>
      </c>
      <c r="QI47">
        <v>0.9</v>
      </c>
      <c r="QJ47">
        <v>53214</v>
      </c>
      <c r="QK47">
        <v>1946</v>
      </c>
      <c r="QL47">
        <v>42.9</v>
      </c>
      <c r="QM47">
        <v>1.1000000000000001</v>
      </c>
      <c r="QN47">
        <v>389734</v>
      </c>
      <c r="QO47">
        <v>4000</v>
      </c>
      <c r="QP47">
        <v>389734</v>
      </c>
      <c r="QQ47" t="s">
        <v>0</v>
      </c>
      <c r="QR47">
        <v>294926</v>
      </c>
      <c r="QS47">
        <v>3563</v>
      </c>
      <c r="QT47">
        <v>75.7</v>
      </c>
      <c r="QU47">
        <v>0.6</v>
      </c>
      <c r="QV47">
        <v>190735</v>
      </c>
      <c r="QW47">
        <v>2821</v>
      </c>
      <c r="QX47">
        <v>48.9</v>
      </c>
      <c r="QY47">
        <v>0.6</v>
      </c>
      <c r="QZ47">
        <v>129129</v>
      </c>
      <c r="RA47">
        <v>2904</v>
      </c>
      <c r="RB47">
        <v>33.1</v>
      </c>
      <c r="RC47">
        <v>0.7</v>
      </c>
      <c r="RD47">
        <v>94808</v>
      </c>
      <c r="RE47">
        <v>2547</v>
      </c>
      <c r="RF47">
        <v>24.3</v>
      </c>
      <c r="RG47">
        <v>0.6</v>
      </c>
      <c r="RH47" t="s">
        <v>0</v>
      </c>
      <c r="RI47" t="s">
        <v>0</v>
      </c>
      <c r="RJ47">
        <v>11</v>
      </c>
      <c r="RK47">
        <v>0.3</v>
      </c>
      <c r="RL47" t="s">
        <v>0</v>
      </c>
      <c r="RM47" t="s">
        <v>0</v>
      </c>
      <c r="RN47">
        <v>17.2</v>
      </c>
      <c r="RO47">
        <v>0.5</v>
      </c>
      <c r="RP47" t="s">
        <v>0</v>
      </c>
      <c r="RQ47" t="s">
        <v>0</v>
      </c>
      <c r="RR47">
        <v>17.2</v>
      </c>
      <c r="RS47">
        <v>1.2</v>
      </c>
      <c r="RT47" t="s">
        <v>0</v>
      </c>
      <c r="RU47" t="s">
        <v>0</v>
      </c>
      <c r="RV47">
        <v>6.2</v>
      </c>
      <c r="RW47">
        <v>0.3</v>
      </c>
      <c r="RX47" t="s">
        <v>0</v>
      </c>
      <c r="RY47" t="s">
        <v>0</v>
      </c>
      <c r="RZ47">
        <v>9.1</v>
      </c>
      <c r="SA47">
        <v>0.5</v>
      </c>
      <c r="SB47" t="s">
        <v>0</v>
      </c>
      <c r="SC47" t="s">
        <v>0</v>
      </c>
      <c r="SD47">
        <v>7</v>
      </c>
      <c r="SE47">
        <v>1</v>
      </c>
      <c r="SF47" t="s">
        <v>0</v>
      </c>
      <c r="SG47" t="s">
        <v>0</v>
      </c>
      <c r="SH47">
        <v>26.1</v>
      </c>
      <c r="SI47">
        <v>1</v>
      </c>
      <c r="SJ47" t="s">
        <v>0</v>
      </c>
      <c r="SK47" t="s">
        <v>0</v>
      </c>
      <c r="SL47">
        <v>34.799999999999997</v>
      </c>
      <c r="SM47">
        <v>1.2</v>
      </c>
      <c r="SN47" t="s">
        <v>0</v>
      </c>
      <c r="SO47" t="s">
        <v>0</v>
      </c>
      <c r="SP47">
        <v>40.1</v>
      </c>
      <c r="SQ47">
        <v>3.2</v>
      </c>
      <c r="SR47" t="s">
        <v>0</v>
      </c>
      <c r="SS47" t="s">
        <v>0</v>
      </c>
      <c r="ST47">
        <v>14.9</v>
      </c>
      <c r="SU47">
        <v>0.3</v>
      </c>
      <c r="SV47" t="s">
        <v>0</v>
      </c>
      <c r="SW47" t="s">
        <v>0</v>
      </c>
      <c r="SX47">
        <v>21.3</v>
      </c>
      <c r="SY47">
        <v>0.7</v>
      </c>
      <c r="SZ47" t="s">
        <v>0</v>
      </c>
      <c r="TA47" t="s">
        <v>0</v>
      </c>
      <c r="TB47">
        <v>21</v>
      </c>
      <c r="TC47">
        <v>0.7</v>
      </c>
      <c r="TD47" t="s">
        <v>0</v>
      </c>
      <c r="TE47" t="s">
        <v>0</v>
      </c>
      <c r="TF47">
        <v>24.4</v>
      </c>
      <c r="TG47">
        <v>1.1000000000000001</v>
      </c>
      <c r="TH47" t="s">
        <v>0</v>
      </c>
      <c r="TI47" t="s">
        <v>0</v>
      </c>
      <c r="TJ47">
        <v>19.7</v>
      </c>
      <c r="TK47">
        <v>0.7</v>
      </c>
      <c r="TL47" t="s">
        <v>0</v>
      </c>
      <c r="TM47" t="s">
        <v>0</v>
      </c>
      <c r="TN47">
        <v>13</v>
      </c>
      <c r="TO47">
        <v>0.2</v>
      </c>
      <c r="TP47" t="s">
        <v>0</v>
      </c>
      <c r="TQ47" t="s">
        <v>0</v>
      </c>
      <c r="TR47">
        <v>14</v>
      </c>
      <c r="TS47">
        <v>0.3</v>
      </c>
      <c r="TT47" t="s">
        <v>0</v>
      </c>
      <c r="TU47" t="s">
        <v>0</v>
      </c>
      <c r="TV47">
        <v>8.4</v>
      </c>
      <c r="TW47">
        <v>0.3</v>
      </c>
      <c r="TX47" t="s">
        <v>0</v>
      </c>
      <c r="TY47" t="s">
        <v>0</v>
      </c>
      <c r="TZ47">
        <v>12.4</v>
      </c>
      <c r="UA47">
        <v>0.3</v>
      </c>
      <c r="UB47" t="s">
        <v>0</v>
      </c>
      <c r="UC47" t="s">
        <v>0</v>
      </c>
      <c r="UD47">
        <v>24.5</v>
      </c>
      <c r="UE47">
        <v>0.4</v>
      </c>
    </row>
    <row r="48" spans="1:551" x14ac:dyDescent="0.25">
      <c r="A48" t="s">
        <v>646</v>
      </c>
      <c r="B48">
        <v>33</v>
      </c>
      <c r="C48" t="s">
        <v>647</v>
      </c>
      <c r="D48">
        <v>1094783</v>
      </c>
      <c r="E48">
        <v>662</v>
      </c>
      <c r="F48">
        <v>1094783</v>
      </c>
      <c r="G48" t="s">
        <v>0</v>
      </c>
      <c r="H48">
        <v>746203</v>
      </c>
      <c r="I48">
        <v>3000</v>
      </c>
      <c r="J48">
        <v>68.2</v>
      </c>
      <c r="K48">
        <v>0.3</v>
      </c>
      <c r="L48">
        <v>744528</v>
      </c>
      <c r="M48">
        <v>2985</v>
      </c>
      <c r="N48">
        <v>68</v>
      </c>
      <c r="O48">
        <v>0.3</v>
      </c>
      <c r="P48">
        <v>706801</v>
      </c>
      <c r="Q48">
        <v>3421</v>
      </c>
      <c r="R48">
        <v>64.599999999999994</v>
      </c>
      <c r="S48">
        <v>0.3</v>
      </c>
      <c r="T48">
        <v>37727</v>
      </c>
      <c r="U48">
        <v>1335</v>
      </c>
      <c r="V48">
        <v>3.4</v>
      </c>
      <c r="W48">
        <v>0.1</v>
      </c>
      <c r="X48">
        <v>1675</v>
      </c>
      <c r="Y48">
        <v>249</v>
      </c>
      <c r="Z48">
        <v>0.2</v>
      </c>
      <c r="AA48">
        <v>0.1</v>
      </c>
      <c r="AB48">
        <v>348580</v>
      </c>
      <c r="AC48">
        <v>2962</v>
      </c>
      <c r="AD48">
        <v>31.8</v>
      </c>
      <c r="AE48">
        <v>0.3</v>
      </c>
      <c r="AF48">
        <v>744528</v>
      </c>
      <c r="AG48">
        <v>2985</v>
      </c>
      <c r="AH48">
        <v>744528</v>
      </c>
      <c r="AI48" t="s">
        <v>0</v>
      </c>
      <c r="AJ48" t="s">
        <v>0</v>
      </c>
      <c r="AK48" t="s">
        <v>0</v>
      </c>
      <c r="AL48">
        <v>5.0999999999999996</v>
      </c>
      <c r="AM48">
        <v>0.2</v>
      </c>
      <c r="AN48">
        <v>556738</v>
      </c>
      <c r="AO48">
        <v>477</v>
      </c>
      <c r="AP48">
        <v>556738</v>
      </c>
      <c r="AQ48" t="s">
        <v>0</v>
      </c>
      <c r="AR48">
        <v>355007</v>
      </c>
      <c r="AS48">
        <v>1897</v>
      </c>
      <c r="AT48">
        <v>63.8</v>
      </c>
      <c r="AU48">
        <v>0.3</v>
      </c>
      <c r="AV48">
        <v>354942</v>
      </c>
      <c r="AW48">
        <v>1899</v>
      </c>
      <c r="AX48">
        <v>63.8</v>
      </c>
      <c r="AY48">
        <v>0.3</v>
      </c>
      <c r="AZ48">
        <v>339025</v>
      </c>
      <c r="BA48">
        <v>1968</v>
      </c>
      <c r="BB48">
        <v>60.9</v>
      </c>
      <c r="BC48">
        <v>0.3</v>
      </c>
      <c r="BD48">
        <v>76503</v>
      </c>
      <c r="BE48">
        <v>1054</v>
      </c>
      <c r="BF48">
        <v>76503</v>
      </c>
      <c r="BG48" t="s">
        <v>0</v>
      </c>
      <c r="BH48">
        <v>53756</v>
      </c>
      <c r="BI48">
        <v>1346</v>
      </c>
      <c r="BJ48">
        <v>70.3</v>
      </c>
      <c r="BK48">
        <v>1.5</v>
      </c>
      <c r="BL48">
        <v>179663</v>
      </c>
      <c r="BM48">
        <v>1079</v>
      </c>
      <c r="BN48">
        <v>179663</v>
      </c>
      <c r="BO48" t="s">
        <v>0</v>
      </c>
      <c r="BP48">
        <v>135647</v>
      </c>
      <c r="BQ48">
        <v>2077</v>
      </c>
      <c r="BR48">
        <v>75.5</v>
      </c>
      <c r="BS48">
        <v>1.1000000000000001</v>
      </c>
      <c r="BT48">
        <v>689995</v>
      </c>
      <c r="BU48">
        <v>3288</v>
      </c>
      <c r="BV48">
        <v>689995</v>
      </c>
      <c r="BW48" t="s">
        <v>0</v>
      </c>
      <c r="BX48">
        <v>558927</v>
      </c>
      <c r="BY48">
        <v>3577</v>
      </c>
      <c r="BZ48">
        <v>81</v>
      </c>
      <c r="CA48">
        <v>0.3</v>
      </c>
      <c r="CB48">
        <v>54463</v>
      </c>
      <c r="CC48">
        <v>1806</v>
      </c>
      <c r="CD48">
        <v>7.9</v>
      </c>
      <c r="CE48">
        <v>0.3</v>
      </c>
      <c r="CF48">
        <v>5966</v>
      </c>
      <c r="CG48">
        <v>630</v>
      </c>
      <c r="CH48">
        <v>0.9</v>
      </c>
      <c r="CI48">
        <v>0.1</v>
      </c>
      <c r="CJ48">
        <v>20019</v>
      </c>
      <c r="CK48">
        <v>938</v>
      </c>
      <c r="CL48">
        <v>2.9</v>
      </c>
      <c r="CM48">
        <v>0.1</v>
      </c>
      <c r="CN48">
        <v>8735</v>
      </c>
      <c r="CO48">
        <v>684</v>
      </c>
      <c r="CP48">
        <v>1.3</v>
      </c>
      <c r="CQ48">
        <v>0.1</v>
      </c>
      <c r="CR48">
        <v>41885</v>
      </c>
      <c r="CS48">
        <v>1323</v>
      </c>
      <c r="CT48">
        <v>6.1</v>
      </c>
      <c r="CU48">
        <v>0.2</v>
      </c>
      <c r="CV48">
        <v>26.9</v>
      </c>
      <c r="CW48">
        <v>0.2</v>
      </c>
      <c r="CX48" t="s">
        <v>0</v>
      </c>
      <c r="CY48" t="s">
        <v>0</v>
      </c>
      <c r="CZ48">
        <v>706801</v>
      </c>
      <c r="DA48">
        <v>3421</v>
      </c>
      <c r="DB48">
        <v>706801</v>
      </c>
      <c r="DC48" t="s">
        <v>0</v>
      </c>
      <c r="DD48">
        <v>281559</v>
      </c>
      <c r="DE48">
        <v>3295</v>
      </c>
      <c r="DF48">
        <v>39.799999999999997</v>
      </c>
      <c r="DG48">
        <v>0.4</v>
      </c>
      <c r="DH48">
        <v>113321</v>
      </c>
      <c r="DI48">
        <v>2091</v>
      </c>
      <c r="DJ48">
        <v>16</v>
      </c>
      <c r="DK48">
        <v>0.3</v>
      </c>
      <c r="DL48">
        <v>170402</v>
      </c>
      <c r="DM48">
        <v>2969</v>
      </c>
      <c r="DN48">
        <v>24.1</v>
      </c>
      <c r="DO48">
        <v>0.4</v>
      </c>
      <c r="DP48">
        <v>62613</v>
      </c>
      <c r="DQ48">
        <v>1551</v>
      </c>
      <c r="DR48">
        <v>8.9</v>
      </c>
      <c r="DS48">
        <v>0.2</v>
      </c>
      <c r="DT48">
        <v>78906</v>
      </c>
      <c r="DU48">
        <v>1904</v>
      </c>
      <c r="DV48">
        <v>11.2</v>
      </c>
      <c r="DW48">
        <v>0.3</v>
      </c>
      <c r="DX48">
        <v>706801</v>
      </c>
      <c r="DY48">
        <v>3421</v>
      </c>
      <c r="DZ48">
        <v>706801</v>
      </c>
      <c r="EA48" t="s">
        <v>0</v>
      </c>
      <c r="EB48">
        <v>5576</v>
      </c>
      <c r="EC48">
        <v>463</v>
      </c>
      <c r="ED48">
        <v>0.8</v>
      </c>
      <c r="EE48">
        <v>0.1</v>
      </c>
      <c r="EF48">
        <v>49180</v>
      </c>
      <c r="EG48">
        <v>1776</v>
      </c>
      <c r="EH48">
        <v>7</v>
      </c>
      <c r="EI48">
        <v>0.2</v>
      </c>
      <c r="EJ48">
        <v>90220</v>
      </c>
      <c r="EK48">
        <v>2111</v>
      </c>
      <c r="EL48">
        <v>12.8</v>
      </c>
      <c r="EM48">
        <v>0.3</v>
      </c>
      <c r="EN48">
        <v>20751</v>
      </c>
      <c r="EO48">
        <v>1017</v>
      </c>
      <c r="EP48">
        <v>2.9</v>
      </c>
      <c r="EQ48">
        <v>0.1</v>
      </c>
      <c r="ER48">
        <v>86879</v>
      </c>
      <c r="ES48">
        <v>2103</v>
      </c>
      <c r="ET48">
        <v>12.3</v>
      </c>
      <c r="EU48">
        <v>0.3</v>
      </c>
      <c r="EV48">
        <v>27197</v>
      </c>
      <c r="EW48">
        <v>1136</v>
      </c>
      <c r="EX48">
        <v>3.8</v>
      </c>
      <c r="EY48">
        <v>0.2</v>
      </c>
      <c r="EZ48">
        <v>15240</v>
      </c>
      <c r="FA48">
        <v>716</v>
      </c>
      <c r="FB48">
        <v>2.2000000000000002</v>
      </c>
      <c r="FC48">
        <v>0.1</v>
      </c>
      <c r="FD48">
        <v>44987</v>
      </c>
      <c r="FE48">
        <v>1579</v>
      </c>
      <c r="FF48">
        <v>6.4</v>
      </c>
      <c r="FG48">
        <v>0.2</v>
      </c>
      <c r="FH48">
        <v>73757</v>
      </c>
      <c r="FI48">
        <v>1653</v>
      </c>
      <c r="FJ48">
        <v>10.4</v>
      </c>
      <c r="FK48">
        <v>0.2</v>
      </c>
      <c r="FL48">
        <v>173452</v>
      </c>
      <c r="FM48">
        <v>2438</v>
      </c>
      <c r="FN48">
        <v>24.5</v>
      </c>
      <c r="FO48">
        <v>0.3</v>
      </c>
      <c r="FP48">
        <v>61881</v>
      </c>
      <c r="FQ48">
        <v>1687</v>
      </c>
      <c r="FR48">
        <v>8.8000000000000007</v>
      </c>
      <c r="FS48">
        <v>0.2</v>
      </c>
      <c r="FT48">
        <v>30562</v>
      </c>
      <c r="FU48">
        <v>1189</v>
      </c>
      <c r="FV48">
        <v>4.3</v>
      </c>
      <c r="FW48">
        <v>0.2</v>
      </c>
      <c r="FX48">
        <v>27119</v>
      </c>
      <c r="FY48">
        <v>1072</v>
      </c>
      <c r="FZ48">
        <v>3.8</v>
      </c>
      <c r="GA48">
        <v>0.2</v>
      </c>
      <c r="GB48">
        <v>706801</v>
      </c>
      <c r="GC48">
        <v>3421</v>
      </c>
      <c r="GD48">
        <v>706801</v>
      </c>
      <c r="GE48" t="s">
        <v>0</v>
      </c>
      <c r="GF48">
        <v>565069</v>
      </c>
      <c r="GG48">
        <v>3664</v>
      </c>
      <c r="GH48">
        <v>79.900000000000006</v>
      </c>
      <c r="GI48">
        <v>0.3</v>
      </c>
      <c r="GJ48">
        <v>93187</v>
      </c>
      <c r="GK48">
        <v>2210</v>
      </c>
      <c r="GL48">
        <v>13.2</v>
      </c>
      <c r="GM48">
        <v>0.3</v>
      </c>
      <c r="GN48">
        <v>47697</v>
      </c>
      <c r="GO48">
        <v>1324</v>
      </c>
      <c r="GP48">
        <v>6.7</v>
      </c>
      <c r="GQ48">
        <v>0.2</v>
      </c>
      <c r="GR48">
        <v>848</v>
      </c>
      <c r="GS48">
        <v>156</v>
      </c>
      <c r="GT48">
        <v>0.1</v>
      </c>
      <c r="GU48">
        <v>0.1</v>
      </c>
      <c r="GV48">
        <v>521373</v>
      </c>
      <c r="GW48">
        <v>2113</v>
      </c>
      <c r="GX48">
        <v>521373</v>
      </c>
      <c r="GY48" t="s">
        <v>0</v>
      </c>
      <c r="GZ48">
        <v>21042</v>
      </c>
      <c r="HA48">
        <v>988</v>
      </c>
      <c r="HB48">
        <v>4</v>
      </c>
      <c r="HC48">
        <v>0.2</v>
      </c>
      <c r="HD48">
        <v>19590</v>
      </c>
      <c r="HE48">
        <v>810</v>
      </c>
      <c r="HF48">
        <v>3.8</v>
      </c>
      <c r="HG48">
        <v>0.2</v>
      </c>
      <c r="HH48">
        <v>41658</v>
      </c>
      <c r="HI48">
        <v>1323</v>
      </c>
      <c r="HJ48">
        <v>8</v>
      </c>
      <c r="HK48">
        <v>0.3</v>
      </c>
      <c r="HL48">
        <v>43108</v>
      </c>
      <c r="HM48">
        <v>1281</v>
      </c>
      <c r="HN48">
        <v>8.3000000000000007</v>
      </c>
      <c r="HO48">
        <v>0.2</v>
      </c>
      <c r="HP48">
        <v>62993</v>
      </c>
      <c r="HQ48">
        <v>1655</v>
      </c>
      <c r="HR48">
        <v>12.1</v>
      </c>
      <c r="HS48">
        <v>0.3</v>
      </c>
      <c r="HT48">
        <v>95343</v>
      </c>
      <c r="HU48">
        <v>2019</v>
      </c>
      <c r="HV48">
        <v>18.3</v>
      </c>
      <c r="HW48">
        <v>0.4</v>
      </c>
      <c r="HX48">
        <v>74611</v>
      </c>
      <c r="HY48">
        <v>1715</v>
      </c>
      <c r="HZ48">
        <v>14.3</v>
      </c>
      <c r="IA48">
        <v>0.3</v>
      </c>
      <c r="IB48">
        <v>90138</v>
      </c>
      <c r="IC48">
        <v>1622</v>
      </c>
      <c r="ID48">
        <v>17.3</v>
      </c>
      <c r="IE48">
        <v>0.3</v>
      </c>
      <c r="IF48">
        <v>38515</v>
      </c>
      <c r="IG48">
        <v>1113</v>
      </c>
      <c r="IH48">
        <v>7.4</v>
      </c>
      <c r="II48">
        <v>0.2</v>
      </c>
      <c r="IJ48">
        <v>34375</v>
      </c>
      <c r="IK48">
        <v>1064</v>
      </c>
      <c r="IL48">
        <v>6.6</v>
      </c>
      <c r="IM48">
        <v>0.2</v>
      </c>
      <c r="IN48">
        <v>68485</v>
      </c>
      <c r="IO48">
        <v>579</v>
      </c>
      <c r="IP48" t="s">
        <v>0</v>
      </c>
      <c r="IQ48" t="s">
        <v>0</v>
      </c>
      <c r="IR48">
        <v>87900</v>
      </c>
      <c r="IS48">
        <v>672</v>
      </c>
      <c r="IT48" t="s">
        <v>0</v>
      </c>
      <c r="IU48" t="s">
        <v>0</v>
      </c>
      <c r="IV48">
        <v>419326</v>
      </c>
      <c r="IW48">
        <v>2380</v>
      </c>
      <c r="IX48">
        <v>80.400000000000006</v>
      </c>
      <c r="IY48">
        <v>0.3</v>
      </c>
      <c r="IZ48">
        <v>88344</v>
      </c>
      <c r="JA48">
        <v>766</v>
      </c>
      <c r="JB48" t="s">
        <v>0</v>
      </c>
      <c r="JC48" t="s">
        <v>0</v>
      </c>
      <c r="JD48">
        <v>165724</v>
      </c>
      <c r="JE48">
        <v>1653</v>
      </c>
      <c r="JF48">
        <v>31.8</v>
      </c>
      <c r="JG48">
        <v>0.3</v>
      </c>
      <c r="JH48">
        <v>19301</v>
      </c>
      <c r="JI48">
        <v>135</v>
      </c>
      <c r="JJ48" t="s">
        <v>0</v>
      </c>
      <c r="JK48" t="s">
        <v>0</v>
      </c>
      <c r="JL48">
        <v>96483</v>
      </c>
      <c r="JM48">
        <v>1381</v>
      </c>
      <c r="JN48">
        <v>18.5</v>
      </c>
      <c r="JO48">
        <v>0.3</v>
      </c>
      <c r="JP48">
        <v>24173</v>
      </c>
      <c r="JQ48">
        <v>590</v>
      </c>
      <c r="JR48" t="s">
        <v>0</v>
      </c>
      <c r="JS48" t="s">
        <v>0</v>
      </c>
      <c r="JT48">
        <v>24172</v>
      </c>
      <c r="JU48">
        <v>825</v>
      </c>
      <c r="JV48">
        <v>4.5999999999999996</v>
      </c>
      <c r="JW48">
        <v>0.2</v>
      </c>
      <c r="JX48">
        <v>10360</v>
      </c>
      <c r="JY48">
        <v>270</v>
      </c>
      <c r="JZ48" t="s">
        <v>0</v>
      </c>
      <c r="KA48" t="s">
        <v>0</v>
      </c>
      <c r="KB48">
        <v>14545</v>
      </c>
      <c r="KC48">
        <v>705</v>
      </c>
      <c r="KD48">
        <v>2.8</v>
      </c>
      <c r="KE48">
        <v>0.1</v>
      </c>
      <c r="KF48">
        <v>2868</v>
      </c>
      <c r="KG48">
        <v>206</v>
      </c>
      <c r="KH48" t="s">
        <v>0</v>
      </c>
      <c r="KI48" t="s">
        <v>0</v>
      </c>
      <c r="KJ48">
        <v>40865</v>
      </c>
      <c r="KK48">
        <v>1163</v>
      </c>
      <c r="KL48">
        <v>7.8</v>
      </c>
      <c r="KM48">
        <v>0.2</v>
      </c>
      <c r="KN48">
        <v>346476</v>
      </c>
      <c r="KO48">
        <v>2758</v>
      </c>
      <c r="KP48">
        <v>346476</v>
      </c>
      <c r="KQ48" t="s">
        <v>0</v>
      </c>
      <c r="KR48">
        <v>7537</v>
      </c>
      <c r="KS48">
        <v>634</v>
      </c>
      <c r="KT48">
        <v>2.2000000000000002</v>
      </c>
      <c r="KU48">
        <v>0.2</v>
      </c>
      <c r="KV48">
        <v>5449</v>
      </c>
      <c r="KW48">
        <v>495</v>
      </c>
      <c r="KX48">
        <v>1.6</v>
      </c>
      <c r="KY48">
        <v>0.1</v>
      </c>
      <c r="KZ48">
        <v>16427</v>
      </c>
      <c r="LA48">
        <v>952</v>
      </c>
      <c r="LB48">
        <v>4.7</v>
      </c>
      <c r="LC48">
        <v>0.3</v>
      </c>
      <c r="LD48">
        <v>21749</v>
      </c>
      <c r="LE48">
        <v>1068</v>
      </c>
      <c r="LF48">
        <v>6.3</v>
      </c>
      <c r="LG48">
        <v>0.3</v>
      </c>
      <c r="LH48">
        <v>36963</v>
      </c>
      <c r="LI48">
        <v>1172</v>
      </c>
      <c r="LJ48">
        <v>10.7</v>
      </c>
      <c r="LK48">
        <v>0.3</v>
      </c>
      <c r="LL48">
        <v>63449</v>
      </c>
      <c r="LM48">
        <v>1699</v>
      </c>
      <c r="LN48">
        <v>18.3</v>
      </c>
      <c r="LO48">
        <v>0.4</v>
      </c>
      <c r="LP48">
        <v>57251</v>
      </c>
      <c r="LQ48">
        <v>1501</v>
      </c>
      <c r="LR48">
        <v>16.5</v>
      </c>
      <c r="LS48">
        <v>0.4</v>
      </c>
      <c r="LT48">
        <v>74090</v>
      </c>
      <c r="LU48">
        <v>1369</v>
      </c>
      <c r="LV48">
        <v>21.4</v>
      </c>
      <c r="LW48">
        <v>0.4</v>
      </c>
      <c r="LX48">
        <v>33333</v>
      </c>
      <c r="LY48">
        <v>1073</v>
      </c>
      <c r="LZ48">
        <v>9.6</v>
      </c>
      <c r="MA48">
        <v>0.3</v>
      </c>
      <c r="MB48">
        <v>30228</v>
      </c>
      <c r="MC48">
        <v>999</v>
      </c>
      <c r="MD48">
        <v>8.6999999999999993</v>
      </c>
      <c r="ME48">
        <v>0.3</v>
      </c>
      <c r="MF48">
        <v>83709</v>
      </c>
      <c r="MG48">
        <v>703</v>
      </c>
      <c r="MH48" t="s">
        <v>0</v>
      </c>
      <c r="MI48" t="s">
        <v>0</v>
      </c>
      <c r="MJ48">
        <v>103069</v>
      </c>
      <c r="MK48">
        <v>950</v>
      </c>
      <c r="ML48" t="s">
        <v>0</v>
      </c>
      <c r="MM48" t="s">
        <v>0</v>
      </c>
      <c r="MN48">
        <v>35264</v>
      </c>
      <c r="MO48">
        <v>265</v>
      </c>
      <c r="MP48" t="s">
        <v>0</v>
      </c>
      <c r="MQ48" t="s">
        <v>0</v>
      </c>
      <c r="MR48">
        <v>174897</v>
      </c>
      <c r="MS48">
        <v>2379</v>
      </c>
      <c r="MT48">
        <v>174897</v>
      </c>
      <c r="MU48" t="s">
        <v>0</v>
      </c>
      <c r="MV48">
        <v>38783</v>
      </c>
      <c r="MW48">
        <v>738</v>
      </c>
      <c r="MX48" t="s">
        <v>0</v>
      </c>
      <c r="MY48" t="s">
        <v>0</v>
      </c>
      <c r="MZ48">
        <v>53395</v>
      </c>
      <c r="NA48">
        <v>935</v>
      </c>
      <c r="NB48" t="s">
        <v>0</v>
      </c>
      <c r="NC48" t="s">
        <v>0</v>
      </c>
      <c r="ND48">
        <v>35799</v>
      </c>
      <c r="NE48">
        <v>203</v>
      </c>
      <c r="NF48" t="s">
        <v>0</v>
      </c>
      <c r="NG48" t="s">
        <v>0</v>
      </c>
      <c r="NH48">
        <v>55924</v>
      </c>
      <c r="NI48">
        <v>561</v>
      </c>
      <c r="NJ48" t="s">
        <v>0</v>
      </c>
      <c r="NK48" t="s">
        <v>0</v>
      </c>
      <c r="NL48">
        <v>43354</v>
      </c>
      <c r="NM48">
        <v>471</v>
      </c>
      <c r="NN48" t="s">
        <v>0</v>
      </c>
      <c r="NO48" t="s">
        <v>0</v>
      </c>
      <c r="NP48">
        <v>1310949</v>
      </c>
      <c r="NQ48">
        <v>243</v>
      </c>
      <c r="NR48">
        <v>1310949</v>
      </c>
      <c r="NS48" t="s">
        <v>0</v>
      </c>
      <c r="NT48">
        <v>1200297</v>
      </c>
      <c r="NU48">
        <v>3035</v>
      </c>
      <c r="NV48">
        <v>91.6</v>
      </c>
      <c r="NW48">
        <v>0.2</v>
      </c>
      <c r="NX48">
        <v>1002056</v>
      </c>
      <c r="NY48">
        <v>5877</v>
      </c>
      <c r="NZ48">
        <v>76.400000000000006</v>
      </c>
      <c r="OA48">
        <v>0.4</v>
      </c>
      <c r="OB48">
        <v>367674</v>
      </c>
      <c r="OC48">
        <v>3822</v>
      </c>
      <c r="OD48">
        <v>28</v>
      </c>
      <c r="OE48">
        <v>0.3</v>
      </c>
      <c r="OF48">
        <v>110652</v>
      </c>
      <c r="OG48">
        <v>3058</v>
      </c>
      <c r="OH48">
        <v>8.4</v>
      </c>
      <c r="OI48">
        <v>0.2</v>
      </c>
      <c r="OJ48">
        <v>266541</v>
      </c>
      <c r="OK48">
        <v>166</v>
      </c>
      <c r="OL48">
        <v>266541</v>
      </c>
      <c r="OM48" t="s">
        <v>0</v>
      </c>
      <c r="ON48">
        <v>8983</v>
      </c>
      <c r="OO48">
        <v>792</v>
      </c>
      <c r="OP48">
        <v>3.4</v>
      </c>
      <c r="OQ48">
        <v>0.3</v>
      </c>
      <c r="OR48">
        <v>842234</v>
      </c>
      <c r="OS48">
        <v>418</v>
      </c>
      <c r="OT48">
        <v>842234</v>
      </c>
      <c r="OU48" t="s">
        <v>0</v>
      </c>
      <c r="OV48">
        <v>686944</v>
      </c>
      <c r="OW48">
        <v>2511</v>
      </c>
      <c r="OX48">
        <v>686944</v>
      </c>
      <c r="OY48" t="s">
        <v>0</v>
      </c>
      <c r="OZ48">
        <v>653413</v>
      </c>
      <c r="PA48">
        <v>2981</v>
      </c>
      <c r="PB48">
        <v>653413</v>
      </c>
      <c r="PC48" t="s">
        <v>0</v>
      </c>
      <c r="PD48">
        <v>581489</v>
      </c>
      <c r="PE48">
        <v>3916</v>
      </c>
      <c r="PF48">
        <v>89</v>
      </c>
      <c r="PG48">
        <v>0.3</v>
      </c>
      <c r="PH48">
        <v>557205</v>
      </c>
      <c r="PI48">
        <v>4207</v>
      </c>
      <c r="PJ48">
        <v>85.3</v>
      </c>
      <c r="PK48">
        <v>0.4</v>
      </c>
      <c r="PL48">
        <v>36648</v>
      </c>
      <c r="PM48">
        <v>1368</v>
      </c>
      <c r="PN48">
        <v>5.6</v>
      </c>
      <c r="PO48">
        <v>0.2</v>
      </c>
      <c r="PP48">
        <v>71924</v>
      </c>
      <c r="PQ48">
        <v>2061</v>
      </c>
      <c r="PR48">
        <v>11</v>
      </c>
      <c r="PS48">
        <v>0.3</v>
      </c>
      <c r="PT48">
        <v>33531</v>
      </c>
      <c r="PU48">
        <v>1297</v>
      </c>
      <c r="PV48">
        <v>33531</v>
      </c>
      <c r="PW48" t="s">
        <v>0</v>
      </c>
      <c r="PX48">
        <v>22921</v>
      </c>
      <c r="PY48">
        <v>1045</v>
      </c>
      <c r="PZ48">
        <v>68.400000000000006</v>
      </c>
      <c r="QA48">
        <v>1.8</v>
      </c>
      <c r="QB48">
        <v>16791</v>
      </c>
      <c r="QC48">
        <v>826</v>
      </c>
      <c r="QD48">
        <v>50.1</v>
      </c>
      <c r="QE48">
        <v>2.1</v>
      </c>
      <c r="QF48">
        <v>6828</v>
      </c>
      <c r="QG48">
        <v>655</v>
      </c>
      <c r="QH48">
        <v>20.399999999999999</v>
      </c>
      <c r="QI48">
        <v>1.6</v>
      </c>
      <c r="QJ48">
        <v>10610</v>
      </c>
      <c r="QK48">
        <v>748</v>
      </c>
      <c r="QL48">
        <v>31.6</v>
      </c>
      <c r="QM48">
        <v>1.8</v>
      </c>
      <c r="QN48">
        <v>155290</v>
      </c>
      <c r="QO48">
        <v>2550</v>
      </c>
      <c r="QP48">
        <v>155290</v>
      </c>
      <c r="QQ48" t="s">
        <v>0</v>
      </c>
      <c r="QR48">
        <v>136671</v>
      </c>
      <c r="QS48">
        <v>2252</v>
      </c>
      <c r="QT48">
        <v>88</v>
      </c>
      <c r="QU48">
        <v>0.6</v>
      </c>
      <c r="QV48">
        <v>95916</v>
      </c>
      <c r="QW48">
        <v>1830</v>
      </c>
      <c r="QX48">
        <v>61.8</v>
      </c>
      <c r="QY48">
        <v>1</v>
      </c>
      <c r="QZ48">
        <v>52032</v>
      </c>
      <c r="RA48">
        <v>1647</v>
      </c>
      <c r="RB48">
        <v>33.5</v>
      </c>
      <c r="RC48">
        <v>0.8</v>
      </c>
      <c r="RD48">
        <v>18619</v>
      </c>
      <c r="RE48">
        <v>1046</v>
      </c>
      <c r="RF48">
        <v>12</v>
      </c>
      <c r="RG48">
        <v>0.6</v>
      </c>
      <c r="RH48" t="s">
        <v>0</v>
      </c>
      <c r="RI48" t="s">
        <v>0</v>
      </c>
      <c r="RJ48">
        <v>5.3</v>
      </c>
      <c r="RK48">
        <v>0.3</v>
      </c>
      <c r="RL48" t="s">
        <v>0</v>
      </c>
      <c r="RM48" t="s">
        <v>0</v>
      </c>
      <c r="RN48">
        <v>9.3000000000000007</v>
      </c>
      <c r="RO48">
        <v>0.6</v>
      </c>
      <c r="RP48" t="s">
        <v>0</v>
      </c>
      <c r="RQ48" t="s">
        <v>0</v>
      </c>
      <c r="RR48">
        <v>11.1</v>
      </c>
      <c r="RS48">
        <v>1.4</v>
      </c>
      <c r="RT48" t="s">
        <v>0</v>
      </c>
      <c r="RU48" t="s">
        <v>0</v>
      </c>
      <c r="RV48">
        <v>2.2999999999999998</v>
      </c>
      <c r="RW48">
        <v>0.2</v>
      </c>
      <c r="RX48" t="s">
        <v>0</v>
      </c>
      <c r="RY48" t="s">
        <v>0</v>
      </c>
      <c r="RZ48">
        <v>3.2</v>
      </c>
      <c r="SA48">
        <v>0.4</v>
      </c>
      <c r="SB48" t="s">
        <v>0</v>
      </c>
      <c r="SC48" t="s">
        <v>0</v>
      </c>
      <c r="SD48">
        <v>3.4</v>
      </c>
      <c r="SE48">
        <v>1.1000000000000001</v>
      </c>
      <c r="SF48" t="s">
        <v>0</v>
      </c>
      <c r="SG48" t="s">
        <v>0</v>
      </c>
      <c r="SH48">
        <v>20</v>
      </c>
      <c r="SI48">
        <v>1.4</v>
      </c>
      <c r="SJ48" t="s">
        <v>0</v>
      </c>
      <c r="SK48" t="s">
        <v>0</v>
      </c>
      <c r="SL48">
        <v>28.3</v>
      </c>
      <c r="SM48">
        <v>2</v>
      </c>
      <c r="SN48" t="s">
        <v>0</v>
      </c>
      <c r="SO48" t="s">
        <v>0</v>
      </c>
      <c r="SP48">
        <v>35.799999999999997</v>
      </c>
      <c r="SQ48">
        <v>4.5</v>
      </c>
      <c r="SR48" t="s">
        <v>0</v>
      </c>
      <c r="SS48" t="s">
        <v>0</v>
      </c>
      <c r="ST48">
        <v>8.5</v>
      </c>
      <c r="SU48">
        <v>0.3</v>
      </c>
      <c r="SV48" t="s">
        <v>0</v>
      </c>
      <c r="SW48" t="s">
        <v>0</v>
      </c>
      <c r="SX48">
        <v>11</v>
      </c>
      <c r="SY48">
        <v>0.7</v>
      </c>
      <c r="SZ48" t="s">
        <v>0</v>
      </c>
      <c r="TA48" t="s">
        <v>0</v>
      </c>
      <c r="TB48">
        <v>10.5</v>
      </c>
      <c r="TC48">
        <v>0.7</v>
      </c>
      <c r="TD48" t="s">
        <v>0</v>
      </c>
      <c r="TE48" t="s">
        <v>0</v>
      </c>
      <c r="TF48">
        <v>13.1</v>
      </c>
      <c r="TG48">
        <v>1.1000000000000001</v>
      </c>
      <c r="TH48" t="s">
        <v>0</v>
      </c>
      <c r="TI48" t="s">
        <v>0</v>
      </c>
      <c r="TJ48">
        <v>9.6999999999999993</v>
      </c>
      <c r="TK48">
        <v>0.7</v>
      </c>
      <c r="TL48" t="s">
        <v>0</v>
      </c>
      <c r="TM48" t="s">
        <v>0</v>
      </c>
      <c r="TN48">
        <v>7.9</v>
      </c>
      <c r="TO48">
        <v>0.3</v>
      </c>
      <c r="TP48" t="s">
        <v>0</v>
      </c>
      <c r="TQ48" t="s">
        <v>0</v>
      </c>
      <c r="TR48">
        <v>8.5</v>
      </c>
      <c r="TS48">
        <v>0.3</v>
      </c>
      <c r="TT48" t="s">
        <v>0</v>
      </c>
      <c r="TU48" t="s">
        <v>0</v>
      </c>
      <c r="TV48">
        <v>5.6</v>
      </c>
      <c r="TW48">
        <v>0.4</v>
      </c>
      <c r="TX48" t="s">
        <v>0</v>
      </c>
      <c r="TY48" t="s">
        <v>0</v>
      </c>
      <c r="TZ48">
        <v>5.7</v>
      </c>
      <c r="UA48">
        <v>0.3</v>
      </c>
      <c r="UB48" t="s">
        <v>0</v>
      </c>
      <c r="UC48" t="s">
        <v>0</v>
      </c>
      <c r="UD48">
        <v>19.899999999999999</v>
      </c>
      <c r="UE48">
        <v>0.6</v>
      </c>
    </row>
    <row r="49" spans="1:551" x14ac:dyDescent="0.25">
      <c r="A49" t="s">
        <v>648</v>
      </c>
      <c r="B49">
        <v>34</v>
      </c>
      <c r="C49" t="s">
        <v>649</v>
      </c>
      <c r="D49">
        <v>7143654</v>
      </c>
      <c r="E49">
        <v>1926</v>
      </c>
      <c r="F49">
        <v>7143654</v>
      </c>
      <c r="G49" t="s">
        <v>0</v>
      </c>
      <c r="H49">
        <v>4699613</v>
      </c>
      <c r="I49">
        <v>7899</v>
      </c>
      <c r="J49">
        <v>65.8</v>
      </c>
      <c r="K49">
        <v>0.1</v>
      </c>
      <c r="L49">
        <v>4691489</v>
      </c>
      <c r="M49">
        <v>7894</v>
      </c>
      <c r="N49">
        <v>65.7</v>
      </c>
      <c r="O49">
        <v>0.1</v>
      </c>
      <c r="P49">
        <v>4322619</v>
      </c>
      <c r="Q49">
        <v>8295</v>
      </c>
      <c r="R49">
        <v>60.5</v>
      </c>
      <c r="S49">
        <v>0.1</v>
      </c>
      <c r="T49">
        <v>368870</v>
      </c>
      <c r="U49">
        <v>5149</v>
      </c>
      <c r="V49">
        <v>5.2</v>
      </c>
      <c r="W49">
        <v>0.1</v>
      </c>
      <c r="X49">
        <v>8124</v>
      </c>
      <c r="Y49">
        <v>580</v>
      </c>
      <c r="Z49">
        <v>0.1</v>
      </c>
      <c r="AA49">
        <v>0.1</v>
      </c>
      <c r="AB49">
        <v>2444041</v>
      </c>
      <c r="AC49">
        <v>8344</v>
      </c>
      <c r="AD49">
        <v>34.200000000000003</v>
      </c>
      <c r="AE49">
        <v>0.1</v>
      </c>
      <c r="AF49">
        <v>4691489</v>
      </c>
      <c r="AG49">
        <v>7894</v>
      </c>
      <c r="AH49">
        <v>4691489</v>
      </c>
      <c r="AI49" t="s">
        <v>0</v>
      </c>
      <c r="AJ49" t="s">
        <v>0</v>
      </c>
      <c r="AK49" t="s">
        <v>0</v>
      </c>
      <c r="AL49">
        <v>7.9</v>
      </c>
      <c r="AM49">
        <v>0.1</v>
      </c>
      <c r="AN49">
        <v>3696933</v>
      </c>
      <c r="AO49">
        <v>1246</v>
      </c>
      <c r="AP49">
        <v>3696933</v>
      </c>
      <c r="AQ49" t="s">
        <v>0</v>
      </c>
      <c r="AR49">
        <v>2230342</v>
      </c>
      <c r="AS49">
        <v>5802</v>
      </c>
      <c r="AT49">
        <v>60.3</v>
      </c>
      <c r="AU49">
        <v>0.2</v>
      </c>
      <c r="AV49">
        <v>2229307</v>
      </c>
      <c r="AW49">
        <v>5819</v>
      </c>
      <c r="AX49">
        <v>60.3</v>
      </c>
      <c r="AY49">
        <v>0.2</v>
      </c>
      <c r="AZ49">
        <v>2052949</v>
      </c>
      <c r="BA49">
        <v>6179</v>
      </c>
      <c r="BB49">
        <v>55.5</v>
      </c>
      <c r="BC49">
        <v>0.2</v>
      </c>
      <c r="BD49">
        <v>619250</v>
      </c>
      <c r="BE49">
        <v>2534</v>
      </c>
      <c r="BF49">
        <v>619250</v>
      </c>
      <c r="BG49" t="s">
        <v>0</v>
      </c>
      <c r="BH49">
        <v>413993</v>
      </c>
      <c r="BI49">
        <v>4244</v>
      </c>
      <c r="BJ49">
        <v>66.900000000000006</v>
      </c>
      <c r="BK49">
        <v>0.6</v>
      </c>
      <c r="BL49">
        <v>1322486</v>
      </c>
      <c r="BM49">
        <v>3143</v>
      </c>
      <c r="BN49">
        <v>1322486</v>
      </c>
      <c r="BO49" t="s">
        <v>0</v>
      </c>
      <c r="BP49">
        <v>952372</v>
      </c>
      <c r="BQ49">
        <v>5984</v>
      </c>
      <c r="BR49">
        <v>72</v>
      </c>
      <c r="BS49">
        <v>0.4</v>
      </c>
      <c r="BT49">
        <v>4233592</v>
      </c>
      <c r="BU49">
        <v>8363</v>
      </c>
      <c r="BV49">
        <v>4233592</v>
      </c>
      <c r="BW49" t="s">
        <v>0</v>
      </c>
      <c r="BX49">
        <v>3035507</v>
      </c>
      <c r="BY49">
        <v>8519</v>
      </c>
      <c r="BZ49">
        <v>71.7</v>
      </c>
      <c r="CA49">
        <v>0.2</v>
      </c>
      <c r="CB49">
        <v>342456</v>
      </c>
      <c r="CC49">
        <v>4881</v>
      </c>
      <c r="CD49">
        <v>8.1</v>
      </c>
      <c r="CE49">
        <v>0.1</v>
      </c>
      <c r="CF49">
        <v>474568</v>
      </c>
      <c r="CG49">
        <v>4908</v>
      </c>
      <c r="CH49">
        <v>11.2</v>
      </c>
      <c r="CI49">
        <v>0.1</v>
      </c>
      <c r="CJ49">
        <v>127655</v>
      </c>
      <c r="CK49">
        <v>3244</v>
      </c>
      <c r="CL49">
        <v>3</v>
      </c>
      <c r="CM49">
        <v>0.1</v>
      </c>
      <c r="CN49">
        <v>78347</v>
      </c>
      <c r="CO49">
        <v>2491</v>
      </c>
      <c r="CP49">
        <v>1.9</v>
      </c>
      <c r="CQ49">
        <v>0.1</v>
      </c>
      <c r="CR49">
        <v>175059</v>
      </c>
      <c r="CS49">
        <v>3088</v>
      </c>
      <c r="CT49">
        <v>4.0999999999999996</v>
      </c>
      <c r="CU49">
        <v>0.1</v>
      </c>
      <c r="CV49">
        <v>31.2</v>
      </c>
      <c r="CW49">
        <v>0.1</v>
      </c>
      <c r="CX49" t="s">
        <v>0</v>
      </c>
      <c r="CY49" t="s">
        <v>0</v>
      </c>
      <c r="CZ49">
        <v>4322619</v>
      </c>
      <c r="DA49">
        <v>8295</v>
      </c>
      <c r="DB49">
        <v>4322619</v>
      </c>
      <c r="DC49" t="s">
        <v>0</v>
      </c>
      <c r="DD49">
        <v>1782256</v>
      </c>
      <c r="DE49">
        <v>10079</v>
      </c>
      <c r="DF49">
        <v>41.2</v>
      </c>
      <c r="DG49">
        <v>0.2</v>
      </c>
      <c r="DH49">
        <v>720932</v>
      </c>
      <c r="DI49">
        <v>6389</v>
      </c>
      <c r="DJ49">
        <v>16.7</v>
      </c>
      <c r="DK49">
        <v>0.1</v>
      </c>
      <c r="DL49">
        <v>1055423</v>
      </c>
      <c r="DM49">
        <v>5656</v>
      </c>
      <c r="DN49">
        <v>24.4</v>
      </c>
      <c r="DO49">
        <v>0.1</v>
      </c>
      <c r="DP49">
        <v>310447</v>
      </c>
      <c r="DQ49">
        <v>3921</v>
      </c>
      <c r="DR49">
        <v>7.2</v>
      </c>
      <c r="DS49">
        <v>0.1</v>
      </c>
      <c r="DT49">
        <v>453561</v>
      </c>
      <c r="DU49">
        <v>5203</v>
      </c>
      <c r="DV49">
        <v>10.5</v>
      </c>
      <c r="DW49">
        <v>0.1</v>
      </c>
      <c r="DX49">
        <v>4322619</v>
      </c>
      <c r="DY49">
        <v>8295</v>
      </c>
      <c r="DZ49">
        <v>4322619</v>
      </c>
      <c r="EA49" t="s">
        <v>0</v>
      </c>
      <c r="EB49">
        <v>13631</v>
      </c>
      <c r="EC49">
        <v>835</v>
      </c>
      <c r="ED49">
        <v>0.3</v>
      </c>
      <c r="EE49">
        <v>0.1</v>
      </c>
      <c r="EF49">
        <v>246350</v>
      </c>
      <c r="EG49">
        <v>4332</v>
      </c>
      <c r="EH49">
        <v>5.7</v>
      </c>
      <c r="EI49">
        <v>0.1</v>
      </c>
      <c r="EJ49">
        <v>359514</v>
      </c>
      <c r="EK49">
        <v>4202</v>
      </c>
      <c r="EL49">
        <v>8.3000000000000007</v>
      </c>
      <c r="EM49">
        <v>0.1</v>
      </c>
      <c r="EN49">
        <v>147187</v>
      </c>
      <c r="EO49">
        <v>2549</v>
      </c>
      <c r="EP49">
        <v>3.4</v>
      </c>
      <c r="EQ49">
        <v>0.1</v>
      </c>
      <c r="ER49">
        <v>485953</v>
      </c>
      <c r="ES49">
        <v>4616</v>
      </c>
      <c r="ET49">
        <v>11.2</v>
      </c>
      <c r="EU49">
        <v>0.1</v>
      </c>
      <c r="EV49">
        <v>253165</v>
      </c>
      <c r="EW49">
        <v>3428</v>
      </c>
      <c r="EX49">
        <v>5.9</v>
      </c>
      <c r="EY49">
        <v>0.1</v>
      </c>
      <c r="EZ49">
        <v>120999</v>
      </c>
      <c r="FA49">
        <v>2463</v>
      </c>
      <c r="FB49">
        <v>2.8</v>
      </c>
      <c r="FC49">
        <v>0.1</v>
      </c>
      <c r="FD49">
        <v>368100</v>
      </c>
      <c r="FE49">
        <v>4347</v>
      </c>
      <c r="FF49">
        <v>8.5</v>
      </c>
      <c r="FG49">
        <v>0.1</v>
      </c>
      <c r="FH49">
        <v>567334</v>
      </c>
      <c r="FI49">
        <v>4536</v>
      </c>
      <c r="FJ49">
        <v>13.1</v>
      </c>
      <c r="FK49">
        <v>0.1</v>
      </c>
      <c r="FL49">
        <v>1027506</v>
      </c>
      <c r="FM49">
        <v>7226</v>
      </c>
      <c r="FN49">
        <v>23.8</v>
      </c>
      <c r="FO49">
        <v>0.2</v>
      </c>
      <c r="FP49">
        <v>361602</v>
      </c>
      <c r="FQ49">
        <v>5043</v>
      </c>
      <c r="FR49">
        <v>8.4</v>
      </c>
      <c r="FS49">
        <v>0.1</v>
      </c>
      <c r="FT49">
        <v>192426</v>
      </c>
      <c r="FU49">
        <v>3258</v>
      </c>
      <c r="FV49">
        <v>4.5</v>
      </c>
      <c r="FW49">
        <v>0.1</v>
      </c>
      <c r="FX49">
        <v>178852</v>
      </c>
      <c r="FY49">
        <v>2913</v>
      </c>
      <c r="FZ49">
        <v>4.0999999999999996</v>
      </c>
      <c r="GA49">
        <v>0.1</v>
      </c>
      <c r="GB49">
        <v>4322619</v>
      </c>
      <c r="GC49">
        <v>8295</v>
      </c>
      <c r="GD49">
        <v>4322619</v>
      </c>
      <c r="GE49" t="s">
        <v>0</v>
      </c>
      <c r="GF49">
        <v>3525937</v>
      </c>
      <c r="GG49">
        <v>8723</v>
      </c>
      <c r="GH49">
        <v>81.599999999999994</v>
      </c>
      <c r="GI49">
        <v>0.1</v>
      </c>
      <c r="GJ49">
        <v>587125</v>
      </c>
      <c r="GK49">
        <v>5753</v>
      </c>
      <c r="GL49">
        <v>13.6</v>
      </c>
      <c r="GM49">
        <v>0.1</v>
      </c>
      <c r="GN49">
        <v>203601</v>
      </c>
      <c r="GO49">
        <v>2811</v>
      </c>
      <c r="GP49">
        <v>4.7</v>
      </c>
      <c r="GQ49">
        <v>0.1</v>
      </c>
      <c r="GR49">
        <v>5956</v>
      </c>
      <c r="GS49">
        <v>570</v>
      </c>
      <c r="GT49">
        <v>0.1</v>
      </c>
      <c r="GU49">
        <v>0.1</v>
      </c>
      <c r="GV49">
        <v>3195014</v>
      </c>
      <c r="GW49">
        <v>6205</v>
      </c>
      <c r="GX49">
        <v>3195014</v>
      </c>
      <c r="GY49" t="s">
        <v>0</v>
      </c>
      <c r="GZ49">
        <v>174835</v>
      </c>
      <c r="HA49">
        <v>2379</v>
      </c>
      <c r="HB49">
        <v>5.5</v>
      </c>
      <c r="HC49">
        <v>0.1</v>
      </c>
      <c r="HD49">
        <v>119850</v>
      </c>
      <c r="HE49">
        <v>2229</v>
      </c>
      <c r="HF49">
        <v>3.8</v>
      </c>
      <c r="HG49">
        <v>0.1</v>
      </c>
      <c r="HH49">
        <v>254536</v>
      </c>
      <c r="HI49">
        <v>3211</v>
      </c>
      <c r="HJ49">
        <v>8</v>
      </c>
      <c r="HK49">
        <v>0.1</v>
      </c>
      <c r="HL49">
        <v>241137</v>
      </c>
      <c r="HM49">
        <v>3331</v>
      </c>
      <c r="HN49">
        <v>7.5</v>
      </c>
      <c r="HO49">
        <v>0.1</v>
      </c>
      <c r="HP49">
        <v>329401</v>
      </c>
      <c r="HQ49">
        <v>3972</v>
      </c>
      <c r="HR49">
        <v>10.3</v>
      </c>
      <c r="HS49">
        <v>0.1</v>
      </c>
      <c r="HT49">
        <v>500967</v>
      </c>
      <c r="HU49">
        <v>5399</v>
      </c>
      <c r="HV49">
        <v>15.7</v>
      </c>
      <c r="HW49">
        <v>0.2</v>
      </c>
      <c r="HX49">
        <v>394405</v>
      </c>
      <c r="HY49">
        <v>4245</v>
      </c>
      <c r="HZ49">
        <v>12.3</v>
      </c>
      <c r="IA49">
        <v>0.1</v>
      </c>
      <c r="IB49">
        <v>549595</v>
      </c>
      <c r="IC49">
        <v>4734</v>
      </c>
      <c r="ID49">
        <v>17.2</v>
      </c>
      <c r="IE49">
        <v>0.1</v>
      </c>
      <c r="IF49">
        <v>286629</v>
      </c>
      <c r="IG49">
        <v>3688</v>
      </c>
      <c r="IH49">
        <v>9</v>
      </c>
      <c r="II49">
        <v>0.1</v>
      </c>
      <c r="IJ49">
        <v>343659</v>
      </c>
      <c r="IK49">
        <v>3705</v>
      </c>
      <c r="IL49">
        <v>10.8</v>
      </c>
      <c r="IM49">
        <v>0.1</v>
      </c>
      <c r="IN49">
        <v>73702</v>
      </c>
      <c r="IO49">
        <v>377</v>
      </c>
      <c r="IP49" t="s">
        <v>0</v>
      </c>
      <c r="IQ49" t="s">
        <v>0</v>
      </c>
      <c r="IR49">
        <v>101634</v>
      </c>
      <c r="IS49">
        <v>438</v>
      </c>
      <c r="IT49" t="s">
        <v>0</v>
      </c>
      <c r="IU49" t="s">
        <v>0</v>
      </c>
      <c r="IV49">
        <v>2545723</v>
      </c>
      <c r="IW49">
        <v>6209</v>
      </c>
      <c r="IX49">
        <v>79.7</v>
      </c>
      <c r="IY49">
        <v>0.1</v>
      </c>
      <c r="IZ49">
        <v>105751</v>
      </c>
      <c r="JA49">
        <v>470</v>
      </c>
      <c r="JB49" t="s">
        <v>0</v>
      </c>
      <c r="JC49" t="s">
        <v>0</v>
      </c>
      <c r="JD49">
        <v>958440</v>
      </c>
      <c r="JE49">
        <v>4079</v>
      </c>
      <c r="JF49">
        <v>30</v>
      </c>
      <c r="JG49">
        <v>0.1</v>
      </c>
      <c r="JH49">
        <v>19783</v>
      </c>
      <c r="JI49">
        <v>62</v>
      </c>
      <c r="JJ49" t="s">
        <v>0</v>
      </c>
      <c r="JK49" t="s">
        <v>0</v>
      </c>
      <c r="JL49">
        <v>569019</v>
      </c>
      <c r="JM49">
        <v>4092</v>
      </c>
      <c r="JN49">
        <v>17.8</v>
      </c>
      <c r="JO49">
        <v>0.1</v>
      </c>
      <c r="JP49">
        <v>27331</v>
      </c>
      <c r="JQ49">
        <v>292</v>
      </c>
      <c r="JR49" t="s">
        <v>0</v>
      </c>
      <c r="JS49" t="s">
        <v>0</v>
      </c>
      <c r="JT49">
        <v>142057</v>
      </c>
      <c r="JU49">
        <v>2427</v>
      </c>
      <c r="JV49">
        <v>4.4000000000000004</v>
      </c>
      <c r="JW49">
        <v>0.1</v>
      </c>
      <c r="JX49">
        <v>9924</v>
      </c>
      <c r="JY49">
        <v>104</v>
      </c>
      <c r="JZ49" t="s">
        <v>0</v>
      </c>
      <c r="KA49" t="s">
        <v>0</v>
      </c>
      <c r="KB49">
        <v>83478</v>
      </c>
      <c r="KC49">
        <v>1861</v>
      </c>
      <c r="KD49">
        <v>2.6</v>
      </c>
      <c r="KE49">
        <v>0.1</v>
      </c>
      <c r="KF49">
        <v>3568</v>
      </c>
      <c r="KG49">
        <v>92</v>
      </c>
      <c r="KH49" t="s">
        <v>0</v>
      </c>
      <c r="KI49" t="s">
        <v>0</v>
      </c>
      <c r="KJ49">
        <v>298642</v>
      </c>
      <c r="KK49">
        <v>3670</v>
      </c>
      <c r="KL49">
        <v>9.3000000000000007</v>
      </c>
      <c r="KM49">
        <v>0.1</v>
      </c>
      <c r="KN49">
        <v>2213123</v>
      </c>
      <c r="KO49">
        <v>7256</v>
      </c>
      <c r="KP49">
        <v>2213123</v>
      </c>
      <c r="KQ49" t="s">
        <v>0</v>
      </c>
      <c r="KR49">
        <v>74639</v>
      </c>
      <c r="KS49">
        <v>1807</v>
      </c>
      <c r="KT49">
        <v>3.4</v>
      </c>
      <c r="KU49">
        <v>0.1</v>
      </c>
      <c r="KV49">
        <v>47403</v>
      </c>
      <c r="KW49">
        <v>1692</v>
      </c>
      <c r="KX49">
        <v>2.1</v>
      </c>
      <c r="KY49">
        <v>0.1</v>
      </c>
      <c r="KZ49">
        <v>119848</v>
      </c>
      <c r="LA49">
        <v>2220</v>
      </c>
      <c r="LB49">
        <v>5.4</v>
      </c>
      <c r="LC49">
        <v>0.1</v>
      </c>
      <c r="LD49">
        <v>137488</v>
      </c>
      <c r="LE49">
        <v>2727</v>
      </c>
      <c r="LF49">
        <v>6.2</v>
      </c>
      <c r="LG49">
        <v>0.1</v>
      </c>
      <c r="LH49">
        <v>203308</v>
      </c>
      <c r="LI49">
        <v>3305</v>
      </c>
      <c r="LJ49">
        <v>9.1999999999999993</v>
      </c>
      <c r="LK49">
        <v>0.1</v>
      </c>
      <c r="LL49">
        <v>333108</v>
      </c>
      <c r="LM49">
        <v>3809</v>
      </c>
      <c r="LN49">
        <v>15.1</v>
      </c>
      <c r="LO49">
        <v>0.2</v>
      </c>
      <c r="LP49">
        <v>292356</v>
      </c>
      <c r="LQ49">
        <v>3823</v>
      </c>
      <c r="LR49">
        <v>13.2</v>
      </c>
      <c r="LS49">
        <v>0.2</v>
      </c>
      <c r="LT49">
        <v>448223</v>
      </c>
      <c r="LU49">
        <v>4571</v>
      </c>
      <c r="LV49">
        <v>20.3</v>
      </c>
      <c r="LW49">
        <v>0.2</v>
      </c>
      <c r="LX49">
        <v>249757</v>
      </c>
      <c r="LY49">
        <v>3546</v>
      </c>
      <c r="LZ49">
        <v>11.3</v>
      </c>
      <c r="MA49">
        <v>0.2</v>
      </c>
      <c r="MB49">
        <v>306993</v>
      </c>
      <c r="MC49">
        <v>3552</v>
      </c>
      <c r="MD49">
        <v>13.9</v>
      </c>
      <c r="ME49">
        <v>0.1</v>
      </c>
      <c r="MF49">
        <v>90757</v>
      </c>
      <c r="MG49">
        <v>502</v>
      </c>
      <c r="MH49" t="s">
        <v>0</v>
      </c>
      <c r="MI49" t="s">
        <v>0</v>
      </c>
      <c r="MJ49">
        <v>118771</v>
      </c>
      <c r="MK49">
        <v>583</v>
      </c>
      <c r="ML49" t="s">
        <v>0</v>
      </c>
      <c r="MM49" t="s">
        <v>0</v>
      </c>
      <c r="MN49">
        <v>37538</v>
      </c>
      <c r="MO49">
        <v>171</v>
      </c>
      <c r="MP49" t="s">
        <v>0</v>
      </c>
      <c r="MQ49" t="s">
        <v>0</v>
      </c>
      <c r="MR49">
        <v>981891</v>
      </c>
      <c r="MS49">
        <v>5520</v>
      </c>
      <c r="MT49">
        <v>981891</v>
      </c>
      <c r="MU49" t="s">
        <v>0</v>
      </c>
      <c r="MV49">
        <v>40569</v>
      </c>
      <c r="MW49">
        <v>312</v>
      </c>
      <c r="MX49" t="s">
        <v>0</v>
      </c>
      <c r="MY49" t="s">
        <v>0</v>
      </c>
      <c r="MZ49">
        <v>58783</v>
      </c>
      <c r="NA49">
        <v>432</v>
      </c>
      <c r="NB49" t="s">
        <v>0</v>
      </c>
      <c r="NC49" t="s">
        <v>0</v>
      </c>
      <c r="ND49">
        <v>40025</v>
      </c>
      <c r="NE49">
        <v>138</v>
      </c>
      <c r="NF49" t="s">
        <v>0</v>
      </c>
      <c r="NG49" t="s">
        <v>0</v>
      </c>
      <c r="NH49">
        <v>62093</v>
      </c>
      <c r="NI49">
        <v>233</v>
      </c>
      <c r="NJ49" t="s">
        <v>0</v>
      </c>
      <c r="NK49" t="s">
        <v>0</v>
      </c>
      <c r="NL49">
        <v>50323</v>
      </c>
      <c r="NM49">
        <v>194</v>
      </c>
      <c r="NN49" t="s">
        <v>0</v>
      </c>
      <c r="NO49" t="s">
        <v>0</v>
      </c>
      <c r="NP49">
        <v>8807899</v>
      </c>
      <c r="NQ49">
        <v>535</v>
      </c>
      <c r="NR49">
        <v>8807899</v>
      </c>
      <c r="NS49" t="s">
        <v>0</v>
      </c>
      <c r="NT49">
        <v>7868933</v>
      </c>
      <c r="NU49">
        <v>11785</v>
      </c>
      <c r="NV49">
        <v>89.3</v>
      </c>
      <c r="NW49">
        <v>0.1</v>
      </c>
      <c r="NX49">
        <v>6278959</v>
      </c>
      <c r="NY49">
        <v>20035</v>
      </c>
      <c r="NZ49">
        <v>71.3</v>
      </c>
      <c r="OA49">
        <v>0.2</v>
      </c>
      <c r="OB49">
        <v>2537502</v>
      </c>
      <c r="OC49">
        <v>11497</v>
      </c>
      <c r="OD49">
        <v>28.8</v>
      </c>
      <c r="OE49">
        <v>0.1</v>
      </c>
      <c r="OF49">
        <v>938966</v>
      </c>
      <c r="OG49">
        <v>11745</v>
      </c>
      <c r="OH49">
        <v>10.7</v>
      </c>
      <c r="OI49">
        <v>0.1</v>
      </c>
      <c r="OJ49">
        <v>2005654</v>
      </c>
      <c r="OK49">
        <v>410</v>
      </c>
      <c r="OL49">
        <v>2005654</v>
      </c>
      <c r="OM49" t="s">
        <v>0</v>
      </c>
      <c r="ON49">
        <v>90246</v>
      </c>
      <c r="OO49">
        <v>2618</v>
      </c>
      <c r="OP49">
        <v>4.5</v>
      </c>
      <c r="OQ49">
        <v>0.1</v>
      </c>
      <c r="OR49">
        <v>5529566</v>
      </c>
      <c r="OS49">
        <v>768</v>
      </c>
      <c r="OT49">
        <v>5529566</v>
      </c>
      <c r="OU49" t="s">
        <v>0</v>
      </c>
      <c r="OV49">
        <v>4376097</v>
      </c>
      <c r="OW49">
        <v>7434</v>
      </c>
      <c r="OX49">
        <v>4376097</v>
      </c>
      <c r="OY49" t="s">
        <v>0</v>
      </c>
      <c r="OZ49">
        <v>4037808</v>
      </c>
      <c r="PA49">
        <v>7580</v>
      </c>
      <c r="PB49">
        <v>4037808</v>
      </c>
      <c r="PC49" t="s">
        <v>0</v>
      </c>
      <c r="PD49">
        <v>3506431</v>
      </c>
      <c r="PE49">
        <v>11948</v>
      </c>
      <c r="PF49">
        <v>86.8</v>
      </c>
      <c r="PG49">
        <v>0.2</v>
      </c>
      <c r="PH49">
        <v>3290189</v>
      </c>
      <c r="PI49">
        <v>12507</v>
      </c>
      <c r="PJ49">
        <v>81.5</v>
      </c>
      <c r="PK49">
        <v>0.2</v>
      </c>
      <c r="PL49">
        <v>270167</v>
      </c>
      <c r="PM49">
        <v>3846</v>
      </c>
      <c r="PN49">
        <v>6.7</v>
      </c>
      <c r="PO49">
        <v>0.1</v>
      </c>
      <c r="PP49">
        <v>531377</v>
      </c>
      <c r="PQ49">
        <v>7670</v>
      </c>
      <c r="PR49">
        <v>13.2</v>
      </c>
      <c r="PS49">
        <v>0.2</v>
      </c>
      <c r="PT49">
        <v>338289</v>
      </c>
      <c r="PU49">
        <v>4724</v>
      </c>
      <c r="PV49">
        <v>338289</v>
      </c>
      <c r="PW49" t="s">
        <v>0</v>
      </c>
      <c r="PX49">
        <v>223553</v>
      </c>
      <c r="PY49">
        <v>3531</v>
      </c>
      <c r="PZ49">
        <v>66.099999999999994</v>
      </c>
      <c r="QA49">
        <v>0.6</v>
      </c>
      <c r="QB49">
        <v>152528</v>
      </c>
      <c r="QC49">
        <v>3023</v>
      </c>
      <c r="QD49">
        <v>45.1</v>
      </c>
      <c r="QE49">
        <v>0.7</v>
      </c>
      <c r="QF49">
        <v>78452</v>
      </c>
      <c r="QG49">
        <v>2280</v>
      </c>
      <c r="QH49">
        <v>23.2</v>
      </c>
      <c r="QI49">
        <v>0.6</v>
      </c>
      <c r="QJ49">
        <v>114736</v>
      </c>
      <c r="QK49">
        <v>2849</v>
      </c>
      <c r="QL49">
        <v>33.9</v>
      </c>
      <c r="QM49">
        <v>0.6</v>
      </c>
      <c r="QN49">
        <v>1153469</v>
      </c>
      <c r="QO49">
        <v>7452</v>
      </c>
      <c r="QP49">
        <v>1153469</v>
      </c>
      <c r="QQ49" t="s">
        <v>0</v>
      </c>
      <c r="QR49">
        <v>969282</v>
      </c>
      <c r="QS49">
        <v>5891</v>
      </c>
      <c r="QT49">
        <v>84</v>
      </c>
      <c r="QU49">
        <v>0.3</v>
      </c>
      <c r="QV49">
        <v>679031</v>
      </c>
      <c r="QW49">
        <v>4626</v>
      </c>
      <c r="QX49">
        <v>58.9</v>
      </c>
      <c r="QY49">
        <v>0.4</v>
      </c>
      <c r="QZ49">
        <v>360843</v>
      </c>
      <c r="RA49">
        <v>4743</v>
      </c>
      <c r="RB49">
        <v>31.3</v>
      </c>
      <c r="RC49">
        <v>0.3</v>
      </c>
      <c r="RD49">
        <v>184187</v>
      </c>
      <c r="RE49">
        <v>3740</v>
      </c>
      <c r="RF49">
        <v>16</v>
      </c>
      <c r="RG49">
        <v>0.3</v>
      </c>
      <c r="RH49" t="s">
        <v>0</v>
      </c>
      <c r="RI49" t="s">
        <v>0</v>
      </c>
      <c r="RJ49">
        <v>8.1</v>
      </c>
      <c r="RK49">
        <v>0.1</v>
      </c>
      <c r="RL49" t="s">
        <v>0</v>
      </c>
      <c r="RM49" t="s">
        <v>0</v>
      </c>
      <c r="RN49">
        <v>12.7</v>
      </c>
      <c r="RO49">
        <v>0.3</v>
      </c>
      <c r="RP49" t="s">
        <v>0</v>
      </c>
      <c r="RQ49" t="s">
        <v>0</v>
      </c>
      <c r="RR49">
        <v>11.9</v>
      </c>
      <c r="RS49">
        <v>0.5</v>
      </c>
      <c r="RT49" t="s">
        <v>0</v>
      </c>
      <c r="RU49" t="s">
        <v>0</v>
      </c>
      <c r="RV49">
        <v>3.8</v>
      </c>
      <c r="RW49">
        <v>0.1</v>
      </c>
      <c r="RX49" t="s">
        <v>0</v>
      </c>
      <c r="RY49" t="s">
        <v>0</v>
      </c>
      <c r="RZ49">
        <v>5</v>
      </c>
      <c r="SA49">
        <v>0.2</v>
      </c>
      <c r="SB49" t="s">
        <v>0</v>
      </c>
      <c r="SC49" t="s">
        <v>0</v>
      </c>
      <c r="SD49">
        <v>4.2</v>
      </c>
      <c r="SE49">
        <v>0.4</v>
      </c>
      <c r="SF49" t="s">
        <v>0</v>
      </c>
      <c r="SG49" t="s">
        <v>0</v>
      </c>
      <c r="SH49">
        <v>23.3</v>
      </c>
      <c r="SI49">
        <v>0.4</v>
      </c>
      <c r="SJ49" t="s">
        <v>0</v>
      </c>
      <c r="SK49" t="s">
        <v>0</v>
      </c>
      <c r="SL49">
        <v>33.6</v>
      </c>
      <c r="SM49">
        <v>0.6</v>
      </c>
      <c r="SN49" t="s">
        <v>0</v>
      </c>
      <c r="SO49" t="s">
        <v>0</v>
      </c>
      <c r="SP49">
        <v>37.9</v>
      </c>
      <c r="SQ49">
        <v>1.6</v>
      </c>
      <c r="SR49" t="s">
        <v>0</v>
      </c>
      <c r="SS49" t="s">
        <v>0</v>
      </c>
      <c r="ST49">
        <v>10.9</v>
      </c>
      <c r="SU49">
        <v>0.1</v>
      </c>
      <c r="SV49" t="s">
        <v>0</v>
      </c>
      <c r="SW49" t="s">
        <v>0</v>
      </c>
      <c r="SX49">
        <v>15.6</v>
      </c>
      <c r="SY49">
        <v>0.3</v>
      </c>
      <c r="SZ49" t="s">
        <v>0</v>
      </c>
      <c r="TA49" t="s">
        <v>0</v>
      </c>
      <c r="TB49">
        <v>15.4</v>
      </c>
      <c r="TC49">
        <v>0.3</v>
      </c>
      <c r="TD49" t="s">
        <v>0</v>
      </c>
      <c r="TE49" t="s">
        <v>0</v>
      </c>
      <c r="TF49">
        <v>18</v>
      </c>
      <c r="TG49">
        <v>0.5</v>
      </c>
      <c r="TH49" t="s">
        <v>0</v>
      </c>
      <c r="TI49" t="s">
        <v>0</v>
      </c>
      <c r="TJ49">
        <v>14.5</v>
      </c>
      <c r="TK49">
        <v>0.3</v>
      </c>
      <c r="TL49" t="s">
        <v>0</v>
      </c>
      <c r="TM49" t="s">
        <v>0</v>
      </c>
      <c r="TN49">
        <v>9.5</v>
      </c>
      <c r="TO49">
        <v>0.1</v>
      </c>
      <c r="TP49" t="s">
        <v>0</v>
      </c>
      <c r="TQ49" t="s">
        <v>0</v>
      </c>
      <c r="TR49">
        <v>9.8000000000000007</v>
      </c>
      <c r="TS49">
        <v>0.1</v>
      </c>
      <c r="TT49" t="s">
        <v>0</v>
      </c>
      <c r="TU49" t="s">
        <v>0</v>
      </c>
      <c r="TV49">
        <v>8.1</v>
      </c>
      <c r="TW49">
        <v>0.1</v>
      </c>
      <c r="TX49" t="s">
        <v>0</v>
      </c>
      <c r="TY49" t="s">
        <v>0</v>
      </c>
      <c r="TZ49">
        <v>8.8000000000000007</v>
      </c>
      <c r="UA49">
        <v>0.2</v>
      </c>
      <c r="UB49" t="s">
        <v>0</v>
      </c>
      <c r="UC49" t="s">
        <v>0</v>
      </c>
      <c r="UD49">
        <v>21.5</v>
      </c>
      <c r="UE49">
        <v>0.2</v>
      </c>
    </row>
    <row r="50" spans="1:551" x14ac:dyDescent="0.25">
      <c r="A50" t="s">
        <v>650</v>
      </c>
      <c r="B50">
        <v>35</v>
      </c>
      <c r="C50" t="s">
        <v>651</v>
      </c>
      <c r="D50">
        <v>1637594</v>
      </c>
      <c r="E50">
        <v>1031</v>
      </c>
      <c r="F50">
        <v>1637594</v>
      </c>
      <c r="G50" t="s">
        <v>0</v>
      </c>
      <c r="H50">
        <v>966377</v>
      </c>
      <c r="I50">
        <v>3714</v>
      </c>
      <c r="J50">
        <v>59</v>
      </c>
      <c r="K50">
        <v>0.2</v>
      </c>
      <c r="L50">
        <v>957385</v>
      </c>
      <c r="M50">
        <v>3737</v>
      </c>
      <c r="N50">
        <v>58.5</v>
      </c>
      <c r="O50">
        <v>0.2</v>
      </c>
      <c r="P50">
        <v>876210</v>
      </c>
      <c r="Q50">
        <v>3763</v>
      </c>
      <c r="R50">
        <v>53.5</v>
      </c>
      <c r="S50">
        <v>0.2</v>
      </c>
      <c r="T50">
        <v>81175</v>
      </c>
      <c r="U50">
        <v>2452</v>
      </c>
      <c r="V50">
        <v>5</v>
      </c>
      <c r="W50">
        <v>0.2</v>
      </c>
      <c r="X50">
        <v>8992</v>
      </c>
      <c r="Y50">
        <v>653</v>
      </c>
      <c r="Z50">
        <v>0.5</v>
      </c>
      <c r="AA50">
        <v>0.1</v>
      </c>
      <c r="AB50">
        <v>671217</v>
      </c>
      <c r="AC50">
        <v>3819</v>
      </c>
      <c r="AD50">
        <v>41</v>
      </c>
      <c r="AE50">
        <v>0.2</v>
      </c>
      <c r="AF50">
        <v>957385</v>
      </c>
      <c r="AG50">
        <v>3737</v>
      </c>
      <c r="AH50">
        <v>957385</v>
      </c>
      <c r="AI50" t="s">
        <v>0</v>
      </c>
      <c r="AJ50" t="s">
        <v>0</v>
      </c>
      <c r="AK50" t="s">
        <v>0</v>
      </c>
      <c r="AL50">
        <v>8.5</v>
      </c>
      <c r="AM50">
        <v>0.2</v>
      </c>
      <c r="AN50">
        <v>833367</v>
      </c>
      <c r="AO50">
        <v>802</v>
      </c>
      <c r="AP50">
        <v>833367</v>
      </c>
      <c r="AQ50" t="s">
        <v>0</v>
      </c>
      <c r="AR50">
        <v>454793</v>
      </c>
      <c r="AS50">
        <v>3012</v>
      </c>
      <c r="AT50">
        <v>54.6</v>
      </c>
      <c r="AU50">
        <v>0.4</v>
      </c>
      <c r="AV50">
        <v>453411</v>
      </c>
      <c r="AW50">
        <v>3065</v>
      </c>
      <c r="AX50">
        <v>54.4</v>
      </c>
      <c r="AY50">
        <v>0.4</v>
      </c>
      <c r="AZ50">
        <v>417401</v>
      </c>
      <c r="BA50">
        <v>3088</v>
      </c>
      <c r="BB50">
        <v>50.1</v>
      </c>
      <c r="BC50">
        <v>0.4</v>
      </c>
      <c r="BD50">
        <v>156463</v>
      </c>
      <c r="BE50">
        <v>1265</v>
      </c>
      <c r="BF50">
        <v>156463</v>
      </c>
      <c r="BG50" t="s">
        <v>0</v>
      </c>
      <c r="BH50">
        <v>94740</v>
      </c>
      <c r="BI50">
        <v>2063</v>
      </c>
      <c r="BJ50">
        <v>60.6</v>
      </c>
      <c r="BK50">
        <v>1.2</v>
      </c>
      <c r="BL50">
        <v>317614</v>
      </c>
      <c r="BM50">
        <v>1508</v>
      </c>
      <c r="BN50">
        <v>317614</v>
      </c>
      <c r="BO50" t="s">
        <v>0</v>
      </c>
      <c r="BP50">
        <v>215033</v>
      </c>
      <c r="BQ50">
        <v>3107</v>
      </c>
      <c r="BR50">
        <v>67.7</v>
      </c>
      <c r="BS50">
        <v>0.9</v>
      </c>
      <c r="BT50">
        <v>872080</v>
      </c>
      <c r="BU50">
        <v>3900</v>
      </c>
      <c r="BV50">
        <v>872080</v>
      </c>
      <c r="BW50" t="s">
        <v>0</v>
      </c>
      <c r="BX50">
        <v>696327</v>
      </c>
      <c r="BY50">
        <v>4560</v>
      </c>
      <c r="BZ50">
        <v>79.8</v>
      </c>
      <c r="CA50">
        <v>0.4</v>
      </c>
      <c r="CB50">
        <v>87809</v>
      </c>
      <c r="CC50">
        <v>2797</v>
      </c>
      <c r="CD50">
        <v>10.1</v>
      </c>
      <c r="CE50">
        <v>0.3</v>
      </c>
      <c r="CF50">
        <v>10234</v>
      </c>
      <c r="CG50">
        <v>723</v>
      </c>
      <c r="CH50">
        <v>1.2</v>
      </c>
      <c r="CI50">
        <v>0.1</v>
      </c>
      <c r="CJ50">
        <v>19135</v>
      </c>
      <c r="CK50">
        <v>1275</v>
      </c>
      <c r="CL50">
        <v>2.2000000000000002</v>
      </c>
      <c r="CM50">
        <v>0.1</v>
      </c>
      <c r="CN50">
        <v>17526</v>
      </c>
      <c r="CO50">
        <v>892</v>
      </c>
      <c r="CP50">
        <v>2</v>
      </c>
      <c r="CQ50">
        <v>0.1</v>
      </c>
      <c r="CR50">
        <v>41049</v>
      </c>
      <c r="CS50">
        <v>1536</v>
      </c>
      <c r="CT50">
        <v>4.7</v>
      </c>
      <c r="CU50">
        <v>0.2</v>
      </c>
      <c r="CV50">
        <v>21.7</v>
      </c>
      <c r="CW50">
        <v>0.2</v>
      </c>
      <c r="CX50" t="s">
        <v>0</v>
      </c>
      <c r="CY50" t="s">
        <v>0</v>
      </c>
      <c r="CZ50">
        <v>876210</v>
      </c>
      <c r="DA50">
        <v>3763</v>
      </c>
      <c r="DB50">
        <v>876210</v>
      </c>
      <c r="DC50" t="s">
        <v>0</v>
      </c>
      <c r="DD50">
        <v>310997</v>
      </c>
      <c r="DE50">
        <v>3564</v>
      </c>
      <c r="DF50">
        <v>35.5</v>
      </c>
      <c r="DG50">
        <v>0.4</v>
      </c>
      <c r="DH50">
        <v>181579</v>
      </c>
      <c r="DI50">
        <v>3340</v>
      </c>
      <c r="DJ50">
        <v>20.7</v>
      </c>
      <c r="DK50">
        <v>0.4</v>
      </c>
      <c r="DL50">
        <v>204638</v>
      </c>
      <c r="DM50">
        <v>2728</v>
      </c>
      <c r="DN50">
        <v>23.4</v>
      </c>
      <c r="DO50">
        <v>0.3</v>
      </c>
      <c r="DP50">
        <v>98047</v>
      </c>
      <c r="DQ50">
        <v>2259</v>
      </c>
      <c r="DR50">
        <v>11.2</v>
      </c>
      <c r="DS50">
        <v>0.3</v>
      </c>
      <c r="DT50">
        <v>80949</v>
      </c>
      <c r="DU50">
        <v>2128</v>
      </c>
      <c r="DV50">
        <v>9.1999999999999993</v>
      </c>
      <c r="DW50">
        <v>0.2</v>
      </c>
      <c r="DX50">
        <v>876210</v>
      </c>
      <c r="DY50">
        <v>3763</v>
      </c>
      <c r="DZ50">
        <v>876210</v>
      </c>
      <c r="EA50" t="s">
        <v>0</v>
      </c>
      <c r="EB50">
        <v>36893</v>
      </c>
      <c r="EC50">
        <v>1484</v>
      </c>
      <c r="ED50">
        <v>4.2</v>
      </c>
      <c r="EE50">
        <v>0.2</v>
      </c>
      <c r="EF50">
        <v>60231</v>
      </c>
      <c r="EG50">
        <v>2050</v>
      </c>
      <c r="EH50">
        <v>6.9</v>
      </c>
      <c r="EI50">
        <v>0.2</v>
      </c>
      <c r="EJ50">
        <v>39147</v>
      </c>
      <c r="EK50">
        <v>1368</v>
      </c>
      <c r="EL50">
        <v>4.5</v>
      </c>
      <c r="EM50">
        <v>0.2</v>
      </c>
      <c r="EN50">
        <v>18207</v>
      </c>
      <c r="EO50">
        <v>976</v>
      </c>
      <c r="EP50">
        <v>2.1</v>
      </c>
      <c r="EQ50">
        <v>0.1</v>
      </c>
      <c r="ER50">
        <v>100040</v>
      </c>
      <c r="ES50">
        <v>2326</v>
      </c>
      <c r="ET50">
        <v>11.4</v>
      </c>
      <c r="EU50">
        <v>0.3</v>
      </c>
      <c r="EV50">
        <v>38474</v>
      </c>
      <c r="EW50">
        <v>1627</v>
      </c>
      <c r="EX50">
        <v>4.4000000000000004</v>
      </c>
      <c r="EY50">
        <v>0.2</v>
      </c>
      <c r="EZ50">
        <v>13537</v>
      </c>
      <c r="FA50">
        <v>979</v>
      </c>
      <c r="FB50">
        <v>1.5</v>
      </c>
      <c r="FC50">
        <v>0.1</v>
      </c>
      <c r="FD50">
        <v>40114</v>
      </c>
      <c r="FE50">
        <v>1617</v>
      </c>
      <c r="FF50">
        <v>4.5999999999999996</v>
      </c>
      <c r="FG50">
        <v>0.2</v>
      </c>
      <c r="FH50">
        <v>98569</v>
      </c>
      <c r="FI50">
        <v>2312</v>
      </c>
      <c r="FJ50">
        <v>11.2</v>
      </c>
      <c r="FK50">
        <v>0.3</v>
      </c>
      <c r="FL50">
        <v>222620</v>
      </c>
      <c r="FM50">
        <v>3523</v>
      </c>
      <c r="FN50">
        <v>25.4</v>
      </c>
      <c r="FO50">
        <v>0.4</v>
      </c>
      <c r="FP50">
        <v>98424</v>
      </c>
      <c r="FQ50">
        <v>2840</v>
      </c>
      <c r="FR50">
        <v>11.2</v>
      </c>
      <c r="FS50">
        <v>0.3</v>
      </c>
      <c r="FT50">
        <v>43009</v>
      </c>
      <c r="FU50">
        <v>1552</v>
      </c>
      <c r="FV50">
        <v>4.9000000000000004</v>
      </c>
      <c r="FW50">
        <v>0.2</v>
      </c>
      <c r="FX50">
        <v>66945</v>
      </c>
      <c r="FY50">
        <v>1956</v>
      </c>
      <c r="FZ50">
        <v>7.6</v>
      </c>
      <c r="GA50">
        <v>0.2</v>
      </c>
      <c r="GB50">
        <v>876210</v>
      </c>
      <c r="GC50">
        <v>3763</v>
      </c>
      <c r="GD50">
        <v>876210</v>
      </c>
      <c r="GE50" t="s">
        <v>0</v>
      </c>
      <c r="GF50">
        <v>622391</v>
      </c>
      <c r="GG50">
        <v>4658</v>
      </c>
      <c r="GH50">
        <v>71</v>
      </c>
      <c r="GI50">
        <v>0.4</v>
      </c>
      <c r="GJ50">
        <v>193969</v>
      </c>
      <c r="GK50">
        <v>3372</v>
      </c>
      <c r="GL50">
        <v>22.1</v>
      </c>
      <c r="GM50">
        <v>0.4</v>
      </c>
      <c r="GN50">
        <v>58064</v>
      </c>
      <c r="GO50">
        <v>1656</v>
      </c>
      <c r="GP50">
        <v>6.6</v>
      </c>
      <c r="GQ50">
        <v>0.2</v>
      </c>
      <c r="GR50">
        <v>1786</v>
      </c>
      <c r="GS50">
        <v>288</v>
      </c>
      <c r="GT50">
        <v>0.2</v>
      </c>
      <c r="GU50">
        <v>0.1</v>
      </c>
      <c r="GV50">
        <v>762551</v>
      </c>
      <c r="GW50">
        <v>2748</v>
      </c>
      <c r="GX50">
        <v>762551</v>
      </c>
      <c r="GY50" t="s">
        <v>0</v>
      </c>
      <c r="GZ50">
        <v>73898</v>
      </c>
      <c r="HA50">
        <v>1904</v>
      </c>
      <c r="HB50">
        <v>9.6999999999999993</v>
      </c>
      <c r="HC50">
        <v>0.2</v>
      </c>
      <c r="HD50">
        <v>49598</v>
      </c>
      <c r="HE50">
        <v>1529</v>
      </c>
      <c r="HF50">
        <v>6.5</v>
      </c>
      <c r="HG50">
        <v>0.2</v>
      </c>
      <c r="HH50">
        <v>95633</v>
      </c>
      <c r="HI50">
        <v>1866</v>
      </c>
      <c r="HJ50">
        <v>12.5</v>
      </c>
      <c r="HK50">
        <v>0.2</v>
      </c>
      <c r="HL50">
        <v>83931</v>
      </c>
      <c r="HM50">
        <v>2175</v>
      </c>
      <c r="HN50">
        <v>11</v>
      </c>
      <c r="HO50">
        <v>0.3</v>
      </c>
      <c r="HP50">
        <v>106317</v>
      </c>
      <c r="HQ50">
        <v>1949</v>
      </c>
      <c r="HR50">
        <v>13.9</v>
      </c>
      <c r="HS50">
        <v>0.2</v>
      </c>
      <c r="HT50">
        <v>130192</v>
      </c>
      <c r="HU50">
        <v>2352</v>
      </c>
      <c r="HV50">
        <v>17.100000000000001</v>
      </c>
      <c r="HW50">
        <v>0.3</v>
      </c>
      <c r="HX50">
        <v>86104</v>
      </c>
      <c r="HY50">
        <v>1797</v>
      </c>
      <c r="HZ50">
        <v>11.3</v>
      </c>
      <c r="IA50">
        <v>0.2</v>
      </c>
      <c r="IB50">
        <v>83894</v>
      </c>
      <c r="IC50">
        <v>1660</v>
      </c>
      <c r="ID50">
        <v>11</v>
      </c>
      <c r="IE50">
        <v>0.2</v>
      </c>
      <c r="IF50">
        <v>29082</v>
      </c>
      <c r="IG50">
        <v>1075</v>
      </c>
      <c r="IH50">
        <v>3.8</v>
      </c>
      <c r="II50">
        <v>0.1</v>
      </c>
      <c r="IJ50">
        <v>23902</v>
      </c>
      <c r="IK50">
        <v>1031</v>
      </c>
      <c r="IL50">
        <v>3.1</v>
      </c>
      <c r="IM50">
        <v>0.1</v>
      </c>
      <c r="IN50">
        <v>45674</v>
      </c>
      <c r="IO50">
        <v>350</v>
      </c>
      <c r="IP50" t="s">
        <v>0</v>
      </c>
      <c r="IQ50" t="s">
        <v>0</v>
      </c>
      <c r="IR50">
        <v>63057</v>
      </c>
      <c r="IS50">
        <v>487</v>
      </c>
      <c r="IT50" t="s">
        <v>0</v>
      </c>
      <c r="IU50" t="s">
        <v>0</v>
      </c>
      <c r="IV50">
        <v>563621</v>
      </c>
      <c r="IW50">
        <v>3444</v>
      </c>
      <c r="IX50">
        <v>73.900000000000006</v>
      </c>
      <c r="IY50">
        <v>0.3</v>
      </c>
      <c r="IZ50">
        <v>63248</v>
      </c>
      <c r="JA50">
        <v>561</v>
      </c>
      <c r="JB50" t="s">
        <v>0</v>
      </c>
      <c r="JC50" t="s">
        <v>0</v>
      </c>
      <c r="JD50">
        <v>245548</v>
      </c>
      <c r="JE50">
        <v>2266</v>
      </c>
      <c r="JF50">
        <v>32.200000000000003</v>
      </c>
      <c r="JG50">
        <v>0.3</v>
      </c>
      <c r="JH50">
        <v>17022</v>
      </c>
      <c r="JI50">
        <v>109</v>
      </c>
      <c r="JJ50" t="s">
        <v>0</v>
      </c>
      <c r="JK50" t="s">
        <v>0</v>
      </c>
      <c r="JL50">
        <v>155520</v>
      </c>
      <c r="JM50">
        <v>2351</v>
      </c>
      <c r="JN50">
        <v>20.399999999999999</v>
      </c>
      <c r="JO50">
        <v>0.3</v>
      </c>
      <c r="JP50">
        <v>26946</v>
      </c>
      <c r="JQ50">
        <v>487</v>
      </c>
      <c r="JR50" t="s">
        <v>0</v>
      </c>
      <c r="JS50" t="s">
        <v>0</v>
      </c>
      <c r="JT50">
        <v>47273</v>
      </c>
      <c r="JU50">
        <v>1443</v>
      </c>
      <c r="JV50">
        <v>6.2</v>
      </c>
      <c r="JW50">
        <v>0.2</v>
      </c>
      <c r="JX50">
        <v>9290</v>
      </c>
      <c r="JY50">
        <v>171</v>
      </c>
      <c r="JZ50" t="s">
        <v>0</v>
      </c>
      <c r="KA50" t="s">
        <v>0</v>
      </c>
      <c r="KB50">
        <v>19677</v>
      </c>
      <c r="KC50">
        <v>968</v>
      </c>
      <c r="KD50">
        <v>2.6</v>
      </c>
      <c r="KE50">
        <v>0.1</v>
      </c>
      <c r="KF50">
        <v>2920</v>
      </c>
      <c r="KG50">
        <v>162</v>
      </c>
      <c r="KH50" t="s">
        <v>0</v>
      </c>
      <c r="KI50" t="s">
        <v>0</v>
      </c>
      <c r="KJ50">
        <v>126654</v>
      </c>
      <c r="KK50">
        <v>2397</v>
      </c>
      <c r="KL50">
        <v>16.600000000000001</v>
      </c>
      <c r="KM50">
        <v>0.3</v>
      </c>
      <c r="KN50">
        <v>490155</v>
      </c>
      <c r="KO50">
        <v>3521</v>
      </c>
      <c r="KP50">
        <v>490155</v>
      </c>
      <c r="KQ50" t="s">
        <v>0</v>
      </c>
      <c r="KR50">
        <v>32252</v>
      </c>
      <c r="KS50">
        <v>1483</v>
      </c>
      <c r="KT50">
        <v>6.6</v>
      </c>
      <c r="KU50">
        <v>0.3</v>
      </c>
      <c r="KV50">
        <v>20712</v>
      </c>
      <c r="KW50">
        <v>1111</v>
      </c>
      <c r="KX50">
        <v>4.2</v>
      </c>
      <c r="KY50">
        <v>0.2</v>
      </c>
      <c r="KZ50">
        <v>50625</v>
      </c>
      <c r="LA50">
        <v>1386</v>
      </c>
      <c r="LB50">
        <v>10.3</v>
      </c>
      <c r="LC50">
        <v>0.3</v>
      </c>
      <c r="LD50">
        <v>50244</v>
      </c>
      <c r="LE50">
        <v>1775</v>
      </c>
      <c r="LF50">
        <v>10.3</v>
      </c>
      <c r="LG50">
        <v>0.3</v>
      </c>
      <c r="LH50">
        <v>66445</v>
      </c>
      <c r="LI50">
        <v>1709</v>
      </c>
      <c r="LJ50">
        <v>13.6</v>
      </c>
      <c r="LK50">
        <v>0.3</v>
      </c>
      <c r="LL50">
        <v>91715</v>
      </c>
      <c r="LM50">
        <v>1970</v>
      </c>
      <c r="LN50">
        <v>18.7</v>
      </c>
      <c r="LO50">
        <v>0.4</v>
      </c>
      <c r="LP50">
        <v>65352</v>
      </c>
      <c r="LQ50">
        <v>1493</v>
      </c>
      <c r="LR50">
        <v>13.3</v>
      </c>
      <c r="LS50">
        <v>0.3</v>
      </c>
      <c r="LT50">
        <v>67862</v>
      </c>
      <c r="LU50">
        <v>1610</v>
      </c>
      <c r="LV50">
        <v>13.8</v>
      </c>
      <c r="LW50">
        <v>0.3</v>
      </c>
      <c r="LX50">
        <v>24795</v>
      </c>
      <c r="LY50">
        <v>1021</v>
      </c>
      <c r="LZ50">
        <v>5.0999999999999996</v>
      </c>
      <c r="MA50">
        <v>0.2</v>
      </c>
      <c r="MB50">
        <v>20153</v>
      </c>
      <c r="MC50">
        <v>909</v>
      </c>
      <c r="MD50">
        <v>4.0999999999999996</v>
      </c>
      <c r="ME50">
        <v>0.2</v>
      </c>
      <c r="MF50">
        <v>55900</v>
      </c>
      <c r="MG50">
        <v>505</v>
      </c>
      <c r="MH50" t="s">
        <v>0</v>
      </c>
      <c r="MI50" t="s">
        <v>0</v>
      </c>
      <c r="MJ50">
        <v>73277</v>
      </c>
      <c r="MK50">
        <v>621</v>
      </c>
      <c r="ML50" t="s">
        <v>0</v>
      </c>
      <c r="MM50" t="s">
        <v>0</v>
      </c>
      <c r="MN50">
        <v>24459</v>
      </c>
      <c r="MO50">
        <v>189</v>
      </c>
      <c r="MP50" t="s">
        <v>0</v>
      </c>
      <c r="MQ50" t="s">
        <v>0</v>
      </c>
      <c r="MR50">
        <v>272396</v>
      </c>
      <c r="MS50">
        <v>3491</v>
      </c>
      <c r="MT50">
        <v>272396</v>
      </c>
      <c r="MU50" t="s">
        <v>0</v>
      </c>
      <c r="MV50">
        <v>28148</v>
      </c>
      <c r="MW50">
        <v>608</v>
      </c>
      <c r="MX50" t="s">
        <v>0</v>
      </c>
      <c r="MY50" t="s">
        <v>0</v>
      </c>
      <c r="MZ50">
        <v>41677</v>
      </c>
      <c r="NA50">
        <v>674</v>
      </c>
      <c r="NB50" t="s">
        <v>0</v>
      </c>
      <c r="NC50" t="s">
        <v>0</v>
      </c>
      <c r="ND50">
        <v>26637</v>
      </c>
      <c r="NE50">
        <v>215</v>
      </c>
      <c r="NF50" t="s">
        <v>0</v>
      </c>
      <c r="NG50" t="s">
        <v>0</v>
      </c>
      <c r="NH50">
        <v>42489</v>
      </c>
      <c r="NI50">
        <v>607</v>
      </c>
      <c r="NJ50" t="s">
        <v>0</v>
      </c>
      <c r="NK50" t="s">
        <v>0</v>
      </c>
      <c r="NL50">
        <v>34969</v>
      </c>
      <c r="NM50">
        <v>506</v>
      </c>
      <c r="NN50" t="s">
        <v>0</v>
      </c>
      <c r="NO50" t="s">
        <v>0</v>
      </c>
      <c r="NP50">
        <v>2048093</v>
      </c>
      <c r="NQ50">
        <v>641</v>
      </c>
      <c r="NR50">
        <v>2048093</v>
      </c>
      <c r="NS50" t="s">
        <v>0</v>
      </c>
      <c r="NT50">
        <v>1753906</v>
      </c>
      <c r="NU50">
        <v>5292</v>
      </c>
      <c r="NV50">
        <v>85.6</v>
      </c>
      <c r="NW50">
        <v>0.3</v>
      </c>
      <c r="NX50">
        <v>1121190</v>
      </c>
      <c r="NY50">
        <v>8795</v>
      </c>
      <c r="NZ50">
        <v>54.7</v>
      </c>
      <c r="OA50">
        <v>0.4</v>
      </c>
      <c r="OB50">
        <v>875600</v>
      </c>
      <c r="OC50">
        <v>7020</v>
      </c>
      <c r="OD50">
        <v>42.8</v>
      </c>
      <c r="OE50">
        <v>0.3</v>
      </c>
      <c r="OF50">
        <v>294187</v>
      </c>
      <c r="OG50">
        <v>5408</v>
      </c>
      <c r="OH50">
        <v>14.4</v>
      </c>
      <c r="OI50">
        <v>0.3</v>
      </c>
      <c r="OJ50">
        <v>500752</v>
      </c>
      <c r="OK50">
        <v>507</v>
      </c>
      <c r="OL50">
        <v>500752</v>
      </c>
      <c r="OM50" t="s">
        <v>0</v>
      </c>
      <c r="ON50">
        <v>34123</v>
      </c>
      <c r="OO50">
        <v>2247</v>
      </c>
      <c r="OP50">
        <v>6.8</v>
      </c>
      <c r="OQ50">
        <v>0.4</v>
      </c>
      <c r="OR50">
        <v>1234232</v>
      </c>
      <c r="OS50">
        <v>892</v>
      </c>
      <c r="OT50">
        <v>1234232</v>
      </c>
      <c r="OU50" t="s">
        <v>0</v>
      </c>
      <c r="OV50">
        <v>893130</v>
      </c>
      <c r="OW50">
        <v>3633</v>
      </c>
      <c r="OX50">
        <v>893130</v>
      </c>
      <c r="OY50" t="s">
        <v>0</v>
      </c>
      <c r="OZ50">
        <v>817801</v>
      </c>
      <c r="PA50">
        <v>3746</v>
      </c>
      <c r="PB50">
        <v>817801</v>
      </c>
      <c r="PC50" t="s">
        <v>0</v>
      </c>
      <c r="PD50">
        <v>662803</v>
      </c>
      <c r="PE50">
        <v>4448</v>
      </c>
      <c r="PF50">
        <v>81</v>
      </c>
      <c r="PG50">
        <v>0.4</v>
      </c>
      <c r="PH50">
        <v>568961</v>
      </c>
      <c r="PI50">
        <v>4953</v>
      </c>
      <c r="PJ50">
        <v>69.599999999999994</v>
      </c>
      <c r="PK50">
        <v>0.5</v>
      </c>
      <c r="PL50">
        <v>121073</v>
      </c>
      <c r="PM50">
        <v>2548</v>
      </c>
      <c r="PN50">
        <v>14.8</v>
      </c>
      <c r="PO50">
        <v>0.3</v>
      </c>
      <c r="PP50">
        <v>154998</v>
      </c>
      <c r="PQ50">
        <v>3604</v>
      </c>
      <c r="PR50">
        <v>19</v>
      </c>
      <c r="PS50">
        <v>0.4</v>
      </c>
      <c r="PT50">
        <v>75329</v>
      </c>
      <c r="PU50">
        <v>2335</v>
      </c>
      <c r="PV50">
        <v>75329</v>
      </c>
      <c r="PW50" t="s">
        <v>0</v>
      </c>
      <c r="PX50">
        <v>46554</v>
      </c>
      <c r="PY50">
        <v>1798</v>
      </c>
      <c r="PZ50">
        <v>61.8</v>
      </c>
      <c r="QA50">
        <v>1.3</v>
      </c>
      <c r="QB50">
        <v>21066</v>
      </c>
      <c r="QC50">
        <v>1237</v>
      </c>
      <c r="QD50">
        <v>28</v>
      </c>
      <c r="QE50">
        <v>1.4</v>
      </c>
      <c r="QF50">
        <v>27830</v>
      </c>
      <c r="QG50">
        <v>1349</v>
      </c>
      <c r="QH50">
        <v>36.9</v>
      </c>
      <c r="QI50">
        <v>1.4</v>
      </c>
      <c r="QJ50">
        <v>28775</v>
      </c>
      <c r="QK50">
        <v>1287</v>
      </c>
      <c r="QL50">
        <v>38.200000000000003</v>
      </c>
      <c r="QM50">
        <v>1.3</v>
      </c>
      <c r="QN50">
        <v>341102</v>
      </c>
      <c r="QO50">
        <v>3533</v>
      </c>
      <c r="QP50">
        <v>341102</v>
      </c>
      <c r="QQ50" t="s">
        <v>0</v>
      </c>
      <c r="QR50">
        <v>269100</v>
      </c>
      <c r="QS50">
        <v>3725</v>
      </c>
      <c r="QT50">
        <v>78.900000000000006</v>
      </c>
      <c r="QU50">
        <v>0.6</v>
      </c>
      <c r="QV50">
        <v>139570</v>
      </c>
      <c r="QW50">
        <v>2835</v>
      </c>
      <c r="QX50">
        <v>40.9</v>
      </c>
      <c r="QY50">
        <v>0.7</v>
      </c>
      <c r="QZ50">
        <v>152389</v>
      </c>
      <c r="RA50">
        <v>3029</v>
      </c>
      <c r="RB50">
        <v>44.7</v>
      </c>
      <c r="RC50">
        <v>0.7</v>
      </c>
      <c r="RD50">
        <v>72002</v>
      </c>
      <c r="RE50">
        <v>2211</v>
      </c>
      <c r="RF50">
        <v>21.1</v>
      </c>
      <c r="RG50">
        <v>0.6</v>
      </c>
      <c r="RH50" t="s">
        <v>0</v>
      </c>
      <c r="RI50" t="s">
        <v>0</v>
      </c>
      <c r="RJ50">
        <v>15.9</v>
      </c>
      <c r="RK50">
        <v>0.4</v>
      </c>
      <c r="RL50" t="s">
        <v>0</v>
      </c>
      <c r="RM50" t="s">
        <v>0</v>
      </c>
      <c r="RN50">
        <v>25</v>
      </c>
      <c r="RO50">
        <v>0.7</v>
      </c>
      <c r="RP50" t="s">
        <v>0</v>
      </c>
      <c r="RQ50" t="s">
        <v>0</v>
      </c>
      <c r="RR50">
        <v>25.3</v>
      </c>
      <c r="RS50">
        <v>1.6</v>
      </c>
      <c r="RT50" t="s">
        <v>0</v>
      </c>
      <c r="RU50" t="s">
        <v>0</v>
      </c>
      <c r="RV50">
        <v>9</v>
      </c>
      <c r="RW50">
        <v>0.4</v>
      </c>
      <c r="RX50" t="s">
        <v>0</v>
      </c>
      <c r="RY50" t="s">
        <v>0</v>
      </c>
      <c r="RZ50">
        <v>13.9</v>
      </c>
      <c r="SA50">
        <v>0.7</v>
      </c>
      <c r="SB50" t="s">
        <v>0</v>
      </c>
      <c r="SC50" t="s">
        <v>0</v>
      </c>
      <c r="SD50">
        <v>12.2</v>
      </c>
      <c r="SE50">
        <v>1.5</v>
      </c>
      <c r="SF50" t="s">
        <v>0</v>
      </c>
      <c r="SG50" t="s">
        <v>0</v>
      </c>
      <c r="SH50">
        <v>36.1</v>
      </c>
      <c r="SI50">
        <v>1.1000000000000001</v>
      </c>
      <c r="SJ50" t="s">
        <v>0</v>
      </c>
      <c r="SK50" t="s">
        <v>0</v>
      </c>
      <c r="SL50">
        <v>46</v>
      </c>
      <c r="SM50">
        <v>1.4</v>
      </c>
      <c r="SN50" t="s">
        <v>0</v>
      </c>
      <c r="SO50" t="s">
        <v>0</v>
      </c>
      <c r="SP50">
        <v>51.8</v>
      </c>
      <c r="SQ50">
        <v>3.9</v>
      </c>
      <c r="SR50" t="s">
        <v>0</v>
      </c>
      <c r="SS50" t="s">
        <v>0</v>
      </c>
      <c r="ST50">
        <v>20.9</v>
      </c>
      <c r="SU50">
        <v>0.4</v>
      </c>
      <c r="SV50" t="s">
        <v>0</v>
      </c>
      <c r="SW50" t="s">
        <v>0</v>
      </c>
      <c r="SX50">
        <v>29.8</v>
      </c>
      <c r="SY50">
        <v>0.8</v>
      </c>
      <c r="SZ50" t="s">
        <v>0</v>
      </c>
      <c r="TA50" t="s">
        <v>0</v>
      </c>
      <c r="TB50">
        <v>29.5</v>
      </c>
      <c r="TC50">
        <v>0.8</v>
      </c>
      <c r="TD50" t="s">
        <v>0</v>
      </c>
      <c r="TE50" t="s">
        <v>0</v>
      </c>
      <c r="TF50">
        <v>34.1</v>
      </c>
      <c r="TG50">
        <v>1.4</v>
      </c>
      <c r="TH50" t="s">
        <v>0</v>
      </c>
      <c r="TI50" t="s">
        <v>0</v>
      </c>
      <c r="TJ50">
        <v>27.8</v>
      </c>
      <c r="TK50">
        <v>0.8</v>
      </c>
      <c r="TL50" t="s">
        <v>0</v>
      </c>
      <c r="TM50" t="s">
        <v>0</v>
      </c>
      <c r="TN50">
        <v>18.100000000000001</v>
      </c>
      <c r="TO50">
        <v>0.3</v>
      </c>
      <c r="TP50" t="s">
        <v>0</v>
      </c>
      <c r="TQ50" t="s">
        <v>0</v>
      </c>
      <c r="TR50">
        <v>19.600000000000001</v>
      </c>
      <c r="TS50">
        <v>0.3</v>
      </c>
      <c r="TT50" t="s">
        <v>0</v>
      </c>
      <c r="TU50" t="s">
        <v>0</v>
      </c>
      <c r="TV50">
        <v>11.9</v>
      </c>
      <c r="TW50">
        <v>0.4</v>
      </c>
      <c r="TX50" t="s">
        <v>0</v>
      </c>
      <c r="TY50" t="s">
        <v>0</v>
      </c>
      <c r="TZ50">
        <v>18.5</v>
      </c>
      <c r="UA50">
        <v>0.4</v>
      </c>
      <c r="UB50" t="s">
        <v>0</v>
      </c>
      <c r="UC50" t="s">
        <v>0</v>
      </c>
      <c r="UD50">
        <v>31</v>
      </c>
      <c r="UE50">
        <v>0.6</v>
      </c>
    </row>
    <row r="51" spans="1:551" x14ac:dyDescent="0.25">
      <c r="A51" t="s">
        <v>652</v>
      </c>
      <c r="B51">
        <v>36</v>
      </c>
      <c r="C51" t="s">
        <v>653</v>
      </c>
      <c r="D51">
        <v>15964950</v>
      </c>
      <c r="E51">
        <v>2760</v>
      </c>
      <c r="F51">
        <v>15964950</v>
      </c>
      <c r="G51" t="s">
        <v>0</v>
      </c>
      <c r="H51">
        <v>10123078</v>
      </c>
      <c r="I51">
        <v>14965</v>
      </c>
      <c r="J51">
        <v>63.4</v>
      </c>
      <c r="K51">
        <v>0.1</v>
      </c>
      <c r="L51">
        <v>10100102</v>
      </c>
      <c r="M51">
        <v>14892</v>
      </c>
      <c r="N51">
        <v>63.3</v>
      </c>
      <c r="O51">
        <v>0.1</v>
      </c>
      <c r="P51">
        <v>9340878</v>
      </c>
      <c r="Q51">
        <v>16014</v>
      </c>
      <c r="R51">
        <v>58.5</v>
      </c>
      <c r="S51">
        <v>0.1</v>
      </c>
      <c r="T51">
        <v>759224</v>
      </c>
      <c r="U51">
        <v>6962</v>
      </c>
      <c r="V51">
        <v>4.8</v>
      </c>
      <c r="W51">
        <v>0.1</v>
      </c>
      <c r="X51">
        <v>22976</v>
      </c>
      <c r="Y51">
        <v>937</v>
      </c>
      <c r="Z51">
        <v>0.1</v>
      </c>
      <c r="AA51">
        <v>0.1</v>
      </c>
      <c r="AB51">
        <v>5841872</v>
      </c>
      <c r="AC51">
        <v>14776</v>
      </c>
      <c r="AD51">
        <v>36.6</v>
      </c>
      <c r="AE51">
        <v>0.1</v>
      </c>
      <c r="AF51">
        <v>10100102</v>
      </c>
      <c r="AG51">
        <v>14892</v>
      </c>
      <c r="AH51">
        <v>10100102</v>
      </c>
      <c r="AI51" t="s">
        <v>0</v>
      </c>
      <c r="AJ51" t="s">
        <v>0</v>
      </c>
      <c r="AK51" t="s">
        <v>0</v>
      </c>
      <c r="AL51">
        <v>7.5</v>
      </c>
      <c r="AM51">
        <v>0.1</v>
      </c>
      <c r="AN51">
        <v>8318228</v>
      </c>
      <c r="AO51">
        <v>1643</v>
      </c>
      <c r="AP51">
        <v>8318228</v>
      </c>
      <c r="AQ51" t="s">
        <v>0</v>
      </c>
      <c r="AR51">
        <v>4885275</v>
      </c>
      <c r="AS51">
        <v>10576</v>
      </c>
      <c r="AT51">
        <v>58.7</v>
      </c>
      <c r="AU51">
        <v>0.1</v>
      </c>
      <c r="AV51">
        <v>4882575</v>
      </c>
      <c r="AW51">
        <v>10507</v>
      </c>
      <c r="AX51">
        <v>58.7</v>
      </c>
      <c r="AY51">
        <v>0.1</v>
      </c>
      <c r="AZ51">
        <v>4532877</v>
      </c>
      <c r="BA51">
        <v>11593</v>
      </c>
      <c r="BB51">
        <v>54.5</v>
      </c>
      <c r="BC51">
        <v>0.1</v>
      </c>
      <c r="BD51">
        <v>1346255</v>
      </c>
      <c r="BE51">
        <v>3430</v>
      </c>
      <c r="BF51">
        <v>1346255</v>
      </c>
      <c r="BG51" t="s">
        <v>0</v>
      </c>
      <c r="BH51">
        <v>872101</v>
      </c>
      <c r="BI51">
        <v>5808</v>
      </c>
      <c r="BJ51">
        <v>64.8</v>
      </c>
      <c r="BK51">
        <v>0.4</v>
      </c>
      <c r="BL51">
        <v>2688261</v>
      </c>
      <c r="BM51">
        <v>3690</v>
      </c>
      <c r="BN51">
        <v>2688261</v>
      </c>
      <c r="BO51" t="s">
        <v>0</v>
      </c>
      <c r="BP51">
        <v>1869676</v>
      </c>
      <c r="BQ51">
        <v>8188</v>
      </c>
      <c r="BR51">
        <v>69.5</v>
      </c>
      <c r="BS51">
        <v>0.3</v>
      </c>
      <c r="BT51">
        <v>9147894</v>
      </c>
      <c r="BU51">
        <v>16098</v>
      </c>
      <c r="BV51">
        <v>9147894</v>
      </c>
      <c r="BW51" t="s">
        <v>0</v>
      </c>
      <c r="BX51">
        <v>4849630</v>
      </c>
      <c r="BY51">
        <v>13578</v>
      </c>
      <c r="BZ51">
        <v>53</v>
      </c>
      <c r="CA51">
        <v>0.1</v>
      </c>
      <c r="CB51">
        <v>614249</v>
      </c>
      <c r="CC51">
        <v>6392</v>
      </c>
      <c r="CD51">
        <v>6.7</v>
      </c>
      <c r="CE51">
        <v>0.1</v>
      </c>
      <c r="CF51">
        <v>2564874</v>
      </c>
      <c r="CG51">
        <v>9596</v>
      </c>
      <c r="CH51">
        <v>28</v>
      </c>
      <c r="CI51">
        <v>0.1</v>
      </c>
      <c r="CJ51">
        <v>577727</v>
      </c>
      <c r="CK51">
        <v>6474</v>
      </c>
      <c r="CL51">
        <v>6.3</v>
      </c>
      <c r="CM51">
        <v>0.1</v>
      </c>
      <c r="CN51">
        <v>175139</v>
      </c>
      <c r="CO51">
        <v>3038</v>
      </c>
      <c r="CP51">
        <v>1.9</v>
      </c>
      <c r="CQ51">
        <v>0.1</v>
      </c>
      <c r="CR51">
        <v>366275</v>
      </c>
      <c r="CS51">
        <v>4213</v>
      </c>
      <c r="CT51">
        <v>4</v>
      </c>
      <c r="CU51">
        <v>0.1</v>
      </c>
      <c r="CV51">
        <v>32.6</v>
      </c>
      <c r="CW51">
        <v>0.1</v>
      </c>
      <c r="CX51" t="s">
        <v>0</v>
      </c>
      <c r="CY51" t="s">
        <v>0</v>
      </c>
      <c r="CZ51">
        <v>9340878</v>
      </c>
      <c r="DA51">
        <v>16014</v>
      </c>
      <c r="DB51">
        <v>9340878</v>
      </c>
      <c r="DC51" t="s">
        <v>0</v>
      </c>
      <c r="DD51">
        <v>3703893</v>
      </c>
      <c r="DE51">
        <v>18611</v>
      </c>
      <c r="DF51">
        <v>39.700000000000003</v>
      </c>
      <c r="DG51">
        <v>0.2</v>
      </c>
      <c r="DH51">
        <v>1886907</v>
      </c>
      <c r="DI51">
        <v>10360</v>
      </c>
      <c r="DJ51">
        <v>20.2</v>
      </c>
      <c r="DK51">
        <v>0.1</v>
      </c>
      <c r="DL51">
        <v>2197680</v>
      </c>
      <c r="DM51">
        <v>10101</v>
      </c>
      <c r="DN51">
        <v>23.5</v>
      </c>
      <c r="DO51">
        <v>0.1</v>
      </c>
      <c r="DP51">
        <v>673905</v>
      </c>
      <c r="DQ51">
        <v>5806</v>
      </c>
      <c r="DR51">
        <v>7.2</v>
      </c>
      <c r="DS51">
        <v>0.1</v>
      </c>
      <c r="DT51">
        <v>878493</v>
      </c>
      <c r="DU51">
        <v>6439</v>
      </c>
      <c r="DV51">
        <v>9.4</v>
      </c>
      <c r="DW51">
        <v>0.1</v>
      </c>
      <c r="DX51">
        <v>9340878</v>
      </c>
      <c r="DY51">
        <v>16014</v>
      </c>
      <c r="DZ51">
        <v>9340878</v>
      </c>
      <c r="EA51" t="s">
        <v>0</v>
      </c>
      <c r="EB51">
        <v>55439</v>
      </c>
      <c r="EC51">
        <v>1519</v>
      </c>
      <c r="ED51">
        <v>0.6</v>
      </c>
      <c r="EE51">
        <v>0.1</v>
      </c>
      <c r="EF51">
        <v>520223</v>
      </c>
      <c r="EG51">
        <v>5684</v>
      </c>
      <c r="EH51">
        <v>5.6</v>
      </c>
      <c r="EI51">
        <v>0.1</v>
      </c>
      <c r="EJ51">
        <v>592969</v>
      </c>
      <c r="EK51">
        <v>5554</v>
      </c>
      <c r="EL51">
        <v>6.3</v>
      </c>
      <c r="EM51">
        <v>0.1</v>
      </c>
      <c r="EN51">
        <v>229666</v>
      </c>
      <c r="EO51">
        <v>3519</v>
      </c>
      <c r="EP51">
        <v>2.5</v>
      </c>
      <c r="EQ51">
        <v>0.1</v>
      </c>
      <c r="ER51">
        <v>1003363</v>
      </c>
      <c r="ES51">
        <v>8017</v>
      </c>
      <c r="ET51">
        <v>10.7</v>
      </c>
      <c r="EU51">
        <v>0.1</v>
      </c>
      <c r="EV51">
        <v>480578</v>
      </c>
      <c r="EW51">
        <v>4570</v>
      </c>
      <c r="EX51">
        <v>5.0999999999999996</v>
      </c>
      <c r="EY51">
        <v>0.1</v>
      </c>
      <c r="EZ51">
        <v>274060</v>
      </c>
      <c r="FA51">
        <v>3963</v>
      </c>
      <c r="FB51">
        <v>2.9</v>
      </c>
      <c r="FC51">
        <v>0.1</v>
      </c>
      <c r="FD51">
        <v>752488</v>
      </c>
      <c r="FE51">
        <v>5571</v>
      </c>
      <c r="FF51">
        <v>8.1</v>
      </c>
      <c r="FG51">
        <v>0.1</v>
      </c>
      <c r="FH51">
        <v>1083408</v>
      </c>
      <c r="FI51">
        <v>8312</v>
      </c>
      <c r="FJ51">
        <v>11.6</v>
      </c>
      <c r="FK51">
        <v>0.1</v>
      </c>
      <c r="FL51">
        <v>2561790</v>
      </c>
      <c r="FM51">
        <v>12148</v>
      </c>
      <c r="FN51">
        <v>27.4</v>
      </c>
      <c r="FO51">
        <v>0.1</v>
      </c>
      <c r="FP51">
        <v>893814</v>
      </c>
      <c r="FQ51">
        <v>8236</v>
      </c>
      <c r="FR51">
        <v>9.6</v>
      </c>
      <c r="FS51">
        <v>0.1</v>
      </c>
      <c r="FT51">
        <v>465669</v>
      </c>
      <c r="FU51">
        <v>5156</v>
      </c>
      <c r="FV51">
        <v>5</v>
      </c>
      <c r="FW51">
        <v>0.1</v>
      </c>
      <c r="FX51">
        <v>427411</v>
      </c>
      <c r="FY51">
        <v>4379</v>
      </c>
      <c r="FZ51">
        <v>4.5999999999999996</v>
      </c>
      <c r="GA51">
        <v>0.1</v>
      </c>
      <c r="GB51">
        <v>9340878</v>
      </c>
      <c r="GC51">
        <v>16014</v>
      </c>
      <c r="GD51">
        <v>9340878</v>
      </c>
      <c r="GE51" t="s">
        <v>0</v>
      </c>
      <c r="GF51">
        <v>7343518</v>
      </c>
      <c r="GG51">
        <v>13740</v>
      </c>
      <c r="GH51">
        <v>78.599999999999994</v>
      </c>
      <c r="GI51">
        <v>0.1</v>
      </c>
      <c r="GJ51">
        <v>1437157</v>
      </c>
      <c r="GK51">
        <v>11012</v>
      </c>
      <c r="GL51">
        <v>15.4</v>
      </c>
      <c r="GM51">
        <v>0.1</v>
      </c>
      <c r="GN51">
        <v>546781</v>
      </c>
      <c r="GO51">
        <v>5219</v>
      </c>
      <c r="GP51">
        <v>5.9</v>
      </c>
      <c r="GQ51">
        <v>0.1</v>
      </c>
      <c r="GR51">
        <v>13422</v>
      </c>
      <c r="GS51">
        <v>852</v>
      </c>
      <c r="GT51">
        <v>0.1</v>
      </c>
      <c r="GU51">
        <v>0.1</v>
      </c>
      <c r="GV51">
        <v>7266187</v>
      </c>
      <c r="GW51">
        <v>12415</v>
      </c>
      <c r="GX51">
        <v>7266187</v>
      </c>
      <c r="GY51" t="s">
        <v>0</v>
      </c>
      <c r="GZ51">
        <v>556825</v>
      </c>
      <c r="HA51">
        <v>4954</v>
      </c>
      <c r="HB51">
        <v>7.7</v>
      </c>
      <c r="HC51">
        <v>0.1</v>
      </c>
      <c r="HD51">
        <v>373344</v>
      </c>
      <c r="HE51">
        <v>5179</v>
      </c>
      <c r="HF51">
        <v>5.0999999999999996</v>
      </c>
      <c r="HG51">
        <v>0.1</v>
      </c>
      <c r="HH51">
        <v>691781</v>
      </c>
      <c r="HI51">
        <v>5763</v>
      </c>
      <c r="HJ51">
        <v>9.5</v>
      </c>
      <c r="HK51">
        <v>0.1</v>
      </c>
      <c r="HL51">
        <v>632230</v>
      </c>
      <c r="HM51">
        <v>5481</v>
      </c>
      <c r="HN51">
        <v>8.6999999999999993</v>
      </c>
      <c r="HO51">
        <v>0.1</v>
      </c>
      <c r="HP51">
        <v>832804</v>
      </c>
      <c r="HQ51">
        <v>5516</v>
      </c>
      <c r="HR51">
        <v>11.5</v>
      </c>
      <c r="HS51">
        <v>0.1</v>
      </c>
      <c r="HT51">
        <v>1177356</v>
      </c>
      <c r="HU51">
        <v>5915</v>
      </c>
      <c r="HV51">
        <v>16.2</v>
      </c>
      <c r="HW51">
        <v>0.1</v>
      </c>
      <c r="HX51">
        <v>865492</v>
      </c>
      <c r="HY51">
        <v>5418</v>
      </c>
      <c r="HZ51">
        <v>11.9</v>
      </c>
      <c r="IA51">
        <v>0.1</v>
      </c>
      <c r="IB51">
        <v>1062251</v>
      </c>
      <c r="IC51">
        <v>7720</v>
      </c>
      <c r="ID51">
        <v>14.6</v>
      </c>
      <c r="IE51">
        <v>0.1</v>
      </c>
      <c r="IF51">
        <v>489214</v>
      </c>
      <c r="IG51">
        <v>5345</v>
      </c>
      <c r="IH51">
        <v>6.7</v>
      </c>
      <c r="II51">
        <v>0.1</v>
      </c>
      <c r="IJ51">
        <v>584890</v>
      </c>
      <c r="IK51">
        <v>5782</v>
      </c>
      <c r="IL51">
        <v>8</v>
      </c>
      <c r="IM51">
        <v>0.1</v>
      </c>
      <c r="IN51">
        <v>60741</v>
      </c>
      <c r="IO51">
        <v>209</v>
      </c>
      <c r="IP51" t="s">
        <v>0</v>
      </c>
      <c r="IQ51" t="s">
        <v>0</v>
      </c>
      <c r="IR51">
        <v>89397</v>
      </c>
      <c r="IS51">
        <v>369</v>
      </c>
      <c r="IT51" t="s">
        <v>0</v>
      </c>
      <c r="IU51" t="s">
        <v>0</v>
      </c>
      <c r="IV51">
        <v>5628402</v>
      </c>
      <c r="IW51">
        <v>12600</v>
      </c>
      <c r="IX51">
        <v>77.5</v>
      </c>
      <c r="IY51">
        <v>0.1</v>
      </c>
      <c r="IZ51">
        <v>93924</v>
      </c>
      <c r="JA51">
        <v>405</v>
      </c>
      <c r="JB51" t="s">
        <v>0</v>
      </c>
      <c r="JC51" t="s">
        <v>0</v>
      </c>
      <c r="JD51">
        <v>2173029</v>
      </c>
      <c r="JE51">
        <v>7047</v>
      </c>
      <c r="JF51">
        <v>29.9</v>
      </c>
      <c r="JG51">
        <v>0.1</v>
      </c>
      <c r="JH51">
        <v>18381</v>
      </c>
      <c r="JI51">
        <v>47</v>
      </c>
      <c r="JJ51" t="s">
        <v>0</v>
      </c>
      <c r="JK51" t="s">
        <v>0</v>
      </c>
      <c r="JL51">
        <v>1307921</v>
      </c>
      <c r="JM51">
        <v>7587</v>
      </c>
      <c r="JN51">
        <v>18</v>
      </c>
      <c r="JO51">
        <v>0.1</v>
      </c>
      <c r="JP51">
        <v>26534</v>
      </c>
      <c r="JQ51">
        <v>185</v>
      </c>
      <c r="JR51" t="s">
        <v>0</v>
      </c>
      <c r="JS51" t="s">
        <v>0</v>
      </c>
      <c r="JT51">
        <v>460974</v>
      </c>
      <c r="JU51">
        <v>4299</v>
      </c>
      <c r="JV51">
        <v>6.3</v>
      </c>
      <c r="JW51">
        <v>0.1</v>
      </c>
      <c r="JX51">
        <v>9366</v>
      </c>
      <c r="JY51">
        <v>52</v>
      </c>
      <c r="JZ51" t="s">
        <v>0</v>
      </c>
      <c r="KA51" t="s">
        <v>0</v>
      </c>
      <c r="KB51">
        <v>247773</v>
      </c>
      <c r="KC51">
        <v>2781</v>
      </c>
      <c r="KD51">
        <v>3.4</v>
      </c>
      <c r="KE51">
        <v>0.1</v>
      </c>
      <c r="KF51">
        <v>3825</v>
      </c>
      <c r="KG51">
        <v>57</v>
      </c>
      <c r="KH51" t="s">
        <v>0</v>
      </c>
      <c r="KI51" t="s">
        <v>0</v>
      </c>
      <c r="KJ51">
        <v>1118434</v>
      </c>
      <c r="KK51">
        <v>6560</v>
      </c>
      <c r="KL51">
        <v>15.4</v>
      </c>
      <c r="KM51">
        <v>0.1</v>
      </c>
      <c r="KN51">
        <v>4611982</v>
      </c>
      <c r="KO51">
        <v>12995</v>
      </c>
      <c r="KP51">
        <v>4611982</v>
      </c>
      <c r="KQ51" t="s">
        <v>0</v>
      </c>
      <c r="KR51">
        <v>220473</v>
      </c>
      <c r="KS51">
        <v>2964</v>
      </c>
      <c r="KT51">
        <v>4.8</v>
      </c>
      <c r="KU51">
        <v>0.1</v>
      </c>
      <c r="KV51">
        <v>151217</v>
      </c>
      <c r="KW51">
        <v>3041</v>
      </c>
      <c r="KX51">
        <v>3.3</v>
      </c>
      <c r="KY51">
        <v>0.1</v>
      </c>
      <c r="KZ51">
        <v>339172</v>
      </c>
      <c r="LA51">
        <v>3953</v>
      </c>
      <c r="LB51">
        <v>7.4</v>
      </c>
      <c r="LC51">
        <v>0.1</v>
      </c>
      <c r="LD51">
        <v>356409</v>
      </c>
      <c r="LE51">
        <v>4064</v>
      </c>
      <c r="LF51">
        <v>7.7</v>
      </c>
      <c r="LG51">
        <v>0.1</v>
      </c>
      <c r="LH51">
        <v>504230</v>
      </c>
      <c r="LI51">
        <v>4167</v>
      </c>
      <c r="LJ51">
        <v>10.9</v>
      </c>
      <c r="LK51">
        <v>0.1</v>
      </c>
      <c r="LL51">
        <v>760673</v>
      </c>
      <c r="LM51">
        <v>4352</v>
      </c>
      <c r="LN51">
        <v>16.5</v>
      </c>
      <c r="LO51">
        <v>0.1</v>
      </c>
      <c r="LP51">
        <v>608531</v>
      </c>
      <c r="LQ51">
        <v>4021</v>
      </c>
      <c r="LR51">
        <v>13.2</v>
      </c>
      <c r="LS51">
        <v>0.1</v>
      </c>
      <c r="LT51">
        <v>811207</v>
      </c>
      <c r="LU51">
        <v>6469</v>
      </c>
      <c r="LV51">
        <v>17.600000000000001</v>
      </c>
      <c r="LW51">
        <v>0.1</v>
      </c>
      <c r="LX51">
        <v>389789</v>
      </c>
      <c r="LY51">
        <v>4933</v>
      </c>
      <c r="LZ51">
        <v>8.5</v>
      </c>
      <c r="MA51">
        <v>0.1</v>
      </c>
      <c r="MB51">
        <v>470281</v>
      </c>
      <c r="MC51">
        <v>5163</v>
      </c>
      <c r="MD51">
        <v>10.199999999999999</v>
      </c>
      <c r="ME51">
        <v>0.1</v>
      </c>
      <c r="MF51">
        <v>74036</v>
      </c>
      <c r="MG51">
        <v>350</v>
      </c>
      <c r="MH51" t="s">
        <v>0</v>
      </c>
      <c r="MI51" t="s">
        <v>0</v>
      </c>
      <c r="MJ51">
        <v>104233</v>
      </c>
      <c r="MK51">
        <v>505</v>
      </c>
      <c r="ML51" t="s">
        <v>0</v>
      </c>
      <c r="MM51" t="s">
        <v>0</v>
      </c>
      <c r="MN51">
        <v>34212</v>
      </c>
      <c r="MO51">
        <v>144</v>
      </c>
      <c r="MP51" t="s">
        <v>0</v>
      </c>
      <c r="MQ51" t="s">
        <v>0</v>
      </c>
      <c r="MR51">
        <v>2654205</v>
      </c>
      <c r="MS51">
        <v>8057</v>
      </c>
      <c r="MT51">
        <v>2654205</v>
      </c>
      <c r="MU51" t="s">
        <v>0</v>
      </c>
      <c r="MV51">
        <v>37716</v>
      </c>
      <c r="MW51">
        <v>272</v>
      </c>
      <c r="MX51" t="s">
        <v>0</v>
      </c>
      <c r="MY51" t="s">
        <v>0</v>
      </c>
      <c r="MZ51">
        <v>59813</v>
      </c>
      <c r="NA51">
        <v>416</v>
      </c>
      <c r="NB51" t="s">
        <v>0</v>
      </c>
      <c r="NC51" t="s">
        <v>0</v>
      </c>
      <c r="ND51">
        <v>35375</v>
      </c>
      <c r="NE51">
        <v>96</v>
      </c>
      <c r="NF51" t="s">
        <v>0</v>
      </c>
      <c r="NG51" t="s">
        <v>0</v>
      </c>
      <c r="NH51">
        <v>52864</v>
      </c>
      <c r="NI51">
        <v>250</v>
      </c>
      <c r="NJ51" t="s">
        <v>0</v>
      </c>
      <c r="NK51" t="s">
        <v>0</v>
      </c>
      <c r="NL51">
        <v>46010</v>
      </c>
      <c r="NM51">
        <v>170</v>
      </c>
      <c r="NN51" t="s">
        <v>0</v>
      </c>
      <c r="NO51" t="s">
        <v>0</v>
      </c>
      <c r="NP51">
        <v>19453583</v>
      </c>
      <c r="NQ51">
        <v>933</v>
      </c>
      <c r="NR51">
        <v>19453583</v>
      </c>
      <c r="NS51" t="s">
        <v>0</v>
      </c>
      <c r="NT51">
        <v>17785491</v>
      </c>
      <c r="NU51">
        <v>17753</v>
      </c>
      <c r="NV51">
        <v>91.4</v>
      </c>
      <c r="NW51">
        <v>0.1</v>
      </c>
      <c r="NX51">
        <v>12842299</v>
      </c>
      <c r="NY51">
        <v>37372</v>
      </c>
      <c r="NZ51">
        <v>66</v>
      </c>
      <c r="OA51">
        <v>0.2</v>
      </c>
      <c r="OB51">
        <v>7134416</v>
      </c>
      <c r="OC51">
        <v>23745</v>
      </c>
      <c r="OD51">
        <v>36.700000000000003</v>
      </c>
      <c r="OE51">
        <v>0.1</v>
      </c>
      <c r="OF51">
        <v>1668092</v>
      </c>
      <c r="OG51">
        <v>17853</v>
      </c>
      <c r="OH51">
        <v>8.6</v>
      </c>
      <c r="OI51">
        <v>0.1</v>
      </c>
      <c r="OJ51">
        <v>4217987</v>
      </c>
      <c r="OK51">
        <v>628</v>
      </c>
      <c r="OL51">
        <v>4217987</v>
      </c>
      <c r="OM51" t="s">
        <v>0</v>
      </c>
      <c r="ON51">
        <v>135522</v>
      </c>
      <c r="OO51">
        <v>4220</v>
      </c>
      <c r="OP51">
        <v>3.2</v>
      </c>
      <c r="OQ51">
        <v>0.1</v>
      </c>
      <c r="OR51">
        <v>12438007</v>
      </c>
      <c r="OS51">
        <v>1372</v>
      </c>
      <c r="OT51">
        <v>12438007</v>
      </c>
      <c r="OU51" t="s">
        <v>0</v>
      </c>
      <c r="OV51">
        <v>9483528</v>
      </c>
      <c r="OW51">
        <v>13450</v>
      </c>
      <c r="OX51">
        <v>9483528</v>
      </c>
      <c r="OY51" t="s">
        <v>0</v>
      </c>
      <c r="OZ51">
        <v>8777047</v>
      </c>
      <c r="PA51">
        <v>14563</v>
      </c>
      <c r="PB51">
        <v>8777047</v>
      </c>
      <c r="PC51" t="s">
        <v>0</v>
      </c>
      <c r="PD51">
        <v>7790970</v>
      </c>
      <c r="PE51">
        <v>21043</v>
      </c>
      <c r="PF51">
        <v>88.8</v>
      </c>
      <c r="PG51">
        <v>0.1</v>
      </c>
      <c r="PH51">
        <v>6852632</v>
      </c>
      <c r="PI51">
        <v>23571</v>
      </c>
      <c r="PJ51">
        <v>78.099999999999994</v>
      </c>
      <c r="PK51">
        <v>0.2</v>
      </c>
      <c r="PL51">
        <v>1123725</v>
      </c>
      <c r="PM51">
        <v>8179</v>
      </c>
      <c r="PN51">
        <v>12.8</v>
      </c>
      <c r="PO51">
        <v>0.1</v>
      </c>
      <c r="PP51">
        <v>986077</v>
      </c>
      <c r="PQ51">
        <v>10191</v>
      </c>
      <c r="PR51">
        <v>11.2</v>
      </c>
      <c r="PS51">
        <v>0.1</v>
      </c>
      <c r="PT51">
        <v>706481</v>
      </c>
      <c r="PU51">
        <v>6571</v>
      </c>
      <c r="PV51">
        <v>706481</v>
      </c>
      <c r="PW51" t="s">
        <v>0</v>
      </c>
      <c r="PX51">
        <v>536438</v>
      </c>
      <c r="PY51">
        <v>5888</v>
      </c>
      <c r="PZ51">
        <v>75.900000000000006</v>
      </c>
      <c r="QA51">
        <v>0.4</v>
      </c>
      <c r="QB51">
        <v>279567</v>
      </c>
      <c r="QC51">
        <v>3948</v>
      </c>
      <c r="QD51">
        <v>39.6</v>
      </c>
      <c r="QE51">
        <v>0.4</v>
      </c>
      <c r="QF51">
        <v>282246</v>
      </c>
      <c r="QG51">
        <v>4296</v>
      </c>
      <c r="QH51">
        <v>40</v>
      </c>
      <c r="QI51">
        <v>0.4</v>
      </c>
      <c r="QJ51">
        <v>170043</v>
      </c>
      <c r="QK51">
        <v>2888</v>
      </c>
      <c r="QL51">
        <v>24.1</v>
      </c>
      <c r="QM51">
        <v>0.4</v>
      </c>
      <c r="QN51">
        <v>2954479</v>
      </c>
      <c r="QO51">
        <v>13133</v>
      </c>
      <c r="QP51">
        <v>2954479</v>
      </c>
      <c r="QQ51" t="s">
        <v>0</v>
      </c>
      <c r="QR51">
        <v>2603371</v>
      </c>
      <c r="QS51">
        <v>11836</v>
      </c>
      <c r="QT51">
        <v>88.1</v>
      </c>
      <c r="QU51">
        <v>0.2</v>
      </c>
      <c r="QV51">
        <v>1489919</v>
      </c>
      <c r="QW51">
        <v>7475</v>
      </c>
      <c r="QX51">
        <v>50.4</v>
      </c>
      <c r="QY51">
        <v>0.3</v>
      </c>
      <c r="QZ51">
        <v>1324934</v>
      </c>
      <c r="RA51">
        <v>10375</v>
      </c>
      <c r="RB51">
        <v>44.8</v>
      </c>
      <c r="RC51">
        <v>0.2</v>
      </c>
      <c r="RD51">
        <v>351108</v>
      </c>
      <c r="RE51">
        <v>5916</v>
      </c>
      <c r="RF51">
        <v>11.9</v>
      </c>
      <c r="RG51">
        <v>0.2</v>
      </c>
      <c r="RH51" t="s">
        <v>0</v>
      </c>
      <c r="RI51" t="s">
        <v>0</v>
      </c>
      <c r="RJ51">
        <v>11.7</v>
      </c>
      <c r="RK51">
        <v>0.1</v>
      </c>
      <c r="RL51" t="s">
        <v>0</v>
      </c>
      <c r="RM51" t="s">
        <v>0</v>
      </c>
      <c r="RN51">
        <v>18.100000000000001</v>
      </c>
      <c r="RO51">
        <v>0.2</v>
      </c>
      <c r="RP51" t="s">
        <v>0</v>
      </c>
      <c r="RQ51" t="s">
        <v>0</v>
      </c>
      <c r="RR51">
        <v>16.100000000000001</v>
      </c>
      <c r="RS51">
        <v>0.4</v>
      </c>
      <c r="RT51" t="s">
        <v>0</v>
      </c>
      <c r="RU51" t="s">
        <v>0</v>
      </c>
      <c r="RV51">
        <v>6.1</v>
      </c>
      <c r="RW51">
        <v>0.1</v>
      </c>
      <c r="RX51" t="s">
        <v>0</v>
      </c>
      <c r="RY51" t="s">
        <v>0</v>
      </c>
      <c r="RZ51">
        <v>8.9</v>
      </c>
      <c r="SA51">
        <v>0.2</v>
      </c>
      <c r="SB51" t="s">
        <v>0</v>
      </c>
      <c r="SC51" t="s">
        <v>0</v>
      </c>
      <c r="SD51">
        <v>7.1</v>
      </c>
      <c r="SE51">
        <v>0.3</v>
      </c>
      <c r="SF51" t="s">
        <v>0</v>
      </c>
      <c r="SG51" t="s">
        <v>0</v>
      </c>
      <c r="SH51">
        <v>27.6</v>
      </c>
      <c r="SI51">
        <v>0.3</v>
      </c>
      <c r="SJ51" t="s">
        <v>0</v>
      </c>
      <c r="SK51" t="s">
        <v>0</v>
      </c>
      <c r="SL51">
        <v>37.9</v>
      </c>
      <c r="SM51">
        <v>0.4</v>
      </c>
      <c r="SN51" t="s">
        <v>0</v>
      </c>
      <c r="SO51" t="s">
        <v>0</v>
      </c>
      <c r="SP51">
        <v>38.6</v>
      </c>
      <c r="SQ51">
        <v>1.2</v>
      </c>
      <c r="SR51" t="s">
        <v>0</v>
      </c>
      <c r="SS51" t="s">
        <v>0</v>
      </c>
      <c r="ST51">
        <v>15.5</v>
      </c>
      <c r="SU51">
        <v>0.1</v>
      </c>
      <c r="SV51" t="s">
        <v>0</v>
      </c>
      <c r="SW51" t="s">
        <v>0</v>
      </c>
      <c r="SX51">
        <v>21.9</v>
      </c>
      <c r="SY51">
        <v>0.3</v>
      </c>
      <c r="SZ51" t="s">
        <v>0</v>
      </c>
      <c r="TA51" t="s">
        <v>0</v>
      </c>
      <c r="TB51">
        <v>21.6</v>
      </c>
      <c r="TC51">
        <v>0.3</v>
      </c>
      <c r="TD51" t="s">
        <v>0</v>
      </c>
      <c r="TE51" t="s">
        <v>0</v>
      </c>
      <c r="TF51">
        <v>23.6</v>
      </c>
      <c r="TG51">
        <v>0.4</v>
      </c>
      <c r="TH51" t="s">
        <v>0</v>
      </c>
      <c r="TI51" t="s">
        <v>0</v>
      </c>
      <c r="TJ51">
        <v>20.9</v>
      </c>
      <c r="TK51">
        <v>0.3</v>
      </c>
      <c r="TL51" t="s">
        <v>0</v>
      </c>
      <c r="TM51" t="s">
        <v>0</v>
      </c>
      <c r="TN51">
        <v>13.7</v>
      </c>
      <c r="TO51">
        <v>0.1</v>
      </c>
      <c r="TP51" t="s">
        <v>0</v>
      </c>
      <c r="TQ51" t="s">
        <v>0</v>
      </c>
      <c r="TR51">
        <v>14.2</v>
      </c>
      <c r="TS51">
        <v>0.1</v>
      </c>
      <c r="TT51" t="s">
        <v>0</v>
      </c>
      <c r="TU51" t="s">
        <v>0</v>
      </c>
      <c r="TV51">
        <v>11.4</v>
      </c>
      <c r="TW51">
        <v>0.1</v>
      </c>
      <c r="TX51" t="s">
        <v>0</v>
      </c>
      <c r="TY51" t="s">
        <v>0</v>
      </c>
      <c r="TZ51">
        <v>12.9</v>
      </c>
      <c r="UA51">
        <v>0.1</v>
      </c>
      <c r="UB51" t="s">
        <v>0</v>
      </c>
      <c r="UC51" t="s">
        <v>0</v>
      </c>
      <c r="UD51">
        <v>25.4</v>
      </c>
      <c r="UE51">
        <v>0.2</v>
      </c>
    </row>
    <row r="52" spans="1:551" x14ac:dyDescent="0.25">
      <c r="A52" t="s">
        <v>654</v>
      </c>
      <c r="B52">
        <v>37</v>
      </c>
      <c r="C52" t="s">
        <v>8</v>
      </c>
      <c r="D52">
        <v>7907915</v>
      </c>
      <c r="E52">
        <v>2235</v>
      </c>
      <c r="F52">
        <v>7907915</v>
      </c>
      <c r="G52" t="s">
        <v>0</v>
      </c>
      <c r="H52">
        <v>4948265</v>
      </c>
      <c r="I52">
        <v>8846</v>
      </c>
      <c r="J52">
        <v>62.6</v>
      </c>
      <c r="K52">
        <v>0.1</v>
      </c>
      <c r="L52">
        <v>4865408</v>
      </c>
      <c r="M52">
        <v>8697</v>
      </c>
      <c r="N52">
        <v>61.5</v>
      </c>
      <c r="O52">
        <v>0.1</v>
      </c>
      <c r="P52">
        <v>4460824</v>
      </c>
      <c r="Q52">
        <v>9406</v>
      </c>
      <c r="R52">
        <v>56.4</v>
      </c>
      <c r="S52">
        <v>0.1</v>
      </c>
      <c r="T52">
        <v>404584</v>
      </c>
      <c r="U52">
        <v>5373</v>
      </c>
      <c r="V52">
        <v>5.0999999999999996</v>
      </c>
      <c r="W52">
        <v>0.1</v>
      </c>
      <c r="X52">
        <v>82857</v>
      </c>
      <c r="Y52">
        <v>2039</v>
      </c>
      <c r="Z52">
        <v>1</v>
      </c>
      <c r="AA52">
        <v>0.1</v>
      </c>
      <c r="AB52">
        <v>2959650</v>
      </c>
      <c r="AC52">
        <v>8745</v>
      </c>
      <c r="AD52">
        <v>37.4</v>
      </c>
      <c r="AE52">
        <v>0.1</v>
      </c>
      <c r="AF52">
        <v>4865408</v>
      </c>
      <c r="AG52">
        <v>8697</v>
      </c>
      <c r="AH52">
        <v>4865408</v>
      </c>
      <c r="AI52" t="s">
        <v>0</v>
      </c>
      <c r="AJ52" t="s">
        <v>0</v>
      </c>
      <c r="AK52" t="s">
        <v>0</v>
      </c>
      <c r="AL52">
        <v>8.3000000000000007</v>
      </c>
      <c r="AM52">
        <v>0.1</v>
      </c>
      <c r="AN52">
        <v>4111064</v>
      </c>
      <c r="AO52">
        <v>1824</v>
      </c>
      <c r="AP52">
        <v>4111064</v>
      </c>
      <c r="AQ52" t="s">
        <v>0</v>
      </c>
      <c r="AR52">
        <v>2368371</v>
      </c>
      <c r="AS52">
        <v>6255</v>
      </c>
      <c r="AT52">
        <v>57.6</v>
      </c>
      <c r="AU52">
        <v>0.2</v>
      </c>
      <c r="AV52">
        <v>2360600</v>
      </c>
      <c r="AW52">
        <v>6335</v>
      </c>
      <c r="AX52">
        <v>57.4</v>
      </c>
      <c r="AY52">
        <v>0.2</v>
      </c>
      <c r="AZ52">
        <v>2164021</v>
      </c>
      <c r="BA52">
        <v>6260</v>
      </c>
      <c r="BB52">
        <v>52.6</v>
      </c>
      <c r="BC52">
        <v>0.2</v>
      </c>
      <c r="BD52">
        <v>705222</v>
      </c>
      <c r="BE52">
        <v>2571</v>
      </c>
      <c r="BF52">
        <v>705222</v>
      </c>
      <c r="BG52" t="s">
        <v>0</v>
      </c>
      <c r="BH52">
        <v>461547</v>
      </c>
      <c r="BI52">
        <v>3273</v>
      </c>
      <c r="BJ52">
        <v>65.400000000000006</v>
      </c>
      <c r="BK52">
        <v>0.4</v>
      </c>
      <c r="BL52">
        <v>1462285</v>
      </c>
      <c r="BM52">
        <v>3651</v>
      </c>
      <c r="BN52">
        <v>1462285</v>
      </c>
      <c r="BO52" t="s">
        <v>0</v>
      </c>
      <c r="BP52">
        <v>1035638</v>
      </c>
      <c r="BQ52">
        <v>5814</v>
      </c>
      <c r="BR52">
        <v>70.8</v>
      </c>
      <c r="BS52">
        <v>0.3</v>
      </c>
      <c r="BT52">
        <v>4448095</v>
      </c>
      <c r="BU52">
        <v>9821</v>
      </c>
      <c r="BV52">
        <v>4448095</v>
      </c>
      <c r="BW52" t="s">
        <v>0</v>
      </c>
      <c r="BX52">
        <v>3609146</v>
      </c>
      <c r="BY52">
        <v>11579</v>
      </c>
      <c r="BZ52">
        <v>81.099999999999994</v>
      </c>
      <c r="CA52">
        <v>0.2</v>
      </c>
      <c r="CB52">
        <v>436604</v>
      </c>
      <c r="CC52">
        <v>5538</v>
      </c>
      <c r="CD52">
        <v>9.8000000000000007</v>
      </c>
      <c r="CE52">
        <v>0.1</v>
      </c>
      <c r="CF52">
        <v>48349</v>
      </c>
      <c r="CG52">
        <v>1848</v>
      </c>
      <c r="CH52">
        <v>1.1000000000000001</v>
      </c>
      <c r="CI52">
        <v>0.1</v>
      </c>
      <c r="CJ52">
        <v>80835</v>
      </c>
      <c r="CK52">
        <v>2298</v>
      </c>
      <c r="CL52">
        <v>1.8</v>
      </c>
      <c r="CM52">
        <v>0.1</v>
      </c>
      <c r="CN52">
        <v>58229</v>
      </c>
      <c r="CO52">
        <v>1777</v>
      </c>
      <c r="CP52">
        <v>1.3</v>
      </c>
      <c r="CQ52">
        <v>0.1</v>
      </c>
      <c r="CR52">
        <v>214932</v>
      </c>
      <c r="CS52">
        <v>3429</v>
      </c>
      <c r="CT52">
        <v>4.8</v>
      </c>
      <c r="CU52">
        <v>0.1</v>
      </c>
      <c r="CV52">
        <v>24.1</v>
      </c>
      <c r="CW52">
        <v>0.1</v>
      </c>
      <c r="CX52" t="s">
        <v>0</v>
      </c>
      <c r="CY52" t="s">
        <v>0</v>
      </c>
      <c r="CZ52">
        <v>4460824</v>
      </c>
      <c r="DA52">
        <v>9406</v>
      </c>
      <c r="DB52">
        <v>4460824</v>
      </c>
      <c r="DC52" t="s">
        <v>0</v>
      </c>
      <c r="DD52">
        <v>1628060</v>
      </c>
      <c r="DE52">
        <v>12383</v>
      </c>
      <c r="DF52">
        <v>36.5</v>
      </c>
      <c r="DG52">
        <v>0.2</v>
      </c>
      <c r="DH52">
        <v>786113</v>
      </c>
      <c r="DI52">
        <v>6775</v>
      </c>
      <c r="DJ52">
        <v>17.600000000000001</v>
      </c>
      <c r="DK52">
        <v>0.2</v>
      </c>
      <c r="DL52">
        <v>1038479</v>
      </c>
      <c r="DM52">
        <v>7797</v>
      </c>
      <c r="DN52">
        <v>23.3</v>
      </c>
      <c r="DO52">
        <v>0.2</v>
      </c>
      <c r="DP52">
        <v>414947</v>
      </c>
      <c r="DQ52">
        <v>4278</v>
      </c>
      <c r="DR52">
        <v>9.3000000000000007</v>
      </c>
      <c r="DS52">
        <v>0.1</v>
      </c>
      <c r="DT52">
        <v>593225</v>
      </c>
      <c r="DU52">
        <v>5519</v>
      </c>
      <c r="DV52">
        <v>13.3</v>
      </c>
      <c r="DW52">
        <v>0.1</v>
      </c>
      <c r="DX52">
        <v>4460824</v>
      </c>
      <c r="DY52">
        <v>9406</v>
      </c>
      <c r="DZ52">
        <v>4460824</v>
      </c>
      <c r="EA52" t="s">
        <v>0</v>
      </c>
      <c r="EB52">
        <v>60928</v>
      </c>
      <c r="EC52">
        <v>2272</v>
      </c>
      <c r="ED52">
        <v>1.4</v>
      </c>
      <c r="EE52">
        <v>0.1</v>
      </c>
      <c r="EF52">
        <v>298071</v>
      </c>
      <c r="EG52">
        <v>4061</v>
      </c>
      <c r="EH52">
        <v>6.7</v>
      </c>
      <c r="EI52">
        <v>0.1</v>
      </c>
      <c r="EJ52">
        <v>552844</v>
      </c>
      <c r="EK52">
        <v>5243</v>
      </c>
      <c r="EL52">
        <v>12.4</v>
      </c>
      <c r="EM52">
        <v>0.1</v>
      </c>
      <c r="EN52">
        <v>117781</v>
      </c>
      <c r="EO52">
        <v>2525</v>
      </c>
      <c r="EP52">
        <v>2.6</v>
      </c>
      <c r="EQ52">
        <v>0.1</v>
      </c>
      <c r="ER52">
        <v>529762</v>
      </c>
      <c r="ES52">
        <v>5443</v>
      </c>
      <c r="ET52">
        <v>11.9</v>
      </c>
      <c r="EU52">
        <v>0.1</v>
      </c>
      <c r="EV52">
        <v>192381</v>
      </c>
      <c r="EW52">
        <v>3373</v>
      </c>
      <c r="EX52">
        <v>4.3</v>
      </c>
      <c r="EY52">
        <v>0.1</v>
      </c>
      <c r="EZ52">
        <v>81424</v>
      </c>
      <c r="FA52">
        <v>2384</v>
      </c>
      <c r="FB52">
        <v>1.8</v>
      </c>
      <c r="FC52">
        <v>0.1</v>
      </c>
      <c r="FD52">
        <v>282244</v>
      </c>
      <c r="FE52">
        <v>3953</v>
      </c>
      <c r="FF52">
        <v>6.3</v>
      </c>
      <c r="FG52">
        <v>0.1</v>
      </c>
      <c r="FH52">
        <v>461340</v>
      </c>
      <c r="FI52">
        <v>5183</v>
      </c>
      <c r="FJ52">
        <v>10.3</v>
      </c>
      <c r="FK52">
        <v>0.1</v>
      </c>
      <c r="FL52">
        <v>1041851</v>
      </c>
      <c r="FM52">
        <v>7197</v>
      </c>
      <c r="FN52">
        <v>23.4</v>
      </c>
      <c r="FO52">
        <v>0.1</v>
      </c>
      <c r="FP52">
        <v>428403</v>
      </c>
      <c r="FQ52">
        <v>4765</v>
      </c>
      <c r="FR52">
        <v>9.6</v>
      </c>
      <c r="FS52">
        <v>0.1</v>
      </c>
      <c r="FT52">
        <v>218468</v>
      </c>
      <c r="FU52">
        <v>3370</v>
      </c>
      <c r="FV52">
        <v>4.9000000000000004</v>
      </c>
      <c r="FW52">
        <v>0.1</v>
      </c>
      <c r="FX52">
        <v>195327</v>
      </c>
      <c r="FY52">
        <v>3319</v>
      </c>
      <c r="FZ52">
        <v>4.4000000000000004</v>
      </c>
      <c r="GA52">
        <v>0.1</v>
      </c>
      <c r="GB52">
        <v>4460824</v>
      </c>
      <c r="GC52">
        <v>9406</v>
      </c>
      <c r="GD52">
        <v>4460824</v>
      </c>
      <c r="GE52" t="s">
        <v>0</v>
      </c>
      <c r="GF52">
        <v>3545424</v>
      </c>
      <c r="GG52">
        <v>9105</v>
      </c>
      <c r="GH52">
        <v>79.5</v>
      </c>
      <c r="GI52">
        <v>0.2</v>
      </c>
      <c r="GJ52">
        <v>652056</v>
      </c>
      <c r="GK52">
        <v>7269</v>
      </c>
      <c r="GL52">
        <v>14.6</v>
      </c>
      <c r="GM52">
        <v>0.1</v>
      </c>
      <c r="GN52">
        <v>256509</v>
      </c>
      <c r="GO52">
        <v>3667</v>
      </c>
      <c r="GP52">
        <v>5.8</v>
      </c>
      <c r="GQ52">
        <v>0.1</v>
      </c>
      <c r="GR52">
        <v>6835</v>
      </c>
      <c r="GS52">
        <v>490</v>
      </c>
      <c r="GT52">
        <v>0.2</v>
      </c>
      <c r="GU52">
        <v>0.1</v>
      </c>
      <c r="GV52">
        <v>3815392</v>
      </c>
      <c r="GW52">
        <v>9701</v>
      </c>
      <c r="GX52">
        <v>3815392</v>
      </c>
      <c r="GY52" t="s">
        <v>0</v>
      </c>
      <c r="GZ52">
        <v>294399</v>
      </c>
      <c r="HA52">
        <v>3698</v>
      </c>
      <c r="HB52">
        <v>7.7</v>
      </c>
      <c r="HC52">
        <v>0.1</v>
      </c>
      <c r="HD52">
        <v>232150</v>
      </c>
      <c r="HE52">
        <v>3814</v>
      </c>
      <c r="HF52">
        <v>6.1</v>
      </c>
      <c r="HG52">
        <v>0.1</v>
      </c>
      <c r="HH52">
        <v>440660</v>
      </c>
      <c r="HI52">
        <v>4124</v>
      </c>
      <c r="HJ52">
        <v>11.5</v>
      </c>
      <c r="HK52">
        <v>0.1</v>
      </c>
      <c r="HL52">
        <v>435831</v>
      </c>
      <c r="HM52">
        <v>4257</v>
      </c>
      <c r="HN52">
        <v>11.4</v>
      </c>
      <c r="HO52">
        <v>0.1</v>
      </c>
      <c r="HP52">
        <v>561228</v>
      </c>
      <c r="HQ52">
        <v>4519</v>
      </c>
      <c r="HR52">
        <v>14.7</v>
      </c>
      <c r="HS52">
        <v>0.1</v>
      </c>
      <c r="HT52">
        <v>687589</v>
      </c>
      <c r="HU52">
        <v>5863</v>
      </c>
      <c r="HV52">
        <v>18</v>
      </c>
      <c r="HW52">
        <v>0.1</v>
      </c>
      <c r="HX52">
        <v>442371</v>
      </c>
      <c r="HY52">
        <v>4263</v>
      </c>
      <c r="HZ52">
        <v>11.6</v>
      </c>
      <c r="IA52">
        <v>0.1</v>
      </c>
      <c r="IB52">
        <v>422252</v>
      </c>
      <c r="IC52">
        <v>4551</v>
      </c>
      <c r="ID52">
        <v>11.1</v>
      </c>
      <c r="IE52">
        <v>0.1</v>
      </c>
      <c r="IF52">
        <v>149685</v>
      </c>
      <c r="IG52">
        <v>2610</v>
      </c>
      <c r="IH52">
        <v>3.9</v>
      </c>
      <c r="II52">
        <v>0.1</v>
      </c>
      <c r="IJ52">
        <v>149227</v>
      </c>
      <c r="IK52">
        <v>2202</v>
      </c>
      <c r="IL52">
        <v>3.9</v>
      </c>
      <c r="IM52">
        <v>0.1</v>
      </c>
      <c r="IN52">
        <v>48256</v>
      </c>
      <c r="IO52">
        <v>229</v>
      </c>
      <c r="IP52" t="s">
        <v>0</v>
      </c>
      <c r="IQ52" t="s">
        <v>0</v>
      </c>
      <c r="IR52">
        <v>67367</v>
      </c>
      <c r="IS52">
        <v>267</v>
      </c>
      <c r="IT52" t="s">
        <v>0</v>
      </c>
      <c r="IU52" t="s">
        <v>0</v>
      </c>
      <c r="IV52">
        <v>2917201</v>
      </c>
      <c r="IW52">
        <v>8806</v>
      </c>
      <c r="IX52">
        <v>76.5</v>
      </c>
      <c r="IY52">
        <v>0.1</v>
      </c>
      <c r="IZ52">
        <v>68587</v>
      </c>
      <c r="JA52">
        <v>299</v>
      </c>
      <c r="JB52" t="s">
        <v>0</v>
      </c>
      <c r="JC52" t="s">
        <v>0</v>
      </c>
      <c r="JD52">
        <v>1196345</v>
      </c>
      <c r="JE52">
        <v>5409</v>
      </c>
      <c r="JF52">
        <v>31.4</v>
      </c>
      <c r="JG52">
        <v>0.1</v>
      </c>
      <c r="JH52">
        <v>18134</v>
      </c>
      <c r="JI52">
        <v>61</v>
      </c>
      <c r="JJ52" t="s">
        <v>0</v>
      </c>
      <c r="JK52" t="s">
        <v>0</v>
      </c>
      <c r="JL52">
        <v>733329</v>
      </c>
      <c r="JM52">
        <v>5585</v>
      </c>
      <c r="JN52">
        <v>19.2</v>
      </c>
      <c r="JO52">
        <v>0.1</v>
      </c>
      <c r="JP52">
        <v>22375</v>
      </c>
      <c r="JQ52">
        <v>205</v>
      </c>
      <c r="JR52" t="s">
        <v>0</v>
      </c>
      <c r="JS52" t="s">
        <v>0</v>
      </c>
      <c r="JT52">
        <v>191718</v>
      </c>
      <c r="JU52">
        <v>2945</v>
      </c>
      <c r="JV52">
        <v>5</v>
      </c>
      <c r="JW52">
        <v>0.1</v>
      </c>
      <c r="JX52">
        <v>9086</v>
      </c>
      <c r="JY52">
        <v>80</v>
      </c>
      <c r="JZ52" t="s">
        <v>0</v>
      </c>
      <c r="KA52" t="s">
        <v>0</v>
      </c>
      <c r="KB52">
        <v>71490</v>
      </c>
      <c r="KC52">
        <v>1900</v>
      </c>
      <c r="KD52">
        <v>1.9</v>
      </c>
      <c r="KE52">
        <v>0.1</v>
      </c>
      <c r="KF52">
        <v>2950</v>
      </c>
      <c r="KG52">
        <v>103</v>
      </c>
      <c r="KH52" t="s">
        <v>0</v>
      </c>
      <c r="KI52" t="s">
        <v>0</v>
      </c>
      <c r="KJ52">
        <v>548656</v>
      </c>
      <c r="KK52">
        <v>4687</v>
      </c>
      <c r="KL52">
        <v>14.4</v>
      </c>
      <c r="KM52">
        <v>0.1</v>
      </c>
      <c r="KN52">
        <v>2515338</v>
      </c>
      <c r="KO52">
        <v>10098</v>
      </c>
      <c r="KP52">
        <v>2515338</v>
      </c>
      <c r="KQ52" t="s">
        <v>0</v>
      </c>
      <c r="KR52">
        <v>126825</v>
      </c>
      <c r="KS52">
        <v>2430</v>
      </c>
      <c r="KT52">
        <v>5</v>
      </c>
      <c r="KU52">
        <v>0.1</v>
      </c>
      <c r="KV52">
        <v>87401</v>
      </c>
      <c r="KW52">
        <v>2129</v>
      </c>
      <c r="KX52">
        <v>3.5</v>
      </c>
      <c r="KY52">
        <v>0.1</v>
      </c>
      <c r="KZ52">
        <v>222982</v>
      </c>
      <c r="LA52">
        <v>3496</v>
      </c>
      <c r="LB52">
        <v>8.9</v>
      </c>
      <c r="LC52">
        <v>0.1</v>
      </c>
      <c r="LD52">
        <v>253869</v>
      </c>
      <c r="LE52">
        <v>2926</v>
      </c>
      <c r="LF52">
        <v>10.1</v>
      </c>
      <c r="LG52">
        <v>0.1</v>
      </c>
      <c r="LH52">
        <v>359278</v>
      </c>
      <c r="LI52">
        <v>4238</v>
      </c>
      <c r="LJ52">
        <v>14.3</v>
      </c>
      <c r="LK52">
        <v>0.2</v>
      </c>
      <c r="LL52">
        <v>490308</v>
      </c>
      <c r="LM52">
        <v>4296</v>
      </c>
      <c r="LN52">
        <v>19.5</v>
      </c>
      <c r="LO52">
        <v>0.2</v>
      </c>
      <c r="LP52">
        <v>352481</v>
      </c>
      <c r="LQ52">
        <v>3998</v>
      </c>
      <c r="LR52">
        <v>14</v>
      </c>
      <c r="LS52">
        <v>0.1</v>
      </c>
      <c r="LT52">
        <v>358623</v>
      </c>
      <c r="LU52">
        <v>4242</v>
      </c>
      <c r="LV52">
        <v>14.3</v>
      </c>
      <c r="LW52">
        <v>0.1</v>
      </c>
      <c r="LX52">
        <v>131412</v>
      </c>
      <c r="LY52">
        <v>2441</v>
      </c>
      <c r="LZ52">
        <v>5.2</v>
      </c>
      <c r="MA52">
        <v>0.1</v>
      </c>
      <c r="MB52">
        <v>132159</v>
      </c>
      <c r="MC52">
        <v>2073</v>
      </c>
      <c r="MD52">
        <v>5.3</v>
      </c>
      <c r="ME52">
        <v>0.1</v>
      </c>
      <c r="MF52">
        <v>59667</v>
      </c>
      <c r="MG52">
        <v>337</v>
      </c>
      <c r="MH52" t="s">
        <v>0</v>
      </c>
      <c r="MI52" t="s">
        <v>0</v>
      </c>
      <c r="MJ52">
        <v>79446</v>
      </c>
      <c r="MK52">
        <v>361</v>
      </c>
      <c r="ML52" t="s">
        <v>0</v>
      </c>
      <c r="MM52" t="s">
        <v>0</v>
      </c>
      <c r="MN52">
        <v>26779</v>
      </c>
      <c r="MO52">
        <v>127</v>
      </c>
      <c r="MP52" t="s">
        <v>0</v>
      </c>
      <c r="MQ52" t="s">
        <v>0</v>
      </c>
      <c r="MR52">
        <v>1300054</v>
      </c>
      <c r="MS52">
        <v>5474</v>
      </c>
      <c r="MT52">
        <v>1300054</v>
      </c>
      <c r="MU52" t="s">
        <v>0</v>
      </c>
      <c r="MV52">
        <v>29633</v>
      </c>
      <c r="MW52">
        <v>257</v>
      </c>
      <c r="MX52" t="s">
        <v>0</v>
      </c>
      <c r="MY52" t="s">
        <v>0</v>
      </c>
      <c r="MZ52">
        <v>41625</v>
      </c>
      <c r="NA52">
        <v>308</v>
      </c>
      <c r="NB52" t="s">
        <v>0</v>
      </c>
      <c r="NC52" t="s">
        <v>0</v>
      </c>
      <c r="ND52">
        <v>29280</v>
      </c>
      <c r="NE52">
        <v>166</v>
      </c>
      <c r="NF52" t="s">
        <v>0</v>
      </c>
      <c r="NG52" t="s">
        <v>0</v>
      </c>
      <c r="NH52">
        <v>43507</v>
      </c>
      <c r="NI52">
        <v>302</v>
      </c>
      <c r="NJ52" t="s">
        <v>0</v>
      </c>
      <c r="NK52" t="s">
        <v>0</v>
      </c>
      <c r="NL52">
        <v>36144</v>
      </c>
      <c r="NM52">
        <v>137</v>
      </c>
      <c r="NN52" t="s">
        <v>0</v>
      </c>
      <c r="NO52" t="s">
        <v>0</v>
      </c>
      <c r="NP52">
        <v>9745671</v>
      </c>
      <c r="NQ52">
        <v>1984</v>
      </c>
      <c r="NR52">
        <v>9745671</v>
      </c>
      <c r="NS52" t="s">
        <v>0</v>
      </c>
      <c r="NT52">
        <v>8455476</v>
      </c>
      <c r="NU52">
        <v>14114</v>
      </c>
      <c r="NV52">
        <v>86.8</v>
      </c>
      <c r="NW52">
        <v>0.1</v>
      </c>
      <c r="NX52">
        <v>6379468</v>
      </c>
      <c r="NY52">
        <v>27164</v>
      </c>
      <c r="NZ52">
        <v>65.5</v>
      </c>
      <c r="OA52">
        <v>0.3</v>
      </c>
      <c r="OB52">
        <v>3246068</v>
      </c>
      <c r="OC52">
        <v>14541</v>
      </c>
      <c r="OD52">
        <v>33.299999999999997</v>
      </c>
      <c r="OE52">
        <v>0.1</v>
      </c>
      <c r="OF52">
        <v>1290195</v>
      </c>
      <c r="OG52">
        <v>14596</v>
      </c>
      <c r="OH52">
        <v>13.2</v>
      </c>
      <c r="OI52">
        <v>0.1</v>
      </c>
      <c r="OJ52">
        <v>2284247</v>
      </c>
      <c r="OK52">
        <v>672</v>
      </c>
      <c r="OL52">
        <v>2284247</v>
      </c>
      <c r="OM52" t="s">
        <v>0</v>
      </c>
      <c r="ON52">
        <v>126126</v>
      </c>
      <c r="OO52">
        <v>3100</v>
      </c>
      <c r="OP52">
        <v>5.5</v>
      </c>
      <c r="OQ52">
        <v>0.1</v>
      </c>
      <c r="OR52">
        <v>6043522</v>
      </c>
      <c r="OS52">
        <v>2089</v>
      </c>
      <c r="OT52">
        <v>6043522</v>
      </c>
      <c r="OU52" t="s">
        <v>0</v>
      </c>
      <c r="OV52">
        <v>4568728</v>
      </c>
      <c r="OW52">
        <v>8339</v>
      </c>
      <c r="OX52">
        <v>4568728</v>
      </c>
      <c r="OY52" t="s">
        <v>0</v>
      </c>
      <c r="OZ52">
        <v>4194320</v>
      </c>
      <c r="PA52">
        <v>8949</v>
      </c>
      <c r="PB52">
        <v>4194320</v>
      </c>
      <c r="PC52" t="s">
        <v>0</v>
      </c>
      <c r="PD52">
        <v>3500178</v>
      </c>
      <c r="PE52">
        <v>13734</v>
      </c>
      <c r="PF52">
        <v>83.5</v>
      </c>
      <c r="PG52">
        <v>0.2</v>
      </c>
      <c r="PH52">
        <v>3338276</v>
      </c>
      <c r="PI52">
        <v>14559</v>
      </c>
      <c r="PJ52">
        <v>79.599999999999994</v>
      </c>
      <c r="PK52">
        <v>0.3</v>
      </c>
      <c r="PL52">
        <v>263836</v>
      </c>
      <c r="PM52">
        <v>4231</v>
      </c>
      <c r="PN52">
        <v>6.3</v>
      </c>
      <c r="PO52">
        <v>0.1</v>
      </c>
      <c r="PP52">
        <v>694142</v>
      </c>
      <c r="PQ52">
        <v>9063</v>
      </c>
      <c r="PR52">
        <v>16.5</v>
      </c>
      <c r="PS52">
        <v>0.2</v>
      </c>
      <c r="PT52">
        <v>374408</v>
      </c>
      <c r="PU52">
        <v>5160</v>
      </c>
      <c r="PV52">
        <v>374408</v>
      </c>
      <c r="PW52" t="s">
        <v>0</v>
      </c>
      <c r="PX52">
        <v>202239</v>
      </c>
      <c r="PY52">
        <v>3319</v>
      </c>
      <c r="PZ52">
        <v>54</v>
      </c>
      <c r="QA52">
        <v>0.7</v>
      </c>
      <c r="QB52">
        <v>128512</v>
      </c>
      <c r="QC52">
        <v>2735</v>
      </c>
      <c r="QD52">
        <v>34.299999999999997</v>
      </c>
      <c r="QE52">
        <v>0.7</v>
      </c>
      <c r="QF52">
        <v>82549</v>
      </c>
      <c r="QG52">
        <v>2170</v>
      </c>
      <c r="QH52">
        <v>22</v>
      </c>
      <c r="QI52">
        <v>0.5</v>
      </c>
      <c r="QJ52">
        <v>172169</v>
      </c>
      <c r="QK52">
        <v>4023</v>
      </c>
      <c r="QL52">
        <v>46</v>
      </c>
      <c r="QM52">
        <v>0.7</v>
      </c>
      <c r="QN52">
        <v>1474794</v>
      </c>
      <c r="QO52">
        <v>8317</v>
      </c>
      <c r="QP52">
        <v>1474794</v>
      </c>
      <c r="QQ52" t="s">
        <v>0</v>
      </c>
      <c r="QR52">
        <v>1184745</v>
      </c>
      <c r="QS52">
        <v>6470</v>
      </c>
      <c r="QT52">
        <v>80.3</v>
      </c>
      <c r="QU52">
        <v>0.2</v>
      </c>
      <c r="QV52">
        <v>760325</v>
      </c>
      <c r="QW52">
        <v>5985</v>
      </c>
      <c r="QX52">
        <v>51.6</v>
      </c>
      <c r="QY52">
        <v>0.4</v>
      </c>
      <c r="QZ52">
        <v>540278</v>
      </c>
      <c r="RA52">
        <v>6117</v>
      </c>
      <c r="RB52">
        <v>36.6</v>
      </c>
      <c r="RC52">
        <v>0.3</v>
      </c>
      <c r="RD52">
        <v>290049</v>
      </c>
      <c r="RE52">
        <v>4293</v>
      </c>
      <c r="RF52">
        <v>19.7</v>
      </c>
      <c r="RG52">
        <v>0.2</v>
      </c>
      <c r="RH52" t="s">
        <v>0</v>
      </c>
      <c r="RI52" t="s">
        <v>0</v>
      </c>
      <c r="RJ52">
        <v>12.4</v>
      </c>
      <c r="RK52">
        <v>0.2</v>
      </c>
      <c r="RL52" t="s">
        <v>0</v>
      </c>
      <c r="RM52" t="s">
        <v>0</v>
      </c>
      <c r="RN52">
        <v>19.8</v>
      </c>
      <c r="RO52">
        <v>0.3</v>
      </c>
      <c r="RP52" t="s">
        <v>0</v>
      </c>
      <c r="RQ52" t="s">
        <v>0</v>
      </c>
      <c r="RR52">
        <v>20.5</v>
      </c>
      <c r="RS52">
        <v>0.6</v>
      </c>
      <c r="RT52" t="s">
        <v>0</v>
      </c>
      <c r="RU52" t="s">
        <v>0</v>
      </c>
      <c r="RV52">
        <v>5.8</v>
      </c>
      <c r="RW52">
        <v>0.1</v>
      </c>
      <c r="RX52" t="s">
        <v>0</v>
      </c>
      <c r="RY52" t="s">
        <v>0</v>
      </c>
      <c r="RZ52">
        <v>8.6999999999999993</v>
      </c>
      <c r="SA52">
        <v>0.3</v>
      </c>
      <c r="SB52" t="s">
        <v>0</v>
      </c>
      <c r="SC52" t="s">
        <v>0</v>
      </c>
      <c r="SD52">
        <v>7.3</v>
      </c>
      <c r="SE52">
        <v>0.5</v>
      </c>
      <c r="SF52" t="s">
        <v>0</v>
      </c>
      <c r="SG52" t="s">
        <v>0</v>
      </c>
      <c r="SH52">
        <v>33.1</v>
      </c>
      <c r="SI52">
        <v>0.5</v>
      </c>
      <c r="SJ52" t="s">
        <v>0</v>
      </c>
      <c r="SK52" t="s">
        <v>0</v>
      </c>
      <c r="SL52">
        <v>42.7</v>
      </c>
      <c r="SM52">
        <v>0.6</v>
      </c>
      <c r="SN52" t="s">
        <v>0</v>
      </c>
      <c r="SO52" t="s">
        <v>0</v>
      </c>
      <c r="SP52">
        <v>50.3</v>
      </c>
      <c r="SQ52">
        <v>1.5</v>
      </c>
      <c r="SR52" t="s">
        <v>0</v>
      </c>
      <c r="SS52" t="s">
        <v>0</v>
      </c>
      <c r="ST52">
        <v>16.8</v>
      </c>
      <c r="SU52">
        <v>0.2</v>
      </c>
      <c r="SV52" t="s">
        <v>0</v>
      </c>
      <c r="SW52" t="s">
        <v>0</v>
      </c>
      <c r="SX52">
        <v>23.9</v>
      </c>
      <c r="SY52">
        <v>0.4</v>
      </c>
      <c r="SZ52" t="s">
        <v>0</v>
      </c>
      <c r="TA52" t="s">
        <v>0</v>
      </c>
      <c r="TB52">
        <v>23.6</v>
      </c>
      <c r="TC52">
        <v>0.4</v>
      </c>
      <c r="TD52" t="s">
        <v>0</v>
      </c>
      <c r="TE52" t="s">
        <v>0</v>
      </c>
      <c r="TF52">
        <v>27.3</v>
      </c>
      <c r="TG52">
        <v>0.6</v>
      </c>
      <c r="TH52" t="s">
        <v>0</v>
      </c>
      <c r="TI52" t="s">
        <v>0</v>
      </c>
      <c r="TJ52">
        <v>22.3</v>
      </c>
      <c r="TK52">
        <v>0.4</v>
      </c>
      <c r="TL52" t="s">
        <v>0</v>
      </c>
      <c r="TM52" t="s">
        <v>0</v>
      </c>
      <c r="TN52">
        <v>14.7</v>
      </c>
      <c r="TO52">
        <v>0.1</v>
      </c>
      <c r="TP52" t="s">
        <v>0</v>
      </c>
      <c r="TQ52" t="s">
        <v>0</v>
      </c>
      <c r="TR52">
        <v>15.9</v>
      </c>
      <c r="TS52">
        <v>0.2</v>
      </c>
      <c r="TT52" t="s">
        <v>0</v>
      </c>
      <c r="TU52" t="s">
        <v>0</v>
      </c>
      <c r="TV52">
        <v>9.6999999999999993</v>
      </c>
      <c r="TW52">
        <v>0.2</v>
      </c>
      <c r="TX52" t="s">
        <v>0</v>
      </c>
      <c r="TY52" t="s">
        <v>0</v>
      </c>
      <c r="TZ52">
        <v>14.1</v>
      </c>
      <c r="UA52">
        <v>0.2</v>
      </c>
      <c r="UB52" t="s">
        <v>0</v>
      </c>
      <c r="UC52" t="s">
        <v>0</v>
      </c>
      <c r="UD52">
        <v>28.4</v>
      </c>
      <c r="UE52">
        <v>0.3</v>
      </c>
    </row>
    <row r="53" spans="1:551" x14ac:dyDescent="0.25">
      <c r="A53" t="s">
        <v>655</v>
      </c>
      <c r="B53">
        <v>38</v>
      </c>
      <c r="C53" t="s">
        <v>656</v>
      </c>
      <c r="D53">
        <v>585370</v>
      </c>
      <c r="E53">
        <v>562</v>
      </c>
      <c r="F53">
        <v>585370</v>
      </c>
      <c r="G53" t="s">
        <v>0</v>
      </c>
      <c r="H53">
        <v>412931</v>
      </c>
      <c r="I53">
        <v>1660</v>
      </c>
      <c r="J53">
        <v>70.5</v>
      </c>
      <c r="K53">
        <v>0.3</v>
      </c>
      <c r="L53">
        <v>406834</v>
      </c>
      <c r="M53">
        <v>1709</v>
      </c>
      <c r="N53">
        <v>69.5</v>
      </c>
      <c r="O53">
        <v>0.3</v>
      </c>
      <c r="P53">
        <v>395584</v>
      </c>
      <c r="Q53">
        <v>1821</v>
      </c>
      <c r="R53">
        <v>67.599999999999994</v>
      </c>
      <c r="S53">
        <v>0.3</v>
      </c>
      <c r="T53">
        <v>11250</v>
      </c>
      <c r="U53">
        <v>667</v>
      </c>
      <c r="V53">
        <v>1.9</v>
      </c>
      <c r="W53">
        <v>0.1</v>
      </c>
      <c r="X53">
        <v>6097</v>
      </c>
      <c r="Y53">
        <v>512</v>
      </c>
      <c r="Z53">
        <v>1</v>
      </c>
      <c r="AA53">
        <v>0.1</v>
      </c>
      <c r="AB53">
        <v>172439</v>
      </c>
      <c r="AC53">
        <v>1473</v>
      </c>
      <c r="AD53">
        <v>29.5</v>
      </c>
      <c r="AE53">
        <v>0.3</v>
      </c>
      <c r="AF53">
        <v>406834</v>
      </c>
      <c r="AG53">
        <v>1709</v>
      </c>
      <c r="AH53">
        <v>406834</v>
      </c>
      <c r="AI53" t="s">
        <v>0</v>
      </c>
      <c r="AJ53" t="s">
        <v>0</v>
      </c>
      <c r="AK53" t="s">
        <v>0</v>
      </c>
      <c r="AL53">
        <v>2.8</v>
      </c>
      <c r="AM53">
        <v>0.2</v>
      </c>
      <c r="AN53">
        <v>285484</v>
      </c>
      <c r="AO53">
        <v>486</v>
      </c>
      <c r="AP53">
        <v>285484</v>
      </c>
      <c r="AQ53" t="s">
        <v>0</v>
      </c>
      <c r="AR53">
        <v>186817</v>
      </c>
      <c r="AS53">
        <v>1309</v>
      </c>
      <c r="AT53">
        <v>65.400000000000006</v>
      </c>
      <c r="AU53">
        <v>0.4</v>
      </c>
      <c r="AV53">
        <v>186071</v>
      </c>
      <c r="AW53">
        <v>1310</v>
      </c>
      <c r="AX53">
        <v>65.2</v>
      </c>
      <c r="AY53">
        <v>0.4</v>
      </c>
      <c r="AZ53">
        <v>181413</v>
      </c>
      <c r="BA53">
        <v>1351</v>
      </c>
      <c r="BB53">
        <v>63.5</v>
      </c>
      <c r="BC53">
        <v>0.5</v>
      </c>
      <c r="BD53">
        <v>59186</v>
      </c>
      <c r="BE53">
        <v>725</v>
      </c>
      <c r="BF53">
        <v>59186</v>
      </c>
      <c r="BG53" t="s">
        <v>0</v>
      </c>
      <c r="BH53">
        <v>41674</v>
      </c>
      <c r="BI53">
        <v>989</v>
      </c>
      <c r="BJ53">
        <v>70.400000000000006</v>
      </c>
      <c r="BK53">
        <v>1.5</v>
      </c>
      <c r="BL53">
        <v>101090</v>
      </c>
      <c r="BM53">
        <v>840</v>
      </c>
      <c r="BN53">
        <v>101090</v>
      </c>
      <c r="BO53" t="s">
        <v>0</v>
      </c>
      <c r="BP53">
        <v>78831</v>
      </c>
      <c r="BQ53">
        <v>1356</v>
      </c>
      <c r="BR53">
        <v>78</v>
      </c>
      <c r="BS53">
        <v>1.1000000000000001</v>
      </c>
      <c r="BT53">
        <v>393855</v>
      </c>
      <c r="BU53">
        <v>1865</v>
      </c>
      <c r="BV53">
        <v>393855</v>
      </c>
      <c r="BW53" t="s">
        <v>0</v>
      </c>
      <c r="BX53">
        <v>316764</v>
      </c>
      <c r="BY53">
        <v>2682</v>
      </c>
      <c r="BZ53">
        <v>80.400000000000006</v>
      </c>
      <c r="CA53">
        <v>0.5</v>
      </c>
      <c r="CB53">
        <v>36806</v>
      </c>
      <c r="CC53">
        <v>1370</v>
      </c>
      <c r="CD53">
        <v>9.3000000000000007</v>
      </c>
      <c r="CE53">
        <v>0.3</v>
      </c>
      <c r="CF53">
        <v>1897</v>
      </c>
      <c r="CG53">
        <v>254</v>
      </c>
      <c r="CH53">
        <v>0.5</v>
      </c>
      <c r="CI53">
        <v>0.1</v>
      </c>
      <c r="CJ53">
        <v>14350</v>
      </c>
      <c r="CK53">
        <v>835</v>
      </c>
      <c r="CL53">
        <v>3.6</v>
      </c>
      <c r="CM53">
        <v>0.2</v>
      </c>
      <c r="CN53">
        <v>4770</v>
      </c>
      <c r="CO53">
        <v>522</v>
      </c>
      <c r="CP53">
        <v>1.2</v>
      </c>
      <c r="CQ53">
        <v>0.1</v>
      </c>
      <c r="CR53">
        <v>19268</v>
      </c>
      <c r="CS53">
        <v>907</v>
      </c>
      <c r="CT53">
        <v>4.9000000000000004</v>
      </c>
      <c r="CU53">
        <v>0.2</v>
      </c>
      <c r="CV53">
        <v>17.3</v>
      </c>
      <c r="CW53">
        <v>0.2</v>
      </c>
      <c r="CX53" t="s">
        <v>0</v>
      </c>
      <c r="CY53" t="s">
        <v>0</v>
      </c>
      <c r="CZ53">
        <v>395584</v>
      </c>
      <c r="DA53">
        <v>1821</v>
      </c>
      <c r="DB53">
        <v>395584</v>
      </c>
      <c r="DC53" t="s">
        <v>0</v>
      </c>
      <c r="DD53">
        <v>139588</v>
      </c>
      <c r="DE53">
        <v>1969</v>
      </c>
      <c r="DF53">
        <v>35.299999999999997</v>
      </c>
      <c r="DG53">
        <v>0.5</v>
      </c>
      <c r="DH53">
        <v>67471</v>
      </c>
      <c r="DI53">
        <v>1515</v>
      </c>
      <c r="DJ53">
        <v>17.100000000000001</v>
      </c>
      <c r="DK53">
        <v>0.4</v>
      </c>
      <c r="DL53">
        <v>87466</v>
      </c>
      <c r="DM53">
        <v>1673</v>
      </c>
      <c r="DN53">
        <v>22.1</v>
      </c>
      <c r="DO53">
        <v>0.4</v>
      </c>
      <c r="DP53">
        <v>50345</v>
      </c>
      <c r="DQ53">
        <v>1307</v>
      </c>
      <c r="DR53">
        <v>12.7</v>
      </c>
      <c r="DS53">
        <v>0.3</v>
      </c>
      <c r="DT53">
        <v>50714</v>
      </c>
      <c r="DU53">
        <v>1493</v>
      </c>
      <c r="DV53">
        <v>12.8</v>
      </c>
      <c r="DW53">
        <v>0.4</v>
      </c>
      <c r="DX53">
        <v>395584</v>
      </c>
      <c r="DY53">
        <v>1821</v>
      </c>
      <c r="DZ53">
        <v>395584</v>
      </c>
      <c r="EA53" t="s">
        <v>0</v>
      </c>
      <c r="EB53">
        <v>36856</v>
      </c>
      <c r="EC53">
        <v>1060</v>
      </c>
      <c r="ED53">
        <v>9.3000000000000007</v>
      </c>
      <c r="EE53">
        <v>0.3</v>
      </c>
      <c r="EF53">
        <v>29721</v>
      </c>
      <c r="EG53">
        <v>1083</v>
      </c>
      <c r="EH53">
        <v>7.5</v>
      </c>
      <c r="EI53">
        <v>0.3</v>
      </c>
      <c r="EJ53">
        <v>26976</v>
      </c>
      <c r="EK53">
        <v>1035</v>
      </c>
      <c r="EL53">
        <v>6.8</v>
      </c>
      <c r="EM53">
        <v>0.3</v>
      </c>
      <c r="EN53">
        <v>13858</v>
      </c>
      <c r="EO53">
        <v>647</v>
      </c>
      <c r="EP53">
        <v>3.5</v>
      </c>
      <c r="EQ53">
        <v>0.2</v>
      </c>
      <c r="ER53">
        <v>45671</v>
      </c>
      <c r="ES53">
        <v>1461</v>
      </c>
      <c r="ET53">
        <v>11.5</v>
      </c>
      <c r="EU53">
        <v>0.4</v>
      </c>
      <c r="EV53">
        <v>22769</v>
      </c>
      <c r="EW53">
        <v>985</v>
      </c>
      <c r="EX53">
        <v>5.8</v>
      </c>
      <c r="EY53">
        <v>0.3</v>
      </c>
      <c r="EZ53">
        <v>5725</v>
      </c>
      <c r="FA53">
        <v>503</v>
      </c>
      <c r="FB53">
        <v>1.4</v>
      </c>
      <c r="FC53">
        <v>0.1</v>
      </c>
      <c r="FD53">
        <v>22554</v>
      </c>
      <c r="FE53">
        <v>1012</v>
      </c>
      <c r="FF53">
        <v>5.7</v>
      </c>
      <c r="FG53">
        <v>0.3</v>
      </c>
      <c r="FH53">
        <v>26626</v>
      </c>
      <c r="FI53">
        <v>1370</v>
      </c>
      <c r="FJ53">
        <v>6.7</v>
      </c>
      <c r="FK53">
        <v>0.3</v>
      </c>
      <c r="FL53">
        <v>96977</v>
      </c>
      <c r="FM53">
        <v>1669</v>
      </c>
      <c r="FN53">
        <v>24.5</v>
      </c>
      <c r="FO53">
        <v>0.4</v>
      </c>
      <c r="FP53">
        <v>31822</v>
      </c>
      <c r="FQ53">
        <v>1366</v>
      </c>
      <c r="FR53">
        <v>8</v>
      </c>
      <c r="FS53">
        <v>0.4</v>
      </c>
      <c r="FT53">
        <v>16875</v>
      </c>
      <c r="FU53">
        <v>905</v>
      </c>
      <c r="FV53">
        <v>4.3</v>
      </c>
      <c r="FW53">
        <v>0.2</v>
      </c>
      <c r="FX53">
        <v>19154</v>
      </c>
      <c r="FY53">
        <v>867</v>
      </c>
      <c r="FZ53">
        <v>4.8</v>
      </c>
      <c r="GA53">
        <v>0.2</v>
      </c>
      <c r="GB53">
        <v>395584</v>
      </c>
      <c r="GC53">
        <v>1821</v>
      </c>
      <c r="GD53">
        <v>395584</v>
      </c>
      <c r="GE53" t="s">
        <v>0</v>
      </c>
      <c r="GF53">
        <v>300084</v>
      </c>
      <c r="GG53">
        <v>2617</v>
      </c>
      <c r="GH53">
        <v>75.900000000000006</v>
      </c>
      <c r="GI53">
        <v>0.5</v>
      </c>
      <c r="GJ53">
        <v>63431</v>
      </c>
      <c r="GK53">
        <v>1536</v>
      </c>
      <c r="GL53">
        <v>16</v>
      </c>
      <c r="GM53">
        <v>0.4</v>
      </c>
      <c r="GN53">
        <v>31038</v>
      </c>
      <c r="GO53">
        <v>1164</v>
      </c>
      <c r="GP53">
        <v>7.8</v>
      </c>
      <c r="GQ53">
        <v>0.3</v>
      </c>
      <c r="GR53">
        <v>1031</v>
      </c>
      <c r="GS53">
        <v>203</v>
      </c>
      <c r="GT53">
        <v>0.3</v>
      </c>
      <c r="GU53">
        <v>0.1</v>
      </c>
      <c r="GV53">
        <v>305163</v>
      </c>
      <c r="GW53">
        <v>1843</v>
      </c>
      <c r="GX53">
        <v>305163</v>
      </c>
      <c r="GY53" t="s">
        <v>0</v>
      </c>
      <c r="GZ53">
        <v>18488</v>
      </c>
      <c r="HA53">
        <v>839</v>
      </c>
      <c r="HB53">
        <v>6.1</v>
      </c>
      <c r="HC53">
        <v>0.3</v>
      </c>
      <c r="HD53">
        <v>13946</v>
      </c>
      <c r="HE53">
        <v>743</v>
      </c>
      <c r="HF53">
        <v>4.5999999999999996</v>
      </c>
      <c r="HG53">
        <v>0.2</v>
      </c>
      <c r="HH53">
        <v>26735</v>
      </c>
      <c r="HI53">
        <v>1001</v>
      </c>
      <c r="HJ53">
        <v>8.8000000000000007</v>
      </c>
      <c r="HK53">
        <v>0.3</v>
      </c>
      <c r="HL53">
        <v>29627</v>
      </c>
      <c r="HM53">
        <v>1167</v>
      </c>
      <c r="HN53">
        <v>9.6999999999999993</v>
      </c>
      <c r="HO53">
        <v>0.4</v>
      </c>
      <c r="HP53">
        <v>41423</v>
      </c>
      <c r="HQ53">
        <v>1244</v>
      </c>
      <c r="HR53">
        <v>13.6</v>
      </c>
      <c r="HS53">
        <v>0.4</v>
      </c>
      <c r="HT53">
        <v>56626</v>
      </c>
      <c r="HU53">
        <v>1349</v>
      </c>
      <c r="HV53">
        <v>18.600000000000001</v>
      </c>
      <c r="HW53">
        <v>0.4</v>
      </c>
      <c r="HX53">
        <v>42372</v>
      </c>
      <c r="HY53">
        <v>1234</v>
      </c>
      <c r="HZ53">
        <v>13.9</v>
      </c>
      <c r="IA53">
        <v>0.4</v>
      </c>
      <c r="IB53">
        <v>45763</v>
      </c>
      <c r="IC53">
        <v>1123</v>
      </c>
      <c r="ID53">
        <v>15</v>
      </c>
      <c r="IE53">
        <v>0.4</v>
      </c>
      <c r="IF53">
        <v>15324</v>
      </c>
      <c r="IG53">
        <v>730</v>
      </c>
      <c r="IH53">
        <v>5</v>
      </c>
      <c r="II53">
        <v>0.2</v>
      </c>
      <c r="IJ53">
        <v>14859</v>
      </c>
      <c r="IK53">
        <v>643</v>
      </c>
      <c r="IL53">
        <v>4.9000000000000004</v>
      </c>
      <c r="IM53">
        <v>0.2</v>
      </c>
      <c r="IN53">
        <v>59114</v>
      </c>
      <c r="IO53">
        <v>853</v>
      </c>
      <c r="IP53" t="s">
        <v>0</v>
      </c>
      <c r="IQ53" t="s">
        <v>0</v>
      </c>
      <c r="IR53">
        <v>78828</v>
      </c>
      <c r="IS53">
        <v>818</v>
      </c>
      <c r="IT53" t="s">
        <v>0</v>
      </c>
      <c r="IU53" t="s">
        <v>0</v>
      </c>
      <c r="IV53">
        <v>252068</v>
      </c>
      <c r="IW53">
        <v>1757</v>
      </c>
      <c r="IX53">
        <v>82.6</v>
      </c>
      <c r="IY53">
        <v>0.3</v>
      </c>
      <c r="IZ53">
        <v>77854</v>
      </c>
      <c r="JA53">
        <v>922</v>
      </c>
      <c r="JB53" t="s">
        <v>0</v>
      </c>
      <c r="JC53" t="s">
        <v>0</v>
      </c>
      <c r="JD53">
        <v>80846</v>
      </c>
      <c r="JE53">
        <v>972</v>
      </c>
      <c r="JF53">
        <v>26.5</v>
      </c>
      <c r="JG53">
        <v>0.3</v>
      </c>
      <c r="JH53">
        <v>17391</v>
      </c>
      <c r="JI53">
        <v>170</v>
      </c>
      <c r="JJ53" t="s">
        <v>0</v>
      </c>
      <c r="JK53" t="s">
        <v>0</v>
      </c>
      <c r="JL53">
        <v>37318</v>
      </c>
      <c r="JM53">
        <v>987</v>
      </c>
      <c r="JN53">
        <v>12.2</v>
      </c>
      <c r="JO53">
        <v>0.3</v>
      </c>
      <c r="JP53">
        <v>20764</v>
      </c>
      <c r="JQ53">
        <v>1140</v>
      </c>
      <c r="JR53" t="s">
        <v>0</v>
      </c>
      <c r="JS53" t="s">
        <v>0</v>
      </c>
      <c r="JT53">
        <v>8776</v>
      </c>
      <c r="JU53">
        <v>592</v>
      </c>
      <c r="JV53">
        <v>2.9</v>
      </c>
      <c r="JW53">
        <v>0.2</v>
      </c>
      <c r="JX53">
        <v>9180</v>
      </c>
      <c r="JY53">
        <v>393</v>
      </c>
      <c r="JZ53" t="s">
        <v>0</v>
      </c>
      <c r="KA53" t="s">
        <v>0</v>
      </c>
      <c r="KB53">
        <v>5543</v>
      </c>
      <c r="KC53">
        <v>566</v>
      </c>
      <c r="KD53">
        <v>1.8</v>
      </c>
      <c r="KE53">
        <v>0.2</v>
      </c>
      <c r="KF53">
        <v>3326</v>
      </c>
      <c r="KG53">
        <v>424</v>
      </c>
      <c r="KH53" t="s">
        <v>0</v>
      </c>
      <c r="KI53" t="s">
        <v>0</v>
      </c>
      <c r="KJ53">
        <v>22862</v>
      </c>
      <c r="KK53">
        <v>944</v>
      </c>
      <c r="KL53">
        <v>7.5</v>
      </c>
      <c r="KM53">
        <v>0.3</v>
      </c>
      <c r="KN53">
        <v>183466</v>
      </c>
      <c r="KO53">
        <v>1680</v>
      </c>
      <c r="KP53">
        <v>183466</v>
      </c>
      <c r="KQ53" t="s">
        <v>0</v>
      </c>
      <c r="KR53">
        <v>5941</v>
      </c>
      <c r="KS53">
        <v>531</v>
      </c>
      <c r="KT53">
        <v>3.2</v>
      </c>
      <c r="KU53">
        <v>0.3</v>
      </c>
      <c r="KV53">
        <v>3424</v>
      </c>
      <c r="KW53">
        <v>400</v>
      </c>
      <c r="KX53">
        <v>1.9</v>
      </c>
      <c r="KY53">
        <v>0.2</v>
      </c>
      <c r="KZ53">
        <v>9415</v>
      </c>
      <c r="LA53">
        <v>594</v>
      </c>
      <c r="LB53">
        <v>5.0999999999999996</v>
      </c>
      <c r="LC53">
        <v>0.3</v>
      </c>
      <c r="LD53">
        <v>12748</v>
      </c>
      <c r="LE53">
        <v>723</v>
      </c>
      <c r="LF53">
        <v>6.9</v>
      </c>
      <c r="LG53">
        <v>0.4</v>
      </c>
      <c r="LH53">
        <v>21279</v>
      </c>
      <c r="LI53">
        <v>921</v>
      </c>
      <c r="LJ53">
        <v>11.6</v>
      </c>
      <c r="LK53">
        <v>0.5</v>
      </c>
      <c r="LL53">
        <v>35806</v>
      </c>
      <c r="LM53">
        <v>1079</v>
      </c>
      <c r="LN53">
        <v>19.5</v>
      </c>
      <c r="LO53">
        <v>0.6</v>
      </c>
      <c r="LP53">
        <v>31816</v>
      </c>
      <c r="LQ53">
        <v>1055</v>
      </c>
      <c r="LR53">
        <v>17.3</v>
      </c>
      <c r="LS53">
        <v>0.6</v>
      </c>
      <c r="LT53">
        <v>37581</v>
      </c>
      <c r="LU53">
        <v>993</v>
      </c>
      <c r="LV53">
        <v>20.5</v>
      </c>
      <c r="LW53">
        <v>0.5</v>
      </c>
      <c r="LX53">
        <v>12811</v>
      </c>
      <c r="LY53">
        <v>679</v>
      </c>
      <c r="LZ53">
        <v>7</v>
      </c>
      <c r="MA53">
        <v>0.4</v>
      </c>
      <c r="MB53">
        <v>12645</v>
      </c>
      <c r="MC53">
        <v>568</v>
      </c>
      <c r="MD53">
        <v>6.9</v>
      </c>
      <c r="ME53">
        <v>0.3</v>
      </c>
      <c r="MF53">
        <v>77277</v>
      </c>
      <c r="MG53">
        <v>1026</v>
      </c>
      <c r="MH53" t="s">
        <v>0</v>
      </c>
      <c r="MI53" t="s">
        <v>0</v>
      </c>
      <c r="MJ53">
        <v>96309</v>
      </c>
      <c r="MK53">
        <v>1164</v>
      </c>
      <c r="ML53" t="s">
        <v>0</v>
      </c>
      <c r="MM53" t="s">
        <v>0</v>
      </c>
      <c r="MN53">
        <v>33107</v>
      </c>
      <c r="MO53">
        <v>349</v>
      </c>
      <c r="MP53" t="s">
        <v>0</v>
      </c>
      <c r="MQ53" t="s">
        <v>0</v>
      </c>
      <c r="MR53">
        <v>121697</v>
      </c>
      <c r="MS53">
        <v>1768</v>
      </c>
      <c r="MT53">
        <v>121697</v>
      </c>
      <c r="MU53" t="s">
        <v>0</v>
      </c>
      <c r="MV53">
        <v>35176</v>
      </c>
      <c r="MW53">
        <v>664</v>
      </c>
      <c r="MX53" t="s">
        <v>0</v>
      </c>
      <c r="MY53" t="s">
        <v>0</v>
      </c>
      <c r="MZ53">
        <v>49357</v>
      </c>
      <c r="NA53">
        <v>1113</v>
      </c>
      <c r="NB53" t="s">
        <v>0</v>
      </c>
      <c r="NC53" t="s">
        <v>0</v>
      </c>
      <c r="ND53">
        <v>32791</v>
      </c>
      <c r="NE53">
        <v>495</v>
      </c>
      <c r="NF53" t="s">
        <v>0</v>
      </c>
      <c r="NG53" t="s">
        <v>0</v>
      </c>
      <c r="NH53">
        <v>50892</v>
      </c>
      <c r="NI53">
        <v>401</v>
      </c>
      <c r="NJ53" t="s">
        <v>0</v>
      </c>
      <c r="NK53" t="s">
        <v>0</v>
      </c>
      <c r="NL53">
        <v>36512</v>
      </c>
      <c r="NM53">
        <v>343</v>
      </c>
      <c r="NN53" t="s">
        <v>0</v>
      </c>
      <c r="NO53" t="s">
        <v>0</v>
      </c>
      <c r="NP53">
        <v>720312</v>
      </c>
      <c r="NQ53">
        <v>512</v>
      </c>
      <c r="NR53">
        <v>720312</v>
      </c>
      <c r="NS53" t="s">
        <v>0</v>
      </c>
      <c r="NT53">
        <v>658279</v>
      </c>
      <c r="NU53">
        <v>2247</v>
      </c>
      <c r="NV53">
        <v>91.4</v>
      </c>
      <c r="NW53">
        <v>0.3</v>
      </c>
      <c r="NX53">
        <v>576132</v>
      </c>
      <c r="NY53">
        <v>3564</v>
      </c>
      <c r="NZ53">
        <v>80</v>
      </c>
      <c r="OA53">
        <v>0.5</v>
      </c>
      <c r="OB53">
        <v>177148</v>
      </c>
      <c r="OC53">
        <v>2455</v>
      </c>
      <c r="OD53">
        <v>24.6</v>
      </c>
      <c r="OE53">
        <v>0.3</v>
      </c>
      <c r="OF53">
        <v>62033</v>
      </c>
      <c r="OG53">
        <v>2196</v>
      </c>
      <c r="OH53">
        <v>8.6</v>
      </c>
      <c r="OI53">
        <v>0.3</v>
      </c>
      <c r="OJ53">
        <v>167352</v>
      </c>
      <c r="OK53">
        <v>289</v>
      </c>
      <c r="OL53">
        <v>167352</v>
      </c>
      <c r="OM53" t="s">
        <v>0</v>
      </c>
      <c r="ON53">
        <v>12674</v>
      </c>
      <c r="OO53">
        <v>940</v>
      </c>
      <c r="OP53">
        <v>7.6</v>
      </c>
      <c r="OQ53">
        <v>0.6</v>
      </c>
      <c r="OR53">
        <v>454215</v>
      </c>
      <c r="OS53">
        <v>623</v>
      </c>
      <c r="OT53">
        <v>454215</v>
      </c>
      <c r="OU53" t="s">
        <v>0</v>
      </c>
      <c r="OV53">
        <v>377800</v>
      </c>
      <c r="OW53">
        <v>1637</v>
      </c>
      <c r="OX53">
        <v>377800</v>
      </c>
      <c r="OY53" t="s">
        <v>0</v>
      </c>
      <c r="OZ53">
        <v>367562</v>
      </c>
      <c r="PA53">
        <v>1797</v>
      </c>
      <c r="PB53">
        <v>367562</v>
      </c>
      <c r="PC53" t="s">
        <v>0</v>
      </c>
      <c r="PD53">
        <v>333131</v>
      </c>
      <c r="PE53">
        <v>2160</v>
      </c>
      <c r="PF53">
        <v>90.6</v>
      </c>
      <c r="PG53">
        <v>0.4</v>
      </c>
      <c r="PH53">
        <v>320202</v>
      </c>
      <c r="PI53">
        <v>2423</v>
      </c>
      <c r="PJ53">
        <v>87.1</v>
      </c>
      <c r="PK53">
        <v>0.5</v>
      </c>
      <c r="PL53">
        <v>22219</v>
      </c>
      <c r="PM53">
        <v>1110</v>
      </c>
      <c r="PN53">
        <v>6</v>
      </c>
      <c r="PO53">
        <v>0.3</v>
      </c>
      <c r="PP53">
        <v>34431</v>
      </c>
      <c r="PQ53">
        <v>1424</v>
      </c>
      <c r="PR53">
        <v>9.4</v>
      </c>
      <c r="PS53">
        <v>0.4</v>
      </c>
      <c r="PT53">
        <v>10238</v>
      </c>
      <c r="PU53">
        <v>650</v>
      </c>
      <c r="PV53">
        <v>10238</v>
      </c>
      <c r="PW53" t="s">
        <v>0</v>
      </c>
      <c r="PX53">
        <v>6691</v>
      </c>
      <c r="PY53">
        <v>487</v>
      </c>
      <c r="PZ53">
        <v>65.400000000000006</v>
      </c>
      <c r="QA53">
        <v>3.8</v>
      </c>
      <c r="QB53">
        <v>4830</v>
      </c>
      <c r="QC53">
        <v>408</v>
      </c>
      <c r="QD53">
        <v>47.2</v>
      </c>
      <c r="QE53">
        <v>3.9</v>
      </c>
      <c r="QF53">
        <v>2103</v>
      </c>
      <c r="QG53">
        <v>326</v>
      </c>
      <c r="QH53">
        <v>20.5</v>
      </c>
      <c r="QI53">
        <v>2.9</v>
      </c>
      <c r="QJ53">
        <v>3547</v>
      </c>
      <c r="QK53">
        <v>501</v>
      </c>
      <c r="QL53">
        <v>34.6</v>
      </c>
      <c r="QM53">
        <v>3.8</v>
      </c>
      <c r="QN53">
        <v>76415</v>
      </c>
      <c r="QO53">
        <v>1529</v>
      </c>
      <c r="QP53">
        <v>76415</v>
      </c>
      <c r="QQ53" t="s">
        <v>0</v>
      </c>
      <c r="QR53">
        <v>65336</v>
      </c>
      <c r="QS53">
        <v>1504</v>
      </c>
      <c r="QT53">
        <v>85.5</v>
      </c>
      <c r="QU53">
        <v>0.8</v>
      </c>
      <c r="QV53">
        <v>50179</v>
      </c>
      <c r="QW53">
        <v>1258</v>
      </c>
      <c r="QX53">
        <v>65.7</v>
      </c>
      <c r="QY53">
        <v>1</v>
      </c>
      <c r="QZ53">
        <v>20600</v>
      </c>
      <c r="RA53">
        <v>870</v>
      </c>
      <c r="RB53">
        <v>27</v>
      </c>
      <c r="RC53">
        <v>1</v>
      </c>
      <c r="RD53">
        <v>11079</v>
      </c>
      <c r="RE53">
        <v>669</v>
      </c>
      <c r="RF53">
        <v>14.5</v>
      </c>
      <c r="RG53">
        <v>0.8</v>
      </c>
      <c r="RH53" t="s">
        <v>0</v>
      </c>
      <c r="RI53" t="s">
        <v>0</v>
      </c>
      <c r="RJ53">
        <v>6.9</v>
      </c>
      <c r="RK53">
        <v>0.4</v>
      </c>
      <c r="RL53" t="s">
        <v>0</v>
      </c>
      <c r="RM53" t="s">
        <v>0</v>
      </c>
      <c r="RN53">
        <v>11.7</v>
      </c>
      <c r="RO53">
        <v>0.7</v>
      </c>
      <c r="RP53" t="s">
        <v>0</v>
      </c>
      <c r="RQ53" t="s">
        <v>0</v>
      </c>
      <c r="RR53">
        <v>15.5</v>
      </c>
      <c r="RS53">
        <v>1.9</v>
      </c>
      <c r="RT53" t="s">
        <v>0</v>
      </c>
      <c r="RU53" t="s">
        <v>0</v>
      </c>
      <c r="RV53">
        <v>2.9</v>
      </c>
      <c r="RW53">
        <v>0.2</v>
      </c>
      <c r="RX53" t="s">
        <v>0</v>
      </c>
      <c r="RY53" t="s">
        <v>0</v>
      </c>
      <c r="RZ53">
        <v>3.9</v>
      </c>
      <c r="SA53">
        <v>0.5</v>
      </c>
      <c r="SB53" t="s">
        <v>0</v>
      </c>
      <c r="SC53" t="s">
        <v>0</v>
      </c>
      <c r="SD53">
        <v>3.5</v>
      </c>
      <c r="SE53">
        <v>1</v>
      </c>
      <c r="SF53" t="s">
        <v>0</v>
      </c>
      <c r="SG53" t="s">
        <v>0</v>
      </c>
      <c r="SH53">
        <v>28.2</v>
      </c>
      <c r="SI53">
        <v>2.1</v>
      </c>
      <c r="SJ53" t="s">
        <v>0</v>
      </c>
      <c r="SK53" t="s">
        <v>0</v>
      </c>
      <c r="SL53">
        <v>35.799999999999997</v>
      </c>
      <c r="SM53">
        <v>2.7</v>
      </c>
      <c r="SN53" t="s">
        <v>0</v>
      </c>
      <c r="SO53" t="s">
        <v>0</v>
      </c>
      <c r="SP53">
        <v>49.3</v>
      </c>
      <c r="SQ53">
        <v>6.4</v>
      </c>
      <c r="SR53" t="s">
        <v>0</v>
      </c>
      <c r="SS53" t="s">
        <v>0</v>
      </c>
      <c r="ST53">
        <v>11.2</v>
      </c>
      <c r="SU53">
        <v>0.3</v>
      </c>
      <c r="SV53" t="s">
        <v>0</v>
      </c>
      <c r="SW53" t="s">
        <v>0</v>
      </c>
      <c r="SX53">
        <v>13</v>
      </c>
      <c r="SY53">
        <v>0.7</v>
      </c>
      <c r="SZ53" t="s">
        <v>0</v>
      </c>
      <c r="TA53" t="s">
        <v>0</v>
      </c>
      <c r="TB53">
        <v>12.6</v>
      </c>
      <c r="TC53">
        <v>0.7</v>
      </c>
      <c r="TD53" t="s">
        <v>0</v>
      </c>
      <c r="TE53" t="s">
        <v>0</v>
      </c>
      <c r="TF53">
        <v>15.1</v>
      </c>
      <c r="TG53">
        <v>1</v>
      </c>
      <c r="TH53" t="s">
        <v>0</v>
      </c>
      <c r="TI53" t="s">
        <v>0</v>
      </c>
      <c r="TJ53">
        <v>11.5</v>
      </c>
      <c r="TK53">
        <v>0.8</v>
      </c>
      <c r="TL53" t="s">
        <v>0</v>
      </c>
      <c r="TM53" t="s">
        <v>0</v>
      </c>
      <c r="TN53">
        <v>10.6</v>
      </c>
      <c r="TO53">
        <v>0.3</v>
      </c>
      <c r="TP53" t="s">
        <v>0</v>
      </c>
      <c r="TQ53" t="s">
        <v>0</v>
      </c>
      <c r="TR53">
        <v>11</v>
      </c>
      <c r="TS53">
        <v>0.3</v>
      </c>
      <c r="TT53" t="s">
        <v>0</v>
      </c>
      <c r="TU53" t="s">
        <v>0</v>
      </c>
      <c r="TV53">
        <v>9.1</v>
      </c>
      <c r="TW53">
        <v>0.4</v>
      </c>
      <c r="TX53" t="s">
        <v>0</v>
      </c>
      <c r="TY53" t="s">
        <v>0</v>
      </c>
      <c r="TZ53">
        <v>7.5</v>
      </c>
      <c r="UA53">
        <v>0.4</v>
      </c>
      <c r="UB53" t="s">
        <v>0</v>
      </c>
      <c r="UC53" t="s">
        <v>0</v>
      </c>
      <c r="UD53">
        <v>22.9</v>
      </c>
      <c r="UE53">
        <v>0.6</v>
      </c>
    </row>
    <row r="54" spans="1:551" x14ac:dyDescent="0.25">
      <c r="A54" t="s">
        <v>657</v>
      </c>
      <c r="B54">
        <v>39</v>
      </c>
      <c r="C54" t="s">
        <v>658</v>
      </c>
      <c r="D54">
        <v>9255859</v>
      </c>
      <c r="E54">
        <v>1940</v>
      </c>
      <c r="F54">
        <v>9255859</v>
      </c>
      <c r="G54" t="s">
        <v>0</v>
      </c>
      <c r="H54">
        <v>5857720</v>
      </c>
      <c r="I54">
        <v>10337</v>
      </c>
      <c r="J54">
        <v>63.3</v>
      </c>
      <c r="K54">
        <v>0.1</v>
      </c>
      <c r="L54">
        <v>5849603</v>
      </c>
      <c r="M54">
        <v>10437</v>
      </c>
      <c r="N54">
        <v>63.2</v>
      </c>
      <c r="O54">
        <v>0.1</v>
      </c>
      <c r="P54">
        <v>5425647</v>
      </c>
      <c r="Q54">
        <v>11813</v>
      </c>
      <c r="R54">
        <v>58.6</v>
      </c>
      <c r="S54">
        <v>0.1</v>
      </c>
      <c r="T54">
        <v>423956</v>
      </c>
      <c r="U54">
        <v>5337</v>
      </c>
      <c r="V54">
        <v>4.5999999999999996</v>
      </c>
      <c r="W54">
        <v>0.1</v>
      </c>
      <c r="X54">
        <v>8117</v>
      </c>
      <c r="Y54">
        <v>601</v>
      </c>
      <c r="Z54">
        <v>0.1</v>
      </c>
      <c r="AA54">
        <v>0.1</v>
      </c>
      <c r="AB54">
        <v>3398139</v>
      </c>
      <c r="AC54">
        <v>10130</v>
      </c>
      <c r="AD54">
        <v>36.700000000000003</v>
      </c>
      <c r="AE54">
        <v>0.1</v>
      </c>
      <c r="AF54">
        <v>5849603</v>
      </c>
      <c r="AG54">
        <v>10437</v>
      </c>
      <c r="AH54">
        <v>5849603</v>
      </c>
      <c r="AI54" t="s">
        <v>0</v>
      </c>
      <c r="AJ54" t="s">
        <v>0</v>
      </c>
      <c r="AK54" t="s">
        <v>0</v>
      </c>
      <c r="AL54">
        <v>7.2</v>
      </c>
      <c r="AM54">
        <v>0.1</v>
      </c>
      <c r="AN54">
        <v>4774154</v>
      </c>
      <c r="AO54">
        <v>1535</v>
      </c>
      <c r="AP54">
        <v>4774154</v>
      </c>
      <c r="AQ54" t="s">
        <v>0</v>
      </c>
      <c r="AR54">
        <v>2813276</v>
      </c>
      <c r="AS54">
        <v>6428</v>
      </c>
      <c r="AT54">
        <v>58.9</v>
      </c>
      <c r="AU54">
        <v>0.1</v>
      </c>
      <c r="AV54">
        <v>2812044</v>
      </c>
      <c r="AW54">
        <v>6458</v>
      </c>
      <c r="AX54">
        <v>58.9</v>
      </c>
      <c r="AY54">
        <v>0.1</v>
      </c>
      <c r="AZ54">
        <v>2621263</v>
      </c>
      <c r="BA54">
        <v>6768</v>
      </c>
      <c r="BB54">
        <v>54.9</v>
      </c>
      <c r="BC54">
        <v>0.1</v>
      </c>
      <c r="BD54">
        <v>804928</v>
      </c>
      <c r="BE54">
        <v>3203</v>
      </c>
      <c r="BF54">
        <v>804928</v>
      </c>
      <c r="BG54" t="s">
        <v>0</v>
      </c>
      <c r="BH54">
        <v>556133</v>
      </c>
      <c r="BI54">
        <v>4013</v>
      </c>
      <c r="BJ54">
        <v>69.099999999999994</v>
      </c>
      <c r="BK54">
        <v>0.4</v>
      </c>
      <c r="BL54">
        <v>1695113</v>
      </c>
      <c r="BM54">
        <v>3669</v>
      </c>
      <c r="BN54">
        <v>1695113</v>
      </c>
      <c r="BO54" t="s">
        <v>0</v>
      </c>
      <c r="BP54">
        <v>1238810</v>
      </c>
      <c r="BQ54">
        <v>5913</v>
      </c>
      <c r="BR54">
        <v>73.099999999999994</v>
      </c>
      <c r="BS54">
        <v>0.3</v>
      </c>
      <c r="BT54">
        <v>5320795</v>
      </c>
      <c r="BU54">
        <v>12457</v>
      </c>
      <c r="BV54">
        <v>5320795</v>
      </c>
      <c r="BW54" t="s">
        <v>0</v>
      </c>
      <c r="BX54">
        <v>4436671</v>
      </c>
      <c r="BY54">
        <v>12739</v>
      </c>
      <c r="BZ54">
        <v>83.4</v>
      </c>
      <c r="CA54">
        <v>0.1</v>
      </c>
      <c r="CB54">
        <v>415528</v>
      </c>
      <c r="CC54">
        <v>5007</v>
      </c>
      <c r="CD54">
        <v>7.8</v>
      </c>
      <c r="CE54">
        <v>0.1</v>
      </c>
      <c r="CF54">
        <v>88275</v>
      </c>
      <c r="CG54">
        <v>2100</v>
      </c>
      <c r="CH54">
        <v>1.7</v>
      </c>
      <c r="CI54">
        <v>0.1</v>
      </c>
      <c r="CJ54">
        <v>122001</v>
      </c>
      <c r="CK54">
        <v>2394</v>
      </c>
      <c r="CL54">
        <v>2.2999999999999998</v>
      </c>
      <c r="CM54">
        <v>0.1</v>
      </c>
      <c r="CN54">
        <v>60949</v>
      </c>
      <c r="CO54">
        <v>1968</v>
      </c>
      <c r="CP54">
        <v>1.1000000000000001</v>
      </c>
      <c r="CQ54">
        <v>0.1</v>
      </c>
      <c r="CR54">
        <v>197371</v>
      </c>
      <c r="CS54">
        <v>2866</v>
      </c>
      <c r="CT54">
        <v>3.7</v>
      </c>
      <c r="CU54">
        <v>0.1</v>
      </c>
      <c r="CV54">
        <v>23.3</v>
      </c>
      <c r="CW54">
        <v>0.1</v>
      </c>
      <c r="CX54" t="s">
        <v>0</v>
      </c>
      <c r="CY54" t="s">
        <v>0</v>
      </c>
      <c r="CZ54">
        <v>5425647</v>
      </c>
      <c r="DA54">
        <v>11813</v>
      </c>
      <c r="DB54">
        <v>5425647</v>
      </c>
      <c r="DC54" t="s">
        <v>0</v>
      </c>
      <c r="DD54">
        <v>1921401</v>
      </c>
      <c r="DE54">
        <v>12041</v>
      </c>
      <c r="DF54">
        <v>35.4</v>
      </c>
      <c r="DG54">
        <v>0.2</v>
      </c>
      <c r="DH54">
        <v>948351</v>
      </c>
      <c r="DI54">
        <v>7662</v>
      </c>
      <c r="DJ54">
        <v>17.5</v>
      </c>
      <c r="DK54">
        <v>0.1</v>
      </c>
      <c r="DL54">
        <v>1284064</v>
      </c>
      <c r="DM54">
        <v>6776</v>
      </c>
      <c r="DN54">
        <v>23.7</v>
      </c>
      <c r="DO54">
        <v>0.1</v>
      </c>
      <c r="DP54">
        <v>412735</v>
      </c>
      <c r="DQ54">
        <v>4294</v>
      </c>
      <c r="DR54">
        <v>7.6</v>
      </c>
      <c r="DS54">
        <v>0.1</v>
      </c>
      <c r="DT54">
        <v>859096</v>
      </c>
      <c r="DU54">
        <v>6050</v>
      </c>
      <c r="DV54">
        <v>15.8</v>
      </c>
      <c r="DW54">
        <v>0.1</v>
      </c>
      <c r="DX54">
        <v>5425647</v>
      </c>
      <c r="DY54">
        <v>11813</v>
      </c>
      <c r="DZ54">
        <v>5425647</v>
      </c>
      <c r="EA54" t="s">
        <v>0</v>
      </c>
      <c r="EB54">
        <v>58264</v>
      </c>
      <c r="EC54">
        <v>1850</v>
      </c>
      <c r="ED54">
        <v>1.1000000000000001</v>
      </c>
      <c r="EE54">
        <v>0.1</v>
      </c>
      <c r="EF54">
        <v>277035</v>
      </c>
      <c r="EG54">
        <v>3898</v>
      </c>
      <c r="EH54">
        <v>5.0999999999999996</v>
      </c>
      <c r="EI54">
        <v>0.1</v>
      </c>
      <c r="EJ54">
        <v>841515</v>
      </c>
      <c r="EK54">
        <v>5415</v>
      </c>
      <c r="EL54">
        <v>15.5</v>
      </c>
      <c r="EM54">
        <v>0.1</v>
      </c>
      <c r="EN54">
        <v>148026</v>
      </c>
      <c r="EO54">
        <v>3142</v>
      </c>
      <c r="EP54">
        <v>2.7</v>
      </c>
      <c r="EQ54">
        <v>0.1</v>
      </c>
      <c r="ER54">
        <v>633530</v>
      </c>
      <c r="ES54">
        <v>5508</v>
      </c>
      <c r="ET54">
        <v>11.7</v>
      </c>
      <c r="EU54">
        <v>0.1</v>
      </c>
      <c r="EV54">
        <v>262232</v>
      </c>
      <c r="EW54">
        <v>3760</v>
      </c>
      <c r="EX54">
        <v>4.8</v>
      </c>
      <c r="EY54">
        <v>0.1</v>
      </c>
      <c r="EZ54">
        <v>91987</v>
      </c>
      <c r="FA54">
        <v>2228</v>
      </c>
      <c r="FB54">
        <v>1.7</v>
      </c>
      <c r="FC54">
        <v>0.1</v>
      </c>
      <c r="FD54">
        <v>347200</v>
      </c>
      <c r="FE54">
        <v>4394</v>
      </c>
      <c r="FF54">
        <v>6.4</v>
      </c>
      <c r="FG54">
        <v>0.1</v>
      </c>
      <c r="FH54">
        <v>509829</v>
      </c>
      <c r="FI54">
        <v>4680</v>
      </c>
      <c r="FJ54">
        <v>9.4</v>
      </c>
      <c r="FK54">
        <v>0.1</v>
      </c>
      <c r="FL54">
        <v>1310242</v>
      </c>
      <c r="FM54">
        <v>8812</v>
      </c>
      <c r="FN54">
        <v>24.1</v>
      </c>
      <c r="FO54">
        <v>0.1</v>
      </c>
      <c r="FP54">
        <v>497112</v>
      </c>
      <c r="FQ54">
        <v>5555</v>
      </c>
      <c r="FR54">
        <v>9.1999999999999993</v>
      </c>
      <c r="FS54">
        <v>0.1</v>
      </c>
      <c r="FT54">
        <v>240997</v>
      </c>
      <c r="FU54">
        <v>3528</v>
      </c>
      <c r="FV54">
        <v>4.4000000000000004</v>
      </c>
      <c r="FW54">
        <v>0.1</v>
      </c>
      <c r="FX54">
        <v>207678</v>
      </c>
      <c r="FY54">
        <v>3443</v>
      </c>
      <c r="FZ54">
        <v>3.8</v>
      </c>
      <c r="GA54">
        <v>0.1</v>
      </c>
      <c r="GB54">
        <v>5425647</v>
      </c>
      <c r="GC54">
        <v>11813</v>
      </c>
      <c r="GD54">
        <v>5425647</v>
      </c>
      <c r="GE54" t="s">
        <v>0</v>
      </c>
      <c r="GF54">
        <v>4487097</v>
      </c>
      <c r="GG54">
        <v>10637</v>
      </c>
      <c r="GH54">
        <v>82.7</v>
      </c>
      <c r="GI54">
        <v>0.1</v>
      </c>
      <c r="GJ54">
        <v>665716</v>
      </c>
      <c r="GK54">
        <v>6436</v>
      </c>
      <c r="GL54">
        <v>12.3</v>
      </c>
      <c r="GM54">
        <v>0.1</v>
      </c>
      <c r="GN54">
        <v>265330</v>
      </c>
      <c r="GO54">
        <v>3516</v>
      </c>
      <c r="GP54">
        <v>4.9000000000000004</v>
      </c>
      <c r="GQ54">
        <v>0.1</v>
      </c>
      <c r="GR54">
        <v>7504</v>
      </c>
      <c r="GS54">
        <v>568</v>
      </c>
      <c r="GT54">
        <v>0.1</v>
      </c>
      <c r="GU54">
        <v>0.1</v>
      </c>
      <c r="GV54">
        <v>4601449</v>
      </c>
      <c r="GW54">
        <v>10577</v>
      </c>
      <c r="GX54">
        <v>4601449</v>
      </c>
      <c r="GY54" t="s">
        <v>0</v>
      </c>
      <c r="GZ54">
        <v>362790</v>
      </c>
      <c r="HA54">
        <v>4425</v>
      </c>
      <c r="HB54">
        <v>7.9</v>
      </c>
      <c r="HC54">
        <v>0.1</v>
      </c>
      <c r="HD54">
        <v>249837</v>
      </c>
      <c r="HE54">
        <v>3068</v>
      </c>
      <c r="HF54">
        <v>5.4</v>
      </c>
      <c r="HG54">
        <v>0.1</v>
      </c>
      <c r="HH54">
        <v>514951</v>
      </c>
      <c r="HI54">
        <v>4462</v>
      </c>
      <c r="HJ54">
        <v>11.2</v>
      </c>
      <c r="HK54">
        <v>0.1</v>
      </c>
      <c r="HL54">
        <v>491257</v>
      </c>
      <c r="HM54">
        <v>4420</v>
      </c>
      <c r="HN54">
        <v>10.7</v>
      </c>
      <c r="HO54">
        <v>0.1</v>
      </c>
      <c r="HP54">
        <v>651906</v>
      </c>
      <c r="HQ54">
        <v>4647</v>
      </c>
      <c r="HR54">
        <v>14.2</v>
      </c>
      <c r="HS54">
        <v>0.1</v>
      </c>
      <c r="HT54">
        <v>852013</v>
      </c>
      <c r="HU54">
        <v>5004</v>
      </c>
      <c r="HV54">
        <v>18.5</v>
      </c>
      <c r="HW54">
        <v>0.1</v>
      </c>
      <c r="HX54">
        <v>559520</v>
      </c>
      <c r="HY54">
        <v>5012</v>
      </c>
      <c r="HZ54">
        <v>12.2</v>
      </c>
      <c r="IA54">
        <v>0.1</v>
      </c>
      <c r="IB54">
        <v>560928</v>
      </c>
      <c r="IC54">
        <v>5261</v>
      </c>
      <c r="ID54">
        <v>12.2</v>
      </c>
      <c r="IE54">
        <v>0.1</v>
      </c>
      <c r="IF54">
        <v>189677</v>
      </c>
      <c r="IG54">
        <v>2811</v>
      </c>
      <c r="IH54">
        <v>4.0999999999999996</v>
      </c>
      <c r="II54">
        <v>0.1</v>
      </c>
      <c r="IJ54">
        <v>168570</v>
      </c>
      <c r="IK54">
        <v>2668</v>
      </c>
      <c r="IL54">
        <v>3.7</v>
      </c>
      <c r="IM54">
        <v>0.1</v>
      </c>
      <c r="IN54">
        <v>50674</v>
      </c>
      <c r="IO54">
        <v>157</v>
      </c>
      <c r="IP54" t="s">
        <v>0</v>
      </c>
      <c r="IQ54" t="s">
        <v>0</v>
      </c>
      <c r="IR54">
        <v>68341</v>
      </c>
      <c r="IS54">
        <v>226</v>
      </c>
      <c r="IT54" t="s">
        <v>0</v>
      </c>
      <c r="IU54" t="s">
        <v>0</v>
      </c>
      <c r="IV54">
        <v>3481992</v>
      </c>
      <c r="IW54">
        <v>10168</v>
      </c>
      <c r="IX54">
        <v>75.7</v>
      </c>
      <c r="IY54">
        <v>0.1</v>
      </c>
      <c r="IZ54">
        <v>70514</v>
      </c>
      <c r="JA54">
        <v>271</v>
      </c>
      <c r="JB54" t="s">
        <v>0</v>
      </c>
      <c r="JC54" t="s">
        <v>0</v>
      </c>
      <c r="JD54">
        <v>1429681</v>
      </c>
      <c r="JE54">
        <v>5618</v>
      </c>
      <c r="JF54">
        <v>31.1</v>
      </c>
      <c r="JG54">
        <v>0.1</v>
      </c>
      <c r="JH54">
        <v>17544</v>
      </c>
      <c r="JI54">
        <v>58</v>
      </c>
      <c r="JJ54" t="s">
        <v>0</v>
      </c>
      <c r="JK54" t="s">
        <v>0</v>
      </c>
      <c r="JL54">
        <v>979540</v>
      </c>
      <c r="JM54">
        <v>5460</v>
      </c>
      <c r="JN54">
        <v>21.3</v>
      </c>
      <c r="JO54">
        <v>0.1</v>
      </c>
      <c r="JP54">
        <v>23103</v>
      </c>
      <c r="JQ54">
        <v>190</v>
      </c>
      <c r="JR54" t="s">
        <v>0</v>
      </c>
      <c r="JS54" t="s">
        <v>0</v>
      </c>
      <c r="JT54">
        <v>268529</v>
      </c>
      <c r="JU54">
        <v>3153</v>
      </c>
      <c r="JV54">
        <v>5.8</v>
      </c>
      <c r="JW54">
        <v>0.1</v>
      </c>
      <c r="JX54">
        <v>9352</v>
      </c>
      <c r="JY54">
        <v>63</v>
      </c>
      <c r="JZ54" t="s">
        <v>0</v>
      </c>
      <c r="KA54" t="s">
        <v>0</v>
      </c>
      <c r="KB54">
        <v>146543</v>
      </c>
      <c r="KC54">
        <v>2499</v>
      </c>
      <c r="KD54">
        <v>3.2</v>
      </c>
      <c r="KE54">
        <v>0.1</v>
      </c>
      <c r="KF54">
        <v>2937</v>
      </c>
      <c r="KG54">
        <v>58</v>
      </c>
      <c r="KH54" t="s">
        <v>0</v>
      </c>
      <c r="KI54" t="s">
        <v>0</v>
      </c>
      <c r="KJ54">
        <v>681015</v>
      </c>
      <c r="KK54">
        <v>5538</v>
      </c>
      <c r="KL54">
        <v>14.8</v>
      </c>
      <c r="KM54">
        <v>0.1</v>
      </c>
      <c r="KN54">
        <v>2940153</v>
      </c>
      <c r="KO54">
        <v>10034</v>
      </c>
      <c r="KP54">
        <v>2940153</v>
      </c>
      <c r="KQ54" t="s">
        <v>0</v>
      </c>
      <c r="KR54">
        <v>147954</v>
      </c>
      <c r="KS54">
        <v>2903</v>
      </c>
      <c r="KT54">
        <v>5</v>
      </c>
      <c r="KU54">
        <v>0.1</v>
      </c>
      <c r="KV54">
        <v>92414</v>
      </c>
      <c r="KW54">
        <v>1963</v>
      </c>
      <c r="KX54">
        <v>3.1</v>
      </c>
      <c r="KY54">
        <v>0.1</v>
      </c>
      <c r="KZ54">
        <v>218233</v>
      </c>
      <c r="LA54">
        <v>3176</v>
      </c>
      <c r="LB54">
        <v>7.4</v>
      </c>
      <c r="LC54">
        <v>0.1</v>
      </c>
      <c r="LD54">
        <v>253541</v>
      </c>
      <c r="LE54">
        <v>3404</v>
      </c>
      <c r="LF54">
        <v>8.6</v>
      </c>
      <c r="LG54">
        <v>0.1</v>
      </c>
      <c r="LH54">
        <v>393762</v>
      </c>
      <c r="LI54">
        <v>4015</v>
      </c>
      <c r="LJ54">
        <v>13.4</v>
      </c>
      <c r="LK54">
        <v>0.1</v>
      </c>
      <c r="LL54">
        <v>596564</v>
      </c>
      <c r="LM54">
        <v>4710</v>
      </c>
      <c r="LN54">
        <v>20.3</v>
      </c>
      <c r="LO54">
        <v>0.1</v>
      </c>
      <c r="LP54">
        <v>441809</v>
      </c>
      <c r="LQ54">
        <v>4907</v>
      </c>
      <c r="LR54">
        <v>15</v>
      </c>
      <c r="LS54">
        <v>0.1</v>
      </c>
      <c r="LT54">
        <v>477415</v>
      </c>
      <c r="LU54">
        <v>4939</v>
      </c>
      <c r="LV54">
        <v>16.2</v>
      </c>
      <c r="LW54">
        <v>0.1</v>
      </c>
      <c r="LX54">
        <v>168549</v>
      </c>
      <c r="LY54">
        <v>2537</v>
      </c>
      <c r="LZ54">
        <v>5.7</v>
      </c>
      <c r="MA54">
        <v>0.1</v>
      </c>
      <c r="MB54">
        <v>149912</v>
      </c>
      <c r="MC54">
        <v>2456</v>
      </c>
      <c r="MD54">
        <v>5.0999999999999996</v>
      </c>
      <c r="ME54">
        <v>0.1</v>
      </c>
      <c r="MF54">
        <v>64433</v>
      </c>
      <c r="MG54">
        <v>289</v>
      </c>
      <c r="MH54" t="s">
        <v>0</v>
      </c>
      <c r="MI54" t="s">
        <v>0</v>
      </c>
      <c r="MJ54">
        <v>82269</v>
      </c>
      <c r="MK54">
        <v>343</v>
      </c>
      <c r="ML54" t="s">
        <v>0</v>
      </c>
      <c r="MM54" t="s">
        <v>0</v>
      </c>
      <c r="MN54">
        <v>27800</v>
      </c>
      <c r="MO54">
        <v>108</v>
      </c>
      <c r="MP54" t="s">
        <v>0</v>
      </c>
      <c r="MQ54" t="s">
        <v>0</v>
      </c>
      <c r="MR54">
        <v>1661296</v>
      </c>
      <c r="MS54">
        <v>5688</v>
      </c>
      <c r="MT54">
        <v>1661296</v>
      </c>
      <c r="MU54" t="s">
        <v>0</v>
      </c>
      <c r="MV54">
        <v>29947</v>
      </c>
      <c r="MW54">
        <v>178</v>
      </c>
      <c r="MX54" t="s">
        <v>0</v>
      </c>
      <c r="MY54" t="s">
        <v>0</v>
      </c>
      <c r="MZ54">
        <v>41193</v>
      </c>
      <c r="NA54">
        <v>235</v>
      </c>
      <c r="NB54" t="s">
        <v>0</v>
      </c>
      <c r="NC54" t="s">
        <v>0</v>
      </c>
      <c r="ND54">
        <v>30486</v>
      </c>
      <c r="NE54">
        <v>70</v>
      </c>
      <c r="NF54" t="s">
        <v>0</v>
      </c>
      <c r="NG54" t="s">
        <v>0</v>
      </c>
      <c r="NH54">
        <v>49433</v>
      </c>
      <c r="NI54">
        <v>290</v>
      </c>
      <c r="NJ54" t="s">
        <v>0</v>
      </c>
      <c r="NK54" t="s">
        <v>0</v>
      </c>
      <c r="NL54">
        <v>37687</v>
      </c>
      <c r="NM54">
        <v>204</v>
      </c>
      <c r="NN54" t="s">
        <v>0</v>
      </c>
      <c r="NO54" t="s">
        <v>0</v>
      </c>
      <c r="NP54">
        <v>11413979</v>
      </c>
      <c r="NQ54">
        <v>601</v>
      </c>
      <c r="NR54">
        <v>11413979</v>
      </c>
      <c r="NS54" t="s">
        <v>0</v>
      </c>
      <c r="NT54">
        <v>10443792</v>
      </c>
      <c r="NU54">
        <v>12562</v>
      </c>
      <c r="NV54">
        <v>91.5</v>
      </c>
      <c r="NW54">
        <v>0.1</v>
      </c>
      <c r="NX54">
        <v>7918881</v>
      </c>
      <c r="NY54">
        <v>29492</v>
      </c>
      <c r="NZ54">
        <v>69.400000000000006</v>
      </c>
      <c r="OA54">
        <v>0.3</v>
      </c>
      <c r="OB54">
        <v>3952861</v>
      </c>
      <c r="OC54">
        <v>18331</v>
      </c>
      <c r="OD54">
        <v>34.6</v>
      </c>
      <c r="OE54">
        <v>0.2</v>
      </c>
      <c r="OF54">
        <v>970187</v>
      </c>
      <c r="OG54">
        <v>12638</v>
      </c>
      <c r="OH54">
        <v>8.5</v>
      </c>
      <c r="OI54">
        <v>0.1</v>
      </c>
      <c r="OJ54">
        <v>2636357</v>
      </c>
      <c r="OK54">
        <v>533</v>
      </c>
      <c r="OL54">
        <v>2636357</v>
      </c>
      <c r="OM54" t="s">
        <v>0</v>
      </c>
      <c r="ON54">
        <v>121932</v>
      </c>
      <c r="OO54">
        <v>3624</v>
      </c>
      <c r="OP54">
        <v>4.5999999999999996</v>
      </c>
      <c r="OQ54">
        <v>0.1</v>
      </c>
      <c r="OR54">
        <v>7050695</v>
      </c>
      <c r="OS54">
        <v>1381</v>
      </c>
      <c r="OT54">
        <v>7050695</v>
      </c>
      <c r="OU54" t="s">
        <v>0</v>
      </c>
      <c r="OV54">
        <v>5454485</v>
      </c>
      <c r="OW54">
        <v>9500</v>
      </c>
      <c r="OX54">
        <v>5454485</v>
      </c>
      <c r="OY54" t="s">
        <v>0</v>
      </c>
      <c r="OZ54">
        <v>5067904</v>
      </c>
      <c r="PA54">
        <v>11005</v>
      </c>
      <c r="PB54">
        <v>5067904</v>
      </c>
      <c r="PC54" t="s">
        <v>0</v>
      </c>
      <c r="PD54">
        <v>4557588</v>
      </c>
      <c r="PE54">
        <v>15370</v>
      </c>
      <c r="PF54">
        <v>89.9</v>
      </c>
      <c r="PG54">
        <v>0.2</v>
      </c>
      <c r="PH54">
        <v>4170356</v>
      </c>
      <c r="PI54">
        <v>17553</v>
      </c>
      <c r="PJ54">
        <v>82.3</v>
      </c>
      <c r="PK54">
        <v>0.2</v>
      </c>
      <c r="PL54">
        <v>502933</v>
      </c>
      <c r="PM54">
        <v>5439</v>
      </c>
      <c r="PN54">
        <v>9.9</v>
      </c>
      <c r="PO54">
        <v>0.1</v>
      </c>
      <c r="PP54">
        <v>510316</v>
      </c>
      <c r="PQ54">
        <v>7333</v>
      </c>
      <c r="PR54">
        <v>10.1</v>
      </c>
      <c r="PS54">
        <v>0.2</v>
      </c>
      <c r="PT54">
        <v>386581</v>
      </c>
      <c r="PU54">
        <v>4867</v>
      </c>
      <c r="PV54">
        <v>386581</v>
      </c>
      <c r="PW54" t="s">
        <v>0</v>
      </c>
      <c r="PX54">
        <v>265960</v>
      </c>
      <c r="PY54">
        <v>3266</v>
      </c>
      <c r="PZ54">
        <v>68.8</v>
      </c>
      <c r="QA54">
        <v>0.6</v>
      </c>
      <c r="QB54">
        <v>137297</v>
      </c>
      <c r="QC54">
        <v>2147</v>
      </c>
      <c r="QD54">
        <v>35.5</v>
      </c>
      <c r="QE54">
        <v>0.5</v>
      </c>
      <c r="QF54">
        <v>138905</v>
      </c>
      <c r="QG54">
        <v>2322</v>
      </c>
      <c r="QH54">
        <v>35.9</v>
      </c>
      <c r="QI54">
        <v>0.5</v>
      </c>
      <c r="QJ54">
        <v>120621</v>
      </c>
      <c r="QK54">
        <v>3068</v>
      </c>
      <c r="QL54">
        <v>31.2</v>
      </c>
      <c r="QM54">
        <v>0.6</v>
      </c>
      <c r="QN54">
        <v>1596210</v>
      </c>
      <c r="QO54">
        <v>9283</v>
      </c>
      <c r="QP54">
        <v>1596210</v>
      </c>
      <c r="QQ54" t="s">
        <v>0</v>
      </c>
      <c r="QR54">
        <v>1387242</v>
      </c>
      <c r="QS54">
        <v>7056</v>
      </c>
      <c r="QT54">
        <v>86.9</v>
      </c>
      <c r="QU54">
        <v>0.2</v>
      </c>
      <c r="QV54">
        <v>832359</v>
      </c>
      <c r="QW54">
        <v>6213</v>
      </c>
      <c r="QX54">
        <v>52.1</v>
      </c>
      <c r="QY54">
        <v>0.4</v>
      </c>
      <c r="QZ54">
        <v>654371</v>
      </c>
      <c r="RA54">
        <v>7040</v>
      </c>
      <c r="RB54">
        <v>41</v>
      </c>
      <c r="RC54">
        <v>0.3</v>
      </c>
      <c r="RD54">
        <v>208968</v>
      </c>
      <c r="RE54">
        <v>3855</v>
      </c>
      <c r="RF54">
        <v>13.1</v>
      </c>
      <c r="RG54">
        <v>0.2</v>
      </c>
      <c r="RH54" t="s">
        <v>0</v>
      </c>
      <c r="RI54" t="s">
        <v>0</v>
      </c>
      <c r="RJ54">
        <v>11.2</v>
      </c>
      <c r="RK54">
        <v>0.1</v>
      </c>
      <c r="RL54" t="s">
        <v>0</v>
      </c>
      <c r="RM54" t="s">
        <v>0</v>
      </c>
      <c r="RN54">
        <v>19</v>
      </c>
      <c r="RO54">
        <v>0.3</v>
      </c>
      <c r="RP54" t="s">
        <v>0</v>
      </c>
      <c r="RQ54" t="s">
        <v>0</v>
      </c>
      <c r="RR54">
        <v>21.6</v>
      </c>
      <c r="RS54">
        <v>0.6</v>
      </c>
      <c r="RT54" t="s">
        <v>0</v>
      </c>
      <c r="RU54" t="s">
        <v>0</v>
      </c>
      <c r="RV54">
        <v>4.5</v>
      </c>
      <c r="RW54">
        <v>0.1</v>
      </c>
      <c r="RX54" t="s">
        <v>0</v>
      </c>
      <c r="RY54" t="s">
        <v>0</v>
      </c>
      <c r="RZ54">
        <v>6.7</v>
      </c>
      <c r="SA54">
        <v>0.2</v>
      </c>
      <c r="SB54" t="s">
        <v>0</v>
      </c>
      <c r="SC54" t="s">
        <v>0</v>
      </c>
      <c r="SD54">
        <v>6</v>
      </c>
      <c r="SE54">
        <v>0.4</v>
      </c>
      <c r="SF54" t="s">
        <v>0</v>
      </c>
      <c r="SG54" t="s">
        <v>0</v>
      </c>
      <c r="SH54">
        <v>33.5</v>
      </c>
      <c r="SI54">
        <v>0.4</v>
      </c>
      <c r="SJ54" t="s">
        <v>0</v>
      </c>
      <c r="SK54" t="s">
        <v>0</v>
      </c>
      <c r="SL54">
        <v>44.4</v>
      </c>
      <c r="SM54">
        <v>0.6</v>
      </c>
      <c r="SN54" t="s">
        <v>0</v>
      </c>
      <c r="SO54" t="s">
        <v>0</v>
      </c>
      <c r="SP54">
        <v>53.4</v>
      </c>
      <c r="SQ54">
        <v>1.3</v>
      </c>
      <c r="SR54" t="s">
        <v>0</v>
      </c>
      <c r="SS54" t="s">
        <v>0</v>
      </c>
      <c r="ST54">
        <v>15.4</v>
      </c>
      <c r="SU54">
        <v>0.2</v>
      </c>
      <c r="SV54" t="s">
        <v>0</v>
      </c>
      <c r="SW54" t="s">
        <v>0</v>
      </c>
      <c r="SX54">
        <v>22.1</v>
      </c>
      <c r="SY54">
        <v>0.4</v>
      </c>
      <c r="SZ54" t="s">
        <v>0</v>
      </c>
      <c r="TA54" t="s">
        <v>0</v>
      </c>
      <c r="TB54">
        <v>21.7</v>
      </c>
      <c r="TC54">
        <v>0.4</v>
      </c>
      <c r="TD54" t="s">
        <v>0</v>
      </c>
      <c r="TE54" t="s">
        <v>0</v>
      </c>
      <c r="TF54">
        <v>26.1</v>
      </c>
      <c r="TG54">
        <v>0.6</v>
      </c>
      <c r="TH54" t="s">
        <v>0</v>
      </c>
      <c r="TI54" t="s">
        <v>0</v>
      </c>
      <c r="TJ54">
        <v>20.100000000000001</v>
      </c>
      <c r="TK54">
        <v>0.3</v>
      </c>
      <c r="TL54" t="s">
        <v>0</v>
      </c>
      <c r="TM54" t="s">
        <v>0</v>
      </c>
      <c r="TN54">
        <v>13.4</v>
      </c>
      <c r="TO54">
        <v>0.1</v>
      </c>
      <c r="TP54" t="s">
        <v>0</v>
      </c>
      <c r="TQ54" t="s">
        <v>0</v>
      </c>
      <c r="TR54">
        <v>14.7</v>
      </c>
      <c r="TS54">
        <v>0.1</v>
      </c>
      <c r="TT54" t="s">
        <v>0</v>
      </c>
      <c r="TU54" t="s">
        <v>0</v>
      </c>
      <c r="TV54">
        <v>8.1</v>
      </c>
      <c r="TW54">
        <v>0.1</v>
      </c>
      <c r="TX54" t="s">
        <v>0</v>
      </c>
      <c r="TY54" t="s">
        <v>0</v>
      </c>
      <c r="TZ54">
        <v>12.4</v>
      </c>
      <c r="UA54">
        <v>0.2</v>
      </c>
      <c r="UB54" t="s">
        <v>0</v>
      </c>
      <c r="UC54" t="s">
        <v>0</v>
      </c>
      <c r="UD54">
        <v>27.1</v>
      </c>
      <c r="UE54">
        <v>0.2</v>
      </c>
    </row>
    <row r="55" spans="1:551" x14ac:dyDescent="0.25">
      <c r="A55" t="s">
        <v>659</v>
      </c>
      <c r="B55">
        <v>40</v>
      </c>
      <c r="C55" t="s">
        <v>660</v>
      </c>
      <c r="D55">
        <v>3025259</v>
      </c>
      <c r="E55">
        <v>962</v>
      </c>
      <c r="F55">
        <v>3025259</v>
      </c>
      <c r="G55" t="s">
        <v>0</v>
      </c>
      <c r="H55">
        <v>1861235</v>
      </c>
      <c r="I55">
        <v>3953</v>
      </c>
      <c r="J55">
        <v>61.5</v>
      </c>
      <c r="K55">
        <v>0.1</v>
      </c>
      <c r="L55">
        <v>1843120</v>
      </c>
      <c r="M55">
        <v>3788</v>
      </c>
      <c r="N55">
        <v>60.9</v>
      </c>
      <c r="O55">
        <v>0.1</v>
      </c>
      <c r="P55">
        <v>1733000</v>
      </c>
      <c r="Q55">
        <v>3688</v>
      </c>
      <c r="R55">
        <v>57.3</v>
      </c>
      <c r="S55">
        <v>0.1</v>
      </c>
      <c r="T55">
        <v>110120</v>
      </c>
      <c r="U55">
        <v>2114</v>
      </c>
      <c r="V55">
        <v>3.6</v>
      </c>
      <c r="W55">
        <v>0.1</v>
      </c>
      <c r="X55">
        <v>18115</v>
      </c>
      <c r="Y55">
        <v>698</v>
      </c>
      <c r="Z55">
        <v>0.6</v>
      </c>
      <c r="AA55">
        <v>0.1</v>
      </c>
      <c r="AB55">
        <v>1164024</v>
      </c>
      <c r="AC55">
        <v>3924</v>
      </c>
      <c r="AD55">
        <v>38.5</v>
      </c>
      <c r="AE55">
        <v>0.1</v>
      </c>
      <c r="AF55">
        <v>1843120</v>
      </c>
      <c r="AG55">
        <v>3788</v>
      </c>
      <c r="AH55">
        <v>1843120</v>
      </c>
      <c r="AI55" t="s">
        <v>0</v>
      </c>
      <c r="AJ55" t="s">
        <v>0</v>
      </c>
      <c r="AK55" t="s">
        <v>0</v>
      </c>
      <c r="AL55">
        <v>6</v>
      </c>
      <c r="AM55">
        <v>0.1</v>
      </c>
      <c r="AN55">
        <v>1539472</v>
      </c>
      <c r="AO55">
        <v>776</v>
      </c>
      <c r="AP55">
        <v>1539472</v>
      </c>
      <c r="AQ55" t="s">
        <v>0</v>
      </c>
      <c r="AR55">
        <v>858245</v>
      </c>
      <c r="AS55">
        <v>3158</v>
      </c>
      <c r="AT55">
        <v>55.7</v>
      </c>
      <c r="AU55">
        <v>0.2</v>
      </c>
      <c r="AV55">
        <v>855207</v>
      </c>
      <c r="AW55">
        <v>3125</v>
      </c>
      <c r="AX55">
        <v>55.6</v>
      </c>
      <c r="AY55">
        <v>0.2</v>
      </c>
      <c r="AZ55">
        <v>803567</v>
      </c>
      <c r="BA55">
        <v>3106</v>
      </c>
      <c r="BB55">
        <v>52.2</v>
      </c>
      <c r="BC55">
        <v>0.2</v>
      </c>
      <c r="BD55">
        <v>303691</v>
      </c>
      <c r="BE55">
        <v>1602</v>
      </c>
      <c r="BF55">
        <v>303691</v>
      </c>
      <c r="BG55" t="s">
        <v>0</v>
      </c>
      <c r="BH55">
        <v>187999</v>
      </c>
      <c r="BI55">
        <v>2405</v>
      </c>
      <c r="BJ55">
        <v>61.9</v>
      </c>
      <c r="BK55">
        <v>0.7</v>
      </c>
      <c r="BL55">
        <v>586167</v>
      </c>
      <c r="BM55">
        <v>1615</v>
      </c>
      <c r="BN55">
        <v>586167</v>
      </c>
      <c r="BO55" t="s">
        <v>0</v>
      </c>
      <c r="BP55">
        <v>401071</v>
      </c>
      <c r="BQ55">
        <v>2984</v>
      </c>
      <c r="BR55">
        <v>68.400000000000006</v>
      </c>
      <c r="BS55">
        <v>0.5</v>
      </c>
      <c r="BT55">
        <v>1720575</v>
      </c>
      <c r="BU55">
        <v>3990</v>
      </c>
      <c r="BV55">
        <v>1720575</v>
      </c>
      <c r="BW55" t="s">
        <v>0</v>
      </c>
      <c r="BX55">
        <v>1421560</v>
      </c>
      <c r="BY55">
        <v>4306</v>
      </c>
      <c r="BZ55">
        <v>82.6</v>
      </c>
      <c r="CA55">
        <v>0.2</v>
      </c>
      <c r="CB55">
        <v>174034</v>
      </c>
      <c r="CC55">
        <v>3203</v>
      </c>
      <c r="CD55">
        <v>10.1</v>
      </c>
      <c r="CE55">
        <v>0.2</v>
      </c>
      <c r="CF55">
        <v>7924</v>
      </c>
      <c r="CG55">
        <v>575</v>
      </c>
      <c r="CH55">
        <v>0.5</v>
      </c>
      <c r="CI55">
        <v>0.1</v>
      </c>
      <c r="CJ55">
        <v>30297</v>
      </c>
      <c r="CK55">
        <v>1113</v>
      </c>
      <c r="CL55">
        <v>1.8</v>
      </c>
      <c r="CM55">
        <v>0.1</v>
      </c>
      <c r="CN55">
        <v>24007</v>
      </c>
      <c r="CO55">
        <v>963</v>
      </c>
      <c r="CP55">
        <v>1.4</v>
      </c>
      <c r="CQ55">
        <v>0.1</v>
      </c>
      <c r="CR55">
        <v>62753</v>
      </c>
      <c r="CS55">
        <v>1682</v>
      </c>
      <c r="CT55">
        <v>3.6</v>
      </c>
      <c r="CU55">
        <v>0.1</v>
      </c>
      <c r="CV55">
        <v>21.4</v>
      </c>
      <c r="CW55">
        <v>0.1</v>
      </c>
      <c r="CX55" t="s">
        <v>0</v>
      </c>
      <c r="CY55" t="s">
        <v>0</v>
      </c>
      <c r="CZ55">
        <v>1733000</v>
      </c>
      <c r="DA55">
        <v>3688</v>
      </c>
      <c r="DB55">
        <v>1733000</v>
      </c>
      <c r="DC55" t="s">
        <v>0</v>
      </c>
      <c r="DD55">
        <v>580967</v>
      </c>
      <c r="DE55">
        <v>3887</v>
      </c>
      <c r="DF55">
        <v>33.5</v>
      </c>
      <c r="DG55">
        <v>0.2</v>
      </c>
      <c r="DH55">
        <v>304963</v>
      </c>
      <c r="DI55">
        <v>3484</v>
      </c>
      <c r="DJ55">
        <v>17.600000000000001</v>
      </c>
      <c r="DK55">
        <v>0.2</v>
      </c>
      <c r="DL55">
        <v>417622</v>
      </c>
      <c r="DM55">
        <v>3497</v>
      </c>
      <c r="DN55">
        <v>24.1</v>
      </c>
      <c r="DO55">
        <v>0.2</v>
      </c>
      <c r="DP55">
        <v>199941</v>
      </c>
      <c r="DQ55">
        <v>2431</v>
      </c>
      <c r="DR55">
        <v>11.5</v>
      </c>
      <c r="DS55">
        <v>0.1</v>
      </c>
      <c r="DT55">
        <v>229507</v>
      </c>
      <c r="DU55">
        <v>2347</v>
      </c>
      <c r="DV55">
        <v>13.2</v>
      </c>
      <c r="DW55">
        <v>0.1</v>
      </c>
      <c r="DX55">
        <v>1733000</v>
      </c>
      <c r="DY55">
        <v>3688</v>
      </c>
      <c r="DZ55">
        <v>1733000</v>
      </c>
      <c r="EA55" t="s">
        <v>0</v>
      </c>
      <c r="EB55">
        <v>89125</v>
      </c>
      <c r="EC55">
        <v>1758</v>
      </c>
      <c r="ED55">
        <v>5.0999999999999996</v>
      </c>
      <c r="EE55">
        <v>0.1</v>
      </c>
      <c r="EF55">
        <v>123310</v>
      </c>
      <c r="EG55">
        <v>1984</v>
      </c>
      <c r="EH55">
        <v>7.1</v>
      </c>
      <c r="EI55">
        <v>0.1</v>
      </c>
      <c r="EJ55">
        <v>170162</v>
      </c>
      <c r="EK55">
        <v>2203</v>
      </c>
      <c r="EL55">
        <v>9.8000000000000007</v>
      </c>
      <c r="EM55">
        <v>0.1</v>
      </c>
      <c r="EN55">
        <v>45320</v>
      </c>
      <c r="EO55">
        <v>1097</v>
      </c>
      <c r="EP55">
        <v>2.6</v>
      </c>
      <c r="EQ55">
        <v>0.1</v>
      </c>
      <c r="ER55">
        <v>200829</v>
      </c>
      <c r="ES55">
        <v>2634</v>
      </c>
      <c r="ET55">
        <v>11.6</v>
      </c>
      <c r="EU55">
        <v>0.2</v>
      </c>
      <c r="EV55">
        <v>88125</v>
      </c>
      <c r="EW55">
        <v>1471</v>
      </c>
      <c r="EX55">
        <v>5.0999999999999996</v>
      </c>
      <c r="EY55">
        <v>0.1</v>
      </c>
      <c r="EZ55">
        <v>30788</v>
      </c>
      <c r="FA55">
        <v>1107</v>
      </c>
      <c r="FB55">
        <v>1.8</v>
      </c>
      <c r="FC55">
        <v>0.1</v>
      </c>
      <c r="FD55">
        <v>96671</v>
      </c>
      <c r="FE55">
        <v>1858</v>
      </c>
      <c r="FF55">
        <v>5.6</v>
      </c>
      <c r="FG55">
        <v>0.1</v>
      </c>
      <c r="FH55">
        <v>141193</v>
      </c>
      <c r="FI55">
        <v>2066</v>
      </c>
      <c r="FJ55">
        <v>8.1</v>
      </c>
      <c r="FK55">
        <v>0.1</v>
      </c>
      <c r="FL55">
        <v>388814</v>
      </c>
      <c r="FM55">
        <v>3512</v>
      </c>
      <c r="FN55">
        <v>22.4</v>
      </c>
      <c r="FO55">
        <v>0.2</v>
      </c>
      <c r="FP55">
        <v>161513</v>
      </c>
      <c r="FQ55">
        <v>2355</v>
      </c>
      <c r="FR55">
        <v>9.3000000000000007</v>
      </c>
      <c r="FS55">
        <v>0.1</v>
      </c>
      <c r="FT55">
        <v>89964</v>
      </c>
      <c r="FU55">
        <v>1983</v>
      </c>
      <c r="FV55">
        <v>5.2</v>
      </c>
      <c r="FW55">
        <v>0.1</v>
      </c>
      <c r="FX55">
        <v>107186</v>
      </c>
      <c r="FY55">
        <v>1695</v>
      </c>
      <c r="FZ55">
        <v>6.2</v>
      </c>
      <c r="GA55">
        <v>0.1</v>
      </c>
      <c r="GB55">
        <v>1733000</v>
      </c>
      <c r="GC55">
        <v>3688</v>
      </c>
      <c r="GD55">
        <v>1733000</v>
      </c>
      <c r="GE55" t="s">
        <v>0</v>
      </c>
      <c r="GF55">
        <v>1330375</v>
      </c>
      <c r="GG55">
        <v>4005</v>
      </c>
      <c r="GH55">
        <v>76.8</v>
      </c>
      <c r="GI55">
        <v>0.2</v>
      </c>
      <c r="GJ55">
        <v>292206</v>
      </c>
      <c r="GK55">
        <v>2955</v>
      </c>
      <c r="GL55">
        <v>16.899999999999999</v>
      </c>
      <c r="GM55">
        <v>0.2</v>
      </c>
      <c r="GN55">
        <v>106952</v>
      </c>
      <c r="GO55">
        <v>1910</v>
      </c>
      <c r="GP55">
        <v>6.2</v>
      </c>
      <c r="GQ55">
        <v>0.1</v>
      </c>
      <c r="GR55">
        <v>3467</v>
      </c>
      <c r="GS55">
        <v>373</v>
      </c>
      <c r="GT55">
        <v>0.2</v>
      </c>
      <c r="GU55">
        <v>0.1</v>
      </c>
      <c r="GV55">
        <v>1461500</v>
      </c>
      <c r="GW55">
        <v>3382</v>
      </c>
      <c r="GX55">
        <v>1461500</v>
      </c>
      <c r="GY55" t="s">
        <v>0</v>
      </c>
      <c r="GZ55">
        <v>113663</v>
      </c>
      <c r="HA55">
        <v>1733</v>
      </c>
      <c r="HB55">
        <v>7.8</v>
      </c>
      <c r="HC55">
        <v>0.1</v>
      </c>
      <c r="HD55">
        <v>86545</v>
      </c>
      <c r="HE55">
        <v>1339</v>
      </c>
      <c r="HF55">
        <v>5.9</v>
      </c>
      <c r="HG55">
        <v>0.1</v>
      </c>
      <c r="HH55">
        <v>171639</v>
      </c>
      <c r="HI55">
        <v>2148</v>
      </c>
      <c r="HJ55">
        <v>11.7</v>
      </c>
      <c r="HK55">
        <v>0.1</v>
      </c>
      <c r="HL55">
        <v>166451</v>
      </c>
      <c r="HM55">
        <v>2166</v>
      </c>
      <c r="HN55">
        <v>11.4</v>
      </c>
      <c r="HO55">
        <v>0.1</v>
      </c>
      <c r="HP55">
        <v>215266</v>
      </c>
      <c r="HQ55">
        <v>2319</v>
      </c>
      <c r="HR55">
        <v>14.7</v>
      </c>
      <c r="HS55">
        <v>0.2</v>
      </c>
      <c r="HT55">
        <v>275023</v>
      </c>
      <c r="HU55">
        <v>2559</v>
      </c>
      <c r="HV55">
        <v>18.8</v>
      </c>
      <c r="HW55">
        <v>0.2</v>
      </c>
      <c r="HX55">
        <v>170992</v>
      </c>
      <c r="HY55">
        <v>2150</v>
      </c>
      <c r="HZ55">
        <v>11.7</v>
      </c>
      <c r="IA55">
        <v>0.1</v>
      </c>
      <c r="IB55">
        <v>161209</v>
      </c>
      <c r="IC55">
        <v>2284</v>
      </c>
      <c r="ID55">
        <v>11</v>
      </c>
      <c r="IE55">
        <v>0.2</v>
      </c>
      <c r="IF55">
        <v>52222</v>
      </c>
      <c r="IG55">
        <v>1306</v>
      </c>
      <c r="IH55">
        <v>3.6</v>
      </c>
      <c r="II55">
        <v>0.1</v>
      </c>
      <c r="IJ55">
        <v>48490</v>
      </c>
      <c r="IK55">
        <v>1141</v>
      </c>
      <c r="IL55">
        <v>3.3</v>
      </c>
      <c r="IM55">
        <v>0.1</v>
      </c>
      <c r="IN55">
        <v>48038</v>
      </c>
      <c r="IO55">
        <v>247</v>
      </c>
      <c r="IP55" t="s">
        <v>0</v>
      </c>
      <c r="IQ55" t="s">
        <v>0</v>
      </c>
      <c r="IR55">
        <v>65458</v>
      </c>
      <c r="IS55">
        <v>349</v>
      </c>
      <c r="IT55" t="s">
        <v>0</v>
      </c>
      <c r="IU55" t="s">
        <v>0</v>
      </c>
      <c r="IV55">
        <v>1120436</v>
      </c>
      <c r="IW55">
        <v>3845</v>
      </c>
      <c r="IX55">
        <v>76.7</v>
      </c>
      <c r="IY55">
        <v>0.2</v>
      </c>
      <c r="IZ55">
        <v>66696</v>
      </c>
      <c r="JA55">
        <v>389</v>
      </c>
      <c r="JB55" t="s">
        <v>0</v>
      </c>
      <c r="JC55" t="s">
        <v>0</v>
      </c>
      <c r="JD55">
        <v>455358</v>
      </c>
      <c r="JE55">
        <v>1937</v>
      </c>
      <c r="JF55">
        <v>31.2</v>
      </c>
      <c r="JG55">
        <v>0.1</v>
      </c>
      <c r="JH55">
        <v>17542</v>
      </c>
      <c r="JI55">
        <v>66</v>
      </c>
      <c r="JJ55" t="s">
        <v>0</v>
      </c>
      <c r="JK55" t="s">
        <v>0</v>
      </c>
      <c r="JL55">
        <v>252957</v>
      </c>
      <c r="JM55">
        <v>2306</v>
      </c>
      <c r="JN55">
        <v>17.3</v>
      </c>
      <c r="JO55">
        <v>0.2</v>
      </c>
      <c r="JP55">
        <v>21161</v>
      </c>
      <c r="JQ55">
        <v>298</v>
      </c>
      <c r="JR55" t="s">
        <v>0</v>
      </c>
      <c r="JS55" t="s">
        <v>0</v>
      </c>
      <c r="JT55">
        <v>82554</v>
      </c>
      <c r="JU55">
        <v>1272</v>
      </c>
      <c r="JV55">
        <v>5.6</v>
      </c>
      <c r="JW55">
        <v>0.1</v>
      </c>
      <c r="JX55">
        <v>9565</v>
      </c>
      <c r="JY55">
        <v>91</v>
      </c>
      <c r="JZ55" t="s">
        <v>0</v>
      </c>
      <c r="KA55" t="s">
        <v>0</v>
      </c>
      <c r="KB55">
        <v>45251</v>
      </c>
      <c r="KC55">
        <v>1201</v>
      </c>
      <c r="KD55">
        <v>3.1</v>
      </c>
      <c r="KE55">
        <v>0.1</v>
      </c>
      <c r="KF55">
        <v>2040</v>
      </c>
      <c r="KG55">
        <v>81</v>
      </c>
      <c r="KH55" t="s">
        <v>0</v>
      </c>
      <c r="KI55" t="s">
        <v>0</v>
      </c>
      <c r="KJ55">
        <v>199662</v>
      </c>
      <c r="KK55">
        <v>2272</v>
      </c>
      <c r="KL55">
        <v>13.7</v>
      </c>
      <c r="KM55">
        <v>0.1</v>
      </c>
      <c r="KN55">
        <v>967783</v>
      </c>
      <c r="KO55">
        <v>3592</v>
      </c>
      <c r="KP55">
        <v>967783</v>
      </c>
      <c r="KQ55" t="s">
        <v>0</v>
      </c>
      <c r="KR55">
        <v>48626</v>
      </c>
      <c r="KS55">
        <v>1197</v>
      </c>
      <c r="KT55">
        <v>5</v>
      </c>
      <c r="KU55">
        <v>0.1</v>
      </c>
      <c r="KV55">
        <v>31316</v>
      </c>
      <c r="KW55">
        <v>909</v>
      </c>
      <c r="KX55">
        <v>3.2</v>
      </c>
      <c r="KY55">
        <v>0.1</v>
      </c>
      <c r="KZ55">
        <v>84553</v>
      </c>
      <c r="LA55">
        <v>1462</v>
      </c>
      <c r="LB55">
        <v>8.6999999999999993</v>
      </c>
      <c r="LC55">
        <v>0.1</v>
      </c>
      <c r="LD55">
        <v>96020</v>
      </c>
      <c r="LE55">
        <v>1648</v>
      </c>
      <c r="LF55">
        <v>9.9</v>
      </c>
      <c r="LG55">
        <v>0.2</v>
      </c>
      <c r="LH55">
        <v>139253</v>
      </c>
      <c r="LI55">
        <v>2192</v>
      </c>
      <c r="LJ55">
        <v>14.4</v>
      </c>
      <c r="LK55">
        <v>0.2</v>
      </c>
      <c r="LL55">
        <v>201990</v>
      </c>
      <c r="LM55">
        <v>2475</v>
      </c>
      <c r="LN55">
        <v>20.9</v>
      </c>
      <c r="LO55">
        <v>0.2</v>
      </c>
      <c r="LP55">
        <v>138713</v>
      </c>
      <c r="LQ55">
        <v>2000</v>
      </c>
      <c r="LR55">
        <v>14.3</v>
      </c>
      <c r="LS55">
        <v>0.2</v>
      </c>
      <c r="LT55">
        <v>138166</v>
      </c>
      <c r="LU55">
        <v>2152</v>
      </c>
      <c r="LV55">
        <v>14.3</v>
      </c>
      <c r="LW55">
        <v>0.2</v>
      </c>
      <c r="LX55">
        <v>46039</v>
      </c>
      <c r="LY55">
        <v>1169</v>
      </c>
      <c r="LZ55">
        <v>4.8</v>
      </c>
      <c r="MA55">
        <v>0.1</v>
      </c>
      <c r="MB55">
        <v>43107</v>
      </c>
      <c r="MC55">
        <v>1151</v>
      </c>
      <c r="MD55">
        <v>4.5</v>
      </c>
      <c r="ME55">
        <v>0.1</v>
      </c>
      <c r="MF55">
        <v>59742</v>
      </c>
      <c r="MG55">
        <v>358</v>
      </c>
      <c r="MH55" t="s">
        <v>0</v>
      </c>
      <c r="MI55" t="s">
        <v>0</v>
      </c>
      <c r="MJ55">
        <v>77212</v>
      </c>
      <c r="MK55">
        <v>491</v>
      </c>
      <c r="ML55" t="s">
        <v>0</v>
      </c>
      <c r="MM55" t="s">
        <v>0</v>
      </c>
      <c r="MN55">
        <v>25628</v>
      </c>
      <c r="MO55">
        <v>132</v>
      </c>
      <c r="MP55" t="s">
        <v>0</v>
      </c>
      <c r="MQ55" t="s">
        <v>0</v>
      </c>
      <c r="MR55">
        <v>493717</v>
      </c>
      <c r="MS55">
        <v>3500</v>
      </c>
      <c r="MT55">
        <v>493717</v>
      </c>
      <c r="MU55" t="s">
        <v>0</v>
      </c>
      <c r="MV55">
        <v>28082</v>
      </c>
      <c r="MW55">
        <v>275</v>
      </c>
      <c r="MX55" t="s">
        <v>0</v>
      </c>
      <c r="MY55" t="s">
        <v>0</v>
      </c>
      <c r="MZ55">
        <v>39659</v>
      </c>
      <c r="NA55">
        <v>415</v>
      </c>
      <c r="NB55" t="s">
        <v>0</v>
      </c>
      <c r="NC55" t="s">
        <v>0</v>
      </c>
      <c r="ND55">
        <v>29038</v>
      </c>
      <c r="NE55">
        <v>215</v>
      </c>
      <c r="NF55" t="s">
        <v>0</v>
      </c>
      <c r="NG55" t="s">
        <v>0</v>
      </c>
      <c r="NH55">
        <v>44120</v>
      </c>
      <c r="NI55">
        <v>392</v>
      </c>
      <c r="NJ55" t="s">
        <v>0</v>
      </c>
      <c r="NK55" t="s">
        <v>0</v>
      </c>
      <c r="NL55">
        <v>32661</v>
      </c>
      <c r="NM55">
        <v>250</v>
      </c>
      <c r="NN55" t="s">
        <v>0</v>
      </c>
      <c r="NO55" t="s">
        <v>0</v>
      </c>
      <c r="NP55">
        <v>3794815</v>
      </c>
      <c r="NQ55">
        <v>670</v>
      </c>
      <c r="NR55">
        <v>3794815</v>
      </c>
      <c r="NS55" t="s">
        <v>0</v>
      </c>
      <c r="NT55">
        <v>3200667</v>
      </c>
      <c r="NU55">
        <v>5976</v>
      </c>
      <c r="NV55">
        <v>84.3</v>
      </c>
      <c r="NW55">
        <v>0.2</v>
      </c>
      <c r="NX55">
        <v>2396219</v>
      </c>
      <c r="NY55">
        <v>8520</v>
      </c>
      <c r="NZ55">
        <v>63.1</v>
      </c>
      <c r="OA55">
        <v>0.2</v>
      </c>
      <c r="OB55">
        <v>1263489</v>
      </c>
      <c r="OC55">
        <v>6321</v>
      </c>
      <c r="OD55">
        <v>33.299999999999997</v>
      </c>
      <c r="OE55">
        <v>0.2</v>
      </c>
      <c r="OF55">
        <v>594148</v>
      </c>
      <c r="OG55">
        <v>6028</v>
      </c>
      <c r="OH55">
        <v>15.7</v>
      </c>
      <c r="OI55">
        <v>0.2</v>
      </c>
      <c r="OJ55">
        <v>950318</v>
      </c>
      <c r="OK55">
        <v>302</v>
      </c>
      <c r="OL55">
        <v>950318</v>
      </c>
      <c r="OM55" t="s">
        <v>0</v>
      </c>
      <c r="ON55">
        <v>81357</v>
      </c>
      <c r="OO55">
        <v>2298</v>
      </c>
      <c r="OP55">
        <v>8.6</v>
      </c>
      <c r="OQ55">
        <v>0.2</v>
      </c>
      <c r="OR55">
        <v>2301565</v>
      </c>
      <c r="OS55">
        <v>1077</v>
      </c>
      <c r="OT55">
        <v>2301565</v>
      </c>
      <c r="OU55" t="s">
        <v>0</v>
      </c>
      <c r="OV55">
        <v>1714862</v>
      </c>
      <c r="OW55">
        <v>3543</v>
      </c>
      <c r="OX55">
        <v>1714862</v>
      </c>
      <c r="OY55" t="s">
        <v>0</v>
      </c>
      <c r="OZ55">
        <v>1613542</v>
      </c>
      <c r="PA55">
        <v>3532</v>
      </c>
      <c r="PB55">
        <v>1613542</v>
      </c>
      <c r="PC55" t="s">
        <v>0</v>
      </c>
      <c r="PD55">
        <v>1307567</v>
      </c>
      <c r="PE55">
        <v>5055</v>
      </c>
      <c r="PF55">
        <v>81</v>
      </c>
      <c r="PG55">
        <v>0.2</v>
      </c>
      <c r="PH55">
        <v>1247388</v>
      </c>
      <c r="PI55">
        <v>5137</v>
      </c>
      <c r="PJ55">
        <v>77.3</v>
      </c>
      <c r="PK55">
        <v>0.2</v>
      </c>
      <c r="PL55">
        <v>101644</v>
      </c>
      <c r="PM55">
        <v>2099</v>
      </c>
      <c r="PN55">
        <v>6.3</v>
      </c>
      <c r="PO55">
        <v>0.1</v>
      </c>
      <c r="PP55">
        <v>305975</v>
      </c>
      <c r="PQ55">
        <v>3646</v>
      </c>
      <c r="PR55">
        <v>19</v>
      </c>
      <c r="PS55">
        <v>0.2</v>
      </c>
      <c r="PT55">
        <v>101320</v>
      </c>
      <c r="PU55">
        <v>2072</v>
      </c>
      <c r="PV55">
        <v>101320</v>
      </c>
      <c r="PW55" t="s">
        <v>0</v>
      </c>
      <c r="PX55">
        <v>48161</v>
      </c>
      <c r="PY55">
        <v>1307</v>
      </c>
      <c r="PZ55">
        <v>47.5</v>
      </c>
      <c r="QA55">
        <v>0.9</v>
      </c>
      <c r="QB55">
        <v>31091</v>
      </c>
      <c r="QC55">
        <v>998</v>
      </c>
      <c r="QD55">
        <v>30.7</v>
      </c>
      <c r="QE55">
        <v>0.8</v>
      </c>
      <c r="QF55">
        <v>19145</v>
      </c>
      <c r="QG55">
        <v>829</v>
      </c>
      <c r="QH55">
        <v>18.899999999999999</v>
      </c>
      <c r="QI55">
        <v>0.7</v>
      </c>
      <c r="QJ55">
        <v>53159</v>
      </c>
      <c r="QK55">
        <v>1495</v>
      </c>
      <c r="QL55">
        <v>52.5</v>
      </c>
      <c r="QM55">
        <v>0.9</v>
      </c>
      <c r="QN55">
        <v>586703</v>
      </c>
      <c r="QO55">
        <v>3648</v>
      </c>
      <c r="QP55">
        <v>586703</v>
      </c>
      <c r="QQ55" t="s">
        <v>0</v>
      </c>
      <c r="QR55">
        <v>436316</v>
      </c>
      <c r="QS55">
        <v>3164</v>
      </c>
      <c r="QT55">
        <v>74.400000000000006</v>
      </c>
      <c r="QU55">
        <v>0.4</v>
      </c>
      <c r="QV55">
        <v>274696</v>
      </c>
      <c r="QW55">
        <v>2976</v>
      </c>
      <c r="QX55">
        <v>46.8</v>
      </c>
      <c r="QY55">
        <v>0.4</v>
      </c>
      <c r="QZ55">
        <v>200624</v>
      </c>
      <c r="RA55">
        <v>2486</v>
      </c>
      <c r="RB55">
        <v>34.200000000000003</v>
      </c>
      <c r="RC55">
        <v>0.4</v>
      </c>
      <c r="RD55">
        <v>150387</v>
      </c>
      <c r="RE55">
        <v>2407</v>
      </c>
      <c r="RF55">
        <v>25.6</v>
      </c>
      <c r="RG55">
        <v>0.4</v>
      </c>
      <c r="RH55" t="s">
        <v>0</v>
      </c>
      <c r="RI55" t="s">
        <v>0</v>
      </c>
      <c r="RJ55">
        <v>12.2</v>
      </c>
      <c r="RK55">
        <v>0.2</v>
      </c>
      <c r="RL55" t="s">
        <v>0</v>
      </c>
      <c r="RM55" t="s">
        <v>0</v>
      </c>
      <c r="RN55">
        <v>19.5</v>
      </c>
      <c r="RO55">
        <v>0.4</v>
      </c>
      <c r="RP55" t="s">
        <v>0</v>
      </c>
      <c r="RQ55" t="s">
        <v>0</v>
      </c>
      <c r="RR55">
        <v>21.5</v>
      </c>
      <c r="RS55">
        <v>0.8</v>
      </c>
      <c r="RT55" t="s">
        <v>0</v>
      </c>
      <c r="RU55" t="s">
        <v>0</v>
      </c>
      <c r="RV55">
        <v>6</v>
      </c>
      <c r="RW55">
        <v>0.2</v>
      </c>
      <c r="RX55" t="s">
        <v>0</v>
      </c>
      <c r="RY55" t="s">
        <v>0</v>
      </c>
      <c r="RZ55">
        <v>8.8000000000000007</v>
      </c>
      <c r="SA55">
        <v>0.3</v>
      </c>
      <c r="SB55" t="s">
        <v>0</v>
      </c>
      <c r="SC55" t="s">
        <v>0</v>
      </c>
      <c r="SD55">
        <v>7.7</v>
      </c>
      <c r="SE55">
        <v>0.6</v>
      </c>
      <c r="SF55" t="s">
        <v>0</v>
      </c>
      <c r="SG55" t="s">
        <v>0</v>
      </c>
      <c r="SH55">
        <v>34.700000000000003</v>
      </c>
      <c r="SI55">
        <v>0.6</v>
      </c>
      <c r="SJ55" t="s">
        <v>0</v>
      </c>
      <c r="SK55" t="s">
        <v>0</v>
      </c>
      <c r="SL55">
        <v>44.3</v>
      </c>
      <c r="SM55">
        <v>0.8</v>
      </c>
      <c r="SN55" t="s">
        <v>0</v>
      </c>
      <c r="SO55" t="s">
        <v>0</v>
      </c>
      <c r="SP55">
        <v>53.5</v>
      </c>
      <c r="SQ55">
        <v>1.8</v>
      </c>
      <c r="SR55" t="s">
        <v>0</v>
      </c>
      <c r="SS55" t="s">
        <v>0</v>
      </c>
      <c r="ST55">
        <v>16.5</v>
      </c>
      <c r="SU55">
        <v>0.2</v>
      </c>
      <c r="SV55" t="s">
        <v>0</v>
      </c>
      <c r="SW55" t="s">
        <v>0</v>
      </c>
      <c r="SX55">
        <v>23.1</v>
      </c>
      <c r="SY55">
        <v>0.5</v>
      </c>
      <c r="SZ55" t="s">
        <v>0</v>
      </c>
      <c r="TA55" t="s">
        <v>0</v>
      </c>
      <c r="TB55">
        <v>22.7</v>
      </c>
      <c r="TC55">
        <v>0.5</v>
      </c>
      <c r="TD55" t="s">
        <v>0</v>
      </c>
      <c r="TE55" t="s">
        <v>0</v>
      </c>
      <c r="TF55">
        <v>26.4</v>
      </c>
      <c r="TG55">
        <v>0.7</v>
      </c>
      <c r="TH55" t="s">
        <v>0</v>
      </c>
      <c r="TI55" t="s">
        <v>0</v>
      </c>
      <c r="TJ55">
        <v>21.3</v>
      </c>
      <c r="TK55">
        <v>0.5</v>
      </c>
      <c r="TL55" t="s">
        <v>0</v>
      </c>
      <c r="TM55" t="s">
        <v>0</v>
      </c>
      <c r="TN55">
        <v>14.3</v>
      </c>
      <c r="TO55">
        <v>0.2</v>
      </c>
      <c r="TP55" t="s">
        <v>0</v>
      </c>
      <c r="TQ55" t="s">
        <v>0</v>
      </c>
      <c r="TR55">
        <v>15.6</v>
      </c>
      <c r="TS55">
        <v>0.2</v>
      </c>
      <c r="TT55" t="s">
        <v>0</v>
      </c>
      <c r="TU55" t="s">
        <v>0</v>
      </c>
      <c r="TV55">
        <v>8.9</v>
      </c>
      <c r="TW55">
        <v>0.2</v>
      </c>
      <c r="TX55" t="s">
        <v>0</v>
      </c>
      <c r="TY55" t="s">
        <v>0</v>
      </c>
      <c r="TZ55">
        <v>13.7</v>
      </c>
      <c r="UA55">
        <v>0.2</v>
      </c>
      <c r="UB55" t="s">
        <v>0</v>
      </c>
      <c r="UC55" t="s">
        <v>0</v>
      </c>
      <c r="UD55">
        <v>28.7</v>
      </c>
      <c r="UE55">
        <v>0.4</v>
      </c>
    </row>
    <row r="56" spans="1:551" x14ac:dyDescent="0.25">
      <c r="A56" t="s">
        <v>661</v>
      </c>
      <c r="B56">
        <v>41</v>
      </c>
      <c r="C56" t="s">
        <v>662</v>
      </c>
      <c r="D56">
        <v>3219754</v>
      </c>
      <c r="E56">
        <v>1271</v>
      </c>
      <c r="F56">
        <v>3219754</v>
      </c>
      <c r="G56" t="s">
        <v>0</v>
      </c>
      <c r="H56">
        <v>1995937</v>
      </c>
      <c r="I56">
        <v>5439</v>
      </c>
      <c r="J56">
        <v>62</v>
      </c>
      <c r="K56">
        <v>0.2</v>
      </c>
      <c r="L56">
        <v>1993417</v>
      </c>
      <c r="M56">
        <v>5524</v>
      </c>
      <c r="N56">
        <v>61.9</v>
      </c>
      <c r="O56">
        <v>0.2</v>
      </c>
      <c r="P56">
        <v>1832620</v>
      </c>
      <c r="Q56">
        <v>6029</v>
      </c>
      <c r="R56">
        <v>56.9</v>
      </c>
      <c r="S56">
        <v>0.2</v>
      </c>
      <c r="T56">
        <v>160797</v>
      </c>
      <c r="U56">
        <v>3347</v>
      </c>
      <c r="V56">
        <v>5</v>
      </c>
      <c r="W56">
        <v>0.1</v>
      </c>
      <c r="X56">
        <v>2520</v>
      </c>
      <c r="Y56">
        <v>328</v>
      </c>
      <c r="Z56">
        <v>0.1</v>
      </c>
      <c r="AA56">
        <v>0.1</v>
      </c>
      <c r="AB56">
        <v>1223817</v>
      </c>
      <c r="AC56">
        <v>5818</v>
      </c>
      <c r="AD56">
        <v>38</v>
      </c>
      <c r="AE56">
        <v>0.2</v>
      </c>
      <c r="AF56">
        <v>1993417</v>
      </c>
      <c r="AG56">
        <v>5524</v>
      </c>
      <c r="AH56">
        <v>1993417</v>
      </c>
      <c r="AI56" t="s">
        <v>0</v>
      </c>
      <c r="AJ56" t="s">
        <v>0</v>
      </c>
      <c r="AK56" t="s">
        <v>0</v>
      </c>
      <c r="AL56">
        <v>8.1</v>
      </c>
      <c r="AM56">
        <v>0.2</v>
      </c>
      <c r="AN56">
        <v>1638894</v>
      </c>
      <c r="AO56">
        <v>1007</v>
      </c>
      <c r="AP56">
        <v>1638894</v>
      </c>
      <c r="AQ56" t="s">
        <v>0</v>
      </c>
      <c r="AR56">
        <v>941372</v>
      </c>
      <c r="AS56">
        <v>4337</v>
      </c>
      <c r="AT56">
        <v>57.4</v>
      </c>
      <c r="AU56">
        <v>0.3</v>
      </c>
      <c r="AV56">
        <v>941044</v>
      </c>
      <c r="AW56">
        <v>4363</v>
      </c>
      <c r="AX56">
        <v>57.4</v>
      </c>
      <c r="AY56">
        <v>0.3</v>
      </c>
      <c r="AZ56">
        <v>869257</v>
      </c>
      <c r="BA56">
        <v>4234</v>
      </c>
      <c r="BB56">
        <v>53</v>
      </c>
      <c r="BC56">
        <v>0.3</v>
      </c>
      <c r="BD56">
        <v>268468</v>
      </c>
      <c r="BE56">
        <v>1576</v>
      </c>
      <c r="BF56">
        <v>268468</v>
      </c>
      <c r="BG56" t="s">
        <v>0</v>
      </c>
      <c r="BH56">
        <v>167914</v>
      </c>
      <c r="BI56">
        <v>2394</v>
      </c>
      <c r="BJ56">
        <v>62.5</v>
      </c>
      <c r="BK56">
        <v>0.9</v>
      </c>
      <c r="BL56">
        <v>550692</v>
      </c>
      <c r="BM56">
        <v>1903</v>
      </c>
      <c r="BN56">
        <v>550692</v>
      </c>
      <c r="BO56" t="s">
        <v>0</v>
      </c>
      <c r="BP56">
        <v>387675</v>
      </c>
      <c r="BQ56">
        <v>3662</v>
      </c>
      <c r="BR56">
        <v>70.400000000000006</v>
      </c>
      <c r="BS56">
        <v>0.7</v>
      </c>
      <c r="BT56">
        <v>1792129</v>
      </c>
      <c r="BU56">
        <v>5961</v>
      </c>
      <c r="BV56">
        <v>1792129</v>
      </c>
      <c r="BW56" t="s">
        <v>0</v>
      </c>
      <c r="BX56">
        <v>1280277</v>
      </c>
      <c r="BY56">
        <v>5563</v>
      </c>
      <c r="BZ56">
        <v>71.400000000000006</v>
      </c>
      <c r="CA56">
        <v>0.2</v>
      </c>
      <c r="CB56">
        <v>184900</v>
      </c>
      <c r="CC56">
        <v>3520</v>
      </c>
      <c r="CD56">
        <v>10.3</v>
      </c>
      <c r="CE56">
        <v>0.2</v>
      </c>
      <c r="CF56">
        <v>79134</v>
      </c>
      <c r="CG56">
        <v>2331</v>
      </c>
      <c r="CH56">
        <v>4.4000000000000004</v>
      </c>
      <c r="CI56">
        <v>0.1</v>
      </c>
      <c r="CJ56">
        <v>70407</v>
      </c>
      <c r="CK56">
        <v>2289</v>
      </c>
      <c r="CL56">
        <v>3.9</v>
      </c>
      <c r="CM56">
        <v>0.1</v>
      </c>
      <c r="CN56">
        <v>63307</v>
      </c>
      <c r="CO56">
        <v>1809</v>
      </c>
      <c r="CP56">
        <v>3.5</v>
      </c>
      <c r="CQ56">
        <v>0.1</v>
      </c>
      <c r="CR56">
        <v>114104</v>
      </c>
      <c r="CS56">
        <v>2671</v>
      </c>
      <c r="CT56">
        <v>6.4</v>
      </c>
      <c r="CU56">
        <v>0.1</v>
      </c>
      <c r="CV56">
        <v>23.2</v>
      </c>
      <c r="CW56">
        <v>0.1</v>
      </c>
      <c r="CX56" t="s">
        <v>0</v>
      </c>
      <c r="CY56" t="s">
        <v>0</v>
      </c>
      <c r="CZ56">
        <v>1832620</v>
      </c>
      <c r="DA56">
        <v>6029</v>
      </c>
      <c r="DB56">
        <v>1832620</v>
      </c>
      <c r="DC56" t="s">
        <v>0</v>
      </c>
      <c r="DD56">
        <v>687982</v>
      </c>
      <c r="DE56">
        <v>5791</v>
      </c>
      <c r="DF56">
        <v>37.5</v>
      </c>
      <c r="DG56">
        <v>0.3</v>
      </c>
      <c r="DH56">
        <v>340333</v>
      </c>
      <c r="DI56">
        <v>4132</v>
      </c>
      <c r="DJ56">
        <v>18.600000000000001</v>
      </c>
      <c r="DK56">
        <v>0.2</v>
      </c>
      <c r="DL56">
        <v>425966</v>
      </c>
      <c r="DM56">
        <v>4182</v>
      </c>
      <c r="DN56">
        <v>23.2</v>
      </c>
      <c r="DO56">
        <v>0.2</v>
      </c>
      <c r="DP56">
        <v>160561</v>
      </c>
      <c r="DQ56">
        <v>2819</v>
      </c>
      <c r="DR56">
        <v>8.8000000000000007</v>
      </c>
      <c r="DS56">
        <v>0.2</v>
      </c>
      <c r="DT56">
        <v>217778</v>
      </c>
      <c r="DU56">
        <v>3662</v>
      </c>
      <c r="DV56">
        <v>11.9</v>
      </c>
      <c r="DW56">
        <v>0.2</v>
      </c>
      <c r="DX56">
        <v>1832620</v>
      </c>
      <c r="DY56">
        <v>6029</v>
      </c>
      <c r="DZ56">
        <v>1832620</v>
      </c>
      <c r="EA56" t="s">
        <v>0</v>
      </c>
      <c r="EB56">
        <v>60693</v>
      </c>
      <c r="EC56">
        <v>1877</v>
      </c>
      <c r="ED56">
        <v>3.3</v>
      </c>
      <c r="EE56">
        <v>0.1</v>
      </c>
      <c r="EF56">
        <v>103772</v>
      </c>
      <c r="EG56">
        <v>2054</v>
      </c>
      <c r="EH56">
        <v>5.7</v>
      </c>
      <c r="EI56">
        <v>0.1</v>
      </c>
      <c r="EJ56">
        <v>208442</v>
      </c>
      <c r="EK56">
        <v>3167</v>
      </c>
      <c r="EL56">
        <v>11.4</v>
      </c>
      <c r="EM56">
        <v>0.2</v>
      </c>
      <c r="EN56">
        <v>53736</v>
      </c>
      <c r="EO56">
        <v>1521</v>
      </c>
      <c r="EP56">
        <v>2.9</v>
      </c>
      <c r="EQ56">
        <v>0.1</v>
      </c>
      <c r="ER56">
        <v>219299</v>
      </c>
      <c r="ES56">
        <v>3392</v>
      </c>
      <c r="ET56">
        <v>12</v>
      </c>
      <c r="EU56">
        <v>0.2</v>
      </c>
      <c r="EV56">
        <v>76661</v>
      </c>
      <c r="EW56">
        <v>1928</v>
      </c>
      <c r="EX56">
        <v>4.2</v>
      </c>
      <c r="EY56">
        <v>0.1</v>
      </c>
      <c r="EZ56">
        <v>34090</v>
      </c>
      <c r="FA56">
        <v>1176</v>
      </c>
      <c r="FB56">
        <v>1.9</v>
      </c>
      <c r="FC56">
        <v>0.1</v>
      </c>
      <c r="FD56">
        <v>104341</v>
      </c>
      <c r="FE56">
        <v>2120</v>
      </c>
      <c r="FF56">
        <v>5.7</v>
      </c>
      <c r="FG56">
        <v>0.1</v>
      </c>
      <c r="FH56">
        <v>196635</v>
      </c>
      <c r="FI56">
        <v>3317</v>
      </c>
      <c r="FJ56">
        <v>10.7</v>
      </c>
      <c r="FK56">
        <v>0.2</v>
      </c>
      <c r="FL56">
        <v>421502</v>
      </c>
      <c r="FM56">
        <v>4941</v>
      </c>
      <c r="FN56">
        <v>23</v>
      </c>
      <c r="FO56">
        <v>0.2</v>
      </c>
      <c r="FP56">
        <v>182571</v>
      </c>
      <c r="FQ56">
        <v>3488</v>
      </c>
      <c r="FR56">
        <v>10</v>
      </c>
      <c r="FS56">
        <v>0.2</v>
      </c>
      <c r="FT56">
        <v>88784</v>
      </c>
      <c r="FU56">
        <v>2290</v>
      </c>
      <c r="FV56">
        <v>4.8</v>
      </c>
      <c r="FW56">
        <v>0.1</v>
      </c>
      <c r="FX56">
        <v>82094</v>
      </c>
      <c r="FY56">
        <v>1955</v>
      </c>
      <c r="FZ56">
        <v>4.5</v>
      </c>
      <c r="GA56">
        <v>0.1</v>
      </c>
      <c r="GB56">
        <v>1832620</v>
      </c>
      <c r="GC56">
        <v>6029</v>
      </c>
      <c r="GD56">
        <v>1832620</v>
      </c>
      <c r="GE56" t="s">
        <v>0</v>
      </c>
      <c r="GF56">
        <v>1437628</v>
      </c>
      <c r="GG56">
        <v>6165</v>
      </c>
      <c r="GH56">
        <v>78.400000000000006</v>
      </c>
      <c r="GI56">
        <v>0.2</v>
      </c>
      <c r="GJ56">
        <v>253471</v>
      </c>
      <c r="GK56">
        <v>3533</v>
      </c>
      <c r="GL56">
        <v>13.8</v>
      </c>
      <c r="GM56">
        <v>0.2</v>
      </c>
      <c r="GN56">
        <v>138473</v>
      </c>
      <c r="GO56">
        <v>2607</v>
      </c>
      <c r="GP56">
        <v>7.6</v>
      </c>
      <c r="GQ56">
        <v>0.1</v>
      </c>
      <c r="GR56">
        <v>3048</v>
      </c>
      <c r="GS56">
        <v>337</v>
      </c>
      <c r="GT56">
        <v>0.2</v>
      </c>
      <c r="GU56">
        <v>0.1</v>
      </c>
      <c r="GV56">
        <v>1545745</v>
      </c>
      <c r="GW56">
        <v>4059</v>
      </c>
      <c r="GX56">
        <v>1545745</v>
      </c>
      <c r="GY56" t="s">
        <v>0</v>
      </c>
      <c r="GZ56">
        <v>106828</v>
      </c>
      <c r="HA56">
        <v>1880</v>
      </c>
      <c r="HB56">
        <v>6.9</v>
      </c>
      <c r="HC56">
        <v>0.1</v>
      </c>
      <c r="HD56">
        <v>78916</v>
      </c>
      <c r="HE56">
        <v>1825</v>
      </c>
      <c r="HF56">
        <v>5.0999999999999996</v>
      </c>
      <c r="HG56">
        <v>0.1</v>
      </c>
      <c r="HH56">
        <v>163854</v>
      </c>
      <c r="HI56">
        <v>3157</v>
      </c>
      <c r="HJ56">
        <v>10.6</v>
      </c>
      <c r="HK56">
        <v>0.2</v>
      </c>
      <c r="HL56">
        <v>161963</v>
      </c>
      <c r="HM56">
        <v>2755</v>
      </c>
      <c r="HN56">
        <v>10.5</v>
      </c>
      <c r="HO56">
        <v>0.2</v>
      </c>
      <c r="HP56">
        <v>214827</v>
      </c>
      <c r="HQ56">
        <v>2927</v>
      </c>
      <c r="HR56">
        <v>13.9</v>
      </c>
      <c r="HS56">
        <v>0.2</v>
      </c>
      <c r="HT56">
        <v>286877</v>
      </c>
      <c r="HU56">
        <v>4032</v>
      </c>
      <c r="HV56">
        <v>18.600000000000001</v>
      </c>
      <c r="HW56">
        <v>0.3</v>
      </c>
      <c r="HX56">
        <v>195969</v>
      </c>
      <c r="HY56">
        <v>2669</v>
      </c>
      <c r="HZ56">
        <v>12.7</v>
      </c>
      <c r="IA56">
        <v>0.2</v>
      </c>
      <c r="IB56">
        <v>201321</v>
      </c>
      <c r="IC56">
        <v>2833</v>
      </c>
      <c r="ID56">
        <v>13</v>
      </c>
      <c r="IE56">
        <v>0.2</v>
      </c>
      <c r="IF56">
        <v>68882</v>
      </c>
      <c r="IG56">
        <v>1495</v>
      </c>
      <c r="IH56">
        <v>4.5</v>
      </c>
      <c r="II56">
        <v>0.1</v>
      </c>
      <c r="IJ56">
        <v>66308</v>
      </c>
      <c r="IK56">
        <v>1444</v>
      </c>
      <c r="IL56">
        <v>4.3</v>
      </c>
      <c r="IM56">
        <v>0.1</v>
      </c>
      <c r="IN56">
        <v>53270</v>
      </c>
      <c r="IO56">
        <v>327</v>
      </c>
      <c r="IP56" t="s">
        <v>0</v>
      </c>
      <c r="IQ56" t="s">
        <v>0</v>
      </c>
      <c r="IR56">
        <v>72013</v>
      </c>
      <c r="IS56">
        <v>379</v>
      </c>
      <c r="IT56" t="s">
        <v>0</v>
      </c>
      <c r="IU56" t="s">
        <v>0</v>
      </c>
      <c r="IV56">
        <v>1167705</v>
      </c>
      <c r="IW56">
        <v>4545</v>
      </c>
      <c r="IX56">
        <v>75.5</v>
      </c>
      <c r="IY56">
        <v>0.2</v>
      </c>
      <c r="IZ56">
        <v>71949</v>
      </c>
      <c r="JA56">
        <v>460</v>
      </c>
      <c r="JB56" t="s">
        <v>0</v>
      </c>
      <c r="JC56" t="s">
        <v>0</v>
      </c>
      <c r="JD56">
        <v>507072</v>
      </c>
      <c r="JE56">
        <v>2755</v>
      </c>
      <c r="JF56">
        <v>32.799999999999997</v>
      </c>
      <c r="JG56">
        <v>0.2</v>
      </c>
      <c r="JH56">
        <v>18526</v>
      </c>
      <c r="JI56">
        <v>88</v>
      </c>
      <c r="JJ56" t="s">
        <v>0</v>
      </c>
      <c r="JK56" t="s">
        <v>0</v>
      </c>
      <c r="JL56">
        <v>303094</v>
      </c>
      <c r="JM56">
        <v>2726</v>
      </c>
      <c r="JN56">
        <v>19.600000000000001</v>
      </c>
      <c r="JO56">
        <v>0.2</v>
      </c>
      <c r="JP56">
        <v>25457</v>
      </c>
      <c r="JQ56">
        <v>382</v>
      </c>
      <c r="JR56" t="s">
        <v>0</v>
      </c>
      <c r="JS56" t="s">
        <v>0</v>
      </c>
      <c r="JT56">
        <v>73370</v>
      </c>
      <c r="JU56">
        <v>1757</v>
      </c>
      <c r="JV56">
        <v>4.7</v>
      </c>
      <c r="JW56">
        <v>0.1</v>
      </c>
      <c r="JX56">
        <v>9658</v>
      </c>
      <c r="JY56">
        <v>133</v>
      </c>
      <c r="JZ56" t="s">
        <v>0</v>
      </c>
      <c r="KA56" t="s">
        <v>0</v>
      </c>
      <c r="KB56">
        <v>62376</v>
      </c>
      <c r="KC56">
        <v>1564</v>
      </c>
      <c r="KD56">
        <v>4</v>
      </c>
      <c r="KE56">
        <v>0.1</v>
      </c>
      <c r="KF56">
        <v>3285</v>
      </c>
      <c r="KG56">
        <v>94</v>
      </c>
      <c r="KH56" t="s">
        <v>0</v>
      </c>
      <c r="KI56" t="s">
        <v>0</v>
      </c>
      <c r="KJ56">
        <v>289944</v>
      </c>
      <c r="KK56">
        <v>3441</v>
      </c>
      <c r="KL56">
        <v>18.8</v>
      </c>
      <c r="KM56">
        <v>0.2</v>
      </c>
      <c r="KN56">
        <v>979610</v>
      </c>
      <c r="KO56">
        <v>4721</v>
      </c>
      <c r="KP56">
        <v>979610</v>
      </c>
      <c r="KQ56" t="s">
        <v>0</v>
      </c>
      <c r="KR56">
        <v>42381</v>
      </c>
      <c r="KS56">
        <v>1375</v>
      </c>
      <c r="KT56">
        <v>4.3</v>
      </c>
      <c r="KU56">
        <v>0.1</v>
      </c>
      <c r="KV56">
        <v>28301</v>
      </c>
      <c r="KW56">
        <v>1333</v>
      </c>
      <c r="KX56">
        <v>2.9</v>
      </c>
      <c r="KY56">
        <v>0.1</v>
      </c>
      <c r="KZ56">
        <v>73778</v>
      </c>
      <c r="LA56">
        <v>1798</v>
      </c>
      <c r="LB56">
        <v>7.5</v>
      </c>
      <c r="LC56">
        <v>0.2</v>
      </c>
      <c r="LD56">
        <v>89214</v>
      </c>
      <c r="LE56">
        <v>1972</v>
      </c>
      <c r="LF56">
        <v>9.1</v>
      </c>
      <c r="LG56">
        <v>0.2</v>
      </c>
      <c r="LH56">
        <v>130448</v>
      </c>
      <c r="LI56">
        <v>2403</v>
      </c>
      <c r="LJ56">
        <v>13.3</v>
      </c>
      <c r="LK56">
        <v>0.2</v>
      </c>
      <c r="LL56">
        <v>193634</v>
      </c>
      <c r="LM56">
        <v>2701</v>
      </c>
      <c r="LN56">
        <v>19.8</v>
      </c>
      <c r="LO56">
        <v>0.3</v>
      </c>
      <c r="LP56">
        <v>147172</v>
      </c>
      <c r="LQ56">
        <v>2463</v>
      </c>
      <c r="LR56">
        <v>15</v>
      </c>
      <c r="LS56">
        <v>0.2</v>
      </c>
      <c r="LT56">
        <v>161633</v>
      </c>
      <c r="LU56">
        <v>2554</v>
      </c>
      <c r="LV56">
        <v>16.5</v>
      </c>
      <c r="LW56">
        <v>0.2</v>
      </c>
      <c r="LX56">
        <v>57022</v>
      </c>
      <c r="LY56">
        <v>1276</v>
      </c>
      <c r="LZ56">
        <v>5.8</v>
      </c>
      <c r="MA56">
        <v>0.1</v>
      </c>
      <c r="MB56">
        <v>56027</v>
      </c>
      <c r="MC56">
        <v>1382</v>
      </c>
      <c r="MD56">
        <v>5.7</v>
      </c>
      <c r="ME56">
        <v>0.1</v>
      </c>
      <c r="MF56">
        <v>65479</v>
      </c>
      <c r="MG56">
        <v>463</v>
      </c>
      <c r="MH56" t="s">
        <v>0</v>
      </c>
      <c r="MI56" t="s">
        <v>0</v>
      </c>
      <c r="MJ56">
        <v>84441</v>
      </c>
      <c r="MK56">
        <v>563</v>
      </c>
      <c r="ML56" t="s">
        <v>0</v>
      </c>
      <c r="MM56" t="s">
        <v>0</v>
      </c>
      <c r="MN56">
        <v>28822</v>
      </c>
      <c r="MO56">
        <v>161</v>
      </c>
      <c r="MP56" t="s">
        <v>0</v>
      </c>
      <c r="MQ56" t="s">
        <v>0</v>
      </c>
      <c r="MR56">
        <v>566135</v>
      </c>
      <c r="MS56">
        <v>3421</v>
      </c>
      <c r="MT56">
        <v>566135</v>
      </c>
      <c r="MU56" t="s">
        <v>0</v>
      </c>
      <c r="MV56">
        <v>32825</v>
      </c>
      <c r="MW56">
        <v>378</v>
      </c>
      <c r="MX56" t="s">
        <v>0</v>
      </c>
      <c r="MY56" t="s">
        <v>0</v>
      </c>
      <c r="MZ56">
        <v>47021</v>
      </c>
      <c r="NA56">
        <v>468</v>
      </c>
      <c r="NB56" t="s">
        <v>0</v>
      </c>
      <c r="NC56" t="s">
        <v>0</v>
      </c>
      <c r="ND56">
        <v>28853</v>
      </c>
      <c r="NE56">
        <v>225</v>
      </c>
      <c r="NF56" t="s">
        <v>0</v>
      </c>
      <c r="NG56" t="s">
        <v>0</v>
      </c>
      <c r="NH56">
        <v>49357</v>
      </c>
      <c r="NI56">
        <v>520</v>
      </c>
      <c r="NJ56" t="s">
        <v>0</v>
      </c>
      <c r="NK56" t="s">
        <v>0</v>
      </c>
      <c r="NL56">
        <v>39454</v>
      </c>
      <c r="NM56">
        <v>352</v>
      </c>
      <c r="NN56" t="s">
        <v>0</v>
      </c>
      <c r="NO56" t="s">
        <v>0</v>
      </c>
      <c r="NP56">
        <v>3943363</v>
      </c>
      <c r="NQ56">
        <v>328</v>
      </c>
      <c r="NR56">
        <v>3943363</v>
      </c>
      <c r="NS56" t="s">
        <v>0</v>
      </c>
      <c r="NT56">
        <v>3532593</v>
      </c>
      <c r="NU56">
        <v>6872</v>
      </c>
      <c r="NV56">
        <v>89.6</v>
      </c>
      <c r="NW56">
        <v>0.2</v>
      </c>
      <c r="NX56">
        <v>2630821</v>
      </c>
      <c r="NY56">
        <v>12858</v>
      </c>
      <c r="NZ56">
        <v>66.7</v>
      </c>
      <c r="OA56">
        <v>0.3</v>
      </c>
      <c r="OB56">
        <v>1438518</v>
      </c>
      <c r="OC56">
        <v>9450</v>
      </c>
      <c r="OD56">
        <v>36.5</v>
      </c>
      <c r="OE56">
        <v>0.2</v>
      </c>
      <c r="OF56">
        <v>410770</v>
      </c>
      <c r="OG56">
        <v>6883</v>
      </c>
      <c r="OH56">
        <v>10.4</v>
      </c>
      <c r="OI56">
        <v>0.2</v>
      </c>
      <c r="OJ56">
        <v>860027</v>
      </c>
      <c r="OK56">
        <v>261</v>
      </c>
      <c r="OL56">
        <v>860027</v>
      </c>
      <c r="OM56" t="s">
        <v>0</v>
      </c>
      <c r="ON56">
        <v>40218</v>
      </c>
      <c r="OO56">
        <v>1876</v>
      </c>
      <c r="OP56">
        <v>4.7</v>
      </c>
      <c r="OQ56">
        <v>0.2</v>
      </c>
      <c r="OR56">
        <v>2458763</v>
      </c>
      <c r="OS56">
        <v>779</v>
      </c>
      <c r="OT56">
        <v>2458763</v>
      </c>
      <c r="OU56" t="s">
        <v>0</v>
      </c>
      <c r="OV56">
        <v>1873564</v>
      </c>
      <c r="OW56">
        <v>5361</v>
      </c>
      <c r="OX56">
        <v>1873564</v>
      </c>
      <c r="OY56" t="s">
        <v>0</v>
      </c>
      <c r="OZ56">
        <v>1724482</v>
      </c>
      <c r="PA56">
        <v>5849</v>
      </c>
      <c r="PB56">
        <v>1724482</v>
      </c>
      <c r="PC56" t="s">
        <v>0</v>
      </c>
      <c r="PD56">
        <v>1493214</v>
      </c>
      <c r="PE56">
        <v>7612</v>
      </c>
      <c r="PF56">
        <v>86.6</v>
      </c>
      <c r="PG56">
        <v>0.3</v>
      </c>
      <c r="PH56">
        <v>1348853</v>
      </c>
      <c r="PI56">
        <v>8477</v>
      </c>
      <c r="PJ56">
        <v>78.2</v>
      </c>
      <c r="PK56">
        <v>0.3</v>
      </c>
      <c r="PL56">
        <v>197002</v>
      </c>
      <c r="PM56">
        <v>3413</v>
      </c>
      <c r="PN56">
        <v>11.4</v>
      </c>
      <c r="PO56">
        <v>0.2</v>
      </c>
      <c r="PP56">
        <v>231268</v>
      </c>
      <c r="PQ56">
        <v>4506</v>
      </c>
      <c r="PR56">
        <v>13.4</v>
      </c>
      <c r="PS56">
        <v>0.3</v>
      </c>
      <c r="PT56">
        <v>149082</v>
      </c>
      <c r="PU56">
        <v>3300</v>
      </c>
      <c r="PV56">
        <v>149082</v>
      </c>
      <c r="PW56" t="s">
        <v>0</v>
      </c>
      <c r="PX56">
        <v>99241</v>
      </c>
      <c r="PY56">
        <v>2342</v>
      </c>
      <c r="PZ56">
        <v>66.599999999999994</v>
      </c>
      <c r="QA56">
        <v>0.9</v>
      </c>
      <c r="QB56">
        <v>54888</v>
      </c>
      <c r="QC56">
        <v>1826</v>
      </c>
      <c r="QD56">
        <v>36.799999999999997</v>
      </c>
      <c r="QE56">
        <v>1</v>
      </c>
      <c r="QF56">
        <v>49003</v>
      </c>
      <c r="QG56">
        <v>1638</v>
      </c>
      <c r="QH56">
        <v>32.9</v>
      </c>
      <c r="QI56">
        <v>1</v>
      </c>
      <c r="QJ56">
        <v>49841</v>
      </c>
      <c r="QK56">
        <v>1965</v>
      </c>
      <c r="QL56">
        <v>33.4</v>
      </c>
      <c r="QM56">
        <v>0.9</v>
      </c>
      <c r="QN56">
        <v>585199</v>
      </c>
      <c r="QO56">
        <v>5269</v>
      </c>
      <c r="QP56">
        <v>585199</v>
      </c>
      <c r="QQ56" t="s">
        <v>0</v>
      </c>
      <c r="QR56">
        <v>498753</v>
      </c>
      <c r="QS56">
        <v>4675</v>
      </c>
      <c r="QT56">
        <v>85.2</v>
      </c>
      <c r="QU56">
        <v>0.4</v>
      </c>
      <c r="QV56">
        <v>305746</v>
      </c>
      <c r="QW56">
        <v>4449</v>
      </c>
      <c r="QX56">
        <v>52.2</v>
      </c>
      <c r="QY56">
        <v>0.6</v>
      </c>
      <c r="QZ56">
        <v>239461</v>
      </c>
      <c r="RA56">
        <v>3711</v>
      </c>
      <c r="RB56">
        <v>40.9</v>
      </c>
      <c r="RC56">
        <v>0.5</v>
      </c>
      <c r="RD56">
        <v>86446</v>
      </c>
      <c r="RE56">
        <v>2556</v>
      </c>
      <c r="RF56">
        <v>14.8</v>
      </c>
      <c r="RG56">
        <v>0.4</v>
      </c>
      <c r="RH56" t="s">
        <v>0</v>
      </c>
      <c r="RI56" t="s">
        <v>0</v>
      </c>
      <c r="RJ56">
        <v>10.5</v>
      </c>
      <c r="RK56">
        <v>0.2</v>
      </c>
      <c r="RL56" t="s">
        <v>0</v>
      </c>
      <c r="RM56" t="s">
        <v>0</v>
      </c>
      <c r="RN56">
        <v>17.3</v>
      </c>
      <c r="RO56">
        <v>0.4</v>
      </c>
      <c r="RP56" t="s">
        <v>0</v>
      </c>
      <c r="RQ56" t="s">
        <v>0</v>
      </c>
      <c r="RR56">
        <v>18.7</v>
      </c>
      <c r="RS56">
        <v>1.1000000000000001</v>
      </c>
      <c r="RT56" t="s">
        <v>0</v>
      </c>
      <c r="RU56" t="s">
        <v>0</v>
      </c>
      <c r="RV56">
        <v>5.6</v>
      </c>
      <c r="RW56">
        <v>0.2</v>
      </c>
      <c r="RX56" t="s">
        <v>0</v>
      </c>
      <c r="RY56" t="s">
        <v>0</v>
      </c>
      <c r="RZ56">
        <v>8.4</v>
      </c>
      <c r="SA56">
        <v>0.3</v>
      </c>
      <c r="SB56" t="s">
        <v>0</v>
      </c>
      <c r="SC56" t="s">
        <v>0</v>
      </c>
      <c r="SD56">
        <v>7.3</v>
      </c>
      <c r="SE56">
        <v>0.9</v>
      </c>
      <c r="SF56" t="s">
        <v>0</v>
      </c>
      <c r="SG56" t="s">
        <v>0</v>
      </c>
      <c r="SH56">
        <v>30.6</v>
      </c>
      <c r="SI56">
        <v>0.8</v>
      </c>
      <c r="SJ56" t="s">
        <v>0</v>
      </c>
      <c r="SK56" t="s">
        <v>0</v>
      </c>
      <c r="SL56">
        <v>40.4</v>
      </c>
      <c r="SM56">
        <v>1</v>
      </c>
      <c r="SN56" t="s">
        <v>0</v>
      </c>
      <c r="SO56" t="s">
        <v>0</v>
      </c>
      <c r="SP56">
        <v>50.2</v>
      </c>
      <c r="SQ56">
        <v>2.8</v>
      </c>
      <c r="SR56" t="s">
        <v>0</v>
      </c>
      <c r="SS56" t="s">
        <v>0</v>
      </c>
      <c r="ST56">
        <v>15.7</v>
      </c>
      <c r="SU56">
        <v>0.2</v>
      </c>
      <c r="SV56" t="s">
        <v>0</v>
      </c>
      <c r="SW56" t="s">
        <v>0</v>
      </c>
      <c r="SX56">
        <v>20.399999999999999</v>
      </c>
      <c r="SY56">
        <v>0.5</v>
      </c>
      <c r="SZ56" t="s">
        <v>0</v>
      </c>
      <c r="TA56" t="s">
        <v>0</v>
      </c>
      <c r="TB56">
        <v>19.899999999999999</v>
      </c>
      <c r="TC56">
        <v>0.5</v>
      </c>
      <c r="TD56" t="s">
        <v>0</v>
      </c>
      <c r="TE56" t="s">
        <v>0</v>
      </c>
      <c r="TF56">
        <v>23.7</v>
      </c>
      <c r="TG56">
        <v>0.8</v>
      </c>
      <c r="TH56" t="s">
        <v>0</v>
      </c>
      <c r="TI56" t="s">
        <v>0</v>
      </c>
      <c r="TJ56">
        <v>18.5</v>
      </c>
      <c r="TK56">
        <v>0.6</v>
      </c>
      <c r="TL56" t="s">
        <v>0</v>
      </c>
      <c r="TM56" t="s">
        <v>0</v>
      </c>
      <c r="TN56">
        <v>14.4</v>
      </c>
      <c r="TO56">
        <v>0.2</v>
      </c>
      <c r="TP56" t="s">
        <v>0</v>
      </c>
      <c r="TQ56" t="s">
        <v>0</v>
      </c>
      <c r="TR56">
        <v>16.100000000000001</v>
      </c>
      <c r="TS56">
        <v>0.2</v>
      </c>
      <c r="TT56" t="s">
        <v>0</v>
      </c>
      <c r="TU56" t="s">
        <v>0</v>
      </c>
      <c r="TV56">
        <v>8.1</v>
      </c>
      <c r="TW56">
        <v>0.2</v>
      </c>
      <c r="TX56" t="s">
        <v>0</v>
      </c>
      <c r="TY56" t="s">
        <v>0</v>
      </c>
      <c r="TZ56">
        <v>11.8</v>
      </c>
      <c r="UA56">
        <v>0.2</v>
      </c>
      <c r="UB56" t="s">
        <v>0</v>
      </c>
      <c r="UC56" t="s">
        <v>0</v>
      </c>
      <c r="UD56">
        <v>28.9</v>
      </c>
      <c r="UE56">
        <v>0.4</v>
      </c>
    </row>
    <row r="57" spans="1:551" x14ac:dyDescent="0.25">
      <c r="A57" t="s">
        <v>663</v>
      </c>
      <c r="B57">
        <v>42</v>
      </c>
      <c r="C57" t="s">
        <v>664</v>
      </c>
      <c r="D57">
        <v>10402780</v>
      </c>
      <c r="E57">
        <v>2150</v>
      </c>
      <c r="F57">
        <v>10402780</v>
      </c>
      <c r="G57" t="s">
        <v>0</v>
      </c>
      <c r="H57">
        <v>6516915</v>
      </c>
      <c r="I57">
        <v>10858</v>
      </c>
      <c r="J57">
        <v>62.6</v>
      </c>
      <c r="K57">
        <v>0.1</v>
      </c>
      <c r="L57">
        <v>6512133</v>
      </c>
      <c r="M57">
        <v>10805</v>
      </c>
      <c r="N57">
        <v>62.6</v>
      </c>
      <c r="O57">
        <v>0.1</v>
      </c>
      <c r="P57">
        <v>6043693</v>
      </c>
      <c r="Q57">
        <v>11358</v>
      </c>
      <c r="R57">
        <v>58.1</v>
      </c>
      <c r="S57">
        <v>0.1</v>
      </c>
      <c r="T57">
        <v>468440</v>
      </c>
      <c r="U57">
        <v>4969</v>
      </c>
      <c r="V57">
        <v>4.5</v>
      </c>
      <c r="W57">
        <v>0.1</v>
      </c>
      <c r="X57">
        <v>4782</v>
      </c>
      <c r="Y57">
        <v>456</v>
      </c>
      <c r="Z57">
        <v>0</v>
      </c>
      <c r="AA57">
        <v>0.1</v>
      </c>
      <c r="AB57">
        <v>3885865</v>
      </c>
      <c r="AC57">
        <v>10596</v>
      </c>
      <c r="AD57">
        <v>37.4</v>
      </c>
      <c r="AE57">
        <v>0.1</v>
      </c>
      <c r="AF57">
        <v>6512133</v>
      </c>
      <c r="AG57">
        <v>10805</v>
      </c>
      <c r="AH57">
        <v>6512133</v>
      </c>
      <c r="AI57" t="s">
        <v>0</v>
      </c>
      <c r="AJ57" t="s">
        <v>0</v>
      </c>
      <c r="AK57" t="s">
        <v>0</v>
      </c>
      <c r="AL57">
        <v>7.2</v>
      </c>
      <c r="AM57">
        <v>0.1</v>
      </c>
      <c r="AN57">
        <v>5366558</v>
      </c>
      <c r="AO57">
        <v>1909</v>
      </c>
      <c r="AP57">
        <v>5366558</v>
      </c>
      <c r="AQ57" t="s">
        <v>0</v>
      </c>
      <c r="AR57">
        <v>3123752</v>
      </c>
      <c r="AS57">
        <v>7430</v>
      </c>
      <c r="AT57">
        <v>58.2</v>
      </c>
      <c r="AU57">
        <v>0.1</v>
      </c>
      <c r="AV57">
        <v>3123037</v>
      </c>
      <c r="AW57">
        <v>7399</v>
      </c>
      <c r="AX57">
        <v>58.2</v>
      </c>
      <c r="AY57">
        <v>0.1</v>
      </c>
      <c r="AZ57">
        <v>2914273</v>
      </c>
      <c r="BA57">
        <v>7898</v>
      </c>
      <c r="BB57">
        <v>54.3</v>
      </c>
      <c r="BC57">
        <v>0.1</v>
      </c>
      <c r="BD57">
        <v>831465</v>
      </c>
      <c r="BE57">
        <v>2421</v>
      </c>
      <c r="BF57">
        <v>831465</v>
      </c>
      <c r="BG57" t="s">
        <v>0</v>
      </c>
      <c r="BH57">
        <v>564581</v>
      </c>
      <c r="BI57">
        <v>4145</v>
      </c>
      <c r="BJ57">
        <v>67.900000000000006</v>
      </c>
      <c r="BK57">
        <v>0.4</v>
      </c>
      <c r="BL57">
        <v>1748029</v>
      </c>
      <c r="BM57">
        <v>3605</v>
      </c>
      <c r="BN57">
        <v>1748029</v>
      </c>
      <c r="BO57" t="s">
        <v>0</v>
      </c>
      <c r="BP57">
        <v>1259292</v>
      </c>
      <c r="BQ57">
        <v>5915</v>
      </c>
      <c r="BR57">
        <v>72</v>
      </c>
      <c r="BS57">
        <v>0.3</v>
      </c>
      <c r="BT57">
        <v>5922289</v>
      </c>
      <c r="BU57">
        <v>11347</v>
      </c>
      <c r="BV57">
        <v>5922289</v>
      </c>
      <c r="BW57" t="s">
        <v>0</v>
      </c>
      <c r="BX57">
        <v>4529634</v>
      </c>
      <c r="BY57">
        <v>10636</v>
      </c>
      <c r="BZ57">
        <v>76.5</v>
      </c>
      <c r="CA57">
        <v>0.1</v>
      </c>
      <c r="CB57">
        <v>505994</v>
      </c>
      <c r="CC57">
        <v>5754</v>
      </c>
      <c r="CD57">
        <v>8.5</v>
      </c>
      <c r="CE57">
        <v>0.1</v>
      </c>
      <c r="CF57">
        <v>329912</v>
      </c>
      <c r="CG57">
        <v>4784</v>
      </c>
      <c r="CH57">
        <v>5.6</v>
      </c>
      <c r="CI57">
        <v>0.1</v>
      </c>
      <c r="CJ57">
        <v>226997</v>
      </c>
      <c r="CK57">
        <v>3733</v>
      </c>
      <c r="CL57">
        <v>3.8</v>
      </c>
      <c r="CM57">
        <v>0.1</v>
      </c>
      <c r="CN57">
        <v>81975</v>
      </c>
      <c r="CO57">
        <v>2001</v>
      </c>
      <c r="CP57">
        <v>1.4</v>
      </c>
      <c r="CQ57">
        <v>0.1</v>
      </c>
      <c r="CR57">
        <v>247777</v>
      </c>
      <c r="CS57">
        <v>3006</v>
      </c>
      <c r="CT57">
        <v>4.2</v>
      </c>
      <c r="CU57">
        <v>0.1</v>
      </c>
      <c r="CV57">
        <v>26.5</v>
      </c>
      <c r="CW57">
        <v>0.1</v>
      </c>
      <c r="CX57" t="s">
        <v>0</v>
      </c>
      <c r="CY57" t="s">
        <v>0</v>
      </c>
      <c r="CZ57">
        <v>6043693</v>
      </c>
      <c r="DA57">
        <v>11358</v>
      </c>
      <c r="DB57">
        <v>6043693</v>
      </c>
      <c r="DC57" t="s">
        <v>0</v>
      </c>
      <c r="DD57">
        <v>2247642</v>
      </c>
      <c r="DE57">
        <v>12034</v>
      </c>
      <c r="DF57">
        <v>37.200000000000003</v>
      </c>
      <c r="DG57">
        <v>0.2</v>
      </c>
      <c r="DH57">
        <v>1065358</v>
      </c>
      <c r="DI57">
        <v>7674</v>
      </c>
      <c r="DJ57">
        <v>17.600000000000001</v>
      </c>
      <c r="DK57">
        <v>0.1</v>
      </c>
      <c r="DL57">
        <v>1427752</v>
      </c>
      <c r="DM57">
        <v>6777</v>
      </c>
      <c r="DN57">
        <v>23.6</v>
      </c>
      <c r="DO57">
        <v>0.1</v>
      </c>
      <c r="DP57">
        <v>494564</v>
      </c>
      <c r="DQ57">
        <v>4580</v>
      </c>
      <c r="DR57">
        <v>8.1999999999999993</v>
      </c>
      <c r="DS57">
        <v>0.1</v>
      </c>
      <c r="DT57">
        <v>808377</v>
      </c>
      <c r="DU57">
        <v>5016</v>
      </c>
      <c r="DV57">
        <v>13.4</v>
      </c>
      <c r="DW57">
        <v>0.1</v>
      </c>
      <c r="DX57">
        <v>6043693</v>
      </c>
      <c r="DY57">
        <v>11358</v>
      </c>
      <c r="DZ57">
        <v>6043693</v>
      </c>
      <c r="EA57" t="s">
        <v>0</v>
      </c>
      <c r="EB57">
        <v>87736</v>
      </c>
      <c r="EC57">
        <v>1916</v>
      </c>
      <c r="ED57">
        <v>1.5</v>
      </c>
      <c r="EE57">
        <v>0.1</v>
      </c>
      <c r="EF57">
        <v>343108</v>
      </c>
      <c r="EG57">
        <v>4314</v>
      </c>
      <c r="EH57">
        <v>5.7</v>
      </c>
      <c r="EI57">
        <v>0.1</v>
      </c>
      <c r="EJ57">
        <v>727257</v>
      </c>
      <c r="EK57">
        <v>5479</v>
      </c>
      <c r="EL57">
        <v>12</v>
      </c>
      <c r="EM57">
        <v>0.1</v>
      </c>
      <c r="EN57">
        <v>168855</v>
      </c>
      <c r="EO57">
        <v>2854</v>
      </c>
      <c r="EP57">
        <v>2.8</v>
      </c>
      <c r="EQ57">
        <v>0.1</v>
      </c>
      <c r="ER57">
        <v>704684</v>
      </c>
      <c r="ES57">
        <v>5602</v>
      </c>
      <c r="ET57">
        <v>11.7</v>
      </c>
      <c r="EU57">
        <v>0.1</v>
      </c>
      <c r="EV57">
        <v>314651</v>
      </c>
      <c r="EW57">
        <v>3604</v>
      </c>
      <c r="EX57">
        <v>5.2</v>
      </c>
      <c r="EY57">
        <v>0.1</v>
      </c>
      <c r="EZ57">
        <v>102782</v>
      </c>
      <c r="FA57">
        <v>2293</v>
      </c>
      <c r="FB57">
        <v>1.7</v>
      </c>
      <c r="FC57">
        <v>0.1</v>
      </c>
      <c r="FD57">
        <v>388456</v>
      </c>
      <c r="FE57">
        <v>4103</v>
      </c>
      <c r="FF57">
        <v>6.4</v>
      </c>
      <c r="FG57">
        <v>0.1</v>
      </c>
      <c r="FH57">
        <v>603492</v>
      </c>
      <c r="FI57">
        <v>5439</v>
      </c>
      <c r="FJ57">
        <v>10</v>
      </c>
      <c r="FK57">
        <v>0.1</v>
      </c>
      <c r="FL57">
        <v>1564018</v>
      </c>
      <c r="FM57">
        <v>8160</v>
      </c>
      <c r="FN57">
        <v>25.9</v>
      </c>
      <c r="FO57">
        <v>0.1</v>
      </c>
      <c r="FP57">
        <v>512816</v>
      </c>
      <c r="FQ57">
        <v>4886</v>
      </c>
      <c r="FR57">
        <v>8.5</v>
      </c>
      <c r="FS57">
        <v>0.1</v>
      </c>
      <c r="FT57">
        <v>280616</v>
      </c>
      <c r="FU57">
        <v>3199</v>
      </c>
      <c r="FV57">
        <v>4.5999999999999996</v>
      </c>
      <c r="FW57">
        <v>0.1</v>
      </c>
      <c r="FX57">
        <v>245222</v>
      </c>
      <c r="FY57">
        <v>3179</v>
      </c>
      <c r="FZ57">
        <v>4.0999999999999996</v>
      </c>
      <c r="GA57">
        <v>0.1</v>
      </c>
      <c r="GB57">
        <v>6043693</v>
      </c>
      <c r="GC57">
        <v>11358</v>
      </c>
      <c r="GD57">
        <v>6043693</v>
      </c>
      <c r="GE57" t="s">
        <v>0</v>
      </c>
      <c r="GF57">
        <v>5088727</v>
      </c>
      <c r="GG57">
        <v>10645</v>
      </c>
      <c r="GH57">
        <v>84.2</v>
      </c>
      <c r="GI57">
        <v>0.1</v>
      </c>
      <c r="GJ57">
        <v>638880</v>
      </c>
      <c r="GK57">
        <v>5924</v>
      </c>
      <c r="GL57">
        <v>10.6</v>
      </c>
      <c r="GM57">
        <v>0.1</v>
      </c>
      <c r="GN57">
        <v>307040</v>
      </c>
      <c r="GO57">
        <v>3478</v>
      </c>
      <c r="GP57">
        <v>5.0999999999999996</v>
      </c>
      <c r="GQ57">
        <v>0.1</v>
      </c>
      <c r="GR57">
        <v>9046</v>
      </c>
      <c r="GS57">
        <v>678</v>
      </c>
      <c r="GT57">
        <v>0.1</v>
      </c>
      <c r="GU57">
        <v>0.1</v>
      </c>
      <c r="GV57">
        <v>4961929</v>
      </c>
      <c r="GW57">
        <v>11212</v>
      </c>
      <c r="GX57">
        <v>4961929</v>
      </c>
      <c r="GY57" t="s">
        <v>0</v>
      </c>
      <c r="GZ57">
        <v>334227</v>
      </c>
      <c r="HA57">
        <v>3478</v>
      </c>
      <c r="HB57">
        <v>6.7</v>
      </c>
      <c r="HC57">
        <v>0.1</v>
      </c>
      <c r="HD57">
        <v>252508</v>
      </c>
      <c r="HE57">
        <v>2906</v>
      </c>
      <c r="HF57">
        <v>5.0999999999999996</v>
      </c>
      <c r="HG57">
        <v>0.1</v>
      </c>
      <c r="HH57">
        <v>519697</v>
      </c>
      <c r="HI57">
        <v>3899</v>
      </c>
      <c r="HJ57">
        <v>10.5</v>
      </c>
      <c r="HK57">
        <v>0.1</v>
      </c>
      <c r="HL57">
        <v>495689</v>
      </c>
      <c r="HM57">
        <v>4273</v>
      </c>
      <c r="HN57">
        <v>10</v>
      </c>
      <c r="HO57">
        <v>0.1</v>
      </c>
      <c r="HP57">
        <v>664171</v>
      </c>
      <c r="HQ57">
        <v>4605</v>
      </c>
      <c r="HR57">
        <v>13.4</v>
      </c>
      <c r="HS57">
        <v>0.1</v>
      </c>
      <c r="HT57">
        <v>907408</v>
      </c>
      <c r="HU57">
        <v>6274</v>
      </c>
      <c r="HV57">
        <v>18.3</v>
      </c>
      <c r="HW57">
        <v>0.1</v>
      </c>
      <c r="HX57">
        <v>622834</v>
      </c>
      <c r="HY57">
        <v>4741</v>
      </c>
      <c r="HZ57">
        <v>12.6</v>
      </c>
      <c r="IA57">
        <v>0.1</v>
      </c>
      <c r="IB57">
        <v>672053</v>
      </c>
      <c r="IC57">
        <v>4651</v>
      </c>
      <c r="ID57">
        <v>13.5</v>
      </c>
      <c r="IE57">
        <v>0.1</v>
      </c>
      <c r="IF57">
        <v>249749</v>
      </c>
      <c r="IG57">
        <v>3148</v>
      </c>
      <c r="IH57">
        <v>5</v>
      </c>
      <c r="II57">
        <v>0.1</v>
      </c>
      <c r="IJ57">
        <v>243593</v>
      </c>
      <c r="IK57">
        <v>2599</v>
      </c>
      <c r="IL57">
        <v>4.9000000000000004</v>
      </c>
      <c r="IM57">
        <v>0.1</v>
      </c>
      <c r="IN57">
        <v>54895</v>
      </c>
      <c r="IO57">
        <v>185</v>
      </c>
      <c r="IP57" t="s">
        <v>0</v>
      </c>
      <c r="IQ57" t="s">
        <v>0</v>
      </c>
      <c r="IR57">
        <v>75235</v>
      </c>
      <c r="IS57">
        <v>212</v>
      </c>
      <c r="IT57" t="s">
        <v>0</v>
      </c>
      <c r="IU57" t="s">
        <v>0</v>
      </c>
      <c r="IV57">
        <v>3742092</v>
      </c>
      <c r="IW57">
        <v>10033</v>
      </c>
      <c r="IX57">
        <v>75.400000000000006</v>
      </c>
      <c r="IY57">
        <v>0.1</v>
      </c>
      <c r="IZ57">
        <v>78560</v>
      </c>
      <c r="JA57">
        <v>274</v>
      </c>
      <c r="JB57" t="s">
        <v>0</v>
      </c>
      <c r="JC57" t="s">
        <v>0</v>
      </c>
      <c r="JD57">
        <v>1695444</v>
      </c>
      <c r="JE57">
        <v>6216</v>
      </c>
      <c r="JF57">
        <v>34.200000000000003</v>
      </c>
      <c r="JG57">
        <v>0.1</v>
      </c>
      <c r="JH57">
        <v>18649</v>
      </c>
      <c r="JI57">
        <v>45</v>
      </c>
      <c r="JJ57" t="s">
        <v>0</v>
      </c>
      <c r="JK57" t="s">
        <v>0</v>
      </c>
      <c r="JL57">
        <v>1020592</v>
      </c>
      <c r="JM57">
        <v>5339</v>
      </c>
      <c r="JN57">
        <v>20.6</v>
      </c>
      <c r="JO57">
        <v>0.1</v>
      </c>
      <c r="JP57">
        <v>21119</v>
      </c>
      <c r="JQ57">
        <v>195</v>
      </c>
      <c r="JR57" t="s">
        <v>0</v>
      </c>
      <c r="JS57" t="s">
        <v>0</v>
      </c>
      <c r="JT57">
        <v>291771</v>
      </c>
      <c r="JU57">
        <v>3363</v>
      </c>
      <c r="JV57">
        <v>5.9</v>
      </c>
      <c r="JW57">
        <v>0.1</v>
      </c>
      <c r="JX57">
        <v>9838</v>
      </c>
      <c r="JY57">
        <v>67</v>
      </c>
      <c r="JZ57" t="s">
        <v>0</v>
      </c>
      <c r="KA57" t="s">
        <v>0</v>
      </c>
      <c r="KB57">
        <v>168007</v>
      </c>
      <c r="KC57">
        <v>2749</v>
      </c>
      <c r="KD57">
        <v>3.4</v>
      </c>
      <c r="KE57">
        <v>0.1</v>
      </c>
      <c r="KF57">
        <v>2648</v>
      </c>
      <c r="KG57">
        <v>51</v>
      </c>
      <c r="KH57" t="s">
        <v>0</v>
      </c>
      <c r="KI57" t="s">
        <v>0</v>
      </c>
      <c r="KJ57">
        <v>644209</v>
      </c>
      <c r="KK57">
        <v>4983</v>
      </c>
      <c r="KL57">
        <v>13</v>
      </c>
      <c r="KM57">
        <v>0.1</v>
      </c>
      <c r="KN57">
        <v>3195577</v>
      </c>
      <c r="KO57">
        <v>11183</v>
      </c>
      <c r="KP57">
        <v>3195577</v>
      </c>
      <c r="KQ57" t="s">
        <v>0</v>
      </c>
      <c r="KR57">
        <v>123665</v>
      </c>
      <c r="KS57">
        <v>2233</v>
      </c>
      <c r="KT57">
        <v>3.9</v>
      </c>
      <c r="KU57">
        <v>0.1</v>
      </c>
      <c r="KV57">
        <v>85051</v>
      </c>
      <c r="KW57">
        <v>1992</v>
      </c>
      <c r="KX57">
        <v>2.7</v>
      </c>
      <c r="KY57">
        <v>0.1</v>
      </c>
      <c r="KZ57">
        <v>209468</v>
      </c>
      <c r="LA57">
        <v>2979</v>
      </c>
      <c r="LB57">
        <v>6.6</v>
      </c>
      <c r="LC57">
        <v>0.1</v>
      </c>
      <c r="LD57">
        <v>264940</v>
      </c>
      <c r="LE57">
        <v>3120</v>
      </c>
      <c r="LF57">
        <v>8.3000000000000007</v>
      </c>
      <c r="LG57">
        <v>0.1</v>
      </c>
      <c r="LH57">
        <v>405221</v>
      </c>
      <c r="LI57">
        <v>3586</v>
      </c>
      <c r="LJ57">
        <v>12.7</v>
      </c>
      <c r="LK57">
        <v>0.1</v>
      </c>
      <c r="LL57">
        <v>626534</v>
      </c>
      <c r="LM57">
        <v>4582</v>
      </c>
      <c r="LN57">
        <v>19.600000000000001</v>
      </c>
      <c r="LO57">
        <v>0.1</v>
      </c>
      <c r="LP57">
        <v>484143</v>
      </c>
      <c r="LQ57">
        <v>4737</v>
      </c>
      <c r="LR57">
        <v>15.2</v>
      </c>
      <c r="LS57">
        <v>0.1</v>
      </c>
      <c r="LT57">
        <v>562970</v>
      </c>
      <c r="LU57">
        <v>4751</v>
      </c>
      <c r="LV57">
        <v>17.600000000000001</v>
      </c>
      <c r="LW57">
        <v>0.1</v>
      </c>
      <c r="LX57">
        <v>219268</v>
      </c>
      <c r="LY57">
        <v>3069</v>
      </c>
      <c r="LZ57">
        <v>6.9</v>
      </c>
      <c r="MA57">
        <v>0.1</v>
      </c>
      <c r="MB57">
        <v>214317</v>
      </c>
      <c r="MC57">
        <v>2539</v>
      </c>
      <c r="MD57">
        <v>6.7</v>
      </c>
      <c r="ME57">
        <v>0.1</v>
      </c>
      <c r="MF57">
        <v>69960</v>
      </c>
      <c r="MG57">
        <v>279</v>
      </c>
      <c r="MH57" t="s">
        <v>0</v>
      </c>
      <c r="MI57" t="s">
        <v>0</v>
      </c>
      <c r="MJ57">
        <v>90446</v>
      </c>
      <c r="MK57">
        <v>302</v>
      </c>
      <c r="ML57" t="s">
        <v>0</v>
      </c>
      <c r="MM57" t="s">
        <v>0</v>
      </c>
      <c r="MN57">
        <v>30137</v>
      </c>
      <c r="MO57">
        <v>97</v>
      </c>
      <c r="MP57" t="s">
        <v>0</v>
      </c>
      <c r="MQ57" t="s">
        <v>0</v>
      </c>
      <c r="MR57">
        <v>1766352</v>
      </c>
      <c r="MS57">
        <v>5843</v>
      </c>
      <c r="MT57">
        <v>1766352</v>
      </c>
      <c r="MU57" t="s">
        <v>0</v>
      </c>
      <c r="MV57">
        <v>31235</v>
      </c>
      <c r="MW57">
        <v>161</v>
      </c>
      <c r="MX57" t="s">
        <v>0</v>
      </c>
      <c r="MY57" t="s">
        <v>0</v>
      </c>
      <c r="MZ57">
        <v>44913</v>
      </c>
      <c r="NA57">
        <v>290</v>
      </c>
      <c r="NB57" t="s">
        <v>0</v>
      </c>
      <c r="NC57" t="s">
        <v>0</v>
      </c>
      <c r="ND57">
        <v>31971</v>
      </c>
      <c r="NE57">
        <v>78</v>
      </c>
      <c r="NF57" t="s">
        <v>0</v>
      </c>
      <c r="NG57" t="s">
        <v>0</v>
      </c>
      <c r="NH57">
        <v>51238</v>
      </c>
      <c r="NI57">
        <v>127</v>
      </c>
      <c r="NJ57" t="s">
        <v>0</v>
      </c>
      <c r="NK57" t="s">
        <v>0</v>
      </c>
      <c r="NL57">
        <v>40223</v>
      </c>
      <c r="NM57">
        <v>114</v>
      </c>
      <c r="NN57" t="s">
        <v>0</v>
      </c>
      <c r="NO57" t="s">
        <v>0</v>
      </c>
      <c r="NP57">
        <v>12579598</v>
      </c>
      <c r="NQ57">
        <v>459</v>
      </c>
      <c r="NR57">
        <v>12579598</v>
      </c>
      <c r="NS57" t="s">
        <v>0</v>
      </c>
      <c r="NT57">
        <v>11579382</v>
      </c>
      <c r="NU57">
        <v>11993</v>
      </c>
      <c r="NV57">
        <v>92</v>
      </c>
      <c r="NW57">
        <v>0.1</v>
      </c>
      <c r="NX57">
        <v>9182194</v>
      </c>
      <c r="NY57">
        <v>26482</v>
      </c>
      <c r="NZ57">
        <v>73</v>
      </c>
      <c r="OA57">
        <v>0.2</v>
      </c>
      <c r="OB57">
        <v>4211358</v>
      </c>
      <c r="OC57">
        <v>15428</v>
      </c>
      <c r="OD57">
        <v>33.5</v>
      </c>
      <c r="OE57">
        <v>0.1</v>
      </c>
      <c r="OF57">
        <v>1000216</v>
      </c>
      <c r="OG57">
        <v>11978</v>
      </c>
      <c r="OH57">
        <v>8</v>
      </c>
      <c r="OI57">
        <v>0.1</v>
      </c>
      <c r="OJ57">
        <v>2697105</v>
      </c>
      <c r="OK57">
        <v>689</v>
      </c>
      <c r="OL57">
        <v>2697105</v>
      </c>
      <c r="OM57" t="s">
        <v>0</v>
      </c>
      <c r="ON57">
        <v>129883</v>
      </c>
      <c r="OO57">
        <v>3492</v>
      </c>
      <c r="OP57">
        <v>4.8</v>
      </c>
      <c r="OQ57">
        <v>0.1</v>
      </c>
      <c r="OR57">
        <v>7829145</v>
      </c>
      <c r="OS57">
        <v>1084</v>
      </c>
      <c r="OT57">
        <v>7829145</v>
      </c>
      <c r="OU57" t="s">
        <v>0</v>
      </c>
      <c r="OV57">
        <v>6052002</v>
      </c>
      <c r="OW57">
        <v>9406</v>
      </c>
      <c r="OX57">
        <v>6052002</v>
      </c>
      <c r="OY57" t="s">
        <v>0</v>
      </c>
      <c r="OZ57">
        <v>5624851</v>
      </c>
      <c r="PA57">
        <v>10244</v>
      </c>
      <c r="PB57">
        <v>5624851</v>
      </c>
      <c r="PC57" t="s">
        <v>0</v>
      </c>
      <c r="PD57">
        <v>5096921</v>
      </c>
      <c r="PE57">
        <v>14745</v>
      </c>
      <c r="PF57">
        <v>90.6</v>
      </c>
      <c r="PG57">
        <v>0.1</v>
      </c>
      <c r="PH57">
        <v>4810431</v>
      </c>
      <c r="PI57">
        <v>15963</v>
      </c>
      <c r="PJ57">
        <v>85.5</v>
      </c>
      <c r="PK57">
        <v>0.2</v>
      </c>
      <c r="PL57">
        <v>409038</v>
      </c>
      <c r="PM57">
        <v>4122</v>
      </c>
      <c r="PN57">
        <v>7.3</v>
      </c>
      <c r="PO57">
        <v>0.1</v>
      </c>
      <c r="PP57">
        <v>527930</v>
      </c>
      <c r="PQ57">
        <v>7305</v>
      </c>
      <c r="PR57">
        <v>9.4</v>
      </c>
      <c r="PS57">
        <v>0.1</v>
      </c>
      <c r="PT57">
        <v>427151</v>
      </c>
      <c r="PU57">
        <v>4833</v>
      </c>
      <c r="PV57">
        <v>427151</v>
      </c>
      <c r="PW57" t="s">
        <v>0</v>
      </c>
      <c r="PX57">
        <v>294678</v>
      </c>
      <c r="PY57">
        <v>3407</v>
      </c>
      <c r="PZ57">
        <v>69</v>
      </c>
      <c r="QA57">
        <v>0.5</v>
      </c>
      <c r="QB57">
        <v>185513</v>
      </c>
      <c r="QC57">
        <v>2427</v>
      </c>
      <c r="QD57">
        <v>43.4</v>
      </c>
      <c r="QE57">
        <v>0.6</v>
      </c>
      <c r="QF57">
        <v>122724</v>
      </c>
      <c r="QG57">
        <v>2794</v>
      </c>
      <c r="QH57">
        <v>28.7</v>
      </c>
      <c r="QI57">
        <v>0.5</v>
      </c>
      <c r="QJ57">
        <v>132473</v>
      </c>
      <c r="QK57">
        <v>3141</v>
      </c>
      <c r="QL57">
        <v>31</v>
      </c>
      <c r="QM57">
        <v>0.5</v>
      </c>
      <c r="QN57">
        <v>1777143</v>
      </c>
      <c r="QO57">
        <v>9077</v>
      </c>
      <c r="QP57">
        <v>1777143</v>
      </c>
      <c r="QQ57" t="s">
        <v>0</v>
      </c>
      <c r="QR57">
        <v>1577178</v>
      </c>
      <c r="QS57">
        <v>7652</v>
      </c>
      <c r="QT57">
        <v>88.7</v>
      </c>
      <c r="QU57">
        <v>0.2</v>
      </c>
      <c r="QV57">
        <v>1015705</v>
      </c>
      <c r="QW57">
        <v>5072</v>
      </c>
      <c r="QX57">
        <v>57.2</v>
      </c>
      <c r="QY57">
        <v>0.3</v>
      </c>
      <c r="QZ57">
        <v>711310</v>
      </c>
      <c r="RA57">
        <v>7307</v>
      </c>
      <c r="RB57">
        <v>40</v>
      </c>
      <c r="RC57">
        <v>0.3</v>
      </c>
      <c r="RD57">
        <v>199965</v>
      </c>
      <c r="RE57">
        <v>3385</v>
      </c>
      <c r="RF57">
        <v>11.3</v>
      </c>
      <c r="RG57">
        <v>0.2</v>
      </c>
      <c r="RH57" t="s">
        <v>0</v>
      </c>
      <c r="RI57" t="s">
        <v>0</v>
      </c>
      <c r="RJ57">
        <v>9.1</v>
      </c>
      <c r="RK57">
        <v>0.1</v>
      </c>
      <c r="RL57" t="s">
        <v>0</v>
      </c>
      <c r="RM57" t="s">
        <v>0</v>
      </c>
      <c r="RN57">
        <v>15.6</v>
      </c>
      <c r="RO57">
        <v>0.2</v>
      </c>
      <c r="RP57" t="s">
        <v>0</v>
      </c>
      <c r="RQ57" t="s">
        <v>0</v>
      </c>
      <c r="RR57">
        <v>15.9</v>
      </c>
      <c r="RS57">
        <v>0.5</v>
      </c>
      <c r="RT57" t="s">
        <v>0</v>
      </c>
      <c r="RU57" t="s">
        <v>0</v>
      </c>
      <c r="RV57">
        <v>3.9</v>
      </c>
      <c r="RW57">
        <v>0.1</v>
      </c>
      <c r="RX57" t="s">
        <v>0</v>
      </c>
      <c r="RY57" t="s">
        <v>0</v>
      </c>
      <c r="RZ57">
        <v>5.5</v>
      </c>
      <c r="SA57">
        <v>0.2</v>
      </c>
      <c r="SB57" t="s">
        <v>0</v>
      </c>
      <c r="SC57" t="s">
        <v>0</v>
      </c>
      <c r="SD57">
        <v>4.7</v>
      </c>
      <c r="SE57">
        <v>0.3</v>
      </c>
      <c r="SF57" t="s">
        <v>0</v>
      </c>
      <c r="SG57" t="s">
        <v>0</v>
      </c>
      <c r="SH57">
        <v>28</v>
      </c>
      <c r="SI57">
        <v>0.4</v>
      </c>
      <c r="SJ57" t="s">
        <v>0</v>
      </c>
      <c r="SK57" t="s">
        <v>0</v>
      </c>
      <c r="SL57">
        <v>39</v>
      </c>
      <c r="SM57">
        <v>0.5</v>
      </c>
      <c r="SN57" t="s">
        <v>0</v>
      </c>
      <c r="SO57" t="s">
        <v>0</v>
      </c>
      <c r="SP57">
        <v>44.2</v>
      </c>
      <c r="SQ57">
        <v>1.3</v>
      </c>
      <c r="SR57" t="s">
        <v>0</v>
      </c>
      <c r="SS57" t="s">
        <v>0</v>
      </c>
      <c r="ST57">
        <v>13.3</v>
      </c>
      <c r="SU57">
        <v>0.1</v>
      </c>
      <c r="SV57" t="s">
        <v>0</v>
      </c>
      <c r="SW57" t="s">
        <v>0</v>
      </c>
      <c r="SX57">
        <v>19.100000000000001</v>
      </c>
      <c r="SY57">
        <v>0.3</v>
      </c>
      <c r="SZ57" t="s">
        <v>0</v>
      </c>
      <c r="TA57" t="s">
        <v>0</v>
      </c>
      <c r="TB57">
        <v>18.7</v>
      </c>
      <c r="TC57">
        <v>0.3</v>
      </c>
      <c r="TD57" t="s">
        <v>0</v>
      </c>
      <c r="TE57" t="s">
        <v>0</v>
      </c>
      <c r="TF57">
        <v>21.6</v>
      </c>
      <c r="TG57">
        <v>0.4</v>
      </c>
      <c r="TH57" t="s">
        <v>0</v>
      </c>
      <c r="TI57" t="s">
        <v>0</v>
      </c>
      <c r="TJ57">
        <v>17.600000000000001</v>
      </c>
      <c r="TK57">
        <v>0.3</v>
      </c>
      <c r="TL57" t="s">
        <v>0</v>
      </c>
      <c r="TM57" t="s">
        <v>0</v>
      </c>
      <c r="TN57">
        <v>11.7</v>
      </c>
      <c r="TO57">
        <v>0.1</v>
      </c>
      <c r="TP57" t="s">
        <v>0</v>
      </c>
      <c r="TQ57" t="s">
        <v>0</v>
      </c>
      <c r="TR57">
        <v>12.7</v>
      </c>
      <c r="TS57">
        <v>0.1</v>
      </c>
      <c r="TT57" t="s">
        <v>0</v>
      </c>
      <c r="TU57" t="s">
        <v>0</v>
      </c>
      <c r="TV57">
        <v>8.1</v>
      </c>
      <c r="TW57">
        <v>0.1</v>
      </c>
      <c r="TX57" t="s">
        <v>0</v>
      </c>
      <c r="TY57" t="s">
        <v>0</v>
      </c>
      <c r="TZ57">
        <v>10.3</v>
      </c>
      <c r="UA57">
        <v>0.1</v>
      </c>
      <c r="UB57" t="s">
        <v>0</v>
      </c>
      <c r="UC57" t="s">
        <v>0</v>
      </c>
      <c r="UD57">
        <v>25.3</v>
      </c>
      <c r="UE57">
        <v>0.2</v>
      </c>
    </row>
    <row r="58" spans="1:551" x14ac:dyDescent="0.25">
      <c r="A58" t="s">
        <v>665</v>
      </c>
      <c r="B58">
        <v>44</v>
      </c>
      <c r="C58" t="s">
        <v>666</v>
      </c>
      <c r="D58">
        <v>868361</v>
      </c>
      <c r="E58">
        <v>663</v>
      </c>
      <c r="F58">
        <v>868361</v>
      </c>
      <c r="G58" t="s">
        <v>0</v>
      </c>
      <c r="H58">
        <v>567285</v>
      </c>
      <c r="I58">
        <v>2875</v>
      </c>
      <c r="J58">
        <v>65.3</v>
      </c>
      <c r="K58">
        <v>0.3</v>
      </c>
      <c r="L58">
        <v>564082</v>
      </c>
      <c r="M58">
        <v>2842</v>
      </c>
      <c r="N58">
        <v>65</v>
      </c>
      <c r="O58">
        <v>0.3</v>
      </c>
      <c r="P58">
        <v>520482</v>
      </c>
      <c r="Q58">
        <v>2776</v>
      </c>
      <c r="R58">
        <v>59.9</v>
      </c>
      <c r="S58">
        <v>0.3</v>
      </c>
      <c r="T58">
        <v>43600</v>
      </c>
      <c r="U58">
        <v>1494</v>
      </c>
      <c r="V58">
        <v>5</v>
      </c>
      <c r="W58">
        <v>0.2</v>
      </c>
      <c r="X58">
        <v>3203</v>
      </c>
      <c r="Y58">
        <v>310</v>
      </c>
      <c r="Z58">
        <v>0.4</v>
      </c>
      <c r="AA58">
        <v>0.1</v>
      </c>
      <c r="AB58">
        <v>301076</v>
      </c>
      <c r="AC58">
        <v>2914</v>
      </c>
      <c r="AD58">
        <v>34.700000000000003</v>
      </c>
      <c r="AE58">
        <v>0.3</v>
      </c>
      <c r="AF58">
        <v>564082</v>
      </c>
      <c r="AG58">
        <v>2842</v>
      </c>
      <c r="AH58">
        <v>564082</v>
      </c>
      <c r="AI58" t="s">
        <v>0</v>
      </c>
      <c r="AJ58" t="s">
        <v>0</v>
      </c>
      <c r="AK58" t="s">
        <v>0</v>
      </c>
      <c r="AL58">
        <v>7.7</v>
      </c>
      <c r="AM58">
        <v>0.3</v>
      </c>
      <c r="AN58">
        <v>452071</v>
      </c>
      <c r="AO58">
        <v>523</v>
      </c>
      <c r="AP58">
        <v>452071</v>
      </c>
      <c r="AQ58" t="s">
        <v>0</v>
      </c>
      <c r="AR58">
        <v>276237</v>
      </c>
      <c r="AS58">
        <v>2219</v>
      </c>
      <c r="AT58">
        <v>61.1</v>
      </c>
      <c r="AU58">
        <v>0.5</v>
      </c>
      <c r="AV58">
        <v>275864</v>
      </c>
      <c r="AW58">
        <v>2210</v>
      </c>
      <c r="AX58">
        <v>61</v>
      </c>
      <c r="AY58">
        <v>0.5</v>
      </c>
      <c r="AZ58">
        <v>255137</v>
      </c>
      <c r="BA58">
        <v>2023</v>
      </c>
      <c r="BB58">
        <v>56.4</v>
      </c>
      <c r="BC58">
        <v>0.4</v>
      </c>
      <c r="BD58">
        <v>64278</v>
      </c>
      <c r="BE58">
        <v>830</v>
      </c>
      <c r="BF58">
        <v>64278</v>
      </c>
      <c r="BG58" t="s">
        <v>0</v>
      </c>
      <c r="BH58">
        <v>46256</v>
      </c>
      <c r="BI58">
        <v>1355</v>
      </c>
      <c r="BJ58">
        <v>72</v>
      </c>
      <c r="BK58">
        <v>1.9</v>
      </c>
      <c r="BL58">
        <v>139489</v>
      </c>
      <c r="BM58">
        <v>991</v>
      </c>
      <c r="BN58">
        <v>139489</v>
      </c>
      <c r="BO58" t="s">
        <v>0</v>
      </c>
      <c r="BP58">
        <v>106946</v>
      </c>
      <c r="BQ58">
        <v>1540</v>
      </c>
      <c r="BR58">
        <v>76.7</v>
      </c>
      <c r="BS58">
        <v>1</v>
      </c>
      <c r="BT58">
        <v>509454</v>
      </c>
      <c r="BU58">
        <v>2879</v>
      </c>
      <c r="BV58">
        <v>509454</v>
      </c>
      <c r="BW58" t="s">
        <v>0</v>
      </c>
      <c r="BX58">
        <v>406487</v>
      </c>
      <c r="BY58">
        <v>3347</v>
      </c>
      <c r="BZ58">
        <v>79.8</v>
      </c>
      <c r="CA58">
        <v>0.5</v>
      </c>
      <c r="CB58">
        <v>43342</v>
      </c>
      <c r="CC58">
        <v>1705</v>
      </c>
      <c r="CD58">
        <v>8.5</v>
      </c>
      <c r="CE58">
        <v>0.3</v>
      </c>
      <c r="CF58">
        <v>14022</v>
      </c>
      <c r="CG58">
        <v>873</v>
      </c>
      <c r="CH58">
        <v>2.8</v>
      </c>
      <c r="CI58">
        <v>0.2</v>
      </c>
      <c r="CJ58">
        <v>19430</v>
      </c>
      <c r="CK58">
        <v>968</v>
      </c>
      <c r="CL58">
        <v>3.8</v>
      </c>
      <c r="CM58">
        <v>0.2</v>
      </c>
      <c r="CN58">
        <v>7562</v>
      </c>
      <c r="CO58">
        <v>696</v>
      </c>
      <c r="CP58">
        <v>1.5</v>
      </c>
      <c r="CQ58">
        <v>0.1</v>
      </c>
      <c r="CR58">
        <v>18611</v>
      </c>
      <c r="CS58">
        <v>983</v>
      </c>
      <c r="CT58">
        <v>3.7</v>
      </c>
      <c r="CU58">
        <v>0.2</v>
      </c>
      <c r="CV58">
        <v>24.4</v>
      </c>
      <c r="CW58">
        <v>0.2</v>
      </c>
      <c r="CX58" t="s">
        <v>0</v>
      </c>
      <c r="CY58" t="s">
        <v>0</v>
      </c>
      <c r="CZ58">
        <v>520482</v>
      </c>
      <c r="DA58">
        <v>2776</v>
      </c>
      <c r="DB58">
        <v>520482</v>
      </c>
      <c r="DC58" t="s">
        <v>0</v>
      </c>
      <c r="DD58">
        <v>195318</v>
      </c>
      <c r="DE58">
        <v>2812</v>
      </c>
      <c r="DF58">
        <v>37.5</v>
      </c>
      <c r="DG58">
        <v>0.5</v>
      </c>
      <c r="DH58">
        <v>104026</v>
      </c>
      <c r="DI58">
        <v>2242</v>
      </c>
      <c r="DJ58">
        <v>20</v>
      </c>
      <c r="DK58">
        <v>0.4</v>
      </c>
      <c r="DL58">
        <v>123495</v>
      </c>
      <c r="DM58">
        <v>2384</v>
      </c>
      <c r="DN58">
        <v>23.7</v>
      </c>
      <c r="DO58">
        <v>0.4</v>
      </c>
      <c r="DP58">
        <v>38607</v>
      </c>
      <c r="DQ58">
        <v>1491</v>
      </c>
      <c r="DR58">
        <v>7.4</v>
      </c>
      <c r="DS58">
        <v>0.3</v>
      </c>
      <c r="DT58">
        <v>59036</v>
      </c>
      <c r="DU58">
        <v>1748</v>
      </c>
      <c r="DV58">
        <v>11.3</v>
      </c>
      <c r="DW58">
        <v>0.3</v>
      </c>
      <c r="DX58">
        <v>520482</v>
      </c>
      <c r="DY58">
        <v>2776</v>
      </c>
      <c r="DZ58">
        <v>520482</v>
      </c>
      <c r="EA58" t="s">
        <v>0</v>
      </c>
      <c r="EB58">
        <v>2201</v>
      </c>
      <c r="EC58">
        <v>383</v>
      </c>
      <c r="ED58">
        <v>0.4</v>
      </c>
      <c r="EE58">
        <v>0.1</v>
      </c>
      <c r="EF58">
        <v>27707</v>
      </c>
      <c r="EG58">
        <v>1143</v>
      </c>
      <c r="EH58">
        <v>5.3</v>
      </c>
      <c r="EI58">
        <v>0.2</v>
      </c>
      <c r="EJ58">
        <v>57182</v>
      </c>
      <c r="EK58">
        <v>1365</v>
      </c>
      <c r="EL58">
        <v>11</v>
      </c>
      <c r="EM58">
        <v>0.3</v>
      </c>
      <c r="EN58">
        <v>13079</v>
      </c>
      <c r="EO58">
        <v>857</v>
      </c>
      <c r="EP58">
        <v>2.5</v>
      </c>
      <c r="EQ58">
        <v>0.2</v>
      </c>
      <c r="ER58">
        <v>61927</v>
      </c>
      <c r="ES58">
        <v>1929</v>
      </c>
      <c r="ET58">
        <v>11.9</v>
      </c>
      <c r="EU58">
        <v>0.4</v>
      </c>
      <c r="EV58">
        <v>18426</v>
      </c>
      <c r="EW58">
        <v>1033</v>
      </c>
      <c r="EX58">
        <v>3.5</v>
      </c>
      <c r="EY58">
        <v>0.2</v>
      </c>
      <c r="EZ58">
        <v>8593</v>
      </c>
      <c r="FA58">
        <v>639</v>
      </c>
      <c r="FB58">
        <v>1.7</v>
      </c>
      <c r="FC58">
        <v>0.1</v>
      </c>
      <c r="FD58">
        <v>35007</v>
      </c>
      <c r="FE58">
        <v>1200</v>
      </c>
      <c r="FF58">
        <v>6.7</v>
      </c>
      <c r="FG58">
        <v>0.2</v>
      </c>
      <c r="FH58">
        <v>51100</v>
      </c>
      <c r="FI58">
        <v>1556</v>
      </c>
      <c r="FJ58">
        <v>9.8000000000000007</v>
      </c>
      <c r="FK58">
        <v>0.3</v>
      </c>
      <c r="FL58">
        <v>143342</v>
      </c>
      <c r="FM58">
        <v>2309</v>
      </c>
      <c r="FN58">
        <v>27.5</v>
      </c>
      <c r="FO58">
        <v>0.4</v>
      </c>
      <c r="FP58">
        <v>56391</v>
      </c>
      <c r="FQ58">
        <v>1788</v>
      </c>
      <c r="FR58">
        <v>10.8</v>
      </c>
      <c r="FS58">
        <v>0.3</v>
      </c>
      <c r="FT58">
        <v>24130</v>
      </c>
      <c r="FU58">
        <v>1226</v>
      </c>
      <c r="FV58">
        <v>4.5999999999999996</v>
      </c>
      <c r="FW58">
        <v>0.2</v>
      </c>
      <c r="FX58">
        <v>21397</v>
      </c>
      <c r="FY58">
        <v>1059</v>
      </c>
      <c r="FZ58">
        <v>4.0999999999999996</v>
      </c>
      <c r="GA58">
        <v>0.2</v>
      </c>
      <c r="GB58">
        <v>520482</v>
      </c>
      <c r="GC58">
        <v>2776</v>
      </c>
      <c r="GD58">
        <v>520482</v>
      </c>
      <c r="GE58" t="s">
        <v>0</v>
      </c>
      <c r="GF58">
        <v>429751</v>
      </c>
      <c r="GG58">
        <v>2817</v>
      </c>
      <c r="GH58">
        <v>82.6</v>
      </c>
      <c r="GI58">
        <v>0.4</v>
      </c>
      <c r="GJ58">
        <v>64419</v>
      </c>
      <c r="GK58">
        <v>1863</v>
      </c>
      <c r="GL58">
        <v>12.4</v>
      </c>
      <c r="GM58">
        <v>0.3</v>
      </c>
      <c r="GN58">
        <v>25823</v>
      </c>
      <c r="GO58">
        <v>1047</v>
      </c>
      <c r="GP58">
        <v>5</v>
      </c>
      <c r="GQ58">
        <v>0.2</v>
      </c>
      <c r="GR58">
        <v>489</v>
      </c>
      <c r="GS58">
        <v>145</v>
      </c>
      <c r="GT58">
        <v>0.1</v>
      </c>
      <c r="GU58">
        <v>0.1</v>
      </c>
      <c r="GV58">
        <v>410240</v>
      </c>
      <c r="GW58">
        <v>1914</v>
      </c>
      <c r="GX58">
        <v>410240</v>
      </c>
      <c r="GY58" t="s">
        <v>0</v>
      </c>
      <c r="GZ58">
        <v>31633</v>
      </c>
      <c r="HA58">
        <v>1066</v>
      </c>
      <c r="HB58">
        <v>7.7</v>
      </c>
      <c r="HC58">
        <v>0.3</v>
      </c>
      <c r="HD58">
        <v>22718</v>
      </c>
      <c r="HE58">
        <v>944</v>
      </c>
      <c r="HF58">
        <v>5.5</v>
      </c>
      <c r="HG58">
        <v>0.2</v>
      </c>
      <c r="HH58">
        <v>39047</v>
      </c>
      <c r="HI58">
        <v>1255</v>
      </c>
      <c r="HJ58">
        <v>9.5</v>
      </c>
      <c r="HK58">
        <v>0.3</v>
      </c>
      <c r="HL58">
        <v>36905</v>
      </c>
      <c r="HM58">
        <v>1387</v>
      </c>
      <c r="HN58">
        <v>9</v>
      </c>
      <c r="HO58">
        <v>0.3</v>
      </c>
      <c r="HP58">
        <v>49712</v>
      </c>
      <c r="HQ58">
        <v>1603</v>
      </c>
      <c r="HR58">
        <v>12.1</v>
      </c>
      <c r="HS58">
        <v>0.4</v>
      </c>
      <c r="HT58">
        <v>68424</v>
      </c>
      <c r="HU58">
        <v>1605</v>
      </c>
      <c r="HV58">
        <v>16.7</v>
      </c>
      <c r="HW58">
        <v>0.4</v>
      </c>
      <c r="HX58">
        <v>52414</v>
      </c>
      <c r="HY58">
        <v>1404</v>
      </c>
      <c r="HZ58">
        <v>12.8</v>
      </c>
      <c r="IA58">
        <v>0.3</v>
      </c>
      <c r="IB58">
        <v>61508</v>
      </c>
      <c r="IC58">
        <v>1284</v>
      </c>
      <c r="ID58">
        <v>15</v>
      </c>
      <c r="IE58">
        <v>0.3</v>
      </c>
      <c r="IF58">
        <v>25358</v>
      </c>
      <c r="IG58">
        <v>882</v>
      </c>
      <c r="IH58">
        <v>6.2</v>
      </c>
      <c r="II58">
        <v>0.2</v>
      </c>
      <c r="IJ58">
        <v>22521</v>
      </c>
      <c r="IK58">
        <v>902</v>
      </c>
      <c r="IL58">
        <v>5.5</v>
      </c>
      <c r="IM58">
        <v>0.2</v>
      </c>
      <c r="IN58">
        <v>58387</v>
      </c>
      <c r="IO58">
        <v>712</v>
      </c>
      <c r="IP58" t="s">
        <v>0</v>
      </c>
      <c r="IQ58" t="s">
        <v>0</v>
      </c>
      <c r="IR58">
        <v>79024</v>
      </c>
      <c r="IS58">
        <v>835</v>
      </c>
      <c r="IT58" t="s">
        <v>0</v>
      </c>
      <c r="IU58" t="s">
        <v>0</v>
      </c>
      <c r="IV58">
        <v>312564</v>
      </c>
      <c r="IW58">
        <v>2058</v>
      </c>
      <c r="IX58">
        <v>76.2</v>
      </c>
      <c r="IY58">
        <v>0.4</v>
      </c>
      <c r="IZ58">
        <v>81661</v>
      </c>
      <c r="JA58">
        <v>1027</v>
      </c>
      <c r="JB58" t="s">
        <v>0</v>
      </c>
      <c r="JC58" t="s">
        <v>0</v>
      </c>
      <c r="JD58">
        <v>128972</v>
      </c>
      <c r="JE58">
        <v>1298</v>
      </c>
      <c r="JF58">
        <v>31.4</v>
      </c>
      <c r="JG58">
        <v>0.3</v>
      </c>
      <c r="JH58">
        <v>17901</v>
      </c>
      <c r="JI58">
        <v>158</v>
      </c>
      <c r="JJ58" t="s">
        <v>0</v>
      </c>
      <c r="JK58" t="s">
        <v>0</v>
      </c>
      <c r="JL58">
        <v>72933</v>
      </c>
      <c r="JM58">
        <v>1333</v>
      </c>
      <c r="JN58">
        <v>17.8</v>
      </c>
      <c r="JO58">
        <v>0.3</v>
      </c>
      <c r="JP58">
        <v>25711</v>
      </c>
      <c r="JQ58">
        <v>753</v>
      </c>
      <c r="JR58" t="s">
        <v>0</v>
      </c>
      <c r="JS58" t="s">
        <v>0</v>
      </c>
      <c r="JT58">
        <v>29773</v>
      </c>
      <c r="JU58">
        <v>1077</v>
      </c>
      <c r="JV58">
        <v>7.3</v>
      </c>
      <c r="JW58">
        <v>0.3</v>
      </c>
      <c r="JX58">
        <v>10186</v>
      </c>
      <c r="JY58">
        <v>226</v>
      </c>
      <c r="JZ58" t="s">
        <v>0</v>
      </c>
      <c r="KA58" t="s">
        <v>0</v>
      </c>
      <c r="KB58">
        <v>13085</v>
      </c>
      <c r="KC58">
        <v>720</v>
      </c>
      <c r="KD58">
        <v>3.2</v>
      </c>
      <c r="KE58">
        <v>0.2</v>
      </c>
      <c r="KF58">
        <v>3499</v>
      </c>
      <c r="KG58">
        <v>284</v>
      </c>
      <c r="KH58" t="s">
        <v>0</v>
      </c>
      <c r="KI58" t="s">
        <v>0</v>
      </c>
      <c r="KJ58">
        <v>66104</v>
      </c>
      <c r="KK58">
        <v>1447</v>
      </c>
      <c r="KL58">
        <v>16.100000000000001</v>
      </c>
      <c r="KM58">
        <v>0.4</v>
      </c>
      <c r="KN58">
        <v>256464</v>
      </c>
      <c r="KO58">
        <v>2113</v>
      </c>
      <c r="KP58">
        <v>256464</v>
      </c>
      <c r="KQ58" t="s">
        <v>0</v>
      </c>
      <c r="KR58">
        <v>10903</v>
      </c>
      <c r="KS58">
        <v>744</v>
      </c>
      <c r="KT58">
        <v>4.3</v>
      </c>
      <c r="KU58">
        <v>0.3</v>
      </c>
      <c r="KV58">
        <v>6929</v>
      </c>
      <c r="KW58">
        <v>623</v>
      </c>
      <c r="KX58">
        <v>2.7</v>
      </c>
      <c r="KY58">
        <v>0.2</v>
      </c>
      <c r="KZ58">
        <v>17105</v>
      </c>
      <c r="LA58">
        <v>820</v>
      </c>
      <c r="LB58">
        <v>6.7</v>
      </c>
      <c r="LC58">
        <v>0.3</v>
      </c>
      <c r="LD58">
        <v>19650</v>
      </c>
      <c r="LE58">
        <v>1054</v>
      </c>
      <c r="LF58">
        <v>7.7</v>
      </c>
      <c r="LG58">
        <v>0.4</v>
      </c>
      <c r="LH58">
        <v>28549</v>
      </c>
      <c r="LI58">
        <v>1154</v>
      </c>
      <c r="LJ58">
        <v>11.1</v>
      </c>
      <c r="LK58">
        <v>0.4</v>
      </c>
      <c r="LL58">
        <v>43994</v>
      </c>
      <c r="LM58">
        <v>1485</v>
      </c>
      <c r="LN58">
        <v>17.2</v>
      </c>
      <c r="LO58">
        <v>0.5</v>
      </c>
      <c r="LP58">
        <v>39022</v>
      </c>
      <c r="LQ58">
        <v>1134</v>
      </c>
      <c r="LR58">
        <v>15.2</v>
      </c>
      <c r="LS58">
        <v>0.5</v>
      </c>
      <c r="LT58">
        <v>49739</v>
      </c>
      <c r="LU58">
        <v>1210</v>
      </c>
      <c r="LV58">
        <v>19.399999999999999</v>
      </c>
      <c r="LW58">
        <v>0.4</v>
      </c>
      <c r="LX58">
        <v>21450</v>
      </c>
      <c r="LY58">
        <v>885</v>
      </c>
      <c r="LZ58">
        <v>8.4</v>
      </c>
      <c r="MA58">
        <v>0.3</v>
      </c>
      <c r="MB58">
        <v>19123</v>
      </c>
      <c r="MC58">
        <v>781</v>
      </c>
      <c r="MD58">
        <v>7.5</v>
      </c>
      <c r="ME58">
        <v>0.3</v>
      </c>
      <c r="MF58">
        <v>75655</v>
      </c>
      <c r="MG58">
        <v>975</v>
      </c>
      <c r="MH58" t="s">
        <v>0</v>
      </c>
      <c r="MI58" t="s">
        <v>0</v>
      </c>
      <c r="MJ58">
        <v>95033</v>
      </c>
      <c r="MK58">
        <v>1140</v>
      </c>
      <c r="ML58" t="s">
        <v>0</v>
      </c>
      <c r="MM58" t="s">
        <v>0</v>
      </c>
      <c r="MN58">
        <v>31904</v>
      </c>
      <c r="MO58">
        <v>320</v>
      </c>
      <c r="MP58" t="s">
        <v>0</v>
      </c>
      <c r="MQ58" t="s">
        <v>0</v>
      </c>
      <c r="MR58">
        <v>153776</v>
      </c>
      <c r="MS58">
        <v>2134</v>
      </c>
      <c r="MT58">
        <v>153776</v>
      </c>
      <c r="MU58" t="s">
        <v>0</v>
      </c>
      <c r="MV58">
        <v>33407</v>
      </c>
      <c r="MW58">
        <v>825</v>
      </c>
      <c r="MX58" t="s">
        <v>0</v>
      </c>
      <c r="MY58" t="s">
        <v>0</v>
      </c>
      <c r="MZ58">
        <v>49079</v>
      </c>
      <c r="NA58">
        <v>977</v>
      </c>
      <c r="NB58" t="s">
        <v>0</v>
      </c>
      <c r="NC58" t="s">
        <v>0</v>
      </c>
      <c r="ND58">
        <v>32864</v>
      </c>
      <c r="NE58">
        <v>557</v>
      </c>
      <c r="NF58" t="s">
        <v>0</v>
      </c>
      <c r="NG58" t="s">
        <v>0</v>
      </c>
      <c r="NH58">
        <v>52314</v>
      </c>
      <c r="NI58">
        <v>401</v>
      </c>
      <c r="NJ58" t="s">
        <v>0</v>
      </c>
      <c r="NK58" t="s">
        <v>0</v>
      </c>
      <c r="NL58">
        <v>43254</v>
      </c>
      <c r="NM58">
        <v>781</v>
      </c>
      <c r="NN58" t="s">
        <v>0</v>
      </c>
      <c r="NO58" t="s">
        <v>0</v>
      </c>
      <c r="NP58">
        <v>1038432</v>
      </c>
      <c r="NQ58">
        <v>284</v>
      </c>
      <c r="NR58">
        <v>1038432</v>
      </c>
      <c r="NS58" t="s">
        <v>0</v>
      </c>
      <c r="NT58">
        <v>955002</v>
      </c>
      <c r="NU58">
        <v>2551</v>
      </c>
      <c r="NV58">
        <v>92</v>
      </c>
      <c r="NW58">
        <v>0.2</v>
      </c>
      <c r="NX58">
        <v>730179</v>
      </c>
      <c r="NY58">
        <v>5036</v>
      </c>
      <c r="NZ58">
        <v>70.3</v>
      </c>
      <c r="OA58">
        <v>0.5</v>
      </c>
      <c r="OB58">
        <v>355775</v>
      </c>
      <c r="OC58">
        <v>4416</v>
      </c>
      <c r="OD58">
        <v>34.299999999999997</v>
      </c>
      <c r="OE58">
        <v>0.4</v>
      </c>
      <c r="OF58">
        <v>83430</v>
      </c>
      <c r="OG58">
        <v>2550</v>
      </c>
      <c r="OH58">
        <v>8</v>
      </c>
      <c r="OI58">
        <v>0.2</v>
      </c>
      <c r="OJ58">
        <v>212008</v>
      </c>
      <c r="OK58">
        <v>129</v>
      </c>
      <c r="OL58">
        <v>212008</v>
      </c>
      <c r="OM58" t="s">
        <v>0</v>
      </c>
      <c r="ON58">
        <v>7781</v>
      </c>
      <c r="OO58">
        <v>864</v>
      </c>
      <c r="OP58">
        <v>3.7</v>
      </c>
      <c r="OQ58">
        <v>0.4</v>
      </c>
      <c r="OR58">
        <v>667529</v>
      </c>
      <c r="OS58">
        <v>516</v>
      </c>
      <c r="OT58">
        <v>667529</v>
      </c>
      <c r="OU58" t="s">
        <v>0</v>
      </c>
      <c r="OV58">
        <v>525587</v>
      </c>
      <c r="OW58">
        <v>2389</v>
      </c>
      <c r="OX58">
        <v>525587</v>
      </c>
      <c r="OY58" t="s">
        <v>0</v>
      </c>
      <c r="OZ58">
        <v>485971</v>
      </c>
      <c r="PA58">
        <v>2492</v>
      </c>
      <c r="PB58">
        <v>485971</v>
      </c>
      <c r="PC58" t="s">
        <v>0</v>
      </c>
      <c r="PD58">
        <v>437316</v>
      </c>
      <c r="PE58">
        <v>3176</v>
      </c>
      <c r="PF58">
        <v>90</v>
      </c>
      <c r="PG58">
        <v>0.4</v>
      </c>
      <c r="PH58">
        <v>399741</v>
      </c>
      <c r="PI58">
        <v>3563</v>
      </c>
      <c r="PJ58">
        <v>82.3</v>
      </c>
      <c r="PK58">
        <v>0.5</v>
      </c>
      <c r="PL58">
        <v>48564</v>
      </c>
      <c r="PM58">
        <v>1947</v>
      </c>
      <c r="PN58">
        <v>10</v>
      </c>
      <c r="PO58">
        <v>0.4</v>
      </c>
      <c r="PP58">
        <v>48655</v>
      </c>
      <c r="PQ58">
        <v>1900</v>
      </c>
      <c r="PR58">
        <v>10</v>
      </c>
      <c r="PS58">
        <v>0.4</v>
      </c>
      <c r="PT58">
        <v>39616</v>
      </c>
      <c r="PU58">
        <v>1442</v>
      </c>
      <c r="PV58">
        <v>39616</v>
      </c>
      <c r="PW58" t="s">
        <v>0</v>
      </c>
      <c r="PX58">
        <v>27735</v>
      </c>
      <c r="PY58">
        <v>1078</v>
      </c>
      <c r="PZ58">
        <v>70</v>
      </c>
      <c r="QA58">
        <v>1.6</v>
      </c>
      <c r="QB58">
        <v>16283</v>
      </c>
      <c r="QC58">
        <v>792</v>
      </c>
      <c r="QD58">
        <v>41.1</v>
      </c>
      <c r="QE58">
        <v>1.7</v>
      </c>
      <c r="QF58">
        <v>12719</v>
      </c>
      <c r="QG58">
        <v>858</v>
      </c>
      <c r="QH58">
        <v>32.1</v>
      </c>
      <c r="QI58">
        <v>1.8</v>
      </c>
      <c r="QJ58">
        <v>11881</v>
      </c>
      <c r="QK58">
        <v>834</v>
      </c>
      <c r="QL58">
        <v>30</v>
      </c>
      <c r="QM58">
        <v>1.6</v>
      </c>
      <c r="QN58">
        <v>141942</v>
      </c>
      <c r="QO58">
        <v>2435</v>
      </c>
      <c r="QP58">
        <v>141942</v>
      </c>
      <c r="QQ58" t="s">
        <v>0</v>
      </c>
      <c r="QR58">
        <v>127659</v>
      </c>
      <c r="QS58">
        <v>2462</v>
      </c>
      <c r="QT58">
        <v>89.9</v>
      </c>
      <c r="QU58">
        <v>0.6</v>
      </c>
      <c r="QV58">
        <v>75867</v>
      </c>
      <c r="QW58">
        <v>1683</v>
      </c>
      <c r="QX58">
        <v>53.4</v>
      </c>
      <c r="QY58">
        <v>0.9</v>
      </c>
      <c r="QZ58">
        <v>63618</v>
      </c>
      <c r="RA58">
        <v>2130</v>
      </c>
      <c r="RB58">
        <v>44.8</v>
      </c>
      <c r="RC58">
        <v>1.1000000000000001</v>
      </c>
      <c r="RD58">
        <v>14283</v>
      </c>
      <c r="RE58">
        <v>867</v>
      </c>
      <c r="RF58">
        <v>10.1</v>
      </c>
      <c r="RG58">
        <v>0.6</v>
      </c>
      <c r="RH58" t="s">
        <v>0</v>
      </c>
      <c r="RI58" t="s">
        <v>0</v>
      </c>
      <c r="RJ58">
        <v>9.8000000000000007</v>
      </c>
      <c r="RK58">
        <v>0.4</v>
      </c>
      <c r="RL58" t="s">
        <v>0</v>
      </c>
      <c r="RM58" t="s">
        <v>0</v>
      </c>
      <c r="RN58">
        <v>16.600000000000001</v>
      </c>
      <c r="RO58">
        <v>0.7</v>
      </c>
      <c r="RP58" t="s">
        <v>0</v>
      </c>
      <c r="RQ58" t="s">
        <v>0</v>
      </c>
      <c r="RR58">
        <v>16.100000000000001</v>
      </c>
      <c r="RS58">
        <v>1.8</v>
      </c>
      <c r="RT58" t="s">
        <v>0</v>
      </c>
      <c r="RU58" t="s">
        <v>0</v>
      </c>
      <c r="RV58">
        <v>4</v>
      </c>
      <c r="RW58">
        <v>0.3</v>
      </c>
      <c r="RX58" t="s">
        <v>0</v>
      </c>
      <c r="RY58" t="s">
        <v>0</v>
      </c>
      <c r="RZ58">
        <v>5.7</v>
      </c>
      <c r="SA58">
        <v>0.6</v>
      </c>
      <c r="SB58" t="s">
        <v>0</v>
      </c>
      <c r="SC58" t="s">
        <v>0</v>
      </c>
      <c r="SD58">
        <v>4.4000000000000004</v>
      </c>
      <c r="SE58">
        <v>1.3</v>
      </c>
      <c r="SF58" t="s">
        <v>0</v>
      </c>
      <c r="SG58" t="s">
        <v>0</v>
      </c>
      <c r="SH58">
        <v>27.2</v>
      </c>
      <c r="SI58">
        <v>1.5</v>
      </c>
      <c r="SJ58" t="s">
        <v>0</v>
      </c>
      <c r="SK58" t="s">
        <v>0</v>
      </c>
      <c r="SL58">
        <v>37.5</v>
      </c>
      <c r="SM58">
        <v>2.1</v>
      </c>
      <c r="SN58" t="s">
        <v>0</v>
      </c>
      <c r="SO58" t="s">
        <v>0</v>
      </c>
      <c r="SP58">
        <v>42.1</v>
      </c>
      <c r="SQ58">
        <v>5.6</v>
      </c>
      <c r="SR58" t="s">
        <v>0</v>
      </c>
      <c r="SS58" t="s">
        <v>0</v>
      </c>
      <c r="ST58">
        <v>13.8</v>
      </c>
      <c r="SU58">
        <v>0.4</v>
      </c>
      <c r="SV58" t="s">
        <v>0</v>
      </c>
      <c r="SW58" t="s">
        <v>0</v>
      </c>
      <c r="SX58">
        <v>19.399999999999999</v>
      </c>
      <c r="SY58">
        <v>0.8</v>
      </c>
      <c r="SZ58" t="s">
        <v>0</v>
      </c>
      <c r="TA58" t="s">
        <v>0</v>
      </c>
      <c r="TB58">
        <v>19</v>
      </c>
      <c r="TC58">
        <v>0.9</v>
      </c>
      <c r="TD58" t="s">
        <v>0</v>
      </c>
      <c r="TE58" t="s">
        <v>0</v>
      </c>
      <c r="TF58">
        <v>22.8</v>
      </c>
      <c r="TG58">
        <v>1.5</v>
      </c>
      <c r="TH58" t="s">
        <v>0</v>
      </c>
      <c r="TI58" t="s">
        <v>0</v>
      </c>
      <c r="TJ58">
        <v>17.7</v>
      </c>
      <c r="TK58">
        <v>0.9</v>
      </c>
      <c r="TL58" t="s">
        <v>0</v>
      </c>
      <c r="TM58" t="s">
        <v>0</v>
      </c>
      <c r="TN58">
        <v>12.4</v>
      </c>
      <c r="TO58">
        <v>0.3</v>
      </c>
      <c r="TP58" t="s">
        <v>0</v>
      </c>
      <c r="TQ58" t="s">
        <v>0</v>
      </c>
      <c r="TR58">
        <v>13.1</v>
      </c>
      <c r="TS58">
        <v>0.4</v>
      </c>
      <c r="TT58" t="s">
        <v>0</v>
      </c>
      <c r="TU58" t="s">
        <v>0</v>
      </c>
      <c r="TV58">
        <v>9.4</v>
      </c>
      <c r="TW58">
        <v>0.5</v>
      </c>
      <c r="TX58" t="s">
        <v>0</v>
      </c>
      <c r="TY58" t="s">
        <v>0</v>
      </c>
      <c r="TZ58">
        <v>10.5</v>
      </c>
      <c r="UA58">
        <v>0.4</v>
      </c>
      <c r="UB58" t="s">
        <v>0</v>
      </c>
      <c r="UC58" t="s">
        <v>0</v>
      </c>
      <c r="UD58">
        <v>25.7</v>
      </c>
      <c r="UE58">
        <v>0.7</v>
      </c>
    </row>
    <row r="59" spans="1:551" x14ac:dyDescent="0.25">
      <c r="A59" t="s">
        <v>667</v>
      </c>
      <c r="B59">
        <v>45</v>
      </c>
      <c r="C59" t="s">
        <v>668</v>
      </c>
      <c r="D59">
        <v>3871553</v>
      </c>
      <c r="E59">
        <v>1683</v>
      </c>
      <c r="F59">
        <v>3871553</v>
      </c>
      <c r="G59" t="s">
        <v>0</v>
      </c>
      <c r="H59">
        <v>2354372</v>
      </c>
      <c r="I59">
        <v>6372</v>
      </c>
      <c r="J59">
        <v>60.8</v>
      </c>
      <c r="K59">
        <v>0.2</v>
      </c>
      <c r="L59">
        <v>2323777</v>
      </c>
      <c r="M59">
        <v>6473</v>
      </c>
      <c r="N59">
        <v>60</v>
      </c>
      <c r="O59">
        <v>0.2</v>
      </c>
      <c r="P59">
        <v>2129323</v>
      </c>
      <c r="Q59">
        <v>7181</v>
      </c>
      <c r="R59">
        <v>55</v>
      </c>
      <c r="S59">
        <v>0.2</v>
      </c>
      <c r="T59">
        <v>194454</v>
      </c>
      <c r="U59">
        <v>3558</v>
      </c>
      <c r="V59">
        <v>5</v>
      </c>
      <c r="W59">
        <v>0.1</v>
      </c>
      <c r="X59">
        <v>30595</v>
      </c>
      <c r="Y59">
        <v>1152</v>
      </c>
      <c r="Z59">
        <v>0.8</v>
      </c>
      <c r="AA59">
        <v>0.1</v>
      </c>
      <c r="AB59">
        <v>1517181</v>
      </c>
      <c r="AC59">
        <v>6572</v>
      </c>
      <c r="AD59">
        <v>39.200000000000003</v>
      </c>
      <c r="AE59">
        <v>0.2</v>
      </c>
      <c r="AF59">
        <v>2323777</v>
      </c>
      <c r="AG59">
        <v>6473</v>
      </c>
      <c r="AH59">
        <v>2323777</v>
      </c>
      <c r="AI59" t="s">
        <v>0</v>
      </c>
      <c r="AJ59" t="s">
        <v>0</v>
      </c>
      <c r="AK59" t="s">
        <v>0</v>
      </c>
      <c r="AL59">
        <v>8.4</v>
      </c>
      <c r="AM59">
        <v>0.2</v>
      </c>
      <c r="AN59">
        <v>2012821</v>
      </c>
      <c r="AO59">
        <v>1313</v>
      </c>
      <c r="AP59">
        <v>2012821</v>
      </c>
      <c r="AQ59" t="s">
        <v>0</v>
      </c>
      <c r="AR59">
        <v>1136852</v>
      </c>
      <c r="AS59">
        <v>5340</v>
      </c>
      <c r="AT59">
        <v>56.5</v>
      </c>
      <c r="AU59">
        <v>0.3</v>
      </c>
      <c r="AV59">
        <v>1131246</v>
      </c>
      <c r="AW59">
        <v>5298</v>
      </c>
      <c r="AX59">
        <v>56.2</v>
      </c>
      <c r="AY59">
        <v>0.3</v>
      </c>
      <c r="AZ59">
        <v>1036910</v>
      </c>
      <c r="BA59">
        <v>5385</v>
      </c>
      <c r="BB59">
        <v>51.5</v>
      </c>
      <c r="BC59">
        <v>0.3</v>
      </c>
      <c r="BD59">
        <v>333941</v>
      </c>
      <c r="BE59">
        <v>2076</v>
      </c>
      <c r="BF59">
        <v>333941</v>
      </c>
      <c r="BG59" t="s">
        <v>0</v>
      </c>
      <c r="BH59">
        <v>226195</v>
      </c>
      <c r="BI59">
        <v>3005</v>
      </c>
      <c r="BJ59">
        <v>67.7</v>
      </c>
      <c r="BK59">
        <v>0.8</v>
      </c>
      <c r="BL59">
        <v>683674</v>
      </c>
      <c r="BM59">
        <v>2708</v>
      </c>
      <c r="BN59">
        <v>683674</v>
      </c>
      <c r="BO59" t="s">
        <v>0</v>
      </c>
      <c r="BP59">
        <v>493682</v>
      </c>
      <c r="BQ59">
        <v>4072</v>
      </c>
      <c r="BR59">
        <v>72.2</v>
      </c>
      <c r="BS59">
        <v>0.5</v>
      </c>
      <c r="BT59">
        <v>2116301</v>
      </c>
      <c r="BU59">
        <v>7278</v>
      </c>
      <c r="BV59">
        <v>2116301</v>
      </c>
      <c r="BW59" t="s">
        <v>0</v>
      </c>
      <c r="BX59">
        <v>1752494</v>
      </c>
      <c r="BY59">
        <v>7261</v>
      </c>
      <c r="BZ59">
        <v>82.8</v>
      </c>
      <c r="CA59">
        <v>0.2</v>
      </c>
      <c r="CB59">
        <v>196286</v>
      </c>
      <c r="CC59">
        <v>3797</v>
      </c>
      <c r="CD59">
        <v>9.3000000000000007</v>
      </c>
      <c r="CE59">
        <v>0.2</v>
      </c>
      <c r="CF59">
        <v>12389</v>
      </c>
      <c r="CG59">
        <v>867</v>
      </c>
      <c r="CH59">
        <v>0.6</v>
      </c>
      <c r="CI59">
        <v>0.1</v>
      </c>
      <c r="CJ59">
        <v>46047</v>
      </c>
      <c r="CK59">
        <v>1353</v>
      </c>
      <c r="CL59">
        <v>2.2000000000000002</v>
      </c>
      <c r="CM59">
        <v>0.1</v>
      </c>
      <c r="CN59">
        <v>32885</v>
      </c>
      <c r="CO59">
        <v>1533</v>
      </c>
      <c r="CP59">
        <v>1.6</v>
      </c>
      <c r="CQ59">
        <v>0.1</v>
      </c>
      <c r="CR59">
        <v>76200</v>
      </c>
      <c r="CS59">
        <v>2205</v>
      </c>
      <c r="CT59">
        <v>3.6</v>
      </c>
      <c r="CU59">
        <v>0.1</v>
      </c>
      <c r="CV59">
        <v>24.1</v>
      </c>
      <c r="CW59">
        <v>0.1</v>
      </c>
      <c r="CX59" t="s">
        <v>0</v>
      </c>
      <c r="CY59" t="s">
        <v>0</v>
      </c>
      <c r="CZ59">
        <v>2129323</v>
      </c>
      <c r="DA59">
        <v>7181</v>
      </c>
      <c r="DB59">
        <v>2129323</v>
      </c>
      <c r="DC59" t="s">
        <v>0</v>
      </c>
      <c r="DD59">
        <v>713327</v>
      </c>
      <c r="DE59">
        <v>6919</v>
      </c>
      <c r="DF59">
        <v>33.5</v>
      </c>
      <c r="DG59">
        <v>0.3</v>
      </c>
      <c r="DH59">
        <v>385345</v>
      </c>
      <c r="DI59">
        <v>4580</v>
      </c>
      <c r="DJ59">
        <v>18.100000000000001</v>
      </c>
      <c r="DK59">
        <v>0.2</v>
      </c>
      <c r="DL59">
        <v>524669</v>
      </c>
      <c r="DM59">
        <v>4958</v>
      </c>
      <c r="DN59">
        <v>24.6</v>
      </c>
      <c r="DO59">
        <v>0.2</v>
      </c>
      <c r="DP59">
        <v>192123</v>
      </c>
      <c r="DQ59">
        <v>3381</v>
      </c>
      <c r="DR59">
        <v>9</v>
      </c>
      <c r="DS59">
        <v>0.2</v>
      </c>
      <c r="DT59">
        <v>313859</v>
      </c>
      <c r="DU59">
        <v>3773</v>
      </c>
      <c r="DV59">
        <v>14.7</v>
      </c>
      <c r="DW59">
        <v>0.2</v>
      </c>
      <c r="DX59">
        <v>2129323</v>
      </c>
      <c r="DY59">
        <v>7181</v>
      </c>
      <c r="DZ59">
        <v>2129323</v>
      </c>
      <c r="EA59" t="s">
        <v>0</v>
      </c>
      <c r="EB59">
        <v>21712</v>
      </c>
      <c r="EC59">
        <v>1329</v>
      </c>
      <c r="ED59">
        <v>1</v>
      </c>
      <c r="EE59">
        <v>0.1</v>
      </c>
      <c r="EF59">
        <v>134999</v>
      </c>
      <c r="EG59">
        <v>3094</v>
      </c>
      <c r="EH59">
        <v>6.3</v>
      </c>
      <c r="EI59">
        <v>0.1</v>
      </c>
      <c r="EJ59">
        <v>293796</v>
      </c>
      <c r="EK59">
        <v>4415</v>
      </c>
      <c r="EL59">
        <v>13.8</v>
      </c>
      <c r="EM59">
        <v>0.2</v>
      </c>
      <c r="EN59">
        <v>56511</v>
      </c>
      <c r="EO59">
        <v>1671</v>
      </c>
      <c r="EP59">
        <v>2.7</v>
      </c>
      <c r="EQ59">
        <v>0.1</v>
      </c>
      <c r="ER59">
        <v>259654</v>
      </c>
      <c r="ES59">
        <v>3756</v>
      </c>
      <c r="ET59">
        <v>12.2</v>
      </c>
      <c r="EU59">
        <v>0.2</v>
      </c>
      <c r="EV59">
        <v>100177</v>
      </c>
      <c r="EW59">
        <v>2087</v>
      </c>
      <c r="EX59">
        <v>4.7</v>
      </c>
      <c r="EY59">
        <v>0.1</v>
      </c>
      <c r="EZ59">
        <v>38274</v>
      </c>
      <c r="FA59">
        <v>1545</v>
      </c>
      <c r="FB59">
        <v>1.8</v>
      </c>
      <c r="FC59">
        <v>0.1</v>
      </c>
      <c r="FD59">
        <v>123152</v>
      </c>
      <c r="FE59">
        <v>2923</v>
      </c>
      <c r="FF59">
        <v>5.8</v>
      </c>
      <c r="FG59">
        <v>0.1</v>
      </c>
      <c r="FH59">
        <v>209139</v>
      </c>
      <c r="FI59">
        <v>2946</v>
      </c>
      <c r="FJ59">
        <v>9.8000000000000007</v>
      </c>
      <c r="FK59">
        <v>0.1</v>
      </c>
      <c r="FL59">
        <v>460646</v>
      </c>
      <c r="FM59">
        <v>4960</v>
      </c>
      <c r="FN59">
        <v>21.6</v>
      </c>
      <c r="FO59">
        <v>0.2</v>
      </c>
      <c r="FP59">
        <v>222765</v>
      </c>
      <c r="FQ59">
        <v>3726</v>
      </c>
      <c r="FR59">
        <v>10.5</v>
      </c>
      <c r="FS59">
        <v>0.2</v>
      </c>
      <c r="FT59">
        <v>108028</v>
      </c>
      <c r="FU59">
        <v>2484</v>
      </c>
      <c r="FV59">
        <v>5.0999999999999996</v>
      </c>
      <c r="FW59">
        <v>0.1</v>
      </c>
      <c r="FX59">
        <v>100470</v>
      </c>
      <c r="FY59">
        <v>2236</v>
      </c>
      <c r="FZ59">
        <v>4.7</v>
      </c>
      <c r="GA59">
        <v>0.1</v>
      </c>
      <c r="GB59">
        <v>2129323</v>
      </c>
      <c r="GC59">
        <v>7181</v>
      </c>
      <c r="GD59">
        <v>2129323</v>
      </c>
      <c r="GE59" t="s">
        <v>0</v>
      </c>
      <c r="GF59">
        <v>1685146</v>
      </c>
      <c r="GG59">
        <v>6367</v>
      </c>
      <c r="GH59">
        <v>79.099999999999994</v>
      </c>
      <c r="GI59">
        <v>0.2</v>
      </c>
      <c r="GJ59">
        <v>330192</v>
      </c>
      <c r="GK59">
        <v>4581</v>
      </c>
      <c r="GL59">
        <v>15.5</v>
      </c>
      <c r="GM59">
        <v>0.2</v>
      </c>
      <c r="GN59">
        <v>110677</v>
      </c>
      <c r="GO59">
        <v>2657</v>
      </c>
      <c r="GP59">
        <v>5.2</v>
      </c>
      <c r="GQ59">
        <v>0.1</v>
      </c>
      <c r="GR59">
        <v>3308</v>
      </c>
      <c r="GS59">
        <v>423</v>
      </c>
      <c r="GT59">
        <v>0.2</v>
      </c>
      <c r="GU59">
        <v>0.1</v>
      </c>
      <c r="GV59">
        <v>1839041</v>
      </c>
      <c r="GW59">
        <v>4955</v>
      </c>
      <c r="GX59">
        <v>1839041</v>
      </c>
      <c r="GY59" t="s">
        <v>0</v>
      </c>
      <c r="GZ59">
        <v>156655</v>
      </c>
      <c r="HA59">
        <v>2402</v>
      </c>
      <c r="HB59">
        <v>8.5</v>
      </c>
      <c r="HC59">
        <v>0.1</v>
      </c>
      <c r="HD59">
        <v>113279</v>
      </c>
      <c r="HE59">
        <v>2144</v>
      </c>
      <c r="HF59">
        <v>6.2</v>
      </c>
      <c r="HG59">
        <v>0.1</v>
      </c>
      <c r="HH59">
        <v>219036</v>
      </c>
      <c r="HI59">
        <v>3408</v>
      </c>
      <c r="HJ59">
        <v>11.9</v>
      </c>
      <c r="HK59">
        <v>0.2</v>
      </c>
      <c r="HL59">
        <v>210027</v>
      </c>
      <c r="HM59">
        <v>2715</v>
      </c>
      <c r="HN59">
        <v>11.4</v>
      </c>
      <c r="HO59">
        <v>0.1</v>
      </c>
      <c r="HP59">
        <v>269720</v>
      </c>
      <c r="HQ59">
        <v>3583</v>
      </c>
      <c r="HR59">
        <v>14.7</v>
      </c>
      <c r="HS59">
        <v>0.2</v>
      </c>
      <c r="HT59">
        <v>333800</v>
      </c>
      <c r="HU59">
        <v>3516</v>
      </c>
      <c r="HV59">
        <v>18.2</v>
      </c>
      <c r="HW59">
        <v>0.2</v>
      </c>
      <c r="HX59">
        <v>211341</v>
      </c>
      <c r="HY59">
        <v>3438</v>
      </c>
      <c r="HZ59">
        <v>11.5</v>
      </c>
      <c r="IA59">
        <v>0.2</v>
      </c>
      <c r="IB59">
        <v>201170</v>
      </c>
      <c r="IC59">
        <v>2870</v>
      </c>
      <c r="ID59">
        <v>10.9</v>
      </c>
      <c r="IE59">
        <v>0.1</v>
      </c>
      <c r="IF59">
        <v>65792</v>
      </c>
      <c r="IG59">
        <v>1763</v>
      </c>
      <c r="IH59">
        <v>3.6</v>
      </c>
      <c r="II59">
        <v>0.1</v>
      </c>
      <c r="IJ59">
        <v>58221</v>
      </c>
      <c r="IK59">
        <v>1570</v>
      </c>
      <c r="IL59">
        <v>3.2</v>
      </c>
      <c r="IM59">
        <v>0.1</v>
      </c>
      <c r="IN59">
        <v>46898</v>
      </c>
      <c r="IO59">
        <v>307</v>
      </c>
      <c r="IP59" t="s">
        <v>0</v>
      </c>
      <c r="IQ59" t="s">
        <v>0</v>
      </c>
      <c r="IR59">
        <v>64115</v>
      </c>
      <c r="IS59">
        <v>319</v>
      </c>
      <c r="IT59" t="s">
        <v>0</v>
      </c>
      <c r="IU59" t="s">
        <v>0</v>
      </c>
      <c r="IV59">
        <v>1370358</v>
      </c>
      <c r="IW59">
        <v>4919</v>
      </c>
      <c r="IX59">
        <v>74.5</v>
      </c>
      <c r="IY59">
        <v>0.2</v>
      </c>
      <c r="IZ59">
        <v>64148</v>
      </c>
      <c r="JA59">
        <v>331</v>
      </c>
      <c r="JB59" t="s">
        <v>0</v>
      </c>
      <c r="JC59" t="s">
        <v>0</v>
      </c>
      <c r="JD59">
        <v>627982</v>
      </c>
      <c r="JE59">
        <v>3079</v>
      </c>
      <c r="JF59">
        <v>34.1</v>
      </c>
      <c r="JG59">
        <v>0.1</v>
      </c>
      <c r="JH59">
        <v>18501</v>
      </c>
      <c r="JI59">
        <v>83</v>
      </c>
      <c r="JJ59" t="s">
        <v>0</v>
      </c>
      <c r="JK59" t="s">
        <v>0</v>
      </c>
      <c r="JL59">
        <v>377094</v>
      </c>
      <c r="JM59">
        <v>3860</v>
      </c>
      <c r="JN59">
        <v>20.5</v>
      </c>
      <c r="JO59">
        <v>0.2</v>
      </c>
      <c r="JP59">
        <v>23438</v>
      </c>
      <c r="JQ59">
        <v>312</v>
      </c>
      <c r="JR59" t="s">
        <v>0</v>
      </c>
      <c r="JS59" t="s">
        <v>0</v>
      </c>
      <c r="JT59">
        <v>98103</v>
      </c>
      <c r="JU59">
        <v>1999</v>
      </c>
      <c r="JV59">
        <v>5.3</v>
      </c>
      <c r="JW59">
        <v>0.1</v>
      </c>
      <c r="JX59">
        <v>9089</v>
      </c>
      <c r="JY59">
        <v>135</v>
      </c>
      <c r="JZ59" t="s">
        <v>0</v>
      </c>
      <c r="KA59" t="s">
        <v>0</v>
      </c>
      <c r="KB59">
        <v>26346</v>
      </c>
      <c r="KC59">
        <v>1182</v>
      </c>
      <c r="KD59">
        <v>1.4</v>
      </c>
      <c r="KE59">
        <v>0.1</v>
      </c>
      <c r="KF59">
        <v>2501</v>
      </c>
      <c r="KG59">
        <v>140</v>
      </c>
      <c r="KH59" t="s">
        <v>0</v>
      </c>
      <c r="KI59" t="s">
        <v>0</v>
      </c>
      <c r="KJ59">
        <v>272322</v>
      </c>
      <c r="KK59">
        <v>3082</v>
      </c>
      <c r="KL59">
        <v>14.8</v>
      </c>
      <c r="KM59">
        <v>0.2</v>
      </c>
      <c r="KN59">
        <v>1220791</v>
      </c>
      <c r="KO59">
        <v>5760</v>
      </c>
      <c r="KP59">
        <v>1220791</v>
      </c>
      <c r="KQ59" t="s">
        <v>0</v>
      </c>
      <c r="KR59">
        <v>67429</v>
      </c>
      <c r="KS59">
        <v>1674</v>
      </c>
      <c r="KT59">
        <v>5.5</v>
      </c>
      <c r="KU59">
        <v>0.1</v>
      </c>
      <c r="KV59">
        <v>43782</v>
      </c>
      <c r="KW59">
        <v>1597</v>
      </c>
      <c r="KX59">
        <v>3.6</v>
      </c>
      <c r="KY59">
        <v>0.1</v>
      </c>
      <c r="KZ59">
        <v>110755</v>
      </c>
      <c r="LA59">
        <v>2610</v>
      </c>
      <c r="LB59">
        <v>9.1</v>
      </c>
      <c r="LC59">
        <v>0.2</v>
      </c>
      <c r="LD59">
        <v>125534</v>
      </c>
      <c r="LE59">
        <v>2575</v>
      </c>
      <c r="LF59">
        <v>10.3</v>
      </c>
      <c r="LG59">
        <v>0.2</v>
      </c>
      <c r="LH59">
        <v>176203</v>
      </c>
      <c r="LI59">
        <v>2855</v>
      </c>
      <c r="LJ59">
        <v>14.4</v>
      </c>
      <c r="LK59">
        <v>0.2</v>
      </c>
      <c r="LL59">
        <v>241944</v>
      </c>
      <c r="LM59">
        <v>2891</v>
      </c>
      <c r="LN59">
        <v>19.8</v>
      </c>
      <c r="LO59">
        <v>0.2</v>
      </c>
      <c r="LP59">
        <v>171697</v>
      </c>
      <c r="LQ59">
        <v>3389</v>
      </c>
      <c r="LR59">
        <v>14.1</v>
      </c>
      <c r="LS59">
        <v>0.3</v>
      </c>
      <c r="LT59">
        <v>173811</v>
      </c>
      <c r="LU59">
        <v>2810</v>
      </c>
      <c r="LV59">
        <v>14.2</v>
      </c>
      <c r="LW59">
        <v>0.2</v>
      </c>
      <c r="LX59">
        <v>58127</v>
      </c>
      <c r="LY59">
        <v>1592</v>
      </c>
      <c r="LZ59">
        <v>4.8</v>
      </c>
      <c r="MA59">
        <v>0.1</v>
      </c>
      <c r="MB59">
        <v>51509</v>
      </c>
      <c r="MC59">
        <v>1492</v>
      </c>
      <c r="MD59">
        <v>4.2</v>
      </c>
      <c r="ME59">
        <v>0.1</v>
      </c>
      <c r="MF59">
        <v>58158</v>
      </c>
      <c r="MG59">
        <v>436</v>
      </c>
      <c r="MH59" t="s">
        <v>0</v>
      </c>
      <c r="MI59" t="s">
        <v>0</v>
      </c>
      <c r="MJ59">
        <v>75385</v>
      </c>
      <c r="MK59">
        <v>420</v>
      </c>
      <c r="ML59" t="s">
        <v>0</v>
      </c>
      <c r="MM59" t="s">
        <v>0</v>
      </c>
      <c r="MN59">
        <v>25521</v>
      </c>
      <c r="MO59">
        <v>134</v>
      </c>
      <c r="MP59" t="s">
        <v>0</v>
      </c>
      <c r="MQ59" t="s">
        <v>0</v>
      </c>
      <c r="MR59">
        <v>618250</v>
      </c>
      <c r="MS59">
        <v>4479</v>
      </c>
      <c r="MT59">
        <v>618250</v>
      </c>
      <c r="MU59" t="s">
        <v>0</v>
      </c>
      <c r="MV59">
        <v>27613</v>
      </c>
      <c r="MW59">
        <v>353</v>
      </c>
      <c r="MX59" t="s">
        <v>0</v>
      </c>
      <c r="MY59" t="s">
        <v>0</v>
      </c>
      <c r="MZ59">
        <v>39592</v>
      </c>
      <c r="NA59">
        <v>450</v>
      </c>
      <c r="NB59" t="s">
        <v>0</v>
      </c>
      <c r="NC59" t="s">
        <v>0</v>
      </c>
      <c r="ND59">
        <v>27769</v>
      </c>
      <c r="NE59">
        <v>226</v>
      </c>
      <c r="NF59" t="s">
        <v>0</v>
      </c>
      <c r="NG59" t="s">
        <v>0</v>
      </c>
      <c r="NH59">
        <v>42991</v>
      </c>
      <c r="NI59">
        <v>458</v>
      </c>
      <c r="NJ59" t="s">
        <v>0</v>
      </c>
      <c r="NK59" t="s">
        <v>0</v>
      </c>
      <c r="NL59">
        <v>34389</v>
      </c>
      <c r="NM59">
        <v>291</v>
      </c>
      <c r="NN59" t="s">
        <v>0</v>
      </c>
      <c r="NO59" t="s">
        <v>0</v>
      </c>
      <c r="NP59">
        <v>4736274</v>
      </c>
      <c r="NQ59">
        <v>1046</v>
      </c>
      <c r="NR59">
        <v>4736274</v>
      </c>
      <c r="NS59" t="s">
        <v>0</v>
      </c>
      <c r="NT59">
        <v>4108301</v>
      </c>
      <c r="NU59">
        <v>8369</v>
      </c>
      <c r="NV59">
        <v>86.7</v>
      </c>
      <c r="NW59">
        <v>0.2</v>
      </c>
      <c r="NX59">
        <v>3051388</v>
      </c>
      <c r="NY59">
        <v>13790</v>
      </c>
      <c r="NZ59">
        <v>64.400000000000006</v>
      </c>
      <c r="OA59">
        <v>0.3</v>
      </c>
      <c r="OB59">
        <v>1679520</v>
      </c>
      <c r="OC59">
        <v>8310</v>
      </c>
      <c r="OD59">
        <v>35.5</v>
      </c>
      <c r="OE59">
        <v>0.2</v>
      </c>
      <c r="OF59">
        <v>627973</v>
      </c>
      <c r="OG59">
        <v>8512</v>
      </c>
      <c r="OH59">
        <v>13.3</v>
      </c>
      <c r="OI59">
        <v>0.2</v>
      </c>
      <c r="OJ59">
        <v>1083006</v>
      </c>
      <c r="OK59">
        <v>464</v>
      </c>
      <c r="OL59">
        <v>1083006</v>
      </c>
      <c r="OM59" t="s">
        <v>0</v>
      </c>
      <c r="ON59">
        <v>61394</v>
      </c>
      <c r="OO59">
        <v>2409</v>
      </c>
      <c r="OP59">
        <v>5.7</v>
      </c>
      <c r="OQ59">
        <v>0.2</v>
      </c>
      <c r="OR59">
        <v>2909042</v>
      </c>
      <c r="OS59">
        <v>1190</v>
      </c>
      <c r="OT59">
        <v>2909042</v>
      </c>
      <c r="OU59" t="s">
        <v>0</v>
      </c>
      <c r="OV59">
        <v>2167619</v>
      </c>
      <c r="OW59">
        <v>6061</v>
      </c>
      <c r="OX59">
        <v>2167619</v>
      </c>
      <c r="OY59" t="s">
        <v>0</v>
      </c>
      <c r="OZ59">
        <v>1987922</v>
      </c>
      <c r="PA59">
        <v>6912</v>
      </c>
      <c r="PB59">
        <v>1987922</v>
      </c>
      <c r="PC59" t="s">
        <v>0</v>
      </c>
      <c r="PD59">
        <v>1659894</v>
      </c>
      <c r="PE59">
        <v>8876</v>
      </c>
      <c r="PF59">
        <v>83.5</v>
      </c>
      <c r="PG59">
        <v>0.3</v>
      </c>
      <c r="PH59">
        <v>1567068</v>
      </c>
      <c r="PI59">
        <v>8692</v>
      </c>
      <c r="PJ59">
        <v>78.8</v>
      </c>
      <c r="PK59">
        <v>0.3</v>
      </c>
      <c r="PL59">
        <v>148391</v>
      </c>
      <c r="PM59">
        <v>3460</v>
      </c>
      <c r="PN59">
        <v>7.5</v>
      </c>
      <c r="PO59">
        <v>0.2</v>
      </c>
      <c r="PP59">
        <v>328028</v>
      </c>
      <c r="PQ59">
        <v>5124</v>
      </c>
      <c r="PR59">
        <v>16.5</v>
      </c>
      <c r="PS59">
        <v>0.3</v>
      </c>
      <c r="PT59">
        <v>179697</v>
      </c>
      <c r="PU59">
        <v>3576</v>
      </c>
      <c r="PV59">
        <v>179697</v>
      </c>
      <c r="PW59" t="s">
        <v>0</v>
      </c>
      <c r="PX59">
        <v>94640</v>
      </c>
      <c r="PY59">
        <v>2377</v>
      </c>
      <c r="PZ59">
        <v>52.7</v>
      </c>
      <c r="QA59">
        <v>1</v>
      </c>
      <c r="QB59">
        <v>59782</v>
      </c>
      <c r="QC59">
        <v>1865</v>
      </c>
      <c r="QD59">
        <v>33.299999999999997</v>
      </c>
      <c r="QE59">
        <v>0.9</v>
      </c>
      <c r="QF59">
        <v>39287</v>
      </c>
      <c r="QG59">
        <v>1489</v>
      </c>
      <c r="QH59">
        <v>21.9</v>
      </c>
      <c r="QI59">
        <v>0.8</v>
      </c>
      <c r="QJ59">
        <v>85057</v>
      </c>
      <c r="QK59">
        <v>2701</v>
      </c>
      <c r="QL59">
        <v>47.3</v>
      </c>
      <c r="QM59">
        <v>1</v>
      </c>
      <c r="QN59">
        <v>741423</v>
      </c>
      <c r="QO59">
        <v>5891</v>
      </c>
      <c r="QP59">
        <v>741423</v>
      </c>
      <c r="QQ59" t="s">
        <v>0</v>
      </c>
      <c r="QR59">
        <v>591941</v>
      </c>
      <c r="QS59">
        <v>4942</v>
      </c>
      <c r="QT59">
        <v>79.8</v>
      </c>
      <c r="QU59">
        <v>0.4</v>
      </c>
      <c r="QV59">
        <v>370384</v>
      </c>
      <c r="QW59">
        <v>4107</v>
      </c>
      <c r="QX59">
        <v>50</v>
      </c>
      <c r="QY59">
        <v>0.5</v>
      </c>
      <c r="QZ59">
        <v>287294</v>
      </c>
      <c r="RA59">
        <v>4057</v>
      </c>
      <c r="RB59">
        <v>38.700000000000003</v>
      </c>
      <c r="RC59">
        <v>0.4</v>
      </c>
      <c r="RD59">
        <v>149482</v>
      </c>
      <c r="RE59">
        <v>3267</v>
      </c>
      <c r="RF59">
        <v>20.2</v>
      </c>
      <c r="RG59">
        <v>0.4</v>
      </c>
      <c r="RH59" t="s">
        <v>0</v>
      </c>
      <c r="RI59" t="s">
        <v>0</v>
      </c>
      <c r="RJ59">
        <v>12.8</v>
      </c>
      <c r="RK59">
        <v>0.2</v>
      </c>
      <c r="RL59" t="s">
        <v>0</v>
      </c>
      <c r="RM59" t="s">
        <v>0</v>
      </c>
      <c r="RN59">
        <v>21.1</v>
      </c>
      <c r="RO59">
        <v>0.4</v>
      </c>
      <c r="RP59" t="s">
        <v>0</v>
      </c>
      <c r="RQ59" t="s">
        <v>0</v>
      </c>
      <c r="RR59">
        <v>22.8</v>
      </c>
      <c r="RS59">
        <v>1</v>
      </c>
      <c r="RT59" t="s">
        <v>0</v>
      </c>
      <c r="RU59" t="s">
        <v>0</v>
      </c>
      <c r="RV59">
        <v>5.6</v>
      </c>
      <c r="RW59">
        <v>0.2</v>
      </c>
      <c r="RX59" t="s">
        <v>0</v>
      </c>
      <c r="RY59" t="s">
        <v>0</v>
      </c>
      <c r="RZ59">
        <v>8.1999999999999993</v>
      </c>
      <c r="SA59">
        <v>0.4</v>
      </c>
      <c r="SB59" t="s">
        <v>0</v>
      </c>
      <c r="SC59" t="s">
        <v>0</v>
      </c>
      <c r="SD59">
        <v>6.5</v>
      </c>
      <c r="SE59">
        <v>0.8</v>
      </c>
      <c r="SF59" t="s">
        <v>0</v>
      </c>
      <c r="SG59" t="s">
        <v>0</v>
      </c>
      <c r="SH59">
        <v>33.9</v>
      </c>
      <c r="SI59">
        <v>0.7</v>
      </c>
      <c r="SJ59" t="s">
        <v>0</v>
      </c>
      <c r="SK59" t="s">
        <v>0</v>
      </c>
      <c r="SL59">
        <v>44.6</v>
      </c>
      <c r="SM59">
        <v>1</v>
      </c>
      <c r="SN59" t="s">
        <v>0</v>
      </c>
      <c r="SO59" t="s">
        <v>0</v>
      </c>
      <c r="SP59">
        <v>53.8</v>
      </c>
      <c r="SQ59">
        <v>2</v>
      </c>
      <c r="SR59" t="s">
        <v>0</v>
      </c>
      <c r="SS59" t="s">
        <v>0</v>
      </c>
      <c r="ST59">
        <v>17.2</v>
      </c>
      <c r="SU59">
        <v>0.2</v>
      </c>
      <c r="SV59" t="s">
        <v>0</v>
      </c>
      <c r="SW59" t="s">
        <v>0</v>
      </c>
      <c r="SX59">
        <v>25.3</v>
      </c>
      <c r="SY59">
        <v>0.5</v>
      </c>
      <c r="SZ59" t="s">
        <v>0</v>
      </c>
      <c r="TA59" t="s">
        <v>0</v>
      </c>
      <c r="TB59">
        <v>25</v>
      </c>
      <c r="TC59">
        <v>0.5</v>
      </c>
      <c r="TD59" t="s">
        <v>0</v>
      </c>
      <c r="TE59" t="s">
        <v>0</v>
      </c>
      <c r="TF59">
        <v>29.2</v>
      </c>
      <c r="TG59">
        <v>0.8</v>
      </c>
      <c r="TH59" t="s">
        <v>0</v>
      </c>
      <c r="TI59" t="s">
        <v>0</v>
      </c>
      <c r="TJ59">
        <v>23.5</v>
      </c>
      <c r="TK59">
        <v>0.5</v>
      </c>
      <c r="TL59" t="s">
        <v>0</v>
      </c>
      <c r="TM59" t="s">
        <v>0</v>
      </c>
      <c r="TN59">
        <v>14.8</v>
      </c>
      <c r="TO59">
        <v>0.2</v>
      </c>
      <c r="TP59" t="s">
        <v>0</v>
      </c>
      <c r="TQ59" t="s">
        <v>0</v>
      </c>
      <c r="TR59">
        <v>16.2</v>
      </c>
      <c r="TS59">
        <v>0.2</v>
      </c>
      <c r="TT59" t="s">
        <v>0</v>
      </c>
      <c r="TU59" t="s">
        <v>0</v>
      </c>
      <c r="TV59">
        <v>9.5</v>
      </c>
      <c r="TW59">
        <v>0.3</v>
      </c>
      <c r="TX59" t="s">
        <v>0</v>
      </c>
      <c r="TY59" t="s">
        <v>0</v>
      </c>
      <c r="TZ59">
        <v>14.5</v>
      </c>
      <c r="UA59">
        <v>0.2</v>
      </c>
      <c r="UB59" t="s">
        <v>0</v>
      </c>
      <c r="UC59" t="s">
        <v>0</v>
      </c>
      <c r="UD59">
        <v>28.9</v>
      </c>
      <c r="UE59">
        <v>0.4</v>
      </c>
    </row>
    <row r="60" spans="1:551" x14ac:dyDescent="0.25">
      <c r="A60" t="s">
        <v>669</v>
      </c>
      <c r="B60">
        <v>46</v>
      </c>
      <c r="C60" t="s">
        <v>670</v>
      </c>
      <c r="D60">
        <v>663635</v>
      </c>
      <c r="E60">
        <v>515</v>
      </c>
      <c r="F60">
        <v>663635</v>
      </c>
      <c r="G60" t="s">
        <v>0</v>
      </c>
      <c r="H60">
        <v>455936</v>
      </c>
      <c r="I60">
        <v>2329</v>
      </c>
      <c r="J60">
        <v>68.7</v>
      </c>
      <c r="K60">
        <v>0.3</v>
      </c>
      <c r="L60">
        <v>453329</v>
      </c>
      <c r="M60">
        <v>2401</v>
      </c>
      <c r="N60">
        <v>68.3</v>
      </c>
      <c r="O60">
        <v>0.4</v>
      </c>
      <c r="P60">
        <v>434693</v>
      </c>
      <c r="Q60">
        <v>2255</v>
      </c>
      <c r="R60">
        <v>65.5</v>
      </c>
      <c r="S60">
        <v>0.3</v>
      </c>
      <c r="T60">
        <v>18636</v>
      </c>
      <c r="U60">
        <v>920</v>
      </c>
      <c r="V60">
        <v>2.8</v>
      </c>
      <c r="W60">
        <v>0.1</v>
      </c>
      <c r="X60">
        <v>2607</v>
      </c>
      <c r="Y60">
        <v>300</v>
      </c>
      <c r="Z60">
        <v>0.4</v>
      </c>
      <c r="AA60">
        <v>0.1</v>
      </c>
      <c r="AB60">
        <v>207699</v>
      </c>
      <c r="AC60">
        <v>2321</v>
      </c>
      <c r="AD60">
        <v>31.3</v>
      </c>
      <c r="AE60">
        <v>0.3</v>
      </c>
      <c r="AF60">
        <v>453329</v>
      </c>
      <c r="AG60">
        <v>2401</v>
      </c>
      <c r="AH60">
        <v>453329</v>
      </c>
      <c r="AI60" t="s">
        <v>0</v>
      </c>
      <c r="AJ60" t="s">
        <v>0</v>
      </c>
      <c r="AK60" t="s">
        <v>0</v>
      </c>
      <c r="AL60">
        <v>4.0999999999999996</v>
      </c>
      <c r="AM60">
        <v>0.2</v>
      </c>
      <c r="AN60">
        <v>331991</v>
      </c>
      <c r="AO60">
        <v>539</v>
      </c>
      <c r="AP60">
        <v>331991</v>
      </c>
      <c r="AQ60" t="s">
        <v>0</v>
      </c>
      <c r="AR60">
        <v>213344</v>
      </c>
      <c r="AS60">
        <v>1475</v>
      </c>
      <c r="AT60">
        <v>64.3</v>
      </c>
      <c r="AU60">
        <v>0.4</v>
      </c>
      <c r="AV60">
        <v>213003</v>
      </c>
      <c r="AW60">
        <v>1485</v>
      </c>
      <c r="AX60">
        <v>64.2</v>
      </c>
      <c r="AY60">
        <v>0.4</v>
      </c>
      <c r="AZ60">
        <v>204934</v>
      </c>
      <c r="BA60">
        <v>1432</v>
      </c>
      <c r="BB60">
        <v>61.7</v>
      </c>
      <c r="BC60">
        <v>0.4</v>
      </c>
      <c r="BD60">
        <v>69513</v>
      </c>
      <c r="BE60">
        <v>724</v>
      </c>
      <c r="BF60">
        <v>69513</v>
      </c>
      <c r="BG60" t="s">
        <v>0</v>
      </c>
      <c r="BH60">
        <v>51799</v>
      </c>
      <c r="BI60">
        <v>1056</v>
      </c>
      <c r="BJ60">
        <v>74.5</v>
      </c>
      <c r="BK60">
        <v>1.5</v>
      </c>
      <c r="BL60">
        <v>128250</v>
      </c>
      <c r="BM60">
        <v>892</v>
      </c>
      <c r="BN60">
        <v>128250</v>
      </c>
      <c r="BO60" t="s">
        <v>0</v>
      </c>
      <c r="BP60">
        <v>103734</v>
      </c>
      <c r="BQ60">
        <v>1481</v>
      </c>
      <c r="BR60">
        <v>80.900000000000006</v>
      </c>
      <c r="BS60">
        <v>1</v>
      </c>
      <c r="BT60">
        <v>429062</v>
      </c>
      <c r="BU60">
        <v>2200</v>
      </c>
      <c r="BV60">
        <v>429062</v>
      </c>
      <c r="BW60" t="s">
        <v>0</v>
      </c>
      <c r="BX60">
        <v>341415</v>
      </c>
      <c r="BY60">
        <v>2123</v>
      </c>
      <c r="BZ60">
        <v>79.599999999999994</v>
      </c>
      <c r="CA60">
        <v>0.3</v>
      </c>
      <c r="CB60">
        <v>39142</v>
      </c>
      <c r="CC60">
        <v>1373</v>
      </c>
      <c r="CD60">
        <v>9.1</v>
      </c>
      <c r="CE60">
        <v>0.3</v>
      </c>
      <c r="CF60">
        <v>2173</v>
      </c>
      <c r="CG60">
        <v>367</v>
      </c>
      <c r="CH60">
        <v>0.5</v>
      </c>
      <c r="CI60">
        <v>0.1</v>
      </c>
      <c r="CJ60">
        <v>16424</v>
      </c>
      <c r="CK60">
        <v>741</v>
      </c>
      <c r="CL60">
        <v>3.8</v>
      </c>
      <c r="CM60">
        <v>0.2</v>
      </c>
      <c r="CN60">
        <v>6218</v>
      </c>
      <c r="CO60">
        <v>565</v>
      </c>
      <c r="CP60">
        <v>1.4</v>
      </c>
      <c r="CQ60">
        <v>0.1</v>
      </c>
      <c r="CR60">
        <v>23690</v>
      </c>
      <c r="CS60">
        <v>783</v>
      </c>
      <c r="CT60">
        <v>5.5</v>
      </c>
      <c r="CU60">
        <v>0.2</v>
      </c>
      <c r="CV60">
        <v>16.899999999999999</v>
      </c>
      <c r="CW60">
        <v>0.2</v>
      </c>
      <c r="CX60" t="s">
        <v>0</v>
      </c>
      <c r="CY60" t="s">
        <v>0</v>
      </c>
      <c r="CZ60">
        <v>434693</v>
      </c>
      <c r="DA60">
        <v>2255</v>
      </c>
      <c r="DB60">
        <v>434693</v>
      </c>
      <c r="DC60" t="s">
        <v>0</v>
      </c>
      <c r="DD60">
        <v>152584</v>
      </c>
      <c r="DE60">
        <v>2099</v>
      </c>
      <c r="DF60">
        <v>35.1</v>
      </c>
      <c r="DG60">
        <v>0.5</v>
      </c>
      <c r="DH60">
        <v>73521</v>
      </c>
      <c r="DI60">
        <v>1481</v>
      </c>
      <c r="DJ60">
        <v>16.899999999999999</v>
      </c>
      <c r="DK60">
        <v>0.3</v>
      </c>
      <c r="DL60">
        <v>103818</v>
      </c>
      <c r="DM60">
        <v>1792</v>
      </c>
      <c r="DN60">
        <v>23.9</v>
      </c>
      <c r="DO60">
        <v>0.4</v>
      </c>
      <c r="DP60">
        <v>47719</v>
      </c>
      <c r="DQ60">
        <v>1398</v>
      </c>
      <c r="DR60">
        <v>11</v>
      </c>
      <c r="DS60">
        <v>0.3</v>
      </c>
      <c r="DT60">
        <v>57051</v>
      </c>
      <c r="DU60">
        <v>1403</v>
      </c>
      <c r="DV60">
        <v>13.1</v>
      </c>
      <c r="DW60">
        <v>0.3</v>
      </c>
      <c r="DX60">
        <v>434693</v>
      </c>
      <c r="DY60">
        <v>2255</v>
      </c>
      <c r="DZ60">
        <v>434693</v>
      </c>
      <c r="EA60" t="s">
        <v>0</v>
      </c>
      <c r="EB60">
        <v>30060</v>
      </c>
      <c r="EC60">
        <v>896</v>
      </c>
      <c r="ED60">
        <v>6.9</v>
      </c>
      <c r="EE60">
        <v>0.2</v>
      </c>
      <c r="EF60">
        <v>30720</v>
      </c>
      <c r="EG60">
        <v>1235</v>
      </c>
      <c r="EH60">
        <v>7.1</v>
      </c>
      <c r="EI60">
        <v>0.3</v>
      </c>
      <c r="EJ60">
        <v>43188</v>
      </c>
      <c r="EK60">
        <v>1184</v>
      </c>
      <c r="EL60">
        <v>9.9</v>
      </c>
      <c r="EM60">
        <v>0.3</v>
      </c>
      <c r="EN60">
        <v>13025</v>
      </c>
      <c r="EO60">
        <v>684</v>
      </c>
      <c r="EP60">
        <v>3</v>
      </c>
      <c r="EQ60">
        <v>0.2</v>
      </c>
      <c r="ER60">
        <v>49369</v>
      </c>
      <c r="ES60">
        <v>1454</v>
      </c>
      <c r="ET60">
        <v>11.4</v>
      </c>
      <c r="EU60">
        <v>0.3</v>
      </c>
      <c r="EV60">
        <v>18087</v>
      </c>
      <c r="EW60">
        <v>840</v>
      </c>
      <c r="EX60">
        <v>4.2</v>
      </c>
      <c r="EY60">
        <v>0.2</v>
      </c>
      <c r="EZ60">
        <v>7257</v>
      </c>
      <c r="FA60">
        <v>474</v>
      </c>
      <c r="FB60">
        <v>1.7</v>
      </c>
      <c r="FC60">
        <v>0.1</v>
      </c>
      <c r="FD60">
        <v>31499</v>
      </c>
      <c r="FE60">
        <v>1018</v>
      </c>
      <c r="FF60">
        <v>7.2</v>
      </c>
      <c r="FG60">
        <v>0.2</v>
      </c>
      <c r="FH60">
        <v>26482</v>
      </c>
      <c r="FI60">
        <v>1061</v>
      </c>
      <c r="FJ60">
        <v>6.1</v>
      </c>
      <c r="FK60">
        <v>0.2</v>
      </c>
      <c r="FL60">
        <v>104783</v>
      </c>
      <c r="FM60">
        <v>1951</v>
      </c>
      <c r="FN60">
        <v>24.1</v>
      </c>
      <c r="FO60">
        <v>0.4</v>
      </c>
      <c r="FP60">
        <v>39807</v>
      </c>
      <c r="FQ60">
        <v>1052</v>
      </c>
      <c r="FR60">
        <v>9.1999999999999993</v>
      </c>
      <c r="FS60">
        <v>0.2</v>
      </c>
      <c r="FT60">
        <v>19662</v>
      </c>
      <c r="FU60">
        <v>868</v>
      </c>
      <c r="FV60">
        <v>4.5</v>
      </c>
      <c r="FW60">
        <v>0.2</v>
      </c>
      <c r="FX60">
        <v>20754</v>
      </c>
      <c r="FY60">
        <v>987</v>
      </c>
      <c r="FZ60">
        <v>4.8</v>
      </c>
      <c r="GA60">
        <v>0.2</v>
      </c>
      <c r="GB60">
        <v>434693</v>
      </c>
      <c r="GC60">
        <v>2255</v>
      </c>
      <c r="GD60">
        <v>434693</v>
      </c>
      <c r="GE60" t="s">
        <v>0</v>
      </c>
      <c r="GF60">
        <v>331885</v>
      </c>
      <c r="GG60">
        <v>2393</v>
      </c>
      <c r="GH60">
        <v>76.3</v>
      </c>
      <c r="GI60">
        <v>0.4</v>
      </c>
      <c r="GJ60">
        <v>65727</v>
      </c>
      <c r="GK60">
        <v>1539</v>
      </c>
      <c r="GL60">
        <v>15.1</v>
      </c>
      <c r="GM60">
        <v>0.3</v>
      </c>
      <c r="GN60">
        <v>35799</v>
      </c>
      <c r="GO60">
        <v>984</v>
      </c>
      <c r="GP60">
        <v>8.1999999999999993</v>
      </c>
      <c r="GQ60">
        <v>0.2</v>
      </c>
      <c r="GR60">
        <v>1282</v>
      </c>
      <c r="GS60">
        <v>173</v>
      </c>
      <c r="GT60">
        <v>0.3</v>
      </c>
      <c r="GU60">
        <v>0.1</v>
      </c>
      <c r="GV60">
        <v>333536</v>
      </c>
      <c r="GW60">
        <v>1661</v>
      </c>
      <c r="GX60">
        <v>333536</v>
      </c>
      <c r="GY60" t="s">
        <v>0</v>
      </c>
      <c r="GZ60">
        <v>20631</v>
      </c>
      <c r="HA60">
        <v>844</v>
      </c>
      <c r="HB60">
        <v>6.2</v>
      </c>
      <c r="HC60">
        <v>0.3</v>
      </c>
      <c r="HD60">
        <v>17474</v>
      </c>
      <c r="HE60">
        <v>686</v>
      </c>
      <c r="HF60">
        <v>5.2</v>
      </c>
      <c r="HG60">
        <v>0.2</v>
      </c>
      <c r="HH60">
        <v>33827</v>
      </c>
      <c r="HI60">
        <v>939</v>
      </c>
      <c r="HJ60">
        <v>10.1</v>
      </c>
      <c r="HK60">
        <v>0.3</v>
      </c>
      <c r="HL60">
        <v>36909</v>
      </c>
      <c r="HM60">
        <v>1073</v>
      </c>
      <c r="HN60">
        <v>11.1</v>
      </c>
      <c r="HO60">
        <v>0.3</v>
      </c>
      <c r="HP60">
        <v>50980</v>
      </c>
      <c r="HQ60">
        <v>1432</v>
      </c>
      <c r="HR60">
        <v>15.3</v>
      </c>
      <c r="HS60">
        <v>0.4</v>
      </c>
      <c r="HT60">
        <v>65824</v>
      </c>
      <c r="HU60">
        <v>1513</v>
      </c>
      <c r="HV60">
        <v>19.7</v>
      </c>
      <c r="HW60">
        <v>0.4</v>
      </c>
      <c r="HX60">
        <v>45953</v>
      </c>
      <c r="HY60">
        <v>1097</v>
      </c>
      <c r="HZ60">
        <v>13.8</v>
      </c>
      <c r="IA60">
        <v>0.3</v>
      </c>
      <c r="IB60">
        <v>39052</v>
      </c>
      <c r="IC60">
        <v>1109</v>
      </c>
      <c r="ID60">
        <v>11.7</v>
      </c>
      <c r="IE60">
        <v>0.3</v>
      </c>
      <c r="IF60">
        <v>11317</v>
      </c>
      <c r="IG60">
        <v>709</v>
      </c>
      <c r="IH60">
        <v>3.4</v>
      </c>
      <c r="II60">
        <v>0.2</v>
      </c>
      <c r="IJ60">
        <v>11569</v>
      </c>
      <c r="IK60">
        <v>547</v>
      </c>
      <c r="IL60">
        <v>3.5</v>
      </c>
      <c r="IM60">
        <v>0.2</v>
      </c>
      <c r="IN60">
        <v>52078</v>
      </c>
      <c r="IO60">
        <v>508</v>
      </c>
      <c r="IP60" t="s">
        <v>0</v>
      </c>
      <c r="IQ60" t="s">
        <v>0</v>
      </c>
      <c r="IR60">
        <v>68419</v>
      </c>
      <c r="IS60">
        <v>713</v>
      </c>
      <c r="IT60" t="s">
        <v>0</v>
      </c>
      <c r="IU60" t="s">
        <v>0</v>
      </c>
      <c r="IV60">
        <v>269956</v>
      </c>
      <c r="IW60">
        <v>1880</v>
      </c>
      <c r="IX60">
        <v>80.900000000000006</v>
      </c>
      <c r="IY60">
        <v>0.4</v>
      </c>
      <c r="IZ60">
        <v>67326</v>
      </c>
      <c r="JA60">
        <v>809</v>
      </c>
      <c r="JB60" t="s">
        <v>0</v>
      </c>
      <c r="JC60" t="s">
        <v>0</v>
      </c>
      <c r="JD60">
        <v>98489</v>
      </c>
      <c r="JE60">
        <v>1229</v>
      </c>
      <c r="JF60">
        <v>29.5</v>
      </c>
      <c r="JG60">
        <v>0.4</v>
      </c>
      <c r="JH60">
        <v>16900</v>
      </c>
      <c r="JI60">
        <v>160</v>
      </c>
      <c r="JJ60" t="s">
        <v>0</v>
      </c>
      <c r="JK60" t="s">
        <v>0</v>
      </c>
      <c r="JL60">
        <v>51019</v>
      </c>
      <c r="JM60">
        <v>1164</v>
      </c>
      <c r="JN60">
        <v>15.3</v>
      </c>
      <c r="JO60">
        <v>0.3</v>
      </c>
      <c r="JP60">
        <v>20835</v>
      </c>
      <c r="JQ60">
        <v>609</v>
      </c>
      <c r="JR60" t="s">
        <v>0</v>
      </c>
      <c r="JS60" t="s">
        <v>0</v>
      </c>
      <c r="JT60">
        <v>13643</v>
      </c>
      <c r="JU60">
        <v>584</v>
      </c>
      <c r="JV60">
        <v>4.0999999999999996</v>
      </c>
      <c r="JW60">
        <v>0.2</v>
      </c>
      <c r="JX60">
        <v>9043</v>
      </c>
      <c r="JY60">
        <v>309</v>
      </c>
      <c r="JZ60" t="s">
        <v>0</v>
      </c>
      <c r="KA60" t="s">
        <v>0</v>
      </c>
      <c r="KB60">
        <v>8905</v>
      </c>
      <c r="KC60">
        <v>549</v>
      </c>
      <c r="KD60">
        <v>2.7</v>
      </c>
      <c r="KE60">
        <v>0.2</v>
      </c>
      <c r="KF60">
        <v>2777</v>
      </c>
      <c r="KG60">
        <v>230</v>
      </c>
      <c r="KH60" t="s">
        <v>0</v>
      </c>
      <c r="KI60" t="s">
        <v>0</v>
      </c>
      <c r="KJ60">
        <v>36383</v>
      </c>
      <c r="KK60">
        <v>995</v>
      </c>
      <c r="KL60">
        <v>10.9</v>
      </c>
      <c r="KM60">
        <v>0.3</v>
      </c>
      <c r="KN60">
        <v>213665</v>
      </c>
      <c r="KO60">
        <v>1856</v>
      </c>
      <c r="KP60">
        <v>213665</v>
      </c>
      <c r="KQ60" t="s">
        <v>0</v>
      </c>
      <c r="KR60">
        <v>7833</v>
      </c>
      <c r="KS60">
        <v>553</v>
      </c>
      <c r="KT60">
        <v>3.7</v>
      </c>
      <c r="KU60">
        <v>0.2</v>
      </c>
      <c r="KV60">
        <v>5072</v>
      </c>
      <c r="KW60">
        <v>433</v>
      </c>
      <c r="KX60">
        <v>2.4</v>
      </c>
      <c r="KY60">
        <v>0.2</v>
      </c>
      <c r="KZ60">
        <v>14065</v>
      </c>
      <c r="LA60">
        <v>692</v>
      </c>
      <c r="LB60">
        <v>6.6</v>
      </c>
      <c r="LC60">
        <v>0.3</v>
      </c>
      <c r="LD60">
        <v>18520</v>
      </c>
      <c r="LE60">
        <v>758</v>
      </c>
      <c r="LF60">
        <v>8.6999999999999993</v>
      </c>
      <c r="LG60">
        <v>0.4</v>
      </c>
      <c r="LH60">
        <v>29707</v>
      </c>
      <c r="LI60">
        <v>1017</v>
      </c>
      <c r="LJ60">
        <v>13.9</v>
      </c>
      <c r="LK60">
        <v>0.5</v>
      </c>
      <c r="LL60">
        <v>46257</v>
      </c>
      <c r="LM60">
        <v>1269</v>
      </c>
      <c r="LN60">
        <v>21.6</v>
      </c>
      <c r="LO60">
        <v>0.5</v>
      </c>
      <c r="LP60">
        <v>37680</v>
      </c>
      <c r="LQ60">
        <v>973</v>
      </c>
      <c r="LR60">
        <v>17.600000000000001</v>
      </c>
      <c r="LS60">
        <v>0.4</v>
      </c>
      <c r="LT60">
        <v>34201</v>
      </c>
      <c r="LU60">
        <v>976</v>
      </c>
      <c r="LV60">
        <v>16</v>
      </c>
      <c r="LW60">
        <v>0.5</v>
      </c>
      <c r="LX60">
        <v>10076</v>
      </c>
      <c r="LY60">
        <v>704</v>
      </c>
      <c r="LZ60">
        <v>4.7</v>
      </c>
      <c r="MA60">
        <v>0.3</v>
      </c>
      <c r="MB60">
        <v>10254</v>
      </c>
      <c r="MC60">
        <v>533</v>
      </c>
      <c r="MD60">
        <v>4.8</v>
      </c>
      <c r="ME60">
        <v>0.2</v>
      </c>
      <c r="MF60">
        <v>66825</v>
      </c>
      <c r="MG60">
        <v>671</v>
      </c>
      <c r="MH60" t="s">
        <v>0</v>
      </c>
      <c r="MI60" t="s">
        <v>0</v>
      </c>
      <c r="MJ60">
        <v>82370</v>
      </c>
      <c r="MK60">
        <v>1061</v>
      </c>
      <c r="ML60" t="s">
        <v>0</v>
      </c>
      <c r="MM60" t="s">
        <v>0</v>
      </c>
      <c r="MN60">
        <v>27516</v>
      </c>
      <c r="MO60">
        <v>262</v>
      </c>
      <c r="MP60" t="s">
        <v>0</v>
      </c>
      <c r="MQ60" t="s">
        <v>0</v>
      </c>
      <c r="MR60">
        <v>119871</v>
      </c>
      <c r="MS60">
        <v>1491</v>
      </c>
      <c r="MT60">
        <v>119871</v>
      </c>
      <c r="MU60" t="s">
        <v>0</v>
      </c>
      <c r="MV60">
        <v>31112</v>
      </c>
      <c r="MW60">
        <v>435</v>
      </c>
      <c r="MX60" t="s">
        <v>0</v>
      </c>
      <c r="MY60" t="s">
        <v>0</v>
      </c>
      <c r="MZ60">
        <v>40940</v>
      </c>
      <c r="NA60">
        <v>784</v>
      </c>
      <c r="NB60" t="s">
        <v>0</v>
      </c>
      <c r="NC60" t="s">
        <v>0</v>
      </c>
      <c r="ND60">
        <v>29481</v>
      </c>
      <c r="NE60">
        <v>338</v>
      </c>
      <c r="NF60" t="s">
        <v>0</v>
      </c>
      <c r="NG60" t="s">
        <v>0</v>
      </c>
      <c r="NH60">
        <v>42814</v>
      </c>
      <c r="NI60">
        <v>665</v>
      </c>
      <c r="NJ60" t="s">
        <v>0</v>
      </c>
      <c r="NK60" t="s">
        <v>0</v>
      </c>
      <c r="NL60">
        <v>32960</v>
      </c>
      <c r="NM60">
        <v>356</v>
      </c>
      <c r="NN60" t="s">
        <v>0</v>
      </c>
      <c r="NO60" t="s">
        <v>0</v>
      </c>
      <c r="NP60">
        <v>833674</v>
      </c>
      <c r="NQ60">
        <v>304</v>
      </c>
      <c r="NR60">
        <v>833674</v>
      </c>
      <c r="NS60" t="s">
        <v>0</v>
      </c>
      <c r="NT60">
        <v>747562</v>
      </c>
      <c r="NU60">
        <v>2485</v>
      </c>
      <c r="NV60">
        <v>89.7</v>
      </c>
      <c r="NW60">
        <v>0.3</v>
      </c>
      <c r="NX60">
        <v>605587</v>
      </c>
      <c r="NY60">
        <v>3477</v>
      </c>
      <c r="NZ60">
        <v>72.599999999999994</v>
      </c>
      <c r="OA60">
        <v>0.4</v>
      </c>
      <c r="OB60">
        <v>250826</v>
      </c>
      <c r="OC60">
        <v>2688</v>
      </c>
      <c r="OD60">
        <v>30.1</v>
      </c>
      <c r="OE60">
        <v>0.3</v>
      </c>
      <c r="OF60">
        <v>86112</v>
      </c>
      <c r="OG60">
        <v>2483</v>
      </c>
      <c r="OH60">
        <v>10.3</v>
      </c>
      <c r="OI60">
        <v>0.3</v>
      </c>
      <c r="OJ60">
        <v>208449</v>
      </c>
      <c r="OK60">
        <v>365</v>
      </c>
      <c r="OL60">
        <v>208449</v>
      </c>
      <c r="OM60" t="s">
        <v>0</v>
      </c>
      <c r="ON60">
        <v>12125</v>
      </c>
      <c r="OO60">
        <v>900</v>
      </c>
      <c r="OP60">
        <v>5.8</v>
      </c>
      <c r="OQ60">
        <v>0.4</v>
      </c>
      <c r="OR60">
        <v>502660</v>
      </c>
      <c r="OS60">
        <v>519</v>
      </c>
      <c r="OT60">
        <v>502660</v>
      </c>
      <c r="OU60" t="s">
        <v>0</v>
      </c>
      <c r="OV60">
        <v>415523</v>
      </c>
      <c r="OW60">
        <v>1973</v>
      </c>
      <c r="OX60">
        <v>415523</v>
      </c>
      <c r="OY60" t="s">
        <v>0</v>
      </c>
      <c r="OZ60">
        <v>398695</v>
      </c>
      <c r="PA60">
        <v>2007</v>
      </c>
      <c r="PB60">
        <v>398695</v>
      </c>
      <c r="PC60" t="s">
        <v>0</v>
      </c>
      <c r="PD60">
        <v>350877</v>
      </c>
      <c r="PE60">
        <v>2551</v>
      </c>
      <c r="PF60">
        <v>88</v>
      </c>
      <c r="PG60">
        <v>0.4</v>
      </c>
      <c r="PH60">
        <v>336799</v>
      </c>
      <c r="PI60">
        <v>2507</v>
      </c>
      <c r="PJ60">
        <v>84.5</v>
      </c>
      <c r="PK60">
        <v>0.5</v>
      </c>
      <c r="PL60">
        <v>26997</v>
      </c>
      <c r="PM60">
        <v>1074</v>
      </c>
      <c r="PN60">
        <v>6.8</v>
      </c>
      <c r="PO60">
        <v>0.3</v>
      </c>
      <c r="PP60">
        <v>47818</v>
      </c>
      <c r="PQ60">
        <v>1726</v>
      </c>
      <c r="PR60">
        <v>12</v>
      </c>
      <c r="PS60">
        <v>0.4</v>
      </c>
      <c r="PT60">
        <v>16828</v>
      </c>
      <c r="PU60">
        <v>824</v>
      </c>
      <c r="PV60">
        <v>16828</v>
      </c>
      <c r="PW60" t="s">
        <v>0</v>
      </c>
      <c r="PX60">
        <v>8357</v>
      </c>
      <c r="PY60">
        <v>513</v>
      </c>
      <c r="PZ60">
        <v>49.7</v>
      </c>
      <c r="QA60">
        <v>2.6</v>
      </c>
      <c r="QB60">
        <v>4925</v>
      </c>
      <c r="QC60">
        <v>396</v>
      </c>
      <c r="QD60">
        <v>29.3</v>
      </c>
      <c r="QE60">
        <v>2.2000000000000002</v>
      </c>
      <c r="QF60">
        <v>3895</v>
      </c>
      <c r="QG60">
        <v>366</v>
      </c>
      <c r="QH60">
        <v>23.1</v>
      </c>
      <c r="QI60">
        <v>2.1</v>
      </c>
      <c r="QJ60">
        <v>8471</v>
      </c>
      <c r="QK60">
        <v>673</v>
      </c>
      <c r="QL60">
        <v>50.3</v>
      </c>
      <c r="QM60">
        <v>2.6</v>
      </c>
      <c r="QN60">
        <v>87137</v>
      </c>
      <c r="QO60">
        <v>1851</v>
      </c>
      <c r="QP60">
        <v>87137</v>
      </c>
      <c r="QQ60" t="s">
        <v>0</v>
      </c>
      <c r="QR60">
        <v>69860</v>
      </c>
      <c r="QS60">
        <v>1626</v>
      </c>
      <c r="QT60">
        <v>80.2</v>
      </c>
      <c r="QU60">
        <v>0.8</v>
      </c>
      <c r="QV60">
        <v>48022</v>
      </c>
      <c r="QW60">
        <v>1375</v>
      </c>
      <c r="QX60">
        <v>55.1</v>
      </c>
      <c r="QY60">
        <v>1.3</v>
      </c>
      <c r="QZ60">
        <v>29196</v>
      </c>
      <c r="RA60">
        <v>1212</v>
      </c>
      <c r="RB60">
        <v>33.5</v>
      </c>
      <c r="RC60">
        <v>1.1000000000000001</v>
      </c>
      <c r="RD60">
        <v>17277</v>
      </c>
      <c r="RE60">
        <v>762</v>
      </c>
      <c r="RF60">
        <v>19.8</v>
      </c>
      <c r="RG60">
        <v>0.8</v>
      </c>
      <c r="RH60" t="s">
        <v>0</v>
      </c>
      <c r="RI60" t="s">
        <v>0</v>
      </c>
      <c r="RJ60">
        <v>8.9</v>
      </c>
      <c r="RK60">
        <v>0.4</v>
      </c>
      <c r="RL60" t="s">
        <v>0</v>
      </c>
      <c r="RM60" t="s">
        <v>0</v>
      </c>
      <c r="RN60">
        <v>14.8</v>
      </c>
      <c r="RO60">
        <v>0.7</v>
      </c>
      <c r="RP60" t="s">
        <v>0</v>
      </c>
      <c r="RQ60" t="s">
        <v>0</v>
      </c>
      <c r="RR60">
        <v>16.7</v>
      </c>
      <c r="RS60">
        <v>1.9</v>
      </c>
      <c r="RT60" t="s">
        <v>0</v>
      </c>
      <c r="RU60" t="s">
        <v>0</v>
      </c>
      <c r="RV60">
        <v>3.9</v>
      </c>
      <c r="RW60">
        <v>0.2</v>
      </c>
      <c r="RX60" t="s">
        <v>0</v>
      </c>
      <c r="RY60" t="s">
        <v>0</v>
      </c>
      <c r="RZ60">
        <v>5.7</v>
      </c>
      <c r="SA60">
        <v>0.5</v>
      </c>
      <c r="SB60" t="s">
        <v>0</v>
      </c>
      <c r="SC60" t="s">
        <v>0</v>
      </c>
      <c r="SD60">
        <v>4.4000000000000004</v>
      </c>
      <c r="SE60">
        <v>1</v>
      </c>
      <c r="SF60" t="s">
        <v>0</v>
      </c>
      <c r="SG60" t="s">
        <v>0</v>
      </c>
      <c r="SH60">
        <v>31.9</v>
      </c>
      <c r="SI60">
        <v>1.6</v>
      </c>
      <c r="SJ60" t="s">
        <v>0</v>
      </c>
      <c r="SK60" t="s">
        <v>0</v>
      </c>
      <c r="SL60">
        <v>38.1</v>
      </c>
      <c r="SM60">
        <v>2</v>
      </c>
      <c r="SN60" t="s">
        <v>0</v>
      </c>
      <c r="SO60" t="s">
        <v>0</v>
      </c>
      <c r="SP60">
        <v>47.1</v>
      </c>
      <c r="SQ60">
        <v>4.8</v>
      </c>
      <c r="SR60" t="s">
        <v>0</v>
      </c>
      <c r="SS60" t="s">
        <v>0</v>
      </c>
      <c r="ST60">
        <v>14</v>
      </c>
      <c r="SU60">
        <v>0.3</v>
      </c>
      <c r="SV60" t="s">
        <v>0</v>
      </c>
      <c r="SW60" t="s">
        <v>0</v>
      </c>
      <c r="SX60">
        <v>18.399999999999999</v>
      </c>
      <c r="SY60">
        <v>0.7</v>
      </c>
      <c r="SZ60" t="s">
        <v>0</v>
      </c>
      <c r="TA60" t="s">
        <v>0</v>
      </c>
      <c r="TB60">
        <v>18</v>
      </c>
      <c r="TC60">
        <v>0.7</v>
      </c>
      <c r="TD60" t="s">
        <v>0</v>
      </c>
      <c r="TE60" t="s">
        <v>0</v>
      </c>
      <c r="TF60">
        <v>22</v>
      </c>
      <c r="TG60">
        <v>1.2</v>
      </c>
      <c r="TH60" t="s">
        <v>0</v>
      </c>
      <c r="TI60" t="s">
        <v>0</v>
      </c>
      <c r="TJ60">
        <v>16.399999999999999</v>
      </c>
      <c r="TK60">
        <v>0.8</v>
      </c>
      <c r="TL60" t="s">
        <v>0</v>
      </c>
      <c r="TM60" t="s">
        <v>0</v>
      </c>
      <c r="TN60">
        <v>12.6</v>
      </c>
      <c r="TO60">
        <v>0.3</v>
      </c>
      <c r="TP60" t="s">
        <v>0</v>
      </c>
      <c r="TQ60" t="s">
        <v>0</v>
      </c>
      <c r="TR60">
        <v>13.2</v>
      </c>
      <c r="TS60">
        <v>0.3</v>
      </c>
      <c r="TT60" t="s">
        <v>0</v>
      </c>
      <c r="TU60" t="s">
        <v>0</v>
      </c>
      <c r="TV60">
        <v>9.9</v>
      </c>
      <c r="TW60">
        <v>0.6</v>
      </c>
      <c r="TX60" t="s">
        <v>0</v>
      </c>
      <c r="TY60" t="s">
        <v>0</v>
      </c>
      <c r="TZ60">
        <v>10.8</v>
      </c>
      <c r="UA60">
        <v>0.4</v>
      </c>
      <c r="UB60" t="s">
        <v>0</v>
      </c>
      <c r="UC60" t="s">
        <v>0</v>
      </c>
      <c r="UD60">
        <v>26.1</v>
      </c>
      <c r="UE60">
        <v>0.8</v>
      </c>
    </row>
    <row r="61" spans="1:551" x14ac:dyDescent="0.25">
      <c r="A61" t="s">
        <v>671</v>
      </c>
      <c r="B61">
        <v>47</v>
      </c>
      <c r="C61" t="s">
        <v>672</v>
      </c>
      <c r="D61">
        <v>5222438</v>
      </c>
      <c r="E61">
        <v>2062</v>
      </c>
      <c r="F61">
        <v>5222438</v>
      </c>
      <c r="G61" t="s">
        <v>0</v>
      </c>
      <c r="H61">
        <v>3193436</v>
      </c>
      <c r="I61">
        <v>7364</v>
      </c>
      <c r="J61">
        <v>61.1</v>
      </c>
      <c r="K61">
        <v>0.1</v>
      </c>
      <c r="L61">
        <v>3175503</v>
      </c>
      <c r="M61">
        <v>7251</v>
      </c>
      <c r="N61">
        <v>60.8</v>
      </c>
      <c r="O61">
        <v>0.1</v>
      </c>
      <c r="P61">
        <v>2937131</v>
      </c>
      <c r="Q61">
        <v>8232</v>
      </c>
      <c r="R61">
        <v>56.2</v>
      </c>
      <c r="S61">
        <v>0.2</v>
      </c>
      <c r="T61">
        <v>238372</v>
      </c>
      <c r="U61">
        <v>3774</v>
      </c>
      <c r="V61">
        <v>4.5999999999999996</v>
      </c>
      <c r="W61">
        <v>0.1</v>
      </c>
      <c r="X61">
        <v>17933</v>
      </c>
      <c r="Y61">
        <v>933</v>
      </c>
      <c r="Z61">
        <v>0.3</v>
      </c>
      <c r="AA61">
        <v>0.1</v>
      </c>
      <c r="AB61">
        <v>2029002</v>
      </c>
      <c r="AC61">
        <v>7466</v>
      </c>
      <c r="AD61">
        <v>38.9</v>
      </c>
      <c r="AE61">
        <v>0.1</v>
      </c>
      <c r="AF61">
        <v>3175503</v>
      </c>
      <c r="AG61">
        <v>7251</v>
      </c>
      <c r="AH61">
        <v>3175503</v>
      </c>
      <c r="AI61" t="s">
        <v>0</v>
      </c>
      <c r="AJ61" t="s">
        <v>0</v>
      </c>
      <c r="AK61" t="s">
        <v>0</v>
      </c>
      <c r="AL61">
        <v>7.5</v>
      </c>
      <c r="AM61">
        <v>0.1</v>
      </c>
      <c r="AN61">
        <v>2706518</v>
      </c>
      <c r="AO61">
        <v>1711</v>
      </c>
      <c r="AP61">
        <v>2706518</v>
      </c>
      <c r="AQ61" t="s">
        <v>0</v>
      </c>
      <c r="AR61">
        <v>1521428</v>
      </c>
      <c r="AS61">
        <v>5340</v>
      </c>
      <c r="AT61">
        <v>56.2</v>
      </c>
      <c r="AU61">
        <v>0.2</v>
      </c>
      <c r="AV61">
        <v>1519706</v>
      </c>
      <c r="AW61">
        <v>5315</v>
      </c>
      <c r="AX61">
        <v>56.1</v>
      </c>
      <c r="AY61">
        <v>0.2</v>
      </c>
      <c r="AZ61">
        <v>1403311</v>
      </c>
      <c r="BA61">
        <v>5971</v>
      </c>
      <c r="BB61">
        <v>51.8</v>
      </c>
      <c r="BC61">
        <v>0.2</v>
      </c>
      <c r="BD61">
        <v>462419</v>
      </c>
      <c r="BE61">
        <v>2504</v>
      </c>
      <c r="BF61">
        <v>462419</v>
      </c>
      <c r="BG61" t="s">
        <v>0</v>
      </c>
      <c r="BH61">
        <v>296284</v>
      </c>
      <c r="BI61">
        <v>4014</v>
      </c>
      <c r="BJ61">
        <v>64.099999999999994</v>
      </c>
      <c r="BK61">
        <v>0.7</v>
      </c>
      <c r="BL61">
        <v>940291</v>
      </c>
      <c r="BM61">
        <v>2845</v>
      </c>
      <c r="BN61">
        <v>940291</v>
      </c>
      <c r="BO61" t="s">
        <v>0</v>
      </c>
      <c r="BP61">
        <v>648491</v>
      </c>
      <c r="BQ61">
        <v>4608</v>
      </c>
      <c r="BR61">
        <v>69</v>
      </c>
      <c r="BS61">
        <v>0.5</v>
      </c>
      <c r="BT61">
        <v>2892838</v>
      </c>
      <c r="BU61">
        <v>8688</v>
      </c>
      <c r="BV61">
        <v>2892838</v>
      </c>
      <c r="BW61" t="s">
        <v>0</v>
      </c>
      <c r="BX61">
        <v>2417207</v>
      </c>
      <c r="BY61">
        <v>8451</v>
      </c>
      <c r="BZ61">
        <v>83.6</v>
      </c>
      <c r="CA61">
        <v>0.2</v>
      </c>
      <c r="CB61">
        <v>264716</v>
      </c>
      <c r="CC61">
        <v>4616</v>
      </c>
      <c r="CD61">
        <v>9.1999999999999993</v>
      </c>
      <c r="CE61">
        <v>0.2</v>
      </c>
      <c r="CF61">
        <v>22650</v>
      </c>
      <c r="CG61">
        <v>1084</v>
      </c>
      <c r="CH61">
        <v>0.8</v>
      </c>
      <c r="CI61">
        <v>0.1</v>
      </c>
      <c r="CJ61">
        <v>39242</v>
      </c>
      <c r="CK61">
        <v>1523</v>
      </c>
      <c r="CL61">
        <v>1.4</v>
      </c>
      <c r="CM61">
        <v>0.1</v>
      </c>
      <c r="CN61">
        <v>36700</v>
      </c>
      <c r="CO61">
        <v>1650</v>
      </c>
      <c r="CP61">
        <v>1.3</v>
      </c>
      <c r="CQ61">
        <v>0.1</v>
      </c>
      <c r="CR61">
        <v>112323</v>
      </c>
      <c r="CS61">
        <v>2454</v>
      </c>
      <c r="CT61">
        <v>3.9</v>
      </c>
      <c r="CU61">
        <v>0.1</v>
      </c>
      <c r="CV61">
        <v>24.7</v>
      </c>
      <c r="CW61">
        <v>0.1</v>
      </c>
      <c r="CX61" t="s">
        <v>0</v>
      </c>
      <c r="CY61" t="s">
        <v>0</v>
      </c>
      <c r="CZ61">
        <v>2937131</v>
      </c>
      <c r="DA61">
        <v>8232</v>
      </c>
      <c r="DB61">
        <v>2937131</v>
      </c>
      <c r="DC61" t="s">
        <v>0</v>
      </c>
      <c r="DD61">
        <v>999560</v>
      </c>
      <c r="DE61">
        <v>8355</v>
      </c>
      <c r="DF61">
        <v>34</v>
      </c>
      <c r="DG61">
        <v>0.3</v>
      </c>
      <c r="DH61">
        <v>497980</v>
      </c>
      <c r="DI61">
        <v>4314</v>
      </c>
      <c r="DJ61">
        <v>17</v>
      </c>
      <c r="DK61">
        <v>0.1</v>
      </c>
      <c r="DL61">
        <v>722927</v>
      </c>
      <c r="DM61">
        <v>5730</v>
      </c>
      <c r="DN61">
        <v>24.6</v>
      </c>
      <c r="DO61">
        <v>0.2</v>
      </c>
      <c r="DP61">
        <v>259734</v>
      </c>
      <c r="DQ61">
        <v>3438</v>
      </c>
      <c r="DR61">
        <v>8.8000000000000007</v>
      </c>
      <c r="DS61">
        <v>0.1</v>
      </c>
      <c r="DT61">
        <v>456930</v>
      </c>
      <c r="DU61">
        <v>5064</v>
      </c>
      <c r="DV61">
        <v>15.6</v>
      </c>
      <c r="DW61">
        <v>0.2</v>
      </c>
      <c r="DX61">
        <v>2937131</v>
      </c>
      <c r="DY61">
        <v>8232</v>
      </c>
      <c r="DZ61">
        <v>2937131</v>
      </c>
      <c r="EA61" t="s">
        <v>0</v>
      </c>
      <c r="EB61">
        <v>29741</v>
      </c>
      <c r="EC61">
        <v>1287</v>
      </c>
      <c r="ED61">
        <v>1</v>
      </c>
      <c r="EE61">
        <v>0.1</v>
      </c>
      <c r="EF61">
        <v>184849</v>
      </c>
      <c r="EG61">
        <v>3146</v>
      </c>
      <c r="EH61">
        <v>6.3</v>
      </c>
      <c r="EI61">
        <v>0.1</v>
      </c>
      <c r="EJ61">
        <v>382205</v>
      </c>
      <c r="EK61">
        <v>4418</v>
      </c>
      <c r="EL61">
        <v>13</v>
      </c>
      <c r="EM61">
        <v>0.1</v>
      </c>
      <c r="EN61">
        <v>77447</v>
      </c>
      <c r="EO61">
        <v>2090</v>
      </c>
      <c r="EP61">
        <v>2.6</v>
      </c>
      <c r="EQ61">
        <v>0.1</v>
      </c>
      <c r="ER61">
        <v>358831</v>
      </c>
      <c r="ES61">
        <v>4996</v>
      </c>
      <c r="ET61">
        <v>12.2</v>
      </c>
      <c r="EU61">
        <v>0.2</v>
      </c>
      <c r="EV61">
        <v>185800</v>
      </c>
      <c r="EW61">
        <v>3044</v>
      </c>
      <c r="EX61">
        <v>6.3</v>
      </c>
      <c r="EY61">
        <v>0.1</v>
      </c>
      <c r="EZ61">
        <v>54735</v>
      </c>
      <c r="FA61">
        <v>1539</v>
      </c>
      <c r="FB61">
        <v>1.9</v>
      </c>
      <c r="FC61">
        <v>0.1</v>
      </c>
      <c r="FD61">
        <v>168069</v>
      </c>
      <c r="FE61">
        <v>2920</v>
      </c>
      <c r="FF61">
        <v>5.7</v>
      </c>
      <c r="FG61">
        <v>0.1</v>
      </c>
      <c r="FH61">
        <v>279820</v>
      </c>
      <c r="FI61">
        <v>3567</v>
      </c>
      <c r="FJ61">
        <v>9.5</v>
      </c>
      <c r="FK61">
        <v>0.1</v>
      </c>
      <c r="FL61">
        <v>666755</v>
      </c>
      <c r="FM61">
        <v>5833</v>
      </c>
      <c r="FN61">
        <v>22.7</v>
      </c>
      <c r="FO61">
        <v>0.2</v>
      </c>
      <c r="FP61">
        <v>276718</v>
      </c>
      <c r="FQ61">
        <v>4219</v>
      </c>
      <c r="FR61">
        <v>9.4</v>
      </c>
      <c r="FS61">
        <v>0.1</v>
      </c>
      <c r="FT61">
        <v>144325</v>
      </c>
      <c r="FU61">
        <v>2803</v>
      </c>
      <c r="FV61">
        <v>4.9000000000000004</v>
      </c>
      <c r="FW61">
        <v>0.1</v>
      </c>
      <c r="FX61">
        <v>127836</v>
      </c>
      <c r="FY61">
        <v>2789</v>
      </c>
      <c r="FZ61">
        <v>4.4000000000000004</v>
      </c>
      <c r="GA61">
        <v>0.1</v>
      </c>
      <c r="GB61">
        <v>2937131</v>
      </c>
      <c r="GC61">
        <v>8232</v>
      </c>
      <c r="GD61">
        <v>2937131</v>
      </c>
      <c r="GE61" t="s">
        <v>0</v>
      </c>
      <c r="GF61">
        <v>2327258</v>
      </c>
      <c r="GG61">
        <v>7410</v>
      </c>
      <c r="GH61">
        <v>79.2</v>
      </c>
      <c r="GI61">
        <v>0.2</v>
      </c>
      <c r="GJ61">
        <v>407173</v>
      </c>
      <c r="GK61">
        <v>5740</v>
      </c>
      <c r="GL61">
        <v>13.9</v>
      </c>
      <c r="GM61">
        <v>0.2</v>
      </c>
      <c r="GN61">
        <v>197997</v>
      </c>
      <c r="GO61">
        <v>3593</v>
      </c>
      <c r="GP61">
        <v>6.7</v>
      </c>
      <c r="GQ61">
        <v>0.1</v>
      </c>
      <c r="GR61">
        <v>4703</v>
      </c>
      <c r="GS61">
        <v>486</v>
      </c>
      <c r="GT61">
        <v>0.2</v>
      </c>
      <c r="GU61">
        <v>0.1</v>
      </c>
      <c r="GV61">
        <v>2522204</v>
      </c>
      <c r="GW61">
        <v>6684</v>
      </c>
      <c r="GX61">
        <v>2522204</v>
      </c>
      <c r="GY61" t="s">
        <v>0</v>
      </c>
      <c r="GZ61">
        <v>208317</v>
      </c>
      <c r="HA61">
        <v>2724</v>
      </c>
      <c r="HB61">
        <v>8.3000000000000007</v>
      </c>
      <c r="HC61">
        <v>0.1</v>
      </c>
      <c r="HD61">
        <v>153299</v>
      </c>
      <c r="HE61">
        <v>2939</v>
      </c>
      <c r="HF61">
        <v>6.1</v>
      </c>
      <c r="HG61">
        <v>0.1</v>
      </c>
      <c r="HH61">
        <v>309628</v>
      </c>
      <c r="HI61">
        <v>3550</v>
      </c>
      <c r="HJ61">
        <v>12.3</v>
      </c>
      <c r="HK61">
        <v>0.1</v>
      </c>
      <c r="HL61">
        <v>291578</v>
      </c>
      <c r="HM61">
        <v>3741</v>
      </c>
      <c r="HN61">
        <v>11.6</v>
      </c>
      <c r="HO61">
        <v>0.1</v>
      </c>
      <c r="HP61">
        <v>371575</v>
      </c>
      <c r="HQ61">
        <v>3828</v>
      </c>
      <c r="HR61">
        <v>14.7</v>
      </c>
      <c r="HS61">
        <v>0.1</v>
      </c>
      <c r="HT61">
        <v>461414</v>
      </c>
      <c r="HU61">
        <v>4698</v>
      </c>
      <c r="HV61">
        <v>18.3</v>
      </c>
      <c r="HW61">
        <v>0.2</v>
      </c>
      <c r="HX61">
        <v>283806</v>
      </c>
      <c r="HY61">
        <v>3557</v>
      </c>
      <c r="HZ61">
        <v>11.3</v>
      </c>
      <c r="IA61">
        <v>0.1</v>
      </c>
      <c r="IB61">
        <v>263756</v>
      </c>
      <c r="IC61">
        <v>3773</v>
      </c>
      <c r="ID61">
        <v>10.5</v>
      </c>
      <c r="IE61">
        <v>0.1</v>
      </c>
      <c r="IF61">
        <v>90578</v>
      </c>
      <c r="IG61">
        <v>2104</v>
      </c>
      <c r="IH61">
        <v>3.6</v>
      </c>
      <c r="II61">
        <v>0.1</v>
      </c>
      <c r="IJ61">
        <v>88253</v>
      </c>
      <c r="IK61">
        <v>1897</v>
      </c>
      <c r="IL61">
        <v>3.5</v>
      </c>
      <c r="IM61">
        <v>0.1</v>
      </c>
      <c r="IN61">
        <v>46574</v>
      </c>
      <c r="IO61">
        <v>206</v>
      </c>
      <c r="IP61" t="s">
        <v>0</v>
      </c>
      <c r="IQ61" t="s">
        <v>0</v>
      </c>
      <c r="IR61">
        <v>65368</v>
      </c>
      <c r="IS61">
        <v>304</v>
      </c>
      <c r="IT61" t="s">
        <v>0</v>
      </c>
      <c r="IU61" t="s">
        <v>0</v>
      </c>
      <c r="IV61">
        <v>1906361</v>
      </c>
      <c r="IW61">
        <v>6127</v>
      </c>
      <c r="IX61">
        <v>75.599999999999994</v>
      </c>
      <c r="IY61">
        <v>0.2</v>
      </c>
      <c r="IZ61">
        <v>67159</v>
      </c>
      <c r="JA61">
        <v>326</v>
      </c>
      <c r="JB61" t="s">
        <v>0</v>
      </c>
      <c r="JC61" t="s">
        <v>0</v>
      </c>
      <c r="JD61">
        <v>828872</v>
      </c>
      <c r="JE61">
        <v>3864</v>
      </c>
      <c r="JF61">
        <v>32.9</v>
      </c>
      <c r="JG61">
        <v>0.1</v>
      </c>
      <c r="JH61">
        <v>17977</v>
      </c>
      <c r="JI61">
        <v>60</v>
      </c>
      <c r="JJ61" t="s">
        <v>0</v>
      </c>
      <c r="JK61" t="s">
        <v>0</v>
      </c>
      <c r="JL61">
        <v>474071</v>
      </c>
      <c r="JM61">
        <v>3991</v>
      </c>
      <c r="JN61">
        <v>18.8</v>
      </c>
      <c r="JO61">
        <v>0.1</v>
      </c>
      <c r="JP61">
        <v>21119</v>
      </c>
      <c r="JQ61">
        <v>280</v>
      </c>
      <c r="JR61" t="s">
        <v>0</v>
      </c>
      <c r="JS61" t="s">
        <v>0</v>
      </c>
      <c r="JT61">
        <v>149240</v>
      </c>
      <c r="JU61">
        <v>2571</v>
      </c>
      <c r="JV61">
        <v>5.9</v>
      </c>
      <c r="JW61">
        <v>0.1</v>
      </c>
      <c r="JX61">
        <v>9300</v>
      </c>
      <c r="JY61">
        <v>90</v>
      </c>
      <c r="JZ61" t="s">
        <v>0</v>
      </c>
      <c r="KA61" t="s">
        <v>0</v>
      </c>
      <c r="KB61">
        <v>73486</v>
      </c>
      <c r="KC61">
        <v>1985</v>
      </c>
      <c r="KD61">
        <v>2.9</v>
      </c>
      <c r="KE61">
        <v>0.1</v>
      </c>
      <c r="KF61">
        <v>2726</v>
      </c>
      <c r="KG61">
        <v>77</v>
      </c>
      <c r="KH61" t="s">
        <v>0</v>
      </c>
      <c r="KI61" t="s">
        <v>0</v>
      </c>
      <c r="KJ61">
        <v>416899</v>
      </c>
      <c r="KK61">
        <v>4142</v>
      </c>
      <c r="KL61">
        <v>16.5</v>
      </c>
      <c r="KM61">
        <v>0.2</v>
      </c>
      <c r="KN61">
        <v>1674753</v>
      </c>
      <c r="KO61">
        <v>6898</v>
      </c>
      <c r="KP61">
        <v>1674753</v>
      </c>
      <c r="KQ61" t="s">
        <v>0</v>
      </c>
      <c r="KR61">
        <v>90043</v>
      </c>
      <c r="KS61">
        <v>1776</v>
      </c>
      <c r="KT61">
        <v>5.4</v>
      </c>
      <c r="KU61">
        <v>0.1</v>
      </c>
      <c r="KV61">
        <v>60222</v>
      </c>
      <c r="KW61">
        <v>1733</v>
      </c>
      <c r="KX61">
        <v>3.6</v>
      </c>
      <c r="KY61">
        <v>0.1</v>
      </c>
      <c r="KZ61">
        <v>155653</v>
      </c>
      <c r="LA61">
        <v>2519</v>
      </c>
      <c r="LB61">
        <v>9.3000000000000007</v>
      </c>
      <c r="LC61">
        <v>0.2</v>
      </c>
      <c r="LD61">
        <v>172142</v>
      </c>
      <c r="LE61">
        <v>3093</v>
      </c>
      <c r="LF61">
        <v>10.3</v>
      </c>
      <c r="LG61">
        <v>0.2</v>
      </c>
      <c r="LH61">
        <v>242385</v>
      </c>
      <c r="LI61">
        <v>2857</v>
      </c>
      <c r="LJ61">
        <v>14.5</v>
      </c>
      <c r="LK61">
        <v>0.2</v>
      </c>
      <c r="LL61">
        <v>337747</v>
      </c>
      <c r="LM61">
        <v>3862</v>
      </c>
      <c r="LN61">
        <v>20.2</v>
      </c>
      <c r="LO61">
        <v>0.2</v>
      </c>
      <c r="LP61">
        <v>231883</v>
      </c>
      <c r="LQ61">
        <v>3315</v>
      </c>
      <c r="LR61">
        <v>13.8</v>
      </c>
      <c r="LS61">
        <v>0.2</v>
      </c>
      <c r="LT61">
        <v>225960</v>
      </c>
      <c r="LU61">
        <v>3458</v>
      </c>
      <c r="LV61">
        <v>13.5</v>
      </c>
      <c r="LW61">
        <v>0.2</v>
      </c>
      <c r="LX61">
        <v>80462</v>
      </c>
      <c r="LY61">
        <v>1814</v>
      </c>
      <c r="LZ61">
        <v>4.8</v>
      </c>
      <c r="MA61">
        <v>0.1</v>
      </c>
      <c r="MB61">
        <v>78256</v>
      </c>
      <c r="MC61">
        <v>1931</v>
      </c>
      <c r="MD61">
        <v>4.7</v>
      </c>
      <c r="ME61">
        <v>0.1</v>
      </c>
      <c r="MF61">
        <v>57747</v>
      </c>
      <c r="MG61">
        <v>338</v>
      </c>
      <c r="MH61" t="s">
        <v>0</v>
      </c>
      <c r="MI61" t="s">
        <v>0</v>
      </c>
      <c r="MJ61">
        <v>77112</v>
      </c>
      <c r="MK61">
        <v>442</v>
      </c>
      <c r="ML61" t="s">
        <v>0</v>
      </c>
      <c r="MM61" t="s">
        <v>0</v>
      </c>
      <c r="MN61">
        <v>26019</v>
      </c>
      <c r="MO61">
        <v>122</v>
      </c>
      <c r="MP61" t="s">
        <v>0</v>
      </c>
      <c r="MQ61" t="s">
        <v>0</v>
      </c>
      <c r="MR61">
        <v>847451</v>
      </c>
      <c r="MS61">
        <v>5115</v>
      </c>
      <c r="MT61">
        <v>847451</v>
      </c>
      <c r="MU61" t="s">
        <v>0</v>
      </c>
      <c r="MV61">
        <v>27636</v>
      </c>
      <c r="MW61">
        <v>291</v>
      </c>
      <c r="MX61" t="s">
        <v>0</v>
      </c>
      <c r="MY61" t="s">
        <v>0</v>
      </c>
      <c r="MZ61">
        <v>39913</v>
      </c>
      <c r="NA61">
        <v>377</v>
      </c>
      <c r="NB61" t="s">
        <v>0</v>
      </c>
      <c r="NC61" t="s">
        <v>0</v>
      </c>
      <c r="ND61">
        <v>28463</v>
      </c>
      <c r="NE61">
        <v>201</v>
      </c>
      <c r="NF61" t="s">
        <v>0</v>
      </c>
      <c r="NG61" t="s">
        <v>0</v>
      </c>
      <c r="NH61">
        <v>42989</v>
      </c>
      <c r="NI61">
        <v>342</v>
      </c>
      <c r="NJ61" t="s">
        <v>0</v>
      </c>
      <c r="NK61" t="s">
        <v>0</v>
      </c>
      <c r="NL61">
        <v>35008</v>
      </c>
      <c r="NM61">
        <v>166</v>
      </c>
      <c r="NN61" t="s">
        <v>0</v>
      </c>
      <c r="NO61" t="s">
        <v>0</v>
      </c>
      <c r="NP61">
        <v>6445597</v>
      </c>
      <c r="NQ61">
        <v>932</v>
      </c>
      <c r="NR61">
        <v>6445597</v>
      </c>
      <c r="NS61" t="s">
        <v>0</v>
      </c>
      <c r="NT61">
        <v>5687677</v>
      </c>
      <c r="NU61">
        <v>10639</v>
      </c>
      <c r="NV61">
        <v>88.2</v>
      </c>
      <c r="NW61">
        <v>0.2</v>
      </c>
      <c r="NX61">
        <v>4207985</v>
      </c>
      <c r="NY61">
        <v>20889</v>
      </c>
      <c r="NZ61">
        <v>65.3</v>
      </c>
      <c r="OA61">
        <v>0.3</v>
      </c>
      <c r="OB61">
        <v>2264887</v>
      </c>
      <c r="OC61">
        <v>12950</v>
      </c>
      <c r="OD61">
        <v>35.1</v>
      </c>
      <c r="OE61">
        <v>0.2</v>
      </c>
      <c r="OF61">
        <v>757920</v>
      </c>
      <c r="OG61">
        <v>10738</v>
      </c>
      <c r="OH61">
        <v>11.8</v>
      </c>
      <c r="OI61">
        <v>0.2</v>
      </c>
      <c r="OJ61">
        <v>1492011</v>
      </c>
      <c r="OK61">
        <v>563</v>
      </c>
      <c r="OL61">
        <v>1492011</v>
      </c>
      <c r="OM61" t="s">
        <v>0</v>
      </c>
      <c r="ON61">
        <v>73047</v>
      </c>
      <c r="OO61">
        <v>3307</v>
      </c>
      <c r="OP61">
        <v>4.9000000000000004</v>
      </c>
      <c r="OQ61">
        <v>0.2</v>
      </c>
      <c r="OR61">
        <v>3997479</v>
      </c>
      <c r="OS61">
        <v>1288</v>
      </c>
      <c r="OT61">
        <v>3997479</v>
      </c>
      <c r="OU61" t="s">
        <v>0</v>
      </c>
      <c r="OV61">
        <v>2971645</v>
      </c>
      <c r="OW61">
        <v>6431</v>
      </c>
      <c r="OX61">
        <v>2971645</v>
      </c>
      <c r="OY61" t="s">
        <v>0</v>
      </c>
      <c r="OZ61">
        <v>2750941</v>
      </c>
      <c r="PA61">
        <v>7253</v>
      </c>
      <c r="PB61">
        <v>2750941</v>
      </c>
      <c r="PC61" t="s">
        <v>0</v>
      </c>
      <c r="PD61">
        <v>2351272</v>
      </c>
      <c r="PE61">
        <v>10392</v>
      </c>
      <c r="PF61">
        <v>85.5</v>
      </c>
      <c r="PG61">
        <v>0.2</v>
      </c>
      <c r="PH61">
        <v>2193340</v>
      </c>
      <c r="PI61">
        <v>11192</v>
      </c>
      <c r="PJ61">
        <v>79.7</v>
      </c>
      <c r="PK61">
        <v>0.3</v>
      </c>
      <c r="PL61">
        <v>227799</v>
      </c>
      <c r="PM61">
        <v>3890</v>
      </c>
      <c r="PN61">
        <v>8.3000000000000007</v>
      </c>
      <c r="PO61">
        <v>0.1</v>
      </c>
      <c r="PP61">
        <v>399669</v>
      </c>
      <c r="PQ61">
        <v>5781</v>
      </c>
      <c r="PR61">
        <v>14.5</v>
      </c>
      <c r="PS61">
        <v>0.2</v>
      </c>
      <c r="PT61">
        <v>220704</v>
      </c>
      <c r="PU61">
        <v>3738</v>
      </c>
      <c r="PV61">
        <v>220704</v>
      </c>
      <c r="PW61" t="s">
        <v>0</v>
      </c>
      <c r="PX61">
        <v>129378</v>
      </c>
      <c r="PY61">
        <v>2626</v>
      </c>
      <c r="PZ61">
        <v>58.6</v>
      </c>
      <c r="QA61">
        <v>0.8</v>
      </c>
      <c r="QB61">
        <v>75884</v>
      </c>
      <c r="QC61">
        <v>1944</v>
      </c>
      <c r="QD61">
        <v>34.4</v>
      </c>
      <c r="QE61">
        <v>0.8</v>
      </c>
      <c r="QF61">
        <v>59215</v>
      </c>
      <c r="QG61">
        <v>2150</v>
      </c>
      <c r="QH61">
        <v>26.8</v>
      </c>
      <c r="QI61">
        <v>0.8</v>
      </c>
      <c r="QJ61">
        <v>91326</v>
      </c>
      <c r="QK61">
        <v>2378</v>
      </c>
      <c r="QL61">
        <v>41.4</v>
      </c>
      <c r="QM61">
        <v>0.8</v>
      </c>
      <c r="QN61">
        <v>1025834</v>
      </c>
      <c r="QO61">
        <v>6369</v>
      </c>
      <c r="QP61">
        <v>1025834</v>
      </c>
      <c r="QQ61" t="s">
        <v>0</v>
      </c>
      <c r="QR61">
        <v>836511</v>
      </c>
      <c r="QS61">
        <v>5362</v>
      </c>
      <c r="QT61">
        <v>81.5</v>
      </c>
      <c r="QU61">
        <v>0.3</v>
      </c>
      <c r="QV61">
        <v>498303</v>
      </c>
      <c r="QW61">
        <v>4560</v>
      </c>
      <c r="QX61">
        <v>48.6</v>
      </c>
      <c r="QY61">
        <v>0.5</v>
      </c>
      <c r="QZ61">
        <v>421422</v>
      </c>
      <c r="RA61">
        <v>5039</v>
      </c>
      <c r="RB61">
        <v>41.1</v>
      </c>
      <c r="RC61">
        <v>0.4</v>
      </c>
      <c r="RD61">
        <v>189323</v>
      </c>
      <c r="RE61">
        <v>3496</v>
      </c>
      <c r="RF61">
        <v>18.5</v>
      </c>
      <c r="RG61">
        <v>0.3</v>
      </c>
      <c r="RH61" t="s">
        <v>0</v>
      </c>
      <c r="RI61" t="s">
        <v>0</v>
      </c>
      <c r="RJ61">
        <v>12.9</v>
      </c>
      <c r="RK61">
        <v>0.2</v>
      </c>
      <c r="RL61" t="s">
        <v>0</v>
      </c>
      <c r="RM61" t="s">
        <v>0</v>
      </c>
      <c r="RN61">
        <v>20.9</v>
      </c>
      <c r="RO61">
        <v>0.3</v>
      </c>
      <c r="RP61" t="s">
        <v>0</v>
      </c>
      <c r="RQ61" t="s">
        <v>0</v>
      </c>
      <c r="RR61">
        <v>22.8</v>
      </c>
      <c r="RS61">
        <v>0.9</v>
      </c>
      <c r="RT61" t="s">
        <v>0</v>
      </c>
      <c r="RU61" t="s">
        <v>0</v>
      </c>
      <c r="RV61">
        <v>6.3</v>
      </c>
      <c r="RW61">
        <v>0.2</v>
      </c>
      <c r="RX61" t="s">
        <v>0</v>
      </c>
      <c r="RY61" t="s">
        <v>0</v>
      </c>
      <c r="RZ61">
        <v>9.3000000000000007</v>
      </c>
      <c r="SA61">
        <v>0.3</v>
      </c>
      <c r="SB61" t="s">
        <v>0</v>
      </c>
      <c r="SC61" t="s">
        <v>0</v>
      </c>
      <c r="SD61">
        <v>8.4</v>
      </c>
      <c r="SE61">
        <v>0.6</v>
      </c>
      <c r="SF61" t="s">
        <v>0</v>
      </c>
      <c r="SG61" t="s">
        <v>0</v>
      </c>
      <c r="SH61">
        <v>34.200000000000003</v>
      </c>
      <c r="SI61">
        <v>0.6</v>
      </c>
      <c r="SJ61" t="s">
        <v>0</v>
      </c>
      <c r="SK61" t="s">
        <v>0</v>
      </c>
      <c r="SL61">
        <v>45.4</v>
      </c>
      <c r="SM61">
        <v>0.8</v>
      </c>
      <c r="SN61" t="s">
        <v>0</v>
      </c>
      <c r="SO61" t="s">
        <v>0</v>
      </c>
      <c r="SP61">
        <v>55</v>
      </c>
      <c r="SQ61">
        <v>2.4</v>
      </c>
      <c r="SR61" t="s">
        <v>0</v>
      </c>
      <c r="SS61" t="s">
        <v>0</v>
      </c>
      <c r="ST61">
        <v>17.2</v>
      </c>
      <c r="SU61">
        <v>0.2</v>
      </c>
      <c r="SV61" t="s">
        <v>0</v>
      </c>
      <c r="SW61" t="s">
        <v>0</v>
      </c>
      <c r="SX61">
        <v>25.1</v>
      </c>
      <c r="SY61">
        <v>0.4</v>
      </c>
      <c r="SZ61" t="s">
        <v>0</v>
      </c>
      <c r="TA61" t="s">
        <v>0</v>
      </c>
      <c r="TB61">
        <v>24.8</v>
      </c>
      <c r="TC61">
        <v>0.4</v>
      </c>
      <c r="TD61" t="s">
        <v>0</v>
      </c>
      <c r="TE61" t="s">
        <v>0</v>
      </c>
      <c r="TF61">
        <v>28.9</v>
      </c>
      <c r="TG61">
        <v>0.6</v>
      </c>
      <c r="TH61" t="s">
        <v>0</v>
      </c>
      <c r="TI61" t="s">
        <v>0</v>
      </c>
      <c r="TJ61">
        <v>23.3</v>
      </c>
      <c r="TK61">
        <v>0.5</v>
      </c>
      <c r="TL61" t="s">
        <v>0</v>
      </c>
      <c r="TM61" t="s">
        <v>0</v>
      </c>
      <c r="TN61">
        <v>14.9</v>
      </c>
      <c r="TO61">
        <v>0.2</v>
      </c>
      <c r="TP61" t="s">
        <v>0</v>
      </c>
      <c r="TQ61" t="s">
        <v>0</v>
      </c>
      <c r="TR61">
        <v>16.100000000000001</v>
      </c>
      <c r="TS61">
        <v>0.2</v>
      </c>
      <c r="TT61" t="s">
        <v>0</v>
      </c>
      <c r="TU61" t="s">
        <v>0</v>
      </c>
      <c r="TV61">
        <v>9.6999999999999993</v>
      </c>
      <c r="TW61">
        <v>0.2</v>
      </c>
      <c r="TX61" t="s">
        <v>0</v>
      </c>
      <c r="TY61" t="s">
        <v>0</v>
      </c>
      <c r="TZ61">
        <v>14.6</v>
      </c>
      <c r="UA61">
        <v>0.2</v>
      </c>
      <c r="UB61" t="s">
        <v>0</v>
      </c>
      <c r="UC61" t="s">
        <v>0</v>
      </c>
      <c r="UD61">
        <v>29</v>
      </c>
      <c r="UE61">
        <v>0.3</v>
      </c>
    </row>
    <row r="62" spans="1:551" x14ac:dyDescent="0.25">
      <c r="A62" t="s">
        <v>673</v>
      </c>
      <c r="B62">
        <v>48</v>
      </c>
      <c r="C62" t="s">
        <v>674</v>
      </c>
      <c r="D62">
        <v>20599223</v>
      </c>
      <c r="E62">
        <v>3935</v>
      </c>
      <c r="F62">
        <v>20599223</v>
      </c>
      <c r="G62" t="s">
        <v>0</v>
      </c>
      <c r="H62">
        <v>13312277</v>
      </c>
      <c r="I62">
        <v>15768</v>
      </c>
      <c r="J62">
        <v>64.599999999999994</v>
      </c>
      <c r="K62">
        <v>0.1</v>
      </c>
      <c r="L62">
        <v>13219523</v>
      </c>
      <c r="M62">
        <v>15368</v>
      </c>
      <c r="N62">
        <v>64.2</v>
      </c>
      <c r="O62">
        <v>0.1</v>
      </c>
      <c r="P62">
        <v>12371392</v>
      </c>
      <c r="Q62">
        <v>16258</v>
      </c>
      <c r="R62">
        <v>60.1</v>
      </c>
      <c r="S62">
        <v>0.1</v>
      </c>
      <c r="T62">
        <v>848131</v>
      </c>
      <c r="U62">
        <v>7220</v>
      </c>
      <c r="V62">
        <v>4.0999999999999996</v>
      </c>
      <c r="W62">
        <v>0.1</v>
      </c>
      <c r="X62">
        <v>92754</v>
      </c>
      <c r="Y62">
        <v>2086</v>
      </c>
      <c r="Z62">
        <v>0.5</v>
      </c>
      <c r="AA62">
        <v>0.1</v>
      </c>
      <c r="AB62">
        <v>7286946</v>
      </c>
      <c r="AC62">
        <v>16299</v>
      </c>
      <c r="AD62">
        <v>35.4</v>
      </c>
      <c r="AE62">
        <v>0.1</v>
      </c>
      <c r="AF62">
        <v>13219523</v>
      </c>
      <c r="AG62">
        <v>15368</v>
      </c>
      <c r="AH62">
        <v>13219523</v>
      </c>
      <c r="AI62" t="s">
        <v>0</v>
      </c>
      <c r="AJ62" t="s">
        <v>0</v>
      </c>
      <c r="AK62" t="s">
        <v>0</v>
      </c>
      <c r="AL62">
        <v>6.4</v>
      </c>
      <c r="AM62">
        <v>0.1</v>
      </c>
      <c r="AN62">
        <v>10464813</v>
      </c>
      <c r="AO62">
        <v>2696</v>
      </c>
      <c r="AP62">
        <v>10464813</v>
      </c>
      <c r="AQ62" t="s">
        <v>0</v>
      </c>
      <c r="AR62">
        <v>6047825</v>
      </c>
      <c r="AS62">
        <v>11244</v>
      </c>
      <c r="AT62">
        <v>57.8</v>
      </c>
      <c r="AU62">
        <v>0.1</v>
      </c>
      <c r="AV62">
        <v>6034288</v>
      </c>
      <c r="AW62">
        <v>11160</v>
      </c>
      <c r="AX62">
        <v>57.7</v>
      </c>
      <c r="AY62">
        <v>0.1</v>
      </c>
      <c r="AZ62">
        <v>5631426</v>
      </c>
      <c r="BA62">
        <v>11218</v>
      </c>
      <c r="BB62">
        <v>53.8</v>
      </c>
      <c r="BC62">
        <v>0.1</v>
      </c>
      <c r="BD62">
        <v>2284549</v>
      </c>
      <c r="BE62">
        <v>4892</v>
      </c>
      <c r="BF62">
        <v>2284549</v>
      </c>
      <c r="BG62" t="s">
        <v>0</v>
      </c>
      <c r="BH62">
        <v>1364817</v>
      </c>
      <c r="BI62">
        <v>9040</v>
      </c>
      <c r="BJ62">
        <v>59.7</v>
      </c>
      <c r="BK62">
        <v>0.4</v>
      </c>
      <c r="BL62">
        <v>4508970</v>
      </c>
      <c r="BM62">
        <v>6636</v>
      </c>
      <c r="BN62">
        <v>4508970</v>
      </c>
      <c r="BO62" t="s">
        <v>0</v>
      </c>
      <c r="BP62">
        <v>3020148</v>
      </c>
      <c r="BQ62">
        <v>10818</v>
      </c>
      <c r="BR62">
        <v>67</v>
      </c>
      <c r="BS62">
        <v>0.2</v>
      </c>
      <c r="BT62">
        <v>12237558</v>
      </c>
      <c r="BU62">
        <v>17212</v>
      </c>
      <c r="BV62">
        <v>12237558</v>
      </c>
      <c r="BW62" t="s">
        <v>0</v>
      </c>
      <c r="BX62">
        <v>9830530</v>
      </c>
      <c r="BY62">
        <v>20083</v>
      </c>
      <c r="BZ62">
        <v>80.3</v>
      </c>
      <c r="CA62">
        <v>0.1</v>
      </c>
      <c r="CB62">
        <v>1297571</v>
      </c>
      <c r="CC62">
        <v>11105</v>
      </c>
      <c r="CD62">
        <v>10.6</v>
      </c>
      <c r="CE62">
        <v>0.1</v>
      </c>
      <c r="CF62">
        <v>188919</v>
      </c>
      <c r="CG62">
        <v>3418</v>
      </c>
      <c r="CH62">
        <v>1.5</v>
      </c>
      <c r="CI62">
        <v>0.1</v>
      </c>
      <c r="CJ62">
        <v>192854</v>
      </c>
      <c r="CK62">
        <v>3482</v>
      </c>
      <c r="CL62">
        <v>1.6</v>
      </c>
      <c r="CM62">
        <v>0.1</v>
      </c>
      <c r="CN62">
        <v>206703</v>
      </c>
      <c r="CO62">
        <v>4330</v>
      </c>
      <c r="CP62">
        <v>1.7</v>
      </c>
      <c r="CQ62">
        <v>0.1</v>
      </c>
      <c r="CR62">
        <v>520981</v>
      </c>
      <c r="CS62">
        <v>6515</v>
      </c>
      <c r="CT62">
        <v>4.3</v>
      </c>
      <c r="CU62">
        <v>0.1</v>
      </c>
      <c r="CV62">
        <v>25.9</v>
      </c>
      <c r="CW62">
        <v>0.1</v>
      </c>
      <c r="CX62" t="s">
        <v>0</v>
      </c>
      <c r="CY62" t="s">
        <v>0</v>
      </c>
      <c r="CZ62">
        <v>12371392</v>
      </c>
      <c r="DA62">
        <v>16258</v>
      </c>
      <c r="DB62">
        <v>12371392</v>
      </c>
      <c r="DC62" t="s">
        <v>0</v>
      </c>
      <c r="DD62">
        <v>4382313</v>
      </c>
      <c r="DE62">
        <v>23330</v>
      </c>
      <c r="DF62">
        <v>35.4</v>
      </c>
      <c r="DG62">
        <v>0.2</v>
      </c>
      <c r="DH62">
        <v>2185662</v>
      </c>
      <c r="DI62">
        <v>13230</v>
      </c>
      <c r="DJ62">
        <v>17.7</v>
      </c>
      <c r="DK62">
        <v>0.1</v>
      </c>
      <c r="DL62">
        <v>2988311</v>
      </c>
      <c r="DM62">
        <v>13527</v>
      </c>
      <c r="DN62">
        <v>24.2</v>
      </c>
      <c r="DO62">
        <v>0.1</v>
      </c>
      <c r="DP62">
        <v>1342559</v>
      </c>
      <c r="DQ62">
        <v>9598</v>
      </c>
      <c r="DR62">
        <v>10.9</v>
      </c>
      <c r="DS62">
        <v>0.1</v>
      </c>
      <c r="DT62">
        <v>1472547</v>
      </c>
      <c r="DU62">
        <v>10255</v>
      </c>
      <c r="DV62">
        <v>11.9</v>
      </c>
      <c r="DW62">
        <v>0.1</v>
      </c>
      <c r="DX62">
        <v>12371392</v>
      </c>
      <c r="DY62">
        <v>16258</v>
      </c>
      <c r="DZ62">
        <v>12371392</v>
      </c>
      <c r="EA62" t="s">
        <v>0</v>
      </c>
      <c r="EB62">
        <v>412286</v>
      </c>
      <c r="EC62">
        <v>4689</v>
      </c>
      <c r="ED62">
        <v>3.3</v>
      </c>
      <c r="EE62">
        <v>0.1</v>
      </c>
      <c r="EF62">
        <v>991020</v>
      </c>
      <c r="EG62">
        <v>9150</v>
      </c>
      <c r="EH62">
        <v>8</v>
      </c>
      <c r="EI62">
        <v>0.1</v>
      </c>
      <c r="EJ62">
        <v>1105928</v>
      </c>
      <c r="EK62">
        <v>8834</v>
      </c>
      <c r="EL62">
        <v>8.9</v>
      </c>
      <c r="EM62">
        <v>0.1</v>
      </c>
      <c r="EN62">
        <v>371317</v>
      </c>
      <c r="EO62">
        <v>4933</v>
      </c>
      <c r="EP62">
        <v>3</v>
      </c>
      <c r="EQ62">
        <v>0.1</v>
      </c>
      <c r="ER62">
        <v>1425241</v>
      </c>
      <c r="ES62">
        <v>9994</v>
      </c>
      <c r="ET62">
        <v>11.5</v>
      </c>
      <c r="EU62">
        <v>0.1</v>
      </c>
      <c r="EV62">
        <v>677152</v>
      </c>
      <c r="EW62">
        <v>6979</v>
      </c>
      <c r="EX62">
        <v>5.5</v>
      </c>
      <c r="EY62">
        <v>0.1</v>
      </c>
      <c r="EZ62">
        <v>221994</v>
      </c>
      <c r="FA62">
        <v>3704</v>
      </c>
      <c r="FB62">
        <v>1.8</v>
      </c>
      <c r="FC62">
        <v>0.1</v>
      </c>
      <c r="FD62">
        <v>818426</v>
      </c>
      <c r="FE62">
        <v>6922</v>
      </c>
      <c r="FF62">
        <v>6.6</v>
      </c>
      <c r="FG62">
        <v>0.1</v>
      </c>
      <c r="FH62">
        <v>1386202</v>
      </c>
      <c r="FI62">
        <v>8115</v>
      </c>
      <c r="FJ62">
        <v>11.2</v>
      </c>
      <c r="FK62">
        <v>0.1</v>
      </c>
      <c r="FL62">
        <v>2676715</v>
      </c>
      <c r="FM62">
        <v>15042</v>
      </c>
      <c r="FN62">
        <v>21.6</v>
      </c>
      <c r="FO62">
        <v>0.1</v>
      </c>
      <c r="FP62">
        <v>1115923</v>
      </c>
      <c r="FQ62">
        <v>10119</v>
      </c>
      <c r="FR62">
        <v>9</v>
      </c>
      <c r="FS62">
        <v>0.1</v>
      </c>
      <c r="FT62">
        <v>652272</v>
      </c>
      <c r="FU62">
        <v>6522</v>
      </c>
      <c r="FV62">
        <v>5.3</v>
      </c>
      <c r="FW62">
        <v>0.1</v>
      </c>
      <c r="FX62">
        <v>516916</v>
      </c>
      <c r="FY62">
        <v>5500</v>
      </c>
      <c r="FZ62">
        <v>4.2</v>
      </c>
      <c r="GA62">
        <v>0.1</v>
      </c>
      <c r="GB62">
        <v>12371392</v>
      </c>
      <c r="GC62">
        <v>16258</v>
      </c>
      <c r="GD62">
        <v>12371392</v>
      </c>
      <c r="GE62" t="s">
        <v>0</v>
      </c>
      <c r="GF62">
        <v>9864638</v>
      </c>
      <c r="GG62">
        <v>18487</v>
      </c>
      <c r="GH62">
        <v>79.7</v>
      </c>
      <c r="GI62">
        <v>0.1</v>
      </c>
      <c r="GJ62">
        <v>1664327</v>
      </c>
      <c r="GK62">
        <v>12996</v>
      </c>
      <c r="GL62">
        <v>13.5</v>
      </c>
      <c r="GM62">
        <v>0.1</v>
      </c>
      <c r="GN62">
        <v>821872</v>
      </c>
      <c r="GO62">
        <v>6984</v>
      </c>
      <c r="GP62">
        <v>6.6</v>
      </c>
      <c r="GQ62">
        <v>0.1</v>
      </c>
      <c r="GR62">
        <v>20555</v>
      </c>
      <c r="GS62">
        <v>1138</v>
      </c>
      <c r="GT62">
        <v>0.2</v>
      </c>
      <c r="GU62">
        <v>0.1</v>
      </c>
      <c r="GV62">
        <v>9289554</v>
      </c>
      <c r="GW62">
        <v>15575</v>
      </c>
      <c r="GX62">
        <v>9289554</v>
      </c>
      <c r="GY62" t="s">
        <v>0</v>
      </c>
      <c r="GZ62">
        <v>644199</v>
      </c>
      <c r="HA62">
        <v>5424</v>
      </c>
      <c r="HB62">
        <v>6.9</v>
      </c>
      <c r="HC62">
        <v>0.1</v>
      </c>
      <c r="HD62">
        <v>457750</v>
      </c>
      <c r="HE62">
        <v>4848</v>
      </c>
      <c r="HF62">
        <v>4.9000000000000004</v>
      </c>
      <c r="HG62">
        <v>0.1</v>
      </c>
      <c r="HH62">
        <v>960423</v>
      </c>
      <c r="HI62">
        <v>7354</v>
      </c>
      <c r="HJ62">
        <v>10.3</v>
      </c>
      <c r="HK62">
        <v>0.1</v>
      </c>
      <c r="HL62">
        <v>942404</v>
      </c>
      <c r="HM62">
        <v>6269</v>
      </c>
      <c r="HN62">
        <v>10.1</v>
      </c>
      <c r="HO62">
        <v>0.1</v>
      </c>
      <c r="HP62">
        <v>1250489</v>
      </c>
      <c r="HQ62">
        <v>7987</v>
      </c>
      <c r="HR62">
        <v>13.5</v>
      </c>
      <c r="HS62">
        <v>0.1</v>
      </c>
      <c r="HT62">
        <v>1657272</v>
      </c>
      <c r="HU62">
        <v>10784</v>
      </c>
      <c r="HV62">
        <v>17.8</v>
      </c>
      <c r="HW62">
        <v>0.1</v>
      </c>
      <c r="HX62">
        <v>1102563</v>
      </c>
      <c r="HY62">
        <v>7910</v>
      </c>
      <c r="HZ62">
        <v>11.9</v>
      </c>
      <c r="IA62">
        <v>0.1</v>
      </c>
      <c r="IB62">
        <v>1247129</v>
      </c>
      <c r="IC62">
        <v>9114</v>
      </c>
      <c r="ID62">
        <v>13.4</v>
      </c>
      <c r="IE62">
        <v>0.1</v>
      </c>
      <c r="IF62">
        <v>496104</v>
      </c>
      <c r="IG62">
        <v>4646</v>
      </c>
      <c r="IH62">
        <v>5.3</v>
      </c>
      <c r="II62">
        <v>0.1</v>
      </c>
      <c r="IJ62">
        <v>531221</v>
      </c>
      <c r="IK62">
        <v>5093</v>
      </c>
      <c r="IL62">
        <v>5.7</v>
      </c>
      <c r="IM62">
        <v>0.1</v>
      </c>
      <c r="IN62">
        <v>54727</v>
      </c>
      <c r="IO62">
        <v>165</v>
      </c>
      <c r="IP62" t="s">
        <v>0</v>
      </c>
      <c r="IQ62" t="s">
        <v>0</v>
      </c>
      <c r="IR62">
        <v>77585</v>
      </c>
      <c r="IS62">
        <v>234</v>
      </c>
      <c r="IT62" t="s">
        <v>0</v>
      </c>
      <c r="IU62" t="s">
        <v>0</v>
      </c>
      <c r="IV62">
        <v>7663207</v>
      </c>
      <c r="IW62">
        <v>13774</v>
      </c>
      <c r="IX62">
        <v>82.5</v>
      </c>
      <c r="IY62">
        <v>0.1</v>
      </c>
      <c r="IZ62">
        <v>78231</v>
      </c>
      <c r="JA62">
        <v>242</v>
      </c>
      <c r="JB62" t="s">
        <v>0</v>
      </c>
      <c r="JC62" t="s">
        <v>0</v>
      </c>
      <c r="JD62">
        <v>2323905</v>
      </c>
      <c r="JE62">
        <v>8567</v>
      </c>
      <c r="JF62">
        <v>25</v>
      </c>
      <c r="JG62">
        <v>0.1</v>
      </c>
      <c r="JH62">
        <v>17402</v>
      </c>
      <c r="JI62">
        <v>45</v>
      </c>
      <c r="JJ62" t="s">
        <v>0</v>
      </c>
      <c r="JK62" t="s">
        <v>0</v>
      </c>
      <c r="JL62">
        <v>1335799</v>
      </c>
      <c r="JM62">
        <v>9273</v>
      </c>
      <c r="JN62">
        <v>14.4</v>
      </c>
      <c r="JO62">
        <v>0.1</v>
      </c>
      <c r="JP62">
        <v>24396</v>
      </c>
      <c r="JQ62">
        <v>173</v>
      </c>
      <c r="JR62" t="s">
        <v>0</v>
      </c>
      <c r="JS62" t="s">
        <v>0</v>
      </c>
      <c r="JT62">
        <v>452536</v>
      </c>
      <c r="JU62">
        <v>4955</v>
      </c>
      <c r="JV62">
        <v>4.9000000000000004</v>
      </c>
      <c r="JW62">
        <v>0.1</v>
      </c>
      <c r="JX62">
        <v>9009</v>
      </c>
      <c r="JY62">
        <v>62</v>
      </c>
      <c r="JZ62" t="s">
        <v>0</v>
      </c>
      <c r="KA62" t="s">
        <v>0</v>
      </c>
      <c r="KB62">
        <v>147100</v>
      </c>
      <c r="KC62">
        <v>3000</v>
      </c>
      <c r="KD62">
        <v>1.6</v>
      </c>
      <c r="KE62">
        <v>0.1</v>
      </c>
      <c r="KF62">
        <v>2999</v>
      </c>
      <c r="KG62">
        <v>81</v>
      </c>
      <c r="KH62" t="s">
        <v>0</v>
      </c>
      <c r="KI62" t="s">
        <v>0</v>
      </c>
      <c r="KJ62">
        <v>1220336</v>
      </c>
      <c r="KK62">
        <v>7847</v>
      </c>
      <c r="KL62">
        <v>13.1</v>
      </c>
      <c r="KM62">
        <v>0.1</v>
      </c>
      <c r="KN62">
        <v>6450049</v>
      </c>
      <c r="KO62">
        <v>17665</v>
      </c>
      <c r="KP62">
        <v>6450049</v>
      </c>
      <c r="KQ62" t="s">
        <v>0</v>
      </c>
      <c r="KR62">
        <v>306138</v>
      </c>
      <c r="KS62">
        <v>4123</v>
      </c>
      <c r="KT62">
        <v>4.7</v>
      </c>
      <c r="KU62">
        <v>0.1</v>
      </c>
      <c r="KV62">
        <v>217159</v>
      </c>
      <c r="KW62">
        <v>3452</v>
      </c>
      <c r="KX62">
        <v>3.4</v>
      </c>
      <c r="KY62">
        <v>0.1</v>
      </c>
      <c r="KZ62">
        <v>546949</v>
      </c>
      <c r="LA62">
        <v>5247</v>
      </c>
      <c r="LB62">
        <v>8.5</v>
      </c>
      <c r="LC62">
        <v>0.1</v>
      </c>
      <c r="LD62">
        <v>597517</v>
      </c>
      <c r="LE62">
        <v>5420</v>
      </c>
      <c r="LF62">
        <v>9.3000000000000007</v>
      </c>
      <c r="LG62">
        <v>0.1</v>
      </c>
      <c r="LH62">
        <v>831401</v>
      </c>
      <c r="LI62">
        <v>6596</v>
      </c>
      <c r="LJ62">
        <v>12.9</v>
      </c>
      <c r="LK62">
        <v>0.1</v>
      </c>
      <c r="LL62">
        <v>1165438</v>
      </c>
      <c r="LM62">
        <v>9215</v>
      </c>
      <c r="LN62">
        <v>18.100000000000001</v>
      </c>
      <c r="LO62">
        <v>0.1</v>
      </c>
      <c r="LP62">
        <v>855772</v>
      </c>
      <c r="LQ62">
        <v>7361</v>
      </c>
      <c r="LR62">
        <v>13.3</v>
      </c>
      <c r="LS62">
        <v>0.1</v>
      </c>
      <c r="LT62">
        <v>1037136</v>
      </c>
      <c r="LU62">
        <v>9071</v>
      </c>
      <c r="LV62">
        <v>16.100000000000001</v>
      </c>
      <c r="LW62">
        <v>0.1</v>
      </c>
      <c r="LX62">
        <v>428870</v>
      </c>
      <c r="LY62">
        <v>4812</v>
      </c>
      <c r="LZ62">
        <v>6.6</v>
      </c>
      <c r="MA62">
        <v>0.1</v>
      </c>
      <c r="MB62">
        <v>463669</v>
      </c>
      <c r="MC62">
        <v>4862</v>
      </c>
      <c r="MD62">
        <v>7.2</v>
      </c>
      <c r="ME62">
        <v>0.1</v>
      </c>
      <c r="MF62">
        <v>64585</v>
      </c>
      <c r="MG62">
        <v>237</v>
      </c>
      <c r="MH62" t="s">
        <v>0</v>
      </c>
      <c r="MI62" t="s">
        <v>0</v>
      </c>
      <c r="MJ62">
        <v>88231</v>
      </c>
      <c r="MK62">
        <v>314</v>
      </c>
      <c r="ML62" t="s">
        <v>0</v>
      </c>
      <c r="MM62" t="s">
        <v>0</v>
      </c>
      <c r="MN62">
        <v>27828</v>
      </c>
      <c r="MO62">
        <v>93</v>
      </c>
      <c r="MP62" t="s">
        <v>0</v>
      </c>
      <c r="MQ62" t="s">
        <v>0</v>
      </c>
      <c r="MR62">
        <v>2839505</v>
      </c>
      <c r="MS62">
        <v>8798</v>
      </c>
      <c r="MT62">
        <v>2839505</v>
      </c>
      <c r="MU62" t="s">
        <v>0</v>
      </c>
      <c r="MV62">
        <v>34543</v>
      </c>
      <c r="MW62">
        <v>237</v>
      </c>
      <c r="MX62" t="s">
        <v>0</v>
      </c>
      <c r="MY62" t="s">
        <v>0</v>
      </c>
      <c r="MZ62">
        <v>49896</v>
      </c>
      <c r="NA62">
        <v>256</v>
      </c>
      <c r="NB62" t="s">
        <v>0</v>
      </c>
      <c r="NC62" t="s">
        <v>0</v>
      </c>
      <c r="ND62">
        <v>30692</v>
      </c>
      <c r="NE62">
        <v>62</v>
      </c>
      <c r="NF62" t="s">
        <v>0</v>
      </c>
      <c r="NG62" t="s">
        <v>0</v>
      </c>
      <c r="NH62">
        <v>47001</v>
      </c>
      <c r="NI62">
        <v>182</v>
      </c>
      <c r="NJ62" t="s">
        <v>0</v>
      </c>
      <c r="NK62" t="s">
        <v>0</v>
      </c>
      <c r="NL62">
        <v>37051</v>
      </c>
      <c r="NM62">
        <v>117</v>
      </c>
      <c r="NN62" t="s">
        <v>0</v>
      </c>
      <c r="NO62" t="s">
        <v>0</v>
      </c>
      <c r="NP62">
        <v>26478868</v>
      </c>
      <c r="NQ62">
        <v>2063</v>
      </c>
      <c r="NR62">
        <v>26478868</v>
      </c>
      <c r="NS62" t="s">
        <v>0</v>
      </c>
      <c r="NT62">
        <v>21364057</v>
      </c>
      <c r="NU62">
        <v>36011</v>
      </c>
      <c r="NV62">
        <v>80.7</v>
      </c>
      <c r="NW62">
        <v>0.1</v>
      </c>
      <c r="NX62">
        <v>16019590</v>
      </c>
      <c r="NY62">
        <v>57644</v>
      </c>
      <c r="NZ62">
        <v>60.5</v>
      </c>
      <c r="OA62">
        <v>0.2</v>
      </c>
      <c r="OB62">
        <v>7560008</v>
      </c>
      <c r="OC62">
        <v>22122</v>
      </c>
      <c r="OD62">
        <v>28.6</v>
      </c>
      <c r="OE62">
        <v>0.1</v>
      </c>
      <c r="OF62">
        <v>5114811</v>
      </c>
      <c r="OG62">
        <v>36441</v>
      </c>
      <c r="OH62">
        <v>19.3</v>
      </c>
      <c r="OI62">
        <v>0.1</v>
      </c>
      <c r="OJ62">
        <v>7121800</v>
      </c>
      <c r="OK62">
        <v>879</v>
      </c>
      <c r="OL62">
        <v>7121800</v>
      </c>
      <c r="OM62" t="s">
        <v>0</v>
      </c>
      <c r="ON62">
        <v>777997</v>
      </c>
      <c r="OO62">
        <v>9663</v>
      </c>
      <c r="OP62">
        <v>10.9</v>
      </c>
      <c r="OQ62">
        <v>0.1</v>
      </c>
      <c r="OR62">
        <v>16349031</v>
      </c>
      <c r="OS62">
        <v>2675</v>
      </c>
      <c r="OT62">
        <v>16349031</v>
      </c>
      <c r="OU62" t="s">
        <v>0</v>
      </c>
      <c r="OV62">
        <v>12472396</v>
      </c>
      <c r="OW62">
        <v>13678</v>
      </c>
      <c r="OX62">
        <v>12472396</v>
      </c>
      <c r="OY62" t="s">
        <v>0</v>
      </c>
      <c r="OZ62">
        <v>11685617</v>
      </c>
      <c r="PA62">
        <v>14964</v>
      </c>
      <c r="PB62">
        <v>11685617</v>
      </c>
      <c r="PC62" t="s">
        <v>0</v>
      </c>
      <c r="PD62">
        <v>8978213</v>
      </c>
      <c r="PE62">
        <v>28630</v>
      </c>
      <c r="PF62">
        <v>76.8</v>
      </c>
      <c r="PG62">
        <v>0.2</v>
      </c>
      <c r="PH62">
        <v>8585612</v>
      </c>
      <c r="PI62">
        <v>28443</v>
      </c>
      <c r="PJ62">
        <v>73.5</v>
      </c>
      <c r="PK62">
        <v>0.2</v>
      </c>
      <c r="PL62">
        <v>623287</v>
      </c>
      <c r="PM62">
        <v>6914</v>
      </c>
      <c r="PN62">
        <v>5.3</v>
      </c>
      <c r="PO62">
        <v>0.1</v>
      </c>
      <c r="PP62">
        <v>2707404</v>
      </c>
      <c r="PQ62">
        <v>22377</v>
      </c>
      <c r="PR62">
        <v>23.2</v>
      </c>
      <c r="PS62">
        <v>0.2</v>
      </c>
      <c r="PT62">
        <v>786779</v>
      </c>
      <c r="PU62">
        <v>6798</v>
      </c>
      <c r="PV62">
        <v>786779</v>
      </c>
      <c r="PW62" t="s">
        <v>0</v>
      </c>
      <c r="PX62">
        <v>379508</v>
      </c>
      <c r="PY62">
        <v>5093</v>
      </c>
      <c r="PZ62">
        <v>48.2</v>
      </c>
      <c r="QA62">
        <v>0.5</v>
      </c>
      <c r="QB62">
        <v>273598</v>
      </c>
      <c r="QC62">
        <v>4587</v>
      </c>
      <c r="QD62">
        <v>34.799999999999997</v>
      </c>
      <c r="QE62">
        <v>0.5</v>
      </c>
      <c r="QF62">
        <v>122732</v>
      </c>
      <c r="QG62">
        <v>2895</v>
      </c>
      <c r="QH62">
        <v>15.6</v>
      </c>
      <c r="QI62">
        <v>0.4</v>
      </c>
      <c r="QJ62">
        <v>407271</v>
      </c>
      <c r="QK62">
        <v>5623</v>
      </c>
      <c r="QL62">
        <v>51.8</v>
      </c>
      <c r="QM62">
        <v>0.5</v>
      </c>
      <c r="QN62">
        <v>3876635</v>
      </c>
      <c r="QO62">
        <v>13997</v>
      </c>
      <c r="QP62">
        <v>3876635</v>
      </c>
      <c r="QQ62" t="s">
        <v>0</v>
      </c>
      <c r="QR62">
        <v>2712412</v>
      </c>
      <c r="QS62">
        <v>11188</v>
      </c>
      <c r="QT62">
        <v>70</v>
      </c>
      <c r="QU62">
        <v>0.3</v>
      </c>
      <c r="QV62">
        <v>1846196</v>
      </c>
      <c r="QW62">
        <v>11912</v>
      </c>
      <c r="QX62">
        <v>47.6</v>
      </c>
      <c r="QY62">
        <v>0.3</v>
      </c>
      <c r="QZ62">
        <v>1067545</v>
      </c>
      <c r="RA62">
        <v>7961</v>
      </c>
      <c r="RB62">
        <v>27.5</v>
      </c>
      <c r="RC62">
        <v>0.2</v>
      </c>
      <c r="RD62">
        <v>1164223</v>
      </c>
      <c r="RE62">
        <v>11815</v>
      </c>
      <c r="RF62">
        <v>30</v>
      </c>
      <c r="RG62">
        <v>0.3</v>
      </c>
      <c r="RH62" t="s">
        <v>0</v>
      </c>
      <c r="RI62" t="s">
        <v>0</v>
      </c>
      <c r="RJ62">
        <v>13</v>
      </c>
      <c r="RK62">
        <v>0.1</v>
      </c>
      <c r="RL62" t="s">
        <v>0</v>
      </c>
      <c r="RM62" t="s">
        <v>0</v>
      </c>
      <c r="RN62">
        <v>19.2</v>
      </c>
      <c r="RO62">
        <v>0.2</v>
      </c>
      <c r="RP62" t="s">
        <v>0</v>
      </c>
      <c r="RQ62" t="s">
        <v>0</v>
      </c>
      <c r="RR62">
        <v>17.5</v>
      </c>
      <c r="RS62">
        <v>0.4</v>
      </c>
      <c r="RT62" t="s">
        <v>0</v>
      </c>
      <c r="RU62" t="s">
        <v>0</v>
      </c>
      <c r="RV62">
        <v>7.3</v>
      </c>
      <c r="RW62">
        <v>0.1</v>
      </c>
      <c r="RX62" t="s">
        <v>0</v>
      </c>
      <c r="RY62" t="s">
        <v>0</v>
      </c>
      <c r="RZ62">
        <v>10.3</v>
      </c>
      <c r="SA62">
        <v>0.2</v>
      </c>
      <c r="SB62" t="s">
        <v>0</v>
      </c>
      <c r="SC62" t="s">
        <v>0</v>
      </c>
      <c r="SD62">
        <v>7.8</v>
      </c>
      <c r="SE62">
        <v>0.4</v>
      </c>
      <c r="SF62" t="s">
        <v>0</v>
      </c>
      <c r="SG62" t="s">
        <v>0</v>
      </c>
      <c r="SH62">
        <v>31.9</v>
      </c>
      <c r="SI62">
        <v>0.3</v>
      </c>
      <c r="SJ62" t="s">
        <v>0</v>
      </c>
      <c r="SK62" t="s">
        <v>0</v>
      </c>
      <c r="SL62">
        <v>40.799999999999997</v>
      </c>
      <c r="SM62">
        <v>0.4</v>
      </c>
      <c r="SN62" t="s">
        <v>0</v>
      </c>
      <c r="SO62" t="s">
        <v>0</v>
      </c>
      <c r="SP62">
        <v>43.7</v>
      </c>
      <c r="SQ62">
        <v>1</v>
      </c>
      <c r="SR62" t="s">
        <v>0</v>
      </c>
      <c r="SS62" t="s">
        <v>0</v>
      </c>
      <c r="ST62">
        <v>16.7</v>
      </c>
      <c r="SU62">
        <v>0.1</v>
      </c>
      <c r="SV62" t="s">
        <v>0</v>
      </c>
      <c r="SW62" t="s">
        <v>0</v>
      </c>
      <c r="SX62">
        <v>23.9</v>
      </c>
      <c r="SY62">
        <v>0.3</v>
      </c>
      <c r="SZ62" t="s">
        <v>0</v>
      </c>
      <c r="TA62" t="s">
        <v>0</v>
      </c>
      <c r="TB62">
        <v>23.7</v>
      </c>
      <c r="TC62">
        <v>0.3</v>
      </c>
      <c r="TD62" t="s">
        <v>0</v>
      </c>
      <c r="TE62" t="s">
        <v>0</v>
      </c>
      <c r="TF62">
        <v>26.1</v>
      </c>
      <c r="TG62">
        <v>0.4</v>
      </c>
      <c r="TH62" t="s">
        <v>0</v>
      </c>
      <c r="TI62" t="s">
        <v>0</v>
      </c>
      <c r="TJ62">
        <v>22.7</v>
      </c>
      <c r="TK62">
        <v>0.3</v>
      </c>
      <c r="TL62" t="s">
        <v>0</v>
      </c>
      <c r="TM62" t="s">
        <v>0</v>
      </c>
      <c r="TN62">
        <v>14.1</v>
      </c>
      <c r="TO62">
        <v>0.1</v>
      </c>
      <c r="TP62" t="s">
        <v>0</v>
      </c>
      <c r="TQ62" t="s">
        <v>0</v>
      </c>
      <c r="TR62">
        <v>14.7</v>
      </c>
      <c r="TS62">
        <v>0.1</v>
      </c>
      <c r="TT62" t="s">
        <v>0</v>
      </c>
      <c r="TU62" t="s">
        <v>0</v>
      </c>
      <c r="TV62">
        <v>10.8</v>
      </c>
      <c r="TW62">
        <v>0.1</v>
      </c>
      <c r="TX62" t="s">
        <v>0</v>
      </c>
      <c r="TY62" t="s">
        <v>0</v>
      </c>
      <c r="TZ62">
        <v>14.9</v>
      </c>
      <c r="UA62">
        <v>0.1</v>
      </c>
      <c r="UB62" t="s">
        <v>0</v>
      </c>
      <c r="UC62" t="s">
        <v>0</v>
      </c>
      <c r="UD62">
        <v>26.3</v>
      </c>
      <c r="UE62">
        <v>0.2</v>
      </c>
    </row>
    <row r="63" spans="1:551" x14ac:dyDescent="0.25">
      <c r="A63" t="s">
        <v>675</v>
      </c>
      <c r="B63">
        <v>49</v>
      </c>
      <c r="C63" t="s">
        <v>676</v>
      </c>
      <c r="D63">
        <v>2136930</v>
      </c>
      <c r="E63">
        <v>1014</v>
      </c>
      <c r="F63">
        <v>2136930</v>
      </c>
      <c r="G63" t="s">
        <v>0</v>
      </c>
      <c r="H63">
        <v>1451339</v>
      </c>
      <c r="I63">
        <v>4337</v>
      </c>
      <c r="J63">
        <v>67.900000000000006</v>
      </c>
      <c r="K63">
        <v>0.2</v>
      </c>
      <c r="L63">
        <v>1447260</v>
      </c>
      <c r="M63">
        <v>4326</v>
      </c>
      <c r="N63">
        <v>67.7</v>
      </c>
      <c r="O63">
        <v>0.2</v>
      </c>
      <c r="P63">
        <v>1374146</v>
      </c>
      <c r="Q63">
        <v>4534</v>
      </c>
      <c r="R63">
        <v>64.3</v>
      </c>
      <c r="S63">
        <v>0.2</v>
      </c>
      <c r="T63">
        <v>73114</v>
      </c>
      <c r="U63">
        <v>1914</v>
      </c>
      <c r="V63">
        <v>3.4</v>
      </c>
      <c r="W63">
        <v>0.1</v>
      </c>
      <c r="X63">
        <v>4079</v>
      </c>
      <c r="Y63">
        <v>420</v>
      </c>
      <c r="Z63">
        <v>0.2</v>
      </c>
      <c r="AA63">
        <v>0.1</v>
      </c>
      <c r="AB63">
        <v>685591</v>
      </c>
      <c r="AC63">
        <v>4437</v>
      </c>
      <c r="AD63">
        <v>32.1</v>
      </c>
      <c r="AE63">
        <v>0.2</v>
      </c>
      <c r="AF63">
        <v>1447260</v>
      </c>
      <c r="AG63">
        <v>4326</v>
      </c>
      <c r="AH63">
        <v>1447260</v>
      </c>
      <c r="AI63" t="s">
        <v>0</v>
      </c>
      <c r="AJ63" t="s">
        <v>0</v>
      </c>
      <c r="AK63" t="s">
        <v>0</v>
      </c>
      <c r="AL63">
        <v>5.0999999999999996</v>
      </c>
      <c r="AM63">
        <v>0.1</v>
      </c>
      <c r="AN63">
        <v>1070273</v>
      </c>
      <c r="AO63">
        <v>798</v>
      </c>
      <c r="AP63">
        <v>1070273</v>
      </c>
      <c r="AQ63" t="s">
        <v>0</v>
      </c>
      <c r="AR63">
        <v>638663</v>
      </c>
      <c r="AS63">
        <v>3214</v>
      </c>
      <c r="AT63">
        <v>59.7</v>
      </c>
      <c r="AU63">
        <v>0.3</v>
      </c>
      <c r="AV63">
        <v>638238</v>
      </c>
      <c r="AW63">
        <v>3228</v>
      </c>
      <c r="AX63">
        <v>59.6</v>
      </c>
      <c r="AY63">
        <v>0.3</v>
      </c>
      <c r="AZ63">
        <v>605579</v>
      </c>
      <c r="BA63">
        <v>3193</v>
      </c>
      <c r="BB63">
        <v>56.6</v>
      </c>
      <c r="BC63">
        <v>0.3</v>
      </c>
      <c r="BD63">
        <v>300336</v>
      </c>
      <c r="BE63">
        <v>1658</v>
      </c>
      <c r="BF63">
        <v>300336</v>
      </c>
      <c r="BG63" t="s">
        <v>0</v>
      </c>
      <c r="BH63">
        <v>151573</v>
      </c>
      <c r="BI63">
        <v>2750</v>
      </c>
      <c r="BJ63">
        <v>50.5</v>
      </c>
      <c r="BK63">
        <v>0.9</v>
      </c>
      <c r="BL63">
        <v>574534</v>
      </c>
      <c r="BM63">
        <v>2053</v>
      </c>
      <c r="BN63">
        <v>574534</v>
      </c>
      <c r="BO63" t="s">
        <v>0</v>
      </c>
      <c r="BP63">
        <v>350566</v>
      </c>
      <c r="BQ63">
        <v>3672</v>
      </c>
      <c r="BR63">
        <v>61</v>
      </c>
      <c r="BS63">
        <v>0.6</v>
      </c>
      <c r="BT63">
        <v>1355380</v>
      </c>
      <c r="BU63">
        <v>4671</v>
      </c>
      <c r="BV63">
        <v>1355380</v>
      </c>
      <c r="BW63" t="s">
        <v>0</v>
      </c>
      <c r="BX63">
        <v>1029092</v>
      </c>
      <c r="BY63">
        <v>5218</v>
      </c>
      <c r="BZ63">
        <v>75.900000000000006</v>
      </c>
      <c r="CA63">
        <v>0.3</v>
      </c>
      <c r="CB63">
        <v>157489</v>
      </c>
      <c r="CC63">
        <v>3151</v>
      </c>
      <c r="CD63">
        <v>11.6</v>
      </c>
      <c r="CE63">
        <v>0.2</v>
      </c>
      <c r="CF63">
        <v>34729</v>
      </c>
      <c r="CG63">
        <v>1419</v>
      </c>
      <c r="CH63">
        <v>2.6</v>
      </c>
      <c r="CI63">
        <v>0.1</v>
      </c>
      <c r="CJ63">
        <v>35290</v>
      </c>
      <c r="CK63">
        <v>1433</v>
      </c>
      <c r="CL63">
        <v>2.6</v>
      </c>
      <c r="CM63">
        <v>0.1</v>
      </c>
      <c r="CN63">
        <v>26058</v>
      </c>
      <c r="CO63">
        <v>1290</v>
      </c>
      <c r="CP63">
        <v>1.9</v>
      </c>
      <c r="CQ63">
        <v>0.1</v>
      </c>
      <c r="CR63">
        <v>72722</v>
      </c>
      <c r="CS63">
        <v>1999</v>
      </c>
      <c r="CT63">
        <v>5.4</v>
      </c>
      <c r="CU63">
        <v>0.1</v>
      </c>
      <c r="CV63">
        <v>21.6</v>
      </c>
      <c r="CW63">
        <v>0.1</v>
      </c>
      <c r="CX63" t="s">
        <v>0</v>
      </c>
      <c r="CY63" t="s">
        <v>0</v>
      </c>
      <c r="CZ63">
        <v>1374146</v>
      </c>
      <c r="DA63">
        <v>4534</v>
      </c>
      <c r="DB63">
        <v>1374146</v>
      </c>
      <c r="DC63" t="s">
        <v>0</v>
      </c>
      <c r="DD63">
        <v>511481</v>
      </c>
      <c r="DE63">
        <v>4275</v>
      </c>
      <c r="DF63">
        <v>37.200000000000003</v>
      </c>
      <c r="DG63">
        <v>0.3</v>
      </c>
      <c r="DH63">
        <v>212446</v>
      </c>
      <c r="DI63">
        <v>3058</v>
      </c>
      <c r="DJ63">
        <v>15.5</v>
      </c>
      <c r="DK63">
        <v>0.2</v>
      </c>
      <c r="DL63">
        <v>360103</v>
      </c>
      <c r="DM63">
        <v>3605</v>
      </c>
      <c r="DN63">
        <v>26.2</v>
      </c>
      <c r="DO63">
        <v>0.2</v>
      </c>
      <c r="DP63">
        <v>120542</v>
      </c>
      <c r="DQ63">
        <v>2551</v>
      </c>
      <c r="DR63">
        <v>8.8000000000000007</v>
      </c>
      <c r="DS63">
        <v>0.2</v>
      </c>
      <c r="DT63">
        <v>169574</v>
      </c>
      <c r="DU63">
        <v>2901</v>
      </c>
      <c r="DV63">
        <v>12.3</v>
      </c>
      <c r="DW63">
        <v>0.2</v>
      </c>
      <c r="DX63">
        <v>1374146</v>
      </c>
      <c r="DY63">
        <v>4534</v>
      </c>
      <c r="DZ63">
        <v>1374146</v>
      </c>
      <c r="EA63" t="s">
        <v>0</v>
      </c>
      <c r="EB63">
        <v>27264</v>
      </c>
      <c r="EC63">
        <v>1127</v>
      </c>
      <c r="ED63">
        <v>2</v>
      </c>
      <c r="EE63">
        <v>0.1</v>
      </c>
      <c r="EF63">
        <v>89593</v>
      </c>
      <c r="EG63">
        <v>2447</v>
      </c>
      <c r="EH63">
        <v>6.5</v>
      </c>
      <c r="EI63">
        <v>0.2</v>
      </c>
      <c r="EJ63">
        <v>148823</v>
      </c>
      <c r="EK63">
        <v>2478</v>
      </c>
      <c r="EL63">
        <v>10.8</v>
      </c>
      <c r="EM63">
        <v>0.2</v>
      </c>
      <c r="EN63">
        <v>35772</v>
      </c>
      <c r="EO63">
        <v>1424</v>
      </c>
      <c r="EP63">
        <v>2.6</v>
      </c>
      <c r="EQ63">
        <v>0.1</v>
      </c>
      <c r="ER63">
        <v>166843</v>
      </c>
      <c r="ES63">
        <v>3105</v>
      </c>
      <c r="ET63">
        <v>12.1</v>
      </c>
      <c r="EU63">
        <v>0.2</v>
      </c>
      <c r="EV63">
        <v>63570</v>
      </c>
      <c r="EW63">
        <v>1642</v>
      </c>
      <c r="EX63">
        <v>4.5999999999999996</v>
      </c>
      <c r="EY63">
        <v>0.1</v>
      </c>
      <c r="EZ63">
        <v>31602</v>
      </c>
      <c r="FA63">
        <v>1304</v>
      </c>
      <c r="FB63">
        <v>2.2999999999999998</v>
      </c>
      <c r="FC63">
        <v>0.1</v>
      </c>
      <c r="FD63">
        <v>91093</v>
      </c>
      <c r="FE63">
        <v>1983</v>
      </c>
      <c r="FF63">
        <v>6.6</v>
      </c>
      <c r="FG63">
        <v>0.1</v>
      </c>
      <c r="FH63">
        <v>164485</v>
      </c>
      <c r="FI63">
        <v>3080</v>
      </c>
      <c r="FJ63">
        <v>12</v>
      </c>
      <c r="FK63">
        <v>0.2</v>
      </c>
      <c r="FL63">
        <v>301073</v>
      </c>
      <c r="FM63">
        <v>4191</v>
      </c>
      <c r="FN63">
        <v>21.9</v>
      </c>
      <c r="FO63">
        <v>0.3</v>
      </c>
      <c r="FP63">
        <v>125293</v>
      </c>
      <c r="FQ63">
        <v>2763</v>
      </c>
      <c r="FR63">
        <v>9.1</v>
      </c>
      <c r="FS63">
        <v>0.2</v>
      </c>
      <c r="FT63">
        <v>61426</v>
      </c>
      <c r="FU63">
        <v>1709</v>
      </c>
      <c r="FV63">
        <v>4.5</v>
      </c>
      <c r="FW63">
        <v>0.1</v>
      </c>
      <c r="FX63">
        <v>67309</v>
      </c>
      <c r="FY63">
        <v>1476</v>
      </c>
      <c r="FZ63">
        <v>4.9000000000000004</v>
      </c>
      <c r="GA63">
        <v>0.1</v>
      </c>
      <c r="GB63">
        <v>1374146</v>
      </c>
      <c r="GC63">
        <v>4534</v>
      </c>
      <c r="GD63">
        <v>1374146</v>
      </c>
      <c r="GE63" t="s">
        <v>0</v>
      </c>
      <c r="GF63">
        <v>1105272</v>
      </c>
      <c r="GG63">
        <v>4659</v>
      </c>
      <c r="GH63">
        <v>80.400000000000006</v>
      </c>
      <c r="GI63">
        <v>0.3</v>
      </c>
      <c r="GJ63">
        <v>202474</v>
      </c>
      <c r="GK63">
        <v>3231</v>
      </c>
      <c r="GL63">
        <v>14.7</v>
      </c>
      <c r="GM63">
        <v>0.2</v>
      </c>
      <c r="GN63">
        <v>64178</v>
      </c>
      <c r="GO63">
        <v>1712</v>
      </c>
      <c r="GP63">
        <v>4.7</v>
      </c>
      <c r="GQ63">
        <v>0.1</v>
      </c>
      <c r="GR63">
        <v>2222</v>
      </c>
      <c r="GS63">
        <v>321</v>
      </c>
      <c r="GT63">
        <v>0.2</v>
      </c>
      <c r="GU63">
        <v>0.1</v>
      </c>
      <c r="GV63">
        <v>918367</v>
      </c>
      <c r="GW63">
        <v>2610</v>
      </c>
      <c r="GX63">
        <v>918367</v>
      </c>
      <c r="GY63" t="s">
        <v>0</v>
      </c>
      <c r="GZ63">
        <v>42815</v>
      </c>
      <c r="HA63">
        <v>1345</v>
      </c>
      <c r="HB63">
        <v>4.7</v>
      </c>
      <c r="HC63">
        <v>0.1</v>
      </c>
      <c r="HD63">
        <v>32629</v>
      </c>
      <c r="HE63">
        <v>1154</v>
      </c>
      <c r="HF63">
        <v>3.6</v>
      </c>
      <c r="HG63">
        <v>0.1</v>
      </c>
      <c r="HH63">
        <v>74511</v>
      </c>
      <c r="HI63">
        <v>1950</v>
      </c>
      <c r="HJ63">
        <v>8.1</v>
      </c>
      <c r="HK63">
        <v>0.2</v>
      </c>
      <c r="HL63">
        <v>81712</v>
      </c>
      <c r="HM63">
        <v>2080</v>
      </c>
      <c r="HN63">
        <v>8.9</v>
      </c>
      <c r="HO63">
        <v>0.2</v>
      </c>
      <c r="HP63">
        <v>123987</v>
      </c>
      <c r="HQ63">
        <v>2352</v>
      </c>
      <c r="HR63">
        <v>13.5</v>
      </c>
      <c r="HS63">
        <v>0.3</v>
      </c>
      <c r="HT63">
        <v>192479</v>
      </c>
      <c r="HU63">
        <v>2723</v>
      </c>
      <c r="HV63">
        <v>21</v>
      </c>
      <c r="HW63">
        <v>0.3</v>
      </c>
      <c r="HX63">
        <v>138605</v>
      </c>
      <c r="HY63">
        <v>2180</v>
      </c>
      <c r="HZ63">
        <v>15.1</v>
      </c>
      <c r="IA63">
        <v>0.2</v>
      </c>
      <c r="IB63">
        <v>141162</v>
      </c>
      <c r="IC63">
        <v>2174</v>
      </c>
      <c r="ID63">
        <v>15.4</v>
      </c>
      <c r="IE63">
        <v>0.2</v>
      </c>
      <c r="IF63">
        <v>48220</v>
      </c>
      <c r="IG63">
        <v>1237</v>
      </c>
      <c r="IH63">
        <v>5.3</v>
      </c>
      <c r="II63">
        <v>0.1</v>
      </c>
      <c r="IJ63">
        <v>42247</v>
      </c>
      <c r="IK63">
        <v>1203</v>
      </c>
      <c r="IL63">
        <v>4.5999999999999996</v>
      </c>
      <c r="IM63">
        <v>0.1</v>
      </c>
      <c r="IN63">
        <v>62518</v>
      </c>
      <c r="IO63">
        <v>349</v>
      </c>
      <c r="IP63" t="s">
        <v>0</v>
      </c>
      <c r="IQ63" t="s">
        <v>0</v>
      </c>
      <c r="IR63">
        <v>79414</v>
      </c>
      <c r="IS63">
        <v>470</v>
      </c>
      <c r="IT63" t="s">
        <v>0</v>
      </c>
      <c r="IU63" t="s">
        <v>0</v>
      </c>
      <c r="IV63">
        <v>773814</v>
      </c>
      <c r="IW63">
        <v>2835</v>
      </c>
      <c r="IX63">
        <v>84.3</v>
      </c>
      <c r="IY63">
        <v>0.2</v>
      </c>
      <c r="IZ63">
        <v>78007</v>
      </c>
      <c r="JA63">
        <v>493</v>
      </c>
      <c r="JB63" t="s">
        <v>0</v>
      </c>
      <c r="JC63" t="s">
        <v>0</v>
      </c>
      <c r="JD63">
        <v>221625</v>
      </c>
      <c r="JE63">
        <v>1887</v>
      </c>
      <c r="JF63">
        <v>24.1</v>
      </c>
      <c r="JG63">
        <v>0.2</v>
      </c>
      <c r="JH63">
        <v>18920</v>
      </c>
      <c r="JI63">
        <v>114</v>
      </c>
      <c r="JJ63" t="s">
        <v>0</v>
      </c>
      <c r="JK63" t="s">
        <v>0</v>
      </c>
      <c r="JL63">
        <v>145727</v>
      </c>
      <c r="JM63">
        <v>1683</v>
      </c>
      <c r="JN63">
        <v>15.9</v>
      </c>
      <c r="JO63">
        <v>0.2</v>
      </c>
      <c r="JP63">
        <v>25790</v>
      </c>
      <c r="JQ63">
        <v>663</v>
      </c>
      <c r="JR63" t="s">
        <v>0</v>
      </c>
      <c r="JS63" t="s">
        <v>0</v>
      </c>
      <c r="JT63">
        <v>34222</v>
      </c>
      <c r="JU63">
        <v>1085</v>
      </c>
      <c r="JV63">
        <v>3.7</v>
      </c>
      <c r="JW63">
        <v>0.1</v>
      </c>
      <c r="JX63">
        <v>10035</v>
      </c>
      <c r="JY63">
        <v>213</v>
      </c>
      <c r="JZ63" t="s">
        <v>0</v>
      </c>
      <c r="KA63" t="s">
        <v>0</v>
      </c>
      <c r="KB63">
        <v>17099</v>
      </c>
      <c r="KC63">
        <v>796</v>
      </c>
      <c r="KD63">
        <v>1.9</v>
      </c>
      <c r="KE63">
        <v>0.1</v>
      </c>
      <c r="KF63">
        <v>3196</v>
      </c>
      <c r="KG63">
        <v>174</v>
      </c>
      <c r="KH63" t="s">
        <v>0</v>
      </c>
      <c r="KI63" t="s">
        <v>0</v>
      </c>
      <c r="KJ63">
        <v>76578</v>
      </c>
      <c r="KK63">
        <v>1808</v>
      </c>
      <c r="KL63">
        <v>8.3000000000000007</v>
      </c>
      <c r="KM63">
        <v>0.2</v>
      </c>
      <c r="KN63">
        <v>690208</v>
      </c>
      <c r="KO63">
        <v>3396</v>
      </c>
      <c r="KP63">
        <v>690208</v>
      </c>
      <c r="KQ63" t="s">
        <v>0</v>
      </c>
      <c r="KR63">
        <v>20700</v>
      </c>
      <c r="KS63">
        <v>945</v>
      </c>
      <c r="KT63">
        <v>3</v>
      </c>
      <c r="KU63">
        <v>0.1</v>
      </c>
      <c r="KV63">
        <v>15052</v>
      </c>
      <c r="KW63">
        <v>893</v>
      </c>
      <c r="KX63">
        <v>2.2000000000000002</v>
      </c>
      <c r="KY63">
        <v>0.1</v>
      </c>
      <c r="KZ63">
        <v>40005</v>
      </c>
      <c r="LA63">
        <v>1492</v>
      </c>
      <c r="LB63">
        <v>5.8</v>
      </c>
      <c r="LC63">
        <v>0.2</v>
      </c>
      <c r="LD63">
        <v>52072</v>
      </c>
      <c r="LE63">
        <v>1645</v>
      </c>
      <c r="LF63">
        <v>7.5</v>
      </c>
      <c r="LG63">
        <v>0.2</v>
      </c>
      <c r="LH63">
        <v>87671</v>
      </c>
      <c r="LI63">
        <v>1854</v>
      </c>
      <c r="LJ63">
        <v>12.7</v>
      </c>
      <c r="LK63">
        <v>0.3</v>
      </c>
      <c r="LL63">
        <v>151484</v>
      </c>
      <c r="LM63">
        <v>2556</v>
      </c>
      <c r="LN63">
        <v>21.9</v>
      </c>
      <c r="LO63">
        <v>0.3</v>
      </c>
      <c r="LP63">
        <v>117058</v>
      </c>
      <c r="LQ63">
        <v>1928</v>
      </c>
      <c r="LR63">
        <v>17</v>
      </c>
      <c r="LS63">
        <v>0.3</v>
      </c>
      <c r="LT63">
        <v>125135</v>
      </c>
      <c r="LU63">
        <v>2067</v>
      </c>
      <c r="LV63">
        <v>18.100000000000001</v>
      </c>
      <c r="LW63">
        <v>0.3</v>
      </c>
      <c r="LX63">
        <v>42979</v>
      </c>
      <c r="LY63">
        <v>1134</v>
      </c>
      <c r="LZ63">
        <v>6.2</v>
      </c>
      <c r="MA63">
        <v>0.2</v>
      </c>
      <c r="MB63">
        <v>38052</v>
      </c>
      <c r="MC63">
        <v>1112</v>
      </c>
      <c r="MD63">
        <v>5.5</v>
      </c>
      <c r="ME63">
        <v>0.2</v>
      </c>
      <c r="MF63">
        <v>71058</v>
      </c>
      <c r="MG63">
        <v>398</v>
      </c>
      <c r="MH63" t="s">
        <v>0</v>
      </c>
      <c r="MI63" t="s">
        <v>0</v>
      </c>
      <c r="MJ63">
        <v>88127</v>
      </c>
      <c r="MK63">
        <v>548</v>
      </c>
      <c r="ML63" t="s">
        <v>0</v>
      </c>
      <c r="MM63" t="s">
        <v>0</v>
      </c>
      <c r="MN63">
        <v>25600</v>
      </c>
      <c r="MO63">
        <v>154</v>
      </c>
      <c r="MP63" t="s">
        <v>0</v>
      </c>
      <c r="MQ63" t="s">
        <v>0</v>
      </c>
      <c r="MR63">
        <v>228159</v>
      </c>
      <c r="MS63">
        <v>2408</v>
      </c>
      <c r="MT63">
        <v>228159</v>
      </c>
      <c r="MU63" t="s">
        <v>0</v>
      </c>
      <c r="MV63">
        <v>35780</v>
      </c>
      <c r="MW63">
        <v>526</v>
      </c>
      <c r="MX63" t="s">
        <v>0</v>
      </c>
      <c r="MY63" t="s">
        <v>0</v>
      </c>
      <c r="MZ63">
        <v>48660</v>
      </c>
      <c r="NA63">
        <v>813</v>
      </c>
      <c r="NB63" t="s">
        <v>0</v>
      </c>
      <c r="NC63" t="s">
        <v>0</v>
      </c>
      <c r="ND63">
        <v>28486</v>
      </c>
      <c r="NE63">
        <v>251</v>
      </c>
      <c r="NF63" t="s">
        <v>0</v>
      </c>
      <c r="NG63" t="s">
        <v>0</v>
      </c>
      <c r="NH63">
        <v>51046</v>
      </c>
      <c r="NI63">
        <v>197</v>
      </c>
      <c r="NJ63" t="s">
        <v>0</v>
      </c>
      <c r="NK63" t="s">
        <v>0</v>
      </c>
      <c r="NL63">
        <v>35724</v>
      </c>
      <c r="NM63">
        <v>254</v>
      </c>
      <c r="NN63" t="s">
        <v>0</v>
      </c>
      <c r="NO63" t="s">
        <v>0</v>
      </c>
      <c r="NP63">
        <v>2922538</v>
      </c>
      <c r="NQ63">
        <v>419</v>
      </c>
      <c r="NR63">
        <v>2922538</v>
      </c>
      <c r="NS63" t="s">
        <v>0</v>
      </c>
      <c r="NT63">
        <v>2572238</v>
      </c>
      <c r="NU63">
        <v>6395</v>
      </c>
      <c r="NV63">
        <v>88</v>
      </c>
      <c r="NW63">
        <v>0.2</v>
      </c>
      <c r="NX63">
        <v>2213554</v>
      </c>
      <c r="NY63">
        <v>7918</v>
      </c>
      <c r="NZ63">
        <v>75.7</v>
      </c>
      <c r="OA63">
        <v>0.3</v>
      </c>
      <c r="OB63">
        <v>616414</v>
      </c>
      <c r="OC63">
        <v>6181</v>
      </c>
      <c r="OD63">
        <v>21.1</v>
      </c>
      <c r="OE63">
        <v>0.2</v>
      </c>
      <c r="OF63">
        <v>350300</v>
      </c>
      <c r="OG63">
        <v>6309</v>
      </c>
      <c r="OH63">
        <v>12</v>
      </c>
      <c r="OI63">
        <v>0.2</v>
      </c>
      <c r="OJ63">
        <v>902047</v>
      </c>
      <c r="OK63">
        <v>266</v>
      </c>
      <c r="OL63">
        <v>902047</v>
      </c>
      <c r="OM63" t="s">
        <v>0</v>
      </c>
      <c r="ON63">
        <v>76810</v>
      </c>
      <c r="OO63">
        <v>3140</v>
      </c>
      <c r="OP63">
        <v>8.5</v>
      </c>
      <c r="OQ63">
        <v>0.3</v>
      </c>
      <c r="OR63">
        <v>1729024</v>
      </c>
      <c r="OS63">
        <v>670</v>
      </c>
      <c r="OT63">
        <v>1729024</v>
      </c>
      <c r="OU63" t="s">
        <v>0</v>
      </c>
      <c r="OV63">
        <v>1359604</v>
      </c>
      <c r="OW63">
        <v>3859</v>
      </c>
      <c r="OX63">
        <v>1359604</v>
      </c>
      <c r="OY63" t="s">
        <v>0</v>
      </c>
      <c r="OZ63">
        <v>1293854</v>
      </c>
      <c r="PA63">
        <v>4110</v>
      </c>
      <c r="PB63">
        <v>1293854</v>
      </c>
      <c r="PC63" t="s">
        <v>0</v>
      </c>
      <c r="PD63">
        <v>1113203</v>
      </c>
      <c r="PE63">
        <v>4695</v>
      </c>
      <c r="PF63">
        <v>86</v>
      </c>
      <c r="PG63">
        <v>0.3</v>
      </c>
      <c r="PH63">
        <v>1076724</v>
      </c>
      <c r="PI63">
        <v>4693</v>
      </c>
      <c r="PJ63">
        <v>83.2</v>
      </c>
      <c r="PK63">
        <v>0.3</v>
      </c>
      <c r="PL63">
        <v>60809</v>
      </c>
      <c r="PM63">
        <v>1488</v>
      </c>
      <c r="PN63">
        <v>4.7</v>
      </c>
      <c r="PO63">
        <v>0.1</v>
      </c>
      <c r="PP63">
        <v>180651</v>
      </c>
      <c r="PQ63">
        <v>3581</v>
      </c>
      <c r="PR63">
        <v>14</v>
      </c>
      <c r="PS63">
        <v>0.3</v>
      </c>
      <c r="PT63">
        <v>65750</v>
      </c>
      <c r="PU63">
        <v>1778</v>
      </c>
      <c r="PV63">
        <v>65750</v>
      </c>
      <c r="PW63" t="s">
        <v>0</v>
      </c>
      <c r="PX63">
        <v>40303</v>
      </c>
      <c r="PY63">
        <v>1431</v>
      </c>
      <c r="PZ63">
        <v>61.3</v>
      </c>
      <c r="QA63">
        <v>1.4</v>
      </c>
      <c r="QB63">
        <v>30825</v>
      </c>
      <c r="QC63">
        <v>1194</v>
      </c>
      <c r="QD63">
        <v>46.9</v>
      </c>
      <c r="QE63">
        <v>1.4</v>
      </c>
      <c r="QF63">
        <v>11170</v>
      </c>
      <c r="QG63">
        <v>771</v>
      </c>
      <c r="QH63">
        <v>17</v>
      </c>
      <c r="QI63">
        <v>1.1000000000000001</v>
      </c>
      <c r="QJ63">
        <v>25447</v>
      </c>
      <c r="QK63">
        <v>1182</v>
      </c>
      <c r="QL63">
        <v>38.700000000000003</v>
      </c>
      <c r="QM63">
        <v>1.4</v>
      </c>
      <c r="QN63">
        <v>369420</v>
      </c>
      <c r="QO63">
        <v>3805</v>
      </c>
      <c r="QP63">
        <v>369420</v>
      </c>
      <c r="QQ63" t="s">
        <v>0</v>
      </c>
      <c r="QR63">
        <v>304480</v>
      </c>
      <c r="QS63">
        <v>3433</v>
      </c>
      <c r="QT63">
        <v>82.4</v>
      </c>
      <c r="QU63">
        <v>0.5</v>
      </c>
      <c r="QV63">
        <v>244316</v>
      </c>
      <c r="QW63">
        <v>3108</v>
      </c>
      <c r="QX63">
        <v>66.099999999999994</v>
      </c>
      <c r="QY63">
        <v>0.6</v>
      </c>
      <c r="QZ63">
        <v>82078</v>
      </c>
      <c r="RA63">
        <v>2157</v>
      </c>
      <c r="RB63">
        <v>22.2</v>
      </c>
      <c r="RC63">
        <v>0.5</v>
      </c>
      <c r="RD63">
        <v>64940</v>
      </c>
      <c r="RE63">
        <v>1927</v>
      </c>
      <c r="RF63">
        <v>17.600000000000001</v>
      </c>
      <c r="RG63">
        <v>0.5</v>
      </c>
      <c r="RH63" t="s">
        <v>0</v>
      </c>
      <c r="RI63" t="s">
        <v>0</v>
      </c>
      <c r="RJ63">
        <v>8.4</v>
      </c>
      <c r="RK63">
        <v>0.2</v>
      </c>
      <c r="RL63" t="s">
        <v>0</v>
      </c>
      <c r="RM63" t="s">
        <v>0</v>
      </c>
      <c r="RN63">
        <v>11.7</v>
      </c>
      <c r="RO63">
        <v>0.4</v>
      </c>
      <c r="RP63" t="s">
        <v>0</v>
      </c>
      <c r="RQ63" t="s">
        <v>0</v>
      </c>
      <c r="RR63">
        <v>12.7</v>
      </c>
      <c r="RS63">
        <v>0.8</v>
      </c>
      <c r="RT63" t="s">
        <v>0</v>
      </c>
      <c r="RU63" t="s">
        <v>0</v>
      </c>
      <c r="RV63">
        <v>5.3</v>
      </c>
      <c r="RW63">
        <v>0.2</v>
      </c>
      <c r="RX63" t="s">
        <v>0</v>
      </c>
      <c r="RY63" t="s">
        <v>0</v>
      </c>
      <c r="RZ63">
        <v>6.9</v>
      </c>
      <c r="SA63">
        <v>0.3</v>
      </c>
      <c r="SB63" t="s">
        <v>0</v>
      </c>
      <c r="SC63" t="s">
        <v>0</v>
      </c>
      <c r="SD63">
        <v>7.8</v>
      </c>
      <c r="SE63">
        <v>0.7</v>
      </c>
      <c r="SF63" t="s">
        <v>0</v>
      </c>
      <c r="SG63" t="s">
        <v>0</v>
      </c>
      <c r="SH63">
        <v>26.5</v>
      </c>
      <c r="SI63">
        <v>1</v>
      </c>
      <c r="SJ63" t="s">
        <v>0</v>
      </c>
      <c r="SK63" t="s">
        <v>0</v>
      </c>
      <c r="SL63">
        <v>35</v>
      </c>
      <c r="SM63">
        <v>1.5</v>
      </c>
      <c r="SN63" t="s">
        <v>0</v>
      </c>
      <c r="SO63" t="s">
        <v>0</v>
      </c>
      <c r="SP63">
        <v>43.6</v>
      </c>
      <c r="SQ63">
        <v>4</v>
      </c>
      <c r="SR63" t="s">
        <v>0</v>
      </c>
      <c r="SS63" t="s">
        <v>0</v>
      </c>
      <c r="ST63">
        <v>11.7</v>
      </c>
      <c r="SU63">
        <v>0.3</v>
      </c>
      <c r="SV63" t="s">
        <v>0</v>
      </c>
      <c r="SW63" t="s">
        <v>0</v>
      </c>
      <c r="SX63">
        <v>13.4</v>
      </c>
      <c r="SY63">
        <v>0.5</v>
      </c>
      <c r="SZ63" t="s">
        <v>0</v>
      </c>
      <c r="TA63" t="s">
        <v>0</v>
      </c>
      <c r="TB63">
        <v>13.1</v>
      </c>
      <c r="TC63">
        <v>0.5</v>
      </c>
      <c r="TD63" t="s">
        <v>0</v>
      </c>
      <c r="TE63" t="s">
        <v>0</v>
      </c>
      <c r="TF63">
        <v>14.8</v>
      </c>
      <c r="TG63">
        <v>0.7</v>
      </c>
      <c r="TH63" t="s">
        <v>0</v>
      </c>
      <c r="TI63" t="s">
        <v>0</v>
      </c>
      <c r="TJ63">
        <v>12.4</v>
      </c>
      <c r="TK63">
        <v>0.5</v>
      </c>
      <c r="TL63" t="s">
        <v>0</v>
      </c>
      <c r="TM63" t="s">
        <v>0</v>
      </c>
      <c r="TN63">
        <v>10.9</v>
      </c>
      <c r="TO63">
        <v>0.2</v>
      </c>
      <c r="TP63" t="s">
        <v>0</v>
      </c>
      <c r="TQ63" t="s">
        <v>0</v>
      </c>
      <c r="TR63">
        <v>11.6</v>
      </c>
      <c r="TS63">
        <v>0.2</v>
      </c>
      <c r="TT63" t="s">
        <v>0</v>
      </c>
      <c r="TU63" t="s">
        <v>0</v>
      </c>
      <c r="TV63">
        <v>6.9</v>
      </c>
      <c r="TW63">
        <v>0.3</v>
      </c>
      <c r="TX63" t="s">
        <v>0</v>
      </c>
      <c r="TY63" t="s">
        <v>0</v>
      </c>
      <c r="TZ63">
        <v>9</v>
      </c>
      <c r="UA63">
        <v>0.3</v>
      </c>
      <c r="UB63" t="s">
        <v>0</v>
      </c>
      <c r="UC63" t="s">
        <v>0</v>
      </c>
      <c r="UD63">
        <v>28.9</v>
      </c>
      <c r="UE63">
        <v>0.5</v>
      </c>
    </row>
    <row r="64" spans="1:551" x14ac:dyDescent="0.25">
      <c r="A64" t="s">
        <v>677</v>
      </c>
      <c r="B64">
        <v>50</v>
      </c>
      <c r="C64" t="s">
        <v>678</v>
      </c>
      <c r="D64">
        <v>520197</v>
      </c>
      <c r="E64">
        <v>418</v>
      </c>
      <c r="F64">
        <v>520197</v>
      </c>
      <c r="G64" t="s">
        <v>0</v>
      </c>
      <c r="H64">
        <v>344730</v>
      </c>
      <c r="I64">
        <v>1722</v>
      </c>
      <c r="J64">
        <v>66.3</v>
      </c>
      <c r="K64">
        <v>0.3</v>
      </c>
      <c r="L64">
        <v>344324</v>
      </c>
      <c r="M64">
        <v>1707</v>
      </c>
      <c r="N64">
        <v>66.2</v>
      </c>
      <c r="O64">
        <v>0.3</v>
      </c>
      <c r="P64">
        <v>327237</v>
      </c>
      <c r="Q64">
        <v>1707</v>
      </c>
      <c r="R64">
        <v>62.9</v>
      </c>
      <c r="S64">
        <v>0.3</v>
      </c>
      <c r="T64">
        <v>17087</v>
      </c>
      <c r="U64">
        <v>700</v>
      </c>
      <c r="V64">
        <v>3.3</v>
      </c>
      <c r="W64">
        <v>0.1</v>
      </c>
      <c r="X64">
        <v>406</v>
      </c>
      <c r="Y64">
        <v>110</v>
      </c>
      <c r="Z64">
        <v>0.1</v>
      </c>
      <c r="AA64">
        <v>0.1</v>
      </c>
      <c r="AB64">
        <v>175467</v>
      </c>
      <c r="AC64">
        <v>1726</v>
      </c>
      <c r="AD64">
        <v>33.700000000000003</v>
      </c>
      <c r="AE64">
        <v>0.3</v>
      </c>
      <c r="AF64">
        <v>344324</v>
      </c>
      <c r="AG64">
        <v>1707</v>
      </c>
      <c r="AH64">
        <v>344324</v>
      </c>
      <c r="AI64" t="s">
        <v>0</v>
      </c>
      <c r="AJ64" t="s">
        <v>0</v>
      </c>
      <c r="AK64" t="s">
        <v>0</v>
      </c>
      <c r="AL64">
        <v>5</v>
      </c>
      <c r="AM64">
        <v>0.2</v>
      </c>
      <c r="AN64">
        <v>266253</v>
      </c>
      <c r="AO64">
        <v>405</v>
      </c>
      <c r="AP64">
        <v>266253</v>
      </c>
      <c r="AQ64" t="s">
        <v>0</v>
      </c>
      <c r="AR64">
        <v>168232</v>
      </c>
      <c r="AS64">
        <v>1098</v>
      </c>
      <c r="AT64">
        <v>63.2</v>
      </c>
      <c r="AU64">
        <v>0.4</v>
      </c>
      <c r="AV64">
        <v>168187</v>
      </c>
      <c r="AW64">
        <v>1100</v>
      </c>
      <c r="AX64">
        <v>63.2</v>
      </c>
      <c r="AY64">
        <v>0.4</v>
      </c>
      <c r="AZ64">
        <v>160524</v>
      </c>
      <c r="BA64">
        <v>1103</v>
      </c>
      <c r="BB64">
        <v>60.3</v>
      </c>
      <c r="BC64">
        <v>0.4</v>
      </c>
      <c r="BD64">
        <v>35641</v>
      </c>
      <c r="BE64">
        <v>454</v>
      </c>
      <c r="BF64">
        <v>35641</v>
      </c>
      <c r="BG64" t="s">
        <v>0</v>
      </c>
      <c r="BH64">
        <v>24998</v>
      </c>
      <c r="BI64">
        <v>872</v>
      </c>
      <c r="BJ64">
        <v>70.099999999999994</v>
      </c>
      <c r="BK64">
        <v>2.1</v>
      </c>
      <c r="BL64">
        <v>80148</v>
      </c>
      <c r="BM64">
        <v>710</v>
      </c>
      <c r="BN64">
        <v>80148</v>
      </c>
      <c r="BO64" t="s">
        <v>0</v>
      </c>
      <c r="BP64">
        <v>62020</v>
      </c>
      <c r="BQ64">
        <v>1103</v>
      </c>
      <c r="BR64">
        <v>77.400000000000006</v>
      </c>
      <c r="BS64">
        <v>1.2</v>
      </c>
      <c r="BT64">
        <v>319484</v>
      </c>
      <c r="BU64">
        <v>1813</v>
      </c>
      <c r="BV64">
        <v>319484</v>
      </c>
      <c r="BW64" t="s">
        <v>0</v>
      </c>
      <c r="BX64">
        <v>241546</v>
      </c>
      <c r="BY64">
        <v>2135</v>
      </c>
      <c r="BZ64">
        <v>75.599999999999994</v>
      </c>
      <c r="CA64">
        <v>0.5</v>
      </c>
      <c r="CB64">
        <v>29013</v>
      </c>
      <c r="CC64">
        <v>1219</v>
      </c>
      <c r="CD64">
        <v>9.1</v>
      </c>
      <c r="CE64">
        <v>0.4</v>
      </c>
      <c r="CF64">
        <v>3901</v>
      </c>
      <c r="CG64">
        <v>351</v>
      </c>
      <c r="CH64">
        <v>1.2</v>
      </c>
      <c r="CI64">
        <v>0.1</v>
      </c>
      <c r="CJ64">
        <v>18156</v>
      </c>
      <c r="CK64">
        <v>755</v>
      </c>
      <c r="CL64">
        <v>5.7</v>
      </c>
      <c r="CM64">
        <v>0.2</v>
      </c>
      <c r="CN64">
        <v>5306</v>
      </c>
      <c r="CO64">
        <v>522</v>
      </c>
      <c r="CP64">
        <v>1.7</v>
      </c>
      <c r="CQ64">
        <v>0.2</v>
      </c>
      <c r="CR64">
        <v>21562</v>
      </c>
      <c r="CS64">
        <v>796</v>
      </c>
      <c r="CT64">
        <v>6.7</v>
      </c>
      <c r="CU64">
        <v>0.2</v>
      </c>
      <c r="CV64">
        <v>22.7</v>
      </c>
      <c r="CW64">
        <v>0.2</v>
      </c>
      <c r="CX64" t="s">
        <v>0</v>
      </c>
      <c r="CY64" t="s">
        <v>0</v>
      </c>
      <c r="CZ64">
        <v>327237</v>
      </c>
      <c r="DA64">
        <v>1707</v>
      </c>
      <c r="DB64">
        <v>327237</v>
      </c>
      <c r="DC64" t="s">
        <v>0</v>
      </c>
      <c r="DD64">
        <v>131979</v>
      </c>
      <c r="DE64">
        <v>1862</v>
      </c>
      <c r="DF64">
        <v>40.299999999999997</v>
      </c>
      <c r="DG64">
        <v>0.5</v>
      </c>
      <c r="DH64">
        <v>56784</v>
      </c>
      <c r="DI64">
        <v>1511</v>
      </c>
      <c r="DJ64">
        <v>17.399999999999999</v>
      </c>
      <c r="DK64">
        <v>0.5</v>
      </c>
      <c r="DL64">
        <v>70598</v>
      </c>
      <c r="DM64">
        <v>1366</v>
      </c>
      <c r="DN64">
        <v>21.6</v>
      </c>
      <c r="DO64">
        <v>0.4</v>
      </c>
      <c r="DP64">
        <v>32565</v>
      </c>
      <c r="DQ64">
        <v>988</v>
      </c>
      <c r="DR64">
        <v>10</v>
      </c>
      <c r="DS64">
        <v>0.3</v>
      </c>
      <c r="DT64">
        <v>35311</v>
      </c>
      <c r="DU64">
        <v>1035</v>
      </c>
      <c r="DV64">
        <v>10.8</v>
      </c>
      <c r="DW64">
        <v>0.3</v>
      </c>
      <c r="DX64">
        <v>327237</v>
      </c>
      <c r="DY64">
        <v>1707</v>
      </c>
      <c r="DZ64">
        <v>327237</v>
      </c>
      <c r="EA64" t="s">
        <v>0</v>
      </c>
      <c r="EB64">
        <v>8511</v>
      </c>
      <c r="EC64">
        <v>477</v>
      </c>
      <c r="ED64">
        <v>2.6</v>
      </c>
      <c r="EE64">
        <v>0.1</v>
      </c>
      <c r="EF64">
        <v>24269</v>
      </c>
      <c r="EG64">
        <v>779</v>
      </c>
      <c r="EH64">
        <v>7.4</v>
      </c>
      <c r="EI64">
        <v>0.2</v>
      </c>
      <c r="EJ64">
        <v>35666</v>
      </c>
      <c r="EK64">
        <v>1084</v>
      </c>
      <c r="EL64">
        <v>10.9</v>
      </c>
      <c r="EM64">
        <v>0.3</v>
      </c>
      <c r="EN64">
        <v>7229</v>
      </c>
      <c r="EO64">
        <v>464</v>
      </c>
      <c r="EP64">
        <v>2.2000000000000002</v>
      </c>
      <c r="EQ64">
        <v>0.1</v>
      </c>
      <c r="ER64">
        <v>37581</v>
      </c>
      <c r="ES64">
        <v>1047</v>
      </c>
      <c r="ET64">
        <v>11.5</v>
      </c>
      <c r="EU64">
        <v>0.3</v>
      </c>
      <c r="EV64">
        <v>10417</v>
      </c>
      <c r="EW64">
        <v>551</v>
      </c>
      <c r="EX64">
        <v>3.2</v>
      </c>
      <c r="EY64">
        <v>0.2</v>
      </c>
      <c r="EZ64">
        <v>6656</v>
      </c>
      <c r="FA64">
        <v>424</v>
      </c>
      <c r="FB64">
        <v>2</v>
      </c>
      <c r="FC64">
        <v>0.1</v>
      </c>
      <c r="FD64">
        <v>15787</v>
      </c>
      <c r="FE64">
        <v>680</v>
      </c>
      <c r="FF64">
        <v>4.8</v>
      </c>
      <c r="FG64">
        <v>0.2</v>
      </c>
      <c r="FH64">
        <v>28736</v>
      </c>
      <c r="FI64">
        <v>965</v>
      </c>
      <c r="FJ64">
        <v>8.8000000000000007</v>
      </c>
      <c r="FK64">
        <v>0.3</v>
      </c>
      <c r="FL64">
        <v>92050</v>
      </c>
      <c r="FM64">
        <v>1639</v>
      </c>
      <c r="FN64">
        <v>28.1</v>
      </c>
      <c r="FO64">
        <v>0.5</v>
      </c>
      <c r="FP64">
        <v>30435</v>
      </c>
      <c r="FQ64">
        <v>1001</v>
      </c>
      <c r="FR64">
        <v>9.3000000000000007</v>
      </c>
      <c r="FS64">
        <v>0.3</v>
      </c>
      <c r="FT64">
        <v>14127</v>
      </c>
      <c r="FU64">
        <v>756</v>
      </c>
      <c r="FV64">
        <v>4.3</v>
      </c>
      <c r="FW64">
        <v>0.2</v>
      </c>
      <c r="FX64">
        <v>15773</v>
      </c>
      <c r="FY64">
        <v>800</v>
      </c>
      <c r="FZ64">
        <v>4.8</v>
      </c>
      <c r="GA64">
        <v>0.2</v>
      </c>
      <c r="GB64">
        <v>327237</v>
      </c>
      <c r="GC64">
        <v>1707</v>
      </c>
      <c r="GD64">
        <v>327237</v>
      </c>
      <c r="GE64" t="s">
        <v>0</v>
      </c>
      <c r="GF64">
        <v>250976</v>
      </c>
      <c r="GG64">
        <v>1699</v>
      </c>
      <c r="GH64">
        <v>76.7</v>
      </c>
      <c r="GI64">
        <v>0.4</v>
      </c>
      <c r="GJ64">
        <v>46098</v>
      </c>
      <c r="GK64">
        <v>1241</v>
      </c>
      <c r="GL64">
        <v>14.1</v>
      </c>
      <c r="GM64">
        <v>0.4</v>
      </c>
      <c r="GN64">
        <v>29411</v>
      </c>
      <c r="GO64">
        <v>980</v>
      </c>
      <c r="GP64">
        <v>9</v>
      </c>
      <c r="GQ64">
        <v>0.3</v>
      </c>
      <c r="GR64">
        <v>752</v>
      </c>
      <c r="GS64">
        <v>127</v>
      </c>
      <c r="GT64">
        <v>0.2</v>
      </c>
      <c r="GU64">
        <v>0.1</v>
      </c>
      <c r="GV64">
        <v>257107</v>
      </c>
      <c r="GW64">
        <v>1081</v>
      </c>
      <c r="GX64">
        <v>257107</v>
      </c>
      <c r="GY64" t="s">
        <v>0</v>
      </c>
      <c r="GZ64">
        <v>14135</v>
      </c>
      <c r="HA64">
        <v>740</v>
      </c>
      <c r="HB64">
        <v>5.5</v>
      </c>
      <c r="HC64">
        <v>0.3</v>
      </c>
      <c r="HD64">
        <v>14475</v>
      </c>
      <c r="HE64">
        <v>745</v>
      </c>
      <c r="HF64">
        <v>5.6</v>
      </c>
      <c r="HG64">
        <v>0.3</v>
      </c>
      <c r="HH64">
        <v>26000</v>
      </c>
      <c r="HI64">
        <v>869</v>
      </c>
      <c r="HJ64">
        <v>10.1</v>
      </c>
      <c r="HK64">
        <v>0.3</v>
      </c>
      <c r="HL64">
        <v>25442</v>
      </c>
      <c r="HM64">
        <v>915</v>
      </c>
      <c r="HN64">
        <v>9.9</v>
      </c>
      <c r="HO64">
        <v>0.3</v>
      </c>
      <c r="HP64">
        <v>34485</v>
      </c>
      <c r="HQ64">
        <v>971</v>
      </c>
      <c r="HR64">
        <v>13.4</v>
      </c>
      <c r="HS64">
        <v>0.4</v>
      </c>
      <c r="HT64">
        <v>49460</v>
      </c>
      <c r="HU64">
        <v>1187</v>
      </c>
      <c r="HV64">
        <v>19.2</v>
      </c>
      <c r="HW64">
        <v>0.5</v>
      </c>
      <c r="HX64">
        <v>35877</v>
      </c>
      <c r="HY64">
        <v>885</v>
      </c>
      <c r="HZ64">
        <v>14</v>
      </c>
      <c r="IA64">
        <v>0.3</v>
      </c>
      <c r="IB64">
        <v>35124</v>
      </c>
      <c r="IC64">
        <v>998</v>
      </c>
      <c r="ID64">
        <v>13.7</v>
      </c>
      <c r="IE64">
        <v>0.4</v>
      </c>
      <c r="IF64">
        <v>11808</v>
      </c>
      <c r="IG64">
        <v>534</v>
      </c>
      <c r="IH64">
        <v>4.5999999999999996</v>
      </c>
      <c r="II64">
        <v>0.2</v>
      </c>
      <c r="IJ64">
        <v>10301</v>
      </c>
      <c r="IK64">
        <v>508</v>
      </c>
      <c r="IL64">
        <v>4</v>
      </c>
      <c r="IM64">
        <v>0.2</v>
      </c>
      <c r="IN64">
        <v>56104</v>
      </c>
      <c r="IO64">
        <v>793</v>
      </c>
      <c r="IP64" t="s">
        <v>0</v>
      </c>
      <c r="IQ64" t="s">
        <v>0</v>
      </c>
      <c r="IR64">
        <v>73016</v>
      </c>
      <c r="IS64">
        <v>771</v>
      </c>
      <c r="IT64" t="s">
        <v>0</v>
      </c>
      <c r="IU64" t="s">
        <v>0</v>
      </c>
      <c r="IV64">
        <v>200602</v>
      </c>
      <c r="IW64">
        <v>1325</v>
      </c>
      <c r="IX64">
        <v>78</v>
      </c>
      <c r="IY64">
        <v>0.4</v>
      </c>
      <c r="IZ64">
        <v>72233</v>
      </c>
      <c r="JA64">
        <v>768</v>
      </c>
      <c r="JB64" t="s">
        <v>0</v>
      </c>
      <c r="JC64" t="s">
        <v>0</v>
      </c>
      <c r="JD64">
        <v>87193</v>
      </c>
      <c r="JE64">
        <v>919</v>
      </c>
      <c r="JF64">
        <v>33.9</v>
      </c>
      <c r="JG64">
        <v>0.4</v>
      </c>
      <c r="JH64">
        <v>18038</v>
      </c>
      <c r="JI64">
        <v>135</v>
      </c>
      <c r="JJ64" t="s">
        <v>0</v>
      </c>
      <c r="JK64" t="s">
        <v>0</v>
      </c>
      <c r="JL64">
        <v>46305</v>
      </c>
      <c r="JM64">
        <v>798</v>
      </c>
      <c r="JN64">
        <v>18</v>
      </c>
      <c r="JO64">
        <v>0.3</v>
      </c>
      <c r="JP64">
        <v>21098</v>
      </c>
      <c r="JQ64">
        <v>625</v>
      </c>
      <c r="JR64" t="s">
        <v>0</v>
      </c>
      <c r="JS64" t="s">
        <v>0</v>
      </c>
      <c r="JT64">
        <v>15277</v>
      </c>
      <c r="JU64">
        <v>673</v>
      </c>
      <c r="JV64">
        <v>5.9</v>
      </c>
      <c r="JW64">
        <v>0.3</v>
      </c>
      <c r="JX64">
        <v>9745</v>
      </c>
      <c r="JY64">
        <v>261</v>
      </c>
      <c r="JZ64" t="s">
        <v>0</v>
      </c>
      <c r="KA64" t="s">
        <v>0</v>
      </c>
      <c r="KB64">
        <v>10519</v>
      </c>
      <c r="KC64">
        <v>645</v>
      </c>
      <c r="KD64">
        <v>4.0999999999999996</v>
      </c>
      <c r="KE64">
        <v>0.3</v>
      </c>
      <c r="KF64">
        <v>3172</v>
      </c>
      <c r="KG64">
        <v>240</v>
      </c>
      <c r="KH64" t="s">
        <v>0</v>
      </c>
      <c r="KI64" t="s">
        <v>0</v>
      </c>
      <c r="KJ64">
        <v>34940</v>
      </c>
      <c r="KK64">
        <v>980</v>
      </c>
      <c r="KL64">
        <v>13.6</v>
      </c>
      <c r="KM64">
        <v>0.4</v>
      </c>
      <c r="KN64">
        <v>158252</v>
      </c>
      <c r="KO64">
        <v>1485</v>
      </c>
      <c r="KP64">
        <v>158252</v>
      </c>
      <c r="KQ64" t="s">
        <v>0</v>
      </c>
      <c r="KR64">
        <v>5204</v>
      </c>
      <c r="KS64">
        <v>437</v>
      </c>
      <c r="KT64">
        <v>3.3</v>
      </c>
      <c r="KU64">
        <v>0.3</v>
      </c>
      <c r="KV64">
        <v>3832</v>
      </c>
      <c r="KW64">
        <v>405</v>
      </c>
      <c r="KX64">
        <v>2.4</v>
      </c>
      <c r="KY64">
        <v>0.3</v>
      </c>
      <c r="KZ64">
        <v>9765</v>
      </c>
      <c r="LA64">
        <v>497</v>
      </c>
      <c r="LB64">
        <v>6.2</v>
      </c>
      <c r="LC64">
        <v>0.3</v>
      </c>
      <c r="LD64">
        <v>12334</v>
      </c>
      <c r="LE64">
        <v>578</v>
      </c>
      <c r="LF64">
        <v>7.8</v>
      </c>
      <c r="LG64">
        <v>0.4</v>
      </c>
      <c r="LH64">
        <v>19800</v>
      </c>
      <c r="LI64">
        <v>702</v>
      </c>
      <c r="LJ64">
        <v>12.5</v>
      </c>
      <c r="LK64">
        <v>0.5</v>
      </c>
      <c r="LL64">
        <v>32348</v>
      </c>
      <c r="LM64">
        <v>911</v>
      </c>
      <c r="LN64">
        <v>20.399999999999999</v>
      </c>
      <c r="LO64">
        <v>0.6</v>
      </c>
      <c r="LP64">
        <v>27045</v>
      </c>
      <c r="LQ64">
        <v>823</v>
      </c>
      <c r="LR64">
        <v>17.100000000000001</v>
      </c>
      <c r="LS64">
        <v>0.5</v>
      </c>
      <c r="LT64">
        <v>29177</v>
      </c>
      <c r="LU64">
        <v>905</v>
      </c>
      <c r="LV64">
        <v>18.399999999999999</v>
      </c>
      <c r="LW64">
        <v>0.5</v>
      </c>
      <c r="LX64">
        <v>9865</v>
      </c>
      <c r="LY64">
        <v>437</v>
      </c>
      <c r="LZ64">
        <v>6.2</v>
      </c>
      <c r="MA64">
        <v>0.3</v>
      </c>
      <c r="MB64">
        <v>8882</v>
      </c>
      <c r="MC64">
        <v>481</v>
      </c>
      <c r="MD64">
        <v>5.6</v>
      </c>
      <c r="ME64">
        <v>0.3</v>
      </c>
      <c r="MF64">
        <v>71465</v>
      </c>
      <c r="MG64">
        <v>914</v>
      </c>
      <c r="MH64" t="s">
        <v>0</v>
      </c>
      <c r="MI64" t="s">
        <v>0</v>
      </c>
      <c r="MJ64">
        <v>88340</v>
      </c>
      <c r="MK64">
        <v>1080</v>
      </c>
      <c r="ML64" t="s">
        <v>0</v>
      </c>
      <c r="MM64" t="s">
        <v>0</v>
      </c>
      <c r="MN64">
        <v>30663</v>
      </c>
      <c r="MO64">
        <v>313</v>
      </c>
      <c r="MP64" t="s">
        <v>0</v>
      </c>
      <c r="MQ64" t="s">
        <v>0</v>
      </c>
      <c r="MR64">
        <v>98855</v>
      </c>
      <c r="MS64">
        <v>1373</v>
      </c>
      <c r="MT64">
        <v>98855</v>
      </c>
      <c r="MU64" t="s">
        <v>0</v>
      </c>
      <c r="MV64">
        <v>33129</v>
      </c>
      <c r="MW64">
        <v>691</v>
      </c>
      <c r="MX64" t="s">
        <v>0</v>
      </c>
      <c r="MY64" t="s">
        <v>0</v>
      </c>
      <c r="MZ64">
        <v>45257</v>
      </c>
      <c r="NA64">
        <v>825</v>
      </c>
      <c r="NB64" t="s">
        <v>0</v>
      </c>
      <c r="NC64" t="s">
        <v>0</v>
      </c>
      <c r="ND64">
        <v>30747</v>
      </c>
      <c r="NE64">
        <v>231</v>
      </c>
      <c r="NF64" t="s">
        <v>0</v>
      </c>
      <c r="NG64" t="s">
        <v>0</v>
      </c>
      <c r="NH64">
        <v>47404</v>
      </c>
      <c r="NI64">
        <v>521</v>
      </c>
      <c r="NJ64" t="s">
        <v>0</v>
      </c>
      <c r="NK64" t="s">
        <v>0</v>
      </c>
      <c r="NL64">
        <v>40222</v>
      </c>
      <c r="NM64">
        <v>419</v>
      </c>
      <c r="NN64" t="s">
        <v>0</v>
      </c>
      <c r="NO64" t="s">
        <v>0</v>
      </c>
      <c r="NP64">
        <v>620216</v>
      </c>
      <c r="NQ64">
        <v>110</v>
      </c>
      <c r="NR64">
        <v>620216</v>
      </c>
      <c r="NS64" t="s">
        <v>0</v>
      </c>
      <c r="NT64">
        <v>587407</v>
      </c>
      <c r="NU64">
        <v>1253</v>
      </c>
      <c r="NV64">
        <v>94.7</v>
      </c>
      <c r="NW64">
        <v>0.2</v>
      </c>
      <c r="NX64">
        <v>423267</v>
      </c>
      <c r="NY64">
        <v>3515</v>
      </c>
      <c r="NZ64">
        <v>68.2</v>
      </c>
      <c r="OA64">
        <v>0.6</v>
      </c>
      <c r="OB64">
        <v>251397</v>
      </c>
      <c r="OC64">
        <v>2862</v>
      </c>
      <c r="OD64">
        <v>40.5</v>
      </c>
      <c r="OE64">
        <v>0.5</v>
      </c>
      <c r="OF64">
        <v>32809</v>
      </c>
      <c r="OG64">
        <v>1225</v>
      </c>
      <c r="OH64">
        <v>5.3</v>
      </c>
      <c r="OI64">
        <v>0.2</v>
      </c>
      <c r="OJ64">
        <v>121353</v>
      </c>
      <c r="OK64">
        <v>89</v>
      </c>
      <c r="OL64">
        <v>121353</v>
      </c>
      <c r="OM64" t="s">
        <v>0</v>
      </c>
      <c r="ON64">
        <v>2673</v>
      </c>
      <c r="OO64">
        <v>342</v>
      </c>
      <c r="OP64">
        <v>2.2000000000000002</v>
      </c>
      <c r="OQ64">
        <v>0.3</v>
      </c>
      <c r="OR64">
        <v>396037</v>
      </c>
      <c r="OS64">
        <v>259</v>
      </c>
      <c r="OT64">
        <v>396037</v>
      </c>
      <c r="OU64" t="s">
        <v>0</v>
      </c>
      <c r="OV64">
        <v>315123</v>
      </c>
      <c r="OW64">
        <v>1399</v>
      </c>
      <c r="OX64">
        <v>315123</v>
      </c>
      <c r="OY64" t="s">
        <v>0</v>
      </c>
      <c r="OZ64">
        <v>299424</v>
      </c>
      <c r="PA64">
        <v>1463</v>
      </c>
      <c r="PB64">
        <v>299424</v>
      </c>
      <c r="PC64" t="s">
        <v>0</v>
      </c>
      <c r="PD64">
        <v>276447</v>
      </c>
      <c r="PE64">
        <v>1758</v>
      </c>
      <c r="PF64">
        <v>92.3</v>
      </c>
      <c r="PG64">
        <v>0.3</v>
      </c>
      <c r="PH64">
        <v>237647</v>
      </c>
      <c r="PI64">
        <v>2159</v>
      </c>
      <c r="PJ64">
        <v>79.400000000000006</v>
      </c>
      <c r="PK64">
        <v>0.5</v>
      </c>
      <c r="PL64">
        <v>46815</v>
      </c>
      <c r="PM64">
        <v>1176</v>
      </c>
      <c r="PN64">
        <v>15.6</v>
      </c>
      <c r="PO64">
        <v>0.4</v>
      </c>
      <c r="PP64">
        <v>22977</v>
      </c>
      <c r="PQ64">
        <v>978</v>
      </c>
      <c r="PR64">
        <v>7.7</v>
      </c>
      <c r="PS64">
        <v>0.3</v>
      </c>
      <c r="PT64">
        <v>15699</v>
      </c>
      <c r="PU64">
        <v>693</v>
      </c>
      <c r="PV64">
        <v>15699</v>
      </c>
      <c r="PW64" t="s">
        <v>0</v>
      </c>
      <c r="PX64">
        <v>12845</v>
      </c>
      <c r="PY64">
        <v>604</v>
      </c>
      <c r="PZ64">
        <v>81.8</v>
      </c>
      <c r="QA64">
        <v>2.1</v>
      </c>
      <c r="QB64">
        <v>6007</v>
      </c>
      <c r="QC64">
        <v>443</v>
      </c>
      <c r="QD64">
        <v>38.299999999999997</v>
      </c>
      <c r="QE64">
        <v>2.5</v>
      </c>
      <c r="QF64">
        <v>7380</v>
      </c>
      <c r="QG64">
        <v>502</v>
      </c>
      <c r="QH64">
        <v>47</v>
      </c>
      <c r="QI64">
        <v>2.5</v>
      </c>
      <c r="QJ64">
        <v>2854</v>
      </c>
      <c r="QK64">
        <v>371</v>
      </c>
      <c r="QL64">
        <v>18.2</v>
      </c>
      <c r="QM64">
        <v>2.1</v>
      </c>
      <c r="QN64">
        <v>80914</v>
      </c>
      <c r="QO64">
        <v>1390</v>
      </c>
      <c r="QP64">
        <v>80914</v>
      </c>
      <c r="QQ64" t="s">
        <v>0</v>
      </c>
      <c r="QR64">
        <v>76749</v>
      </c>
      <c r="QS64">
        <v>1339</v>
      </c>
      <c r="QT64">
        <v>94.9</v>
      </c>
      <c r="QU64">
        <v>0.4</v>
      </c>
      <c r="QV64">
        <v>42783</v>
      </c>
      <c r="QW64">
        <v>947</v>
      </c>
      <c r="QX64">
        <v>52.9</v>
      </c>
      <c r="QY64">
        <v>1</v>
      </c>
      <c r="QZ64">
        <v>39991</v>
      </c>
      <c r="RA64">
        <v>1166</v>
      </c>
      <c r="RB64">
        <v>49.4</v>
      </c>
      <c r="RC64">
        <v>1</v>
      </c>
      <c r="RD64">
        <v>4165</v>
      </c>
      <c r="RE64">
        <v>326</v>
      </c>
      <c r="RF64">
        <v>5.0999999999999996</v>
      </c>
      <c r="RG64">
        <v>0.4</v>
      </c>
      <c r="RH64" t="s">
        <v>0</v>
      </c>
      <c r="RI64" t="s">
        <v>0</v>
      </c>
      <c r="RJ64">
        <v>7.5</v>
      </c>
      <c r="RK64">
        <v>0.4</v>
      </c>
      <c r="RL64" t="s">
        <v>0</v>
      </c>
      <c r="RM64" t="s">
        <v>0</v>
      </c>
      <c r="RN64">
        <v>13.3</v>
      </c>
      <c r="RO64">
        <v>0.8</v>
      </c>
      <c r="RP64" t="s">
        <v>0</v>
      </c>
      <c r="RQ64" t="s">
        <v>0</v>
      </c>
      <c r="RR64">
        <v>13</v>
      </c>
      <c r="RS64">
        <v>2</v>
      </c>
      <c r="RT64" t="s">
        <v>0</v>
      </c>
      <c r="RU64" t="s">
        <v>0</v>
      </c>
      <c r="RV64">
        <v>3</v>
      </c>
      <c r="RW64">
        <v>0.2</v>
      </c>
      <c r="RX64" t="s">
        <v>0</v>
      </c>
      <c r="RY64" t="s">
        <v>0</v>
      </c>
      <c r="RZ64">
        <v>3.9</v>
      </c>
      <c r="SA64">
        <v>0.5</v>
      </c>
      <c r="SB64" t="s">
        <v>0</v>
      </c>
      <c r="SC64" t="s">
        <v>0</v>
      </c>
      <c r="SD64">
        <v>3.3</v>
      </c>
      <c r="SE64">
        <v>1.3</v>
      </c>
      <c r="SF64" t="s">
        <v>0</v>
      </c>
      <c r="SG64" t="s">
        <v>0</v>
      </c>
      <c r="SH64">
        <v>29.3</v>
      </c>
      <c r="SI64">
        <v>1.9</v>
      </c>
      <c r="SJ64" t="s">
        <v>0</v>
      </c>
      <c r="SK64" t="s">
        <v>0</v>
      </c>
      <c r="SL64">
        <v>37.5</v>
      </c>
      <c r="SM64">
        <v>2.5</v>
      </c>
      <c r="SN64" t="s">
        <v>0</v>
      </c>
      <c r="SO64" t="s">
        <v>0</v>
      </c>
      <c r="SP64">
        <v>44.6</v>
      </c>
      <c r="SQ64">
        <v>6.3</v>
      </c>
      <c r="SR64" t="s">
        <v>0</v>
      </c>
      <c r="SS64" t="s">
        <v>0</v>
      </c>
      <c r="ST64">
        <v>11.6</v>
      </c>
      <c r="SU64">
        <v>0.4</v>
      </c>
      <c r="SV64" t="s">
        <v>0</v>
      </c>
      <c r="SW64" t="s">
        <v>0</v>
      </c>
      <c r="SX64">
        <v>15.1</v>
      </c>
      <c r="SY64">
        <v>1</v>
      </c>
      <c r="SZ64" t="s">
        <v>0</v>
      </c>
      <c r="TA64" t="s">
        <v>0</v>
      </c>
      <c r="TB64">
        <v>14.4</v>
      </c>
      <c r="TC64">
        <v>1</v>
      </c>
      <c r="TD64" t="s">
        <v>0</v>
      </c>
      <c r="TE64" t="s">
        <v>0</v>
      </c>
      <c r="TF64">
        <v>17.2</v>
      </c>
      <c r="TG64">
        <v>1.7</v>
      </c>
      <c r="TH64" t="s">
        <v>0</v>
      </c>
      <c r="TI64" t="s">
        <v>0</v>
      </c>
      <c r="TJ64">
        <v>13.5</v>
      </c>
      <c r="TK64">
        <v>1</v>
      </c>
      <c r="TL64" t="s">
        <v>0</v>
      </c>
      <c r="TM64" t="s">
        <v>0</v>
      </c>
      <c r="TN64">
        <v>10.7</v>
      </c>
      <c r="TO64">
        <v>0.3</v>
      </c>
      <c r="TP64" t="s">
        <v>0</v>
      </c>
      <c r="TQ64" t="s">
        <v>0</v>
      </c>
      <c r="TR64">
        <v>11.6</v>
      </c>
      <c r="TS64">
        <v>0.3</v>
      </c>
      <c r="TT64" t="s">
        <v>0</v>
      </c>
      <c r="TU64" t="s">
        <v>0</v>
      </c>
      <c r="TV64">
        <v>7.4</v>
      </c>
      <c r="TW64">
        <v>0.4</v>
      </c>
      <c r="TX64" t="s">
        <v>0</v>
      </c>
      <c r="TY64" t="s">
        <v>0</v>
      </c>
      <c r="TZ64">
        <v>7.8</v>
      </c>
      <c r="UA64">
        <v>0.4</v>
      </c>
      <c r="UB64" t="s">
        <v>0</v>
      </c>
      <c r="UC64" t="s">
        <v>0</v>
      </c>
      <c r="UD64">
        <v>23.4</v>
      </c>
      <c r="UE64">
        <v>0.6</v>
      </c>
    </row>
    <row r="65" spans="1:551" x14ac:dyDescent="0.25">
      <c r="A65" t="s">
        <v>679</v>
      </c>
      <c r="B65">
        <v>51</v>
      </c>
      <c r="C65" t="s">
        <v>680</v>
      </c>
      <c r="D65">
        <v>6653111</v>
      </c>
      <c r="E65">
        <v>1976</v>
      </c>
      <c r="F65">
        <v>6653111</v>
      </c>
      <c r="G65" t="s">
        <v>0</v>
      </c>
      <c r="H65">
        <v>4403124</v>
      </c>
      <c r="I65">
        <v>7723</v>
      </c>
      <c r="J65">
        <v>66.2</v>
      </c>
      <c r="K65">
        <v>0.1</v>
      </c>
      <c r="L65">
        <v>4291796</v>
      </c>
      <c r="M65">
        <v>7557</v>
      </c>
      <c r="N65">
        <v>64.5</v>
      </c>
      <c r="O65">
        <v>0.1</v>
      </c>
      <c r="P65">
        <v>4036456</v>
      </c>
      <c r="Q65">
        <v>7723</v>
      </c>
      <c r="R65">
        <v>60.7</v>
      </c>
      <c r="S65">
        <v>0.1</v>
      </c>
      <c r="T65">
        <v>255340</v>
      </c>
      <c r="U65">
        <v>3468</v>
      </c>
      <c r="V65">
        <v>3.8</v>
      </c>
      <c r="W65">
        <v>0.1</v>
      </c>
      <c r="X65">
        <v>111328</v>
      </c>
      <c r="Y65">
        <v>2393</v>
      </c>
      <c r="Z65">
        <v>1.7</v>
      </c>
      <c r="AA65">
        <v>0.1</v>
      </c>
      <c r="AB65">
        <v>2249987</v>
      </c>
      <c r="AC65">
        <v>7558</v>
      </c>
      <c r="AD65">
        <v>33.799999999999997</v>
      </c>
      <c r="AE65">
        <v>0.1</v>
      </c>
      <c r="AF65">
        <v>4291796</v>
      </c>
      <c r="AG65">
        <v>7557</v>
      </c>
      <c r="AH65">
        <v>4291796</v>
      </c>
      <c r="AI65" t="s">
        <v>0</v>
      </c>
      <c r="AJ65" t="s">
        <v>0</v>
      </c>
      <c r="AK65" t="s">
        <v>0</v>
      </c>
      <c r="AL65">
        <v>5.9</v>
      </c>
      <c r="AM65">
        <v>0.1</v>
      </c>
      <c r="AN65">
        <v>3413128</v>
      </c>
      <c r="AO65">
        <v>1635</v>
      </c>
      <c r="AP65">
        <v>3413128</v>
      </c>
      <c r="AQ65" t="s">
        <v>0</v>
      </c>
      <c r="AR65">
        <v>2090614</v>
      </c>
      <c r="AS65">
        <v>5617</v>
      </c>
      <c r="AT65">
        <v>61.3</v>
      </c>
      <c r="AU65">
        <v>0.2</v>
      </c>
      <c r="AV65">
        <v>2071557</v>
      </c>
      <c r="AW65">
        <v>5620</v>
      </c>
      <c r="AX65">
        <v>60.7</v>
      </c>
      <c r="AY65">
        <v>0.2</v>
      </c>
      <c r="AZ65">
        <v>1951162</v>
      </c>
      <c r="BA65">
        <v>5728</v>
      </c>
      <c r="BB65">
        <v>57.2</v>
      </c>
      <c r="BC65">
        <v>0.2</v>
      </c>
      <c r="BD65">
        <v>592079</v>
      </c>
      <c r="BE65">
        <v>2337</v>
      </c>
      <c r="BF65">
        <v>592079</v>
      </c>
      <c r="BG65" t="s">
        <v>0</v>
      </c>
      <c r="BH65">
        <v>393902</v>
      </c>
      <c r="BI65">
        <v>3375</v>
      </c>
      <c r="BJ65">
        <v>66.5</v>
      </c>
      <c r="BK65">
        <v>0.5</v>
      </c>
      <c r="BL65">
        <v>1184336</v>
      </c>
      <c r="BM65">
        <v>3340</v>
      </c>
      <c r="BN65">
        <v>1184336</v>
      </c>
      <c r="BO65" t="s">
        <v>0</v>
      </c>
      <c r="BP65">
        <v>851798</v>
      </c>
      <c r="BQ65">
        <v>4758</v>
      </c>
      <c r="BR65">
        <v>71.900000000000006</v>
      </c>
      <c r="BS65">
        <v>0.4</v>
      </c>
      <c r="BT65">
        <v>4068919</v>
      </c>
      <c r="BU65">
        <v>8141</v>
      </c>
      <c r="BV65">
        <v>4068919</v>
      </c>
      <c r="BW65" t="s">
        <v>0</v>
      </c>
      <c r="BX65">
        <v>3148471</v>
      </c>
      <c r="BY65">
        <v>9272</v>
      </c>
      <c r="BZ65">
        <v>77.400000000000006</v>
      </c>
      <c r="CA65">
        <v>0.2</v>
      </c>
      <c r="CB65">
        <v>385844</v>
      </c>
      <c r="CC65">
        <v>4827</v>
      </c>
      <c r="CD65">
        <v>9.5</v>
      </c>
      <c r="CE65">
        <v>0.1</v>
      </c>
      <c r="CF65">
        <v>181567</v>
      </c>
      <c r="CG65">
        <v>3247</v>
      </c>
      <c r="CH65">
        <v>4.5</v>
      </c>
      <c r="CI65">
        <v>0.1</v>
      </c>
      <c r="CJ65">
        <v>95640</v>
      </c>
      <c r="CK65">
        <v>2480</v>
      </c>
      <c r="CL65">
        <v>2.4</v>
      </c>
      <c r="CM65">
        <v>0.1</v>
      </c>
      <c r="CN65">
        <v>67004</v>
      </c>
      <c r="CO65">
        <v>1956</v>
      </c>
      <c r="CP65">
        <v>1.6</v>
      </c>
      <c r="CQ65">
        <v>0.1</v>
      </c>
      <c r="CR65">
        <v>190393</v>
      </c>
      <c r="CS65">
        <v>3656</v>
      </c>
      <c r="CT65">
        <v>4.7</v>
      </c>
      <c r="CU65">
        <v>0.1</v>
      </c>
      <c r="CV65">
        <v>28.1</v>
      </c>
      <c r="CW65">
        <v>0.1</v>
      </c>
      <c r="CX65" t="s">
        <v>0</v>
      </c>
      <c r="CY65" t="s">
        <v>0</v>
      </c>
      <c r="CZ65">
        <v>4036456</v>
      </c>
      <c r="DA65">
        <v>7723</v>
      </c>
      <c r="DB65">
        <v>4036456</v>
      </c>
      <c r="DC65" t="s">
        <v>0</v>
      </c>
      <c r="DD65">
        <v>1731299</v>
      </c>
      <c r="DE65">
        <v>10388</v>
      </c>
      <c r="DF65">
        <v>42.9</v>
      </c>
      <c r="DG65">
        <v>0.2</v>
      </c>
      <c r="DH65">
        <v>677558</v>
      </c>
      <c r="DI65">
        <v>5430</v>
      </c>
      <c r="DJ65">
        <v>16.8</v>
      </c>
      <c r="DK65">
        <v>0.1</v>
      </c>
      <c r="DL65">
        <v>902731</v>
      </c>
      <c r="DM65">
        <v>5745</v>
      </c>
      <c r="DN65">
        <v>22.4</v>
      </c>
      <c r="DO65">
        <v>0.1</v>
      </c>
      <c r="DP65">
        <v>339501</v>
      </c>
      <c r="DQ65">
        <v>4462</v>
      </c>
      <c r="DR65">
        <v>8.4</v>
      </c>
      <c r="DS65">
        <v>0.1</v>
      </c>
      <c r="DT65">
        <v>385367</v>
      </c>
      <c r="DU65">
        <v>5270</v>
      </c>
      <c r="DV65">
        <v>9.5</v>
      </c>
      <c r="DW65">
        <v>0.1</v>
      </c>
      <c r="DX65">
        <v>4036456</v>
      </c>
      <c r="DY65">
        <v>7723</v>
      </c>
      <c r="DZ65">
        <v>4036456</v>
      </c>
      <c r="EA65" t="s">
        <v>0</v>
      </c>
      <c r="EB65">
        <v>39822</v>
      </c>
      <c r="EC65">
        <v>1517</v>
      </c>
      <c r="ED65">
        <v>1</v>
      </c>
      <c r="EE65">
        <v>0.1</v>
      </c>
      <c r="EF65">
        <v>262326</v>
      </c>
      <c r="EG65">
        <v>4393</v>
      </c>
      <c r="EH65">
        <v>6.5</v>
      </c>
      <c r="EI65">
        <v>0.1</v>
      </c>
      <c r="EJ65">
        <v>291635</v>
      </c>
      <c r="EK65">
        <v>3387</v>
      </c>
      <c r="EL65">
        <v>7.2</v>
      </c>
      <c r="EM65">
        <v>0.1</v>
      </c>
      <c r="EN65">
        <v>75731</v>
      </c>
      <c r="EO65">
        <v>2028</v>
      </c>
      <c r="EP65">
        <v>1.9</v>
      </c>
      <c r="EQ65">
        <v>0.1</v>
      </c>
      <c r="ER65">
        <v>436569</v>
      </c>
      <c r="ES65">
        <v>5096</v>
      </c>
      <c r="ET65">
        <v>10.8</v>
      </c>
      <c r="EU65">
        <v>0.1</v>
      </c>
      <c r="EV65">
        <v>169189</v>
      </c>
      <c r="EW65">
        <v>3121</v>
      </c>
      <c r="EX65">
        <v>4.2</v>
      </c>
      <c r="EY65">
        <v>0.1</v>
      </c>
      <c r="EZ65">
        <v>84002</v>
      </c>
      <c r="FA65">
        <v>2246</v>
      </c>
      <c r="FB65">
        <v>2.1</v>
      </c>
      <c r="FC65">
        <v>0.1</v>
      </c>
      <c r="FD65">
        <v>254285</v>
      </c>
      <c r="FE65">
        <v>3975</v>
      </c>
      <c r="FF65">
        <v>6.3</v>
      </c>
      <c r="FG65">
        <v>0.1</v>
      </c>
      <c r="FH65">
        <v>601472</v>
      </c>
      <c r="FI65">
        <v>4928</v>
      </c>
      <c r="FJ65">
        <v>14.9</v>
      </c>
      <c r="FK65">
        <v>0.1</v>
      </c>
      <c r="FL65">
        <v>883524</v>
      </c>
      <c r="FM65">
        <v>6705</v>
      </c>
      <c r="FN65">
        <v>21.9</v>
      </c>
      <c r="FO65">
        <v>0.2</v>
      </c>
      <c r="FP65">
        <v>361753</v>
      </c>
      <c r="FQ65">
        <v>5547</v>
      </c>
      <c r="FR65">
        <v>9</v>
      </c>
      <c r="FS65">
        <v>0.1</v>
      </c>
      <c r="FT65">
        <v>213734</v>
      </c>
      <c r="FU65">
        <v>2859</v>
      </c>
      <c r="FV65">
        <v>5.3</v>
      </c>
      <c r="FW65">
        <v>0.1</v>
      </c>
      <c r="FX65">
        <v>362414</v>
      </c>
      <c r="FY65">
        <v>4329</v>
      </c>
      <c r="FZ65">
        <v>9</v>
      </c>
      <c r="GA65">
        <v>0.1</v>
      </c>
      <c r="GB65">
        <v>4036456</v>
      </c>
      <c r="GC65">
        <v>7723</v>
      </c>
      <c r="GD65">
        <v>4036456</v>
      </c>
      <c r="GE65" t="s">
        <v>0</v>
      </c>
      <c r="GF65">
        <v>3014062</v>
      </c>
      <c r="GG65">
        <v>9724</v>
      </c>
      <c r="GH65">
        <v>74.7</v>
      </c>
      <c r="GI65">
        <v>0.2</v>
      </c>
      <c r="GJ65">
        <v>815796</v>
      </c>
      <c r="GK65">
        <v>6916</v>
      </c>
      <c r="GL65">
        <v>20.2</v>
      </c>
      <c r="GM65">
        <v>0.2</v>
      </c>
      <c r="GN65">
        <v>201063</v>
      </c>
      <c r="GO65">
        <v>3334</v>
      </c>
      <c r="GP65">
        <v>5</v>
      </c>
      <c r="GQ65">
        <v>0.1</v>
      </c>
      <c r="GR65">
        <v>5535</v>
      </c>
      <c r="GS65">
        <v>416</v>
      </c>
      <c r="GT65">
        <v>0.1</v>
      </c>
      <c r="GU65">
        <v>0.1</v>
      </c>
      <c r="GV65">
        <v>3090178</v>
      </c>
      <c r="GW65">
        <v>7622</v>
      </c>
      <c r="GX65">
        <v>3090178</v>
      </c>
      <c r="GY65" t="s">
        <v>0</v>
      </c>
      <c r="GZ65">
        <v>175989</v>
      </c>
      <c r="HA65">
        <v>2935</v>
      </c>
      <c r="HB65">
        <v>5.7</v>
      </c>
      <c r="HC65">
        <v>0.1</v>
      </c>
      <c r="HD65">
        <v>123543</v>
      </c>
      <c r="HE65">
        <v>2024</v>
      </c>
      <c r="HF65">
        <v>4</v>
      </c>
      <c r="HG65">
        <v>0.1</v>
      </c>
      <c r="HH65">
        <v>250577</v>
      </c>
      <c r="HI65">
        <v>2983</v>
      </c>
      <c r="HJ65">
        <v>8.1</v>
      </c>
      <c r="HK65">
        <v>0.1</v>
      </c>
      <c r="HL65">
        <v>256795</v>
      </c>
      <c r="HM65">
        <v>3210</v>
      </c>
      <c r="HN65">
        <v>8.3000000000000007</v>
      </c>
      <c r="HO65">
        <v>0.1</v>
      </c>
      <c r="HP65">
        <v>370726</v>
      </c>
      <c r="HQ65">
        <v>3472</v>
      </c>
      <c r="HR65">
        <v>12</v>
      </c>
      <c r="HS65">
        <v>0.1</v>
      </c>
      <c r="HT65">
        <v>534344</v>
      </c>
      <c r="HU65">
        <v>4632</v>
      </c>
      <c r="HV65">
        <v>17.3</v>
      </c>
      <c r="HW65">
        <v>0.1</v>
      </c>
      <c r="HX65">
        <v>394504</v>
      </c>
      <c r="HY65">
        <v>4418</v>
      </c>
      <c r="HZ65">
        <v>12.8</v>
      </c>
      <c r="IA65">
        <v>0.1</v>
      </c>
      <c r="IB65">
        <v>491975</v>
      </c>
      <c r="IC65">
        <v>4189</v>
      </c>
      <c r="ID65">
        <v>15.9</v>
      </c>
      <c r="IE65">
        <v>0.1</v>
      </c>
      <c r="IF65">
        <v>228637</v>
      </c>
      <c r="IG65">
        <v>2887</v>
      </c>
      <c r="IH65">
        <v>7.4</v>
      </c>
      <c r="II65">
        <v>0.1</v>
      </c>
      <c r="IJ65">
        <v>263088</v>
      </c>
      <c r="IK65">
        <v>3329</v>
      </c>
      <c r="IL65">
        <v>8.5</v>
      </c>
      <c r="IM65">
        <v>0.1</v>
      </c>
      <c r="IN65">
        <v>66149</v>
      </c>
      <c r="IO65">
        <v>285</v>
      </c>
      <c r="IP65" t="s">
        <v>0</v>
      </c>
      <c r="IQ65" t="s">
        <v>0</v>
      </c>
      <c r="IR65">
        <v>90881</v>
      </c>
      <c r="IS65">
        <v>330</v>
      </c>
      <c r="IT65" t="s">
        <v>0</v>
      </c>
      <c r="IU65" t="s">
        <v>0</v>
      </c>
      <c r="IV65">
        <v>2489048</v>
      </c>
      <c r="IW65">
        <v>6940</v>
      </c>
      <c r="IX65">
        <v>80.5</v>
      </c>
      <c r="IY65">
        <v>0.1</v>
      </c>
      <c r="IZ65">
        <v>90999</v>
      </c>
      <c r="JA65">
        <v>386</v>
      </c>
      <c r="JB65" t="s">
        <v>0</v>
      </c>
      <c r="JC65" t="s">
        <v>0</v>
      </c>
      <c r="JD65">
        <v>876523</v>
      </c>
      <c r="JE65">
        <v>3653</v>
      </c>
      <c r="JF65">
        <v>28.4</v>
      </c>
      <c r="JG65">
        <v>0.1</v>
      </c>
      <c r="JH65">
        <v>18341</v>
      </c>
      <c r="JI65">
        <v>56</v>
      </c>
      <c r="JJ65" t="s">
        <v>0</v>
      </c>
      <c r="JK65" t="s">
        <v>0</v>
      </c>
      <c r="JL65">
        <v>662147</v>
      </c>
      <c r="JM65">
        <v>5120</v>
      </c>
      <c r="JN65">
        <v>21.4</v>
      </c>
      <c r="JO65">
        <v>0.1</v>
      </c>
      <c r="JP65">
        <v>29972</v>
      </c>
      <c r="JQ65">
        <v>272</v>
      </c>
      <c r="JR65" t="s">
        <v>0</v>
      </c>
      <c r="JS65" t="s">
        <v>0</v>
      </c>
      <c r="JT65">
        <v>127948</v>
      </c>
      <c r="JU65">
        <v>1776</v>
      </c>
      <c r="JV65">
        <v>4.0999999999999996</v>
      </c>
      <c r="JW65">
        <v>0.1</v>
      </c>
      <c r="JX65">
        <v>9240</v>
      </c>
      <c r="JY65">
        <v>93</v>
      </c>
      <c r="JZ65" t="s">
        <v>0</v>
      </c>
      <c r="KA65" t="s">
        <v>0</v>
      </c>
      <c r="KB65">
        <v>61443</v>
      </c>
      <c r="KC65">
        <v>1514</v>
      </c>
      <c r="KD65">
        <v>2</v>
      </c>
      <c r="KE65">
        <v>0.1</v>
      </c>
      <c r="KF65">
        <v>2860</v>
      </c>
      <c r="KG65">
        <v>98</v>
      </c>
      <c r="KH65" t="s">
        <v>0</v>
      </c>
      <c r="KI65" t="s">
        <v>0</v>
      </c>
      <c r="KJ65">
        <v>291537</v>
      </c>
      <c r="KK65">
        <v>3488</v>
      </c>
      <c r="KL65">
        <v>9.4</v>
      </c>
      <c r="KM65">
        <v>0.1</v>
      </c>
      <c r="KN65">
        <v>2067943</v>
      </c>
      <c r="KO65">
        <v>7593</v>
      </c>
      <c r="KP65">
        <v>2067943</v>
      </c>
      <c r="KQ65" t="s">
        <v>0</v>
      </c>
      <c r="KR65">
        <v>73239</v>
      </c>
      <c r="KS65">
        <v>1963</v>
      </c>
      <c r="KT65">
        <v>3.5</v>
      </c>
      <c r="KU65">
        <v>0.1</v>
      </c>
      <c r="KV65">
        <v>45383</v>
      </c>
      <c r="KW65">
        <v>1375</v>
      </c>
      <c r="KX65">
        <v>2.2000000000000002</v>
      </c>
      <c r="KY65">
        <v>0.1</v>
      </c>
      <c r="KZ65">
        <v>118030</v>
      </c>
      <c r="LA65">
        <v>2319</v>
      </c>
      <c r="LB65">
        <v>5.7</v>
      </c>
      <c r="LC65">
        <v>0.1</v>
      </c>
      <c r="LD65">
        <v>145625</v>
      </c>
      <c r="LE65">
        <v>2592</v>
      </c>
      <c r="LF65">
        <v>7</v>
      </c>
      <c r="LG65">
        <v>0.1</v>
      </c>
      <c r="LH65">
        <v>229229</v>
      </c>
      <c r="LI65">
        <v>2841</v>
      </c>
      <c r="LJ65">
        <v>11.1</v>
      </c>
      <c r="LK65">
        <v>0.1</v>
      </c>
      <c r="LL65">
        <v>359389</v>
      </c>
      <c r="LM65">
        <v>3921</v>
      </c>
      <c r="LN65">
        <v>17.399999999999999</v>
      </c>
      <c r="LO65">
        <v>0.2</v>
      </c>
      <c r="LP65">
        <v>290629</v>
      </c>
      <c r="LQ65">
        <v>3530</v>
      </c>
      <c r="LR65">
        <v>14.1</v>
      </c>
      <c r="LS65">
        <v>0.2</v>
      </c>
      <c r="LT65">
        <v>384339</v>
      </c>
      <c r="LU65">
        <v>4830</v>
      </c>
      <c r="LV65">
        <v>18.600000000000001</v>
      </c>
      <c r="LW65">
        <v>0.2</v>
      </c>
      <c r="LX65">
        <v>191088</v>
      </c>
      <c r="LY65">
        <v>2479</v>
      </c>
      <c r="LZ65">
        <v>9.1999999999999993</v>
      </c>
      <c r="MA65">
        <v>0.1</v>
      </c>
      <c r="MB65">
        <v>230992</v>
      </c>
      <c r="MC65">
        <v>3241</v>
      </c>
      <c r="MD65">
        <v>11.2</v>
      </c>
      <c r="ME65">
        <v>0.1</v>
      </c>
      <c r="MF65">
        <v>80068</v>
      </c>
      <c r="MG65">
        <v>436</v>
      </c>
      <c r="MH65" t="s">
        <v>0</v>
      </c>
      <c r="MI65" t="s">
        <v>0</v>
      </c>
      <c r="MJ65">
        <v>105488</v>
      </c>
      <c r="MK65">
        <v>480</v>
      </c>
      <c r="ML65" t="s">
        <v>0</v>
      </c>
      <c r="MM65" t="s">
        <v>0</v>
      </c>
      <c r="MN65">
        <v>34967</v>
      </c>
      <c r="MO65">
        <v>143</v>
      </c>
      <c r="MP65" t="s">
        <v>0</v>
      </c>
      <c r="MQ65" t="s">
        <v>0</v>
      </c>
      <c r="MR65">
        <v>1022235</v>
      </c>
      <c r="MS65">
        <v>4651</v>
      </c>
      <c r="MT65">
        <v>1022235</v>
      </c>
      <c r="MU65" t="s">
        <v>0</v>
      </c>
      <c r="MV65">
        <v>40812</v>
      </c>
      <c r="MW65">
        <v>250</v>
      </c>
      <c r="MX65" t="s">
        <v>0</v>
      </c>
      <c r="MY65" t="s">
        <v>0</v>
      </c>
      <c r="MZ65">
        <v>57852</v>
      </c>
      <c r="NA65">
        <v>413</v>
      </c>
      <c r="NB65" t="s">
        <v>0</v>
      </c>
      <c r="NC65" t="s">
        <v>0</v>
      </c>
      <c r="ND65">
        <v>35535</v>
      </c>
      <c r="NE65">
        <v>137</v>
      </c>
      <c r="NF65" t="s">
        <v>0</v>
      </c>
      <c r="NG65" t="s">
        <v>0</v>
      </c>
      <c r="NH65">
        <v>54783</v>
      </c>
      <c r="NI65">
        <v>348</v>
      </c>
      <c r="NJ65" t="s">
        <v>0</v>
      </c>
      <c r="NK65" t="s">
        <v>0</v>
      </c>
      <c r="NL65">
        <v>43252</v>
      </c>
      <c r="NM65">
        <v>282</v>
      </c>
      <c r="NN65" t="s">
        <v>0</v>
      </c>
      <c r="NO65" t="s">
        <v>0</v>
      </c>
      <c r="NP65">
        <v>8096958</v>
      </c>
      <c r="NQ65">
        <v>2299</v>
      </c>
      <c r="NR65">
        <v>8096958</v>
      </c>
      <c r="NS65" t="s">
        <v>0</v>
      </c>
      <c r="NT65">
        <v>7232481</v>
      </c>
      <c r="NU65">
        <v>12253</v>
      </c>
      <c r="NV65">
        <v>89.3</v>
      </c>
      <c r="NW65">
        <v>0.2</v>
      </c>
      <c r="NX65">
        <v>6092515</v>
      </c>
      <c r="NY65">
        <v>20835</v>
      </c>
      <c r="NZ65">
        <v>75.2</v>
      </c>
      <c r="OA65">
        <v>0.3</v>
      </c>
      <c r="OB65">
        <v>2114498</v>
      </c>
      <c r="OC65">
        <v>10382</v>
      </c>
      <c r="OD65">
        <v>26.1</v>
      </c>
      <c r="OE65">
        <v>0.1</v>
      </c>
      <c r="OF65">
        <v>864477</v>
      </c>
      <c r="OG65">
        <v>13020</v>
      </c>
      <c r="OH65">
        <v>10.7</v>
      </c>
      <c r="OI65">
        <v>0.2</v>
      </c>
      <c r="OJ65">
        <v>1862757</v>
      </c>
      <c r="OK65">
        <v>878</v>
      </c>
      <c r="OL65">
        <v>1862757</v>
      </c>
      <c r="OM65" t="s">
        <v>0</v>
      </c>
      <c r="ON65">
        <v>98748</v>
      </c>
      <c r="OO65">
        <v>3193</v>
      </c>
      <c r="OP65">
        <v>5.3</v>
      </c>
      <c r="OQ65">
        <v>0.2</v>
      </c>
      <c r="OR65">
        <v>5115508</v>
      </c>
      <c r="OS65">
        <v>2431</v>
      </c>
      <c r="OT65">
        <v>5115508</v>
      </c>
      <c r="OU65" t="s">
        <v>0</v>
      </c>
      <c r="OV65">
        <v>4019825</v>
      </c>
      <c r="OW65">
        <v>7298</v>
      </c>
      <c r="OX65">
        <v>4019825</v>
      </c>
      <c r="OY65" t="s">
        <v>0</v>
      </c>
      <c r="OZ65">
        <v>3783291</v>
      </c>
      <c r="PA65">
        <v>7650</v>
      </c>
      <c r="PB65">
        <v>3783291</v>
      </c>
      <c r="PC65" t="s">
        <v>0</v>
      </c>
      <c r="PD65">
        <v>3309815</v>
      </c>
      <c r="PE65">
        <v>12027</v>
      </c>
      <c r="PF65">
        <v>87.5</v>
      </c>
      <c r="PG65">
        <v>0.2</v>
      </c>
      <c r="PH65">
        <v>3212096</v>
      </c>
      <c r="PI65">
        <v>12034</v>
      </c>
      <c r="PJ65">
        <v>84.9</v>
      </c>
      <c r="PK65">
        <v>0.2</v>
      </c>
      <c r="PL65">
        <v>190478</v>
      </c>
      <c r="PM65">
        <v>3528</v>
      </c>
      <c r="PN65">
        <v>5</v>
      </c>
      <c r="PO65">
        <v>0.1</v>
      </c>
      <c r="PP65">
        <v>473476</v>
      </c>
      <c r="PQ65">
        <v>8007</v>
      </c>
      <c r="PR65">
        <v>12.5</v>
      </c>
      <c r="PS65">
        <v>0.2</v>
      </c>
      <c r="PT65">
        <v>236534</v>
      </c>
      <c r="PU65">
        <v>3406</v>
      </c>
      <c r="PV65">
        <v>236534</v>
      </c>
      <c r="PW65" t="s">
        <v>0</v>
      </c>
      <c r="PX65">
        <v>146031</v>
      </c>
      <c r="PY65">
        <v>2691</v>
      </c>
      <c r="PZ65">
        <v>61.7</v>
      </c>
      <c r="QA65">
        <v>0.8</v>
      </c>
      <c r="QB65">
        <v>109971</v>
      </c>
      <c r="QC65">
        <v>2566</v>
      </c>
      <c r="QD65">
        <v>46.5</v>
      </c>
      <c r="QE65">
        <v>0.9</v>
      </c>
      <c r="QF65">
        <v>43195</v>
      </c>
      <c r="QG65">
        <v>1586</v>
      </c>
      <c r="QH65">
        <v>18.3</v>
      </c>
      <c r="QI65">
        <v>0.6</v>
      </c>
      <c r="QJ65">
        <v>90503</v>
      </c>
      <c r="QK65">
        <v>2402</v>
      </c>
      <c r="QL65">
        <v>38.299999999999997</v>
      </c>
      <c r="QM65">
        <v>0.8</v>
      </c>
      <c r="QN65">
        <v>1095683</v>
      </c>
      <c r="QO65">
        <v>6869</v>
      </c>
      <c r="QP65">
        <v>1095683</v>
      </c>
      <c r="QQ65" t="s">
        <v>0</v>
      </c>
      <c r="QR65">
        <v>904879</v>
      </c>
      <c r="QS65">
        <v>6197</v>
      </c>
      <c r="QT65">
        <v>82.6</v>
      </c>
      <c r="QU65">
        <v>0.3</v>
      </c>
      <c r="QV65">
        <v>676158</v>
      </c>
      <c r="QW65">
        <v>5845</v>
      </c>
      <c r="QX65">
        <v>61.7</v>
      </c>
      <c r="QY65">
        <v>0.5</v>
      </c>
      <c r="QZ65">
        <v>301691</v>
      </c>
      <c r="RA65">
        <v>4410</v>
      </c>
      <c r="RB65">
        <v>27.5</v>
      </c>
      <c r="RC65">
        <v>0.3</v>
      </c>
      <c r="RD65">
        <v>190804</v>
      </c>
      <c r="RE65">
        <v>4036</v>
      </c>
      <c r="RF65">
        <v>17.399999999999999</v>
      </c>
      <c r="RG65">
        <v>0.3</v>
      </c>
      <c r="RH65" t="s">
        <v>0</v>
      </c>
      <c r="RI65" t="s">
        <v>0</v>
      </c>
      <c r="RJ65">
        <v>8.1</v>
      </c>
      <c r="RK65">
        <v>0.1</v>
      </c>
      <c r="RL65" t="s">
        <v>0</v>
      </c>
      <c r="RM65" t="s">
        <v>0</v>
      </c>
      <c r="RN65">
        <v>12.8</v>
      </c>
      <c r="RO65">
        <v>0.3</v>
      </c>
      <c r="RP65" t="s">
        <v>0</v>
      </c>
      <c r="RQ65" t="s">
        <v>0</v>
      </c>
      <c r="RR65">
        <v>12.7</v>
      </c>
      <c r="RS65">
        <v>0.6</v>
      </c>
      <c r="RT65" t="s">
        <v>0</v>
      </c>
      <c r="RU65" t="s">
        <v>0</v>
      </c>
      <c r="RV65">
        <v>3.6</v>
      </c>
      <c r="RW65">
        <v>0.1</v>
      </c>
      <c r="RX65" t="s">
        <v>0</v>
      </c>
      <c r="RY65" t="s">
        <v>0</v>
      </c>
      <c r="RZ65">
        <v>4.8</v>
      </c>
      <c r="SA65">
        <v>0.2</v>
      </c>
      <c r="SB65" t="s">
        <v>0</v>
      </c>
      <c r="SC65" t="s">
        <v>0</v>
      </c>
      <c r="SD65">
        <v>4.2</v>
      </c>
      <c r="SE65">
        <v>0.4</v>
      </c>
      <c r="SF65" t="s">
        <v>0</v>
      </c>
      <c r="SG65" t="s">
        <v>0</v>
      </c>
      <c r="SH65">
        <v>25.2</v>
      </c>
      <c r="SI65">
        <v>0.5</v>
      </c>
      <c r="SJ65" t="s">
        <v>0</v>
      </c>
      <c r="SK65" t="s">
        <v>0</v>
      </c>
      <c r="SL65">
        <v>34.200000000000003</v>
      </c>
      <c r="SM65">
        <v>0.8</v>
      </c>
      <c r="SN65" t="s">
        <v>0</v>
      </c>
      <c r="SO65" t="s">
        <v>0</v>
      </c>
      <c r="SP65">
        <v>38.299999999999997</v>
      </c>
      <c r="SQ65">
        <v>2.2000000000000002</v>
      </c>
      <c r="SR65" t="s">
        <v>0</v>
      </c>
      <c r="SS65" t="s">
        <v>0</v>
      </c>
      <c r="ST65">
        <v>11.4</v>
      </c>
      <c r="SU65">
        <v>0.2</v>
      </c>
      <c r="SV65" t="s">
        <v>0</v>
      </c>
      <c r="SW65" t="s">
        <v>0</v>
      </c>
      <c r="SX65">
        <v>15.1</v>
      </c>
      <c r="SY65">
        <v>0.3</v>
      </c>
      <c r="SZ65" t="s">
        <v>0</v>
      </c>
      <c r="TA65" t="s">
        <v>0</v>
      </c>
      <c r="TB65">
        <v>14.8</v>
      </c>
      <c r="TC65">
        <v>0.3</v>
      </c>
      <c r="TD65" t="s">
        <v>0</v>
      </c>
      <c r="TE65" t="s">
        <v>0</v>
      </c>
      <c r="TF65">
        <v>16.600000000000001</v>
      </c>
      <c r="TG65">
        <v>0.5</v>
      </c>
      <c r="TH65" t="s">
        <v>0</v>
      </c>
      <c r="TI65" t="s">
        <v>0</v>
      </c>
      <c r="TJ65">
        <v>14.1</v>
      </c>
      <c r="TK65">
        <v>0.4</v>
      </c>
      <c r="TL65" t="s">
        <v>0</v>
      </c>
      <c r="TM65" t="s">
        <v>0</v>
      </c>
      <c r="TN65">
        <v>10.3</v>
      </c>
      <c r="TO65">
        <v>0.1</v>
      </c>
      <c r="TP65" t="s">
        <v>0</v>
      </c>
      <c r="TQ65" t="s">
        <v>0</v>
      </c>
      <c r="TR65">
        <v>10.9</v>
      </c>
      <c r="TS65">
        <v>0.2</v>
      </c>
      <c r="TT65" t="s">
        <v>0</v>
      </c>
      <c r="TU65" t="s">
        <v>0</v>
      </c>
      <c r="TV65">
        <v>7.6</v>
      </c>
      <c r="TW65">
        <v>0.2</v>
      </c>
      <c r="TX65" t="s">
        <v>0</v>
      </c>
      <c r="TY65" t="s">
        <v>0</v>
      </c>
      <c r="TZ65">
        <v>8.8000000000000007</v>
      </c>
      <c r="UA65">
        <v>0.2</v>
      </c>
      <c r="UB65" t="s">
        <v>0</v>
      </c>
      <c r="UC65" t="s">
        <v>0</v>
      </c>
      <c r="UD65">
        <v>23.1</v>
      </c>
      <c r="UE65">
        <v>0.2</v>
      </c>
    </row>
    <row r="66" spans="1:551" x14ac:dyDescent="0.25">
      <c r="A66" t="s">
        <v>681</v>
      </c>
      <c r="B66">
        <v>53</v>
      </c>
      <c r="C66" t="s">
        <v>682</v>
      </c>
      <c r="D66">
        <v>5647697</v>
      </c>
      <c r="E66">
        <v>1566</v>
      </c>
      <c r="F66">
        <v>5647697</v>
      </c>
      <c r="G66" t="s">
        <v>0</v>
      </c>
      <c r="H66">
        <v>3623304</v>
      </c>
      <c r="I66">
        <v>6830</v>
      </c>
      <c r="J66">
        <v>64.2</v>
      </c>
      <c r="K66">
        <v>0.1</v>
      </c>
      <c r="L66">
        <v>3576013</v>
      </c>
      <c r="M66">
        <v>6675</v>
      </c>
      <c r="N66">
        <v>63.3</v>
      </c>
      <c r="O66">
        <v>0.1</v>
      </c>
      <c r="P66">
        <v>3331321</v>
      </c>
      <c r="Q66">
        <v>7161</v>
      </c>
      <c r="R66">
        <v>59</v>
      </c>
      <c r="S66">
        <v>0.1</v>
      </c>
      <c r="T66">
        <v>244692</v>
      </c>
      <c r="U66">
        <v>3813</v>
      </c>
      <c r="V66">
        <v>4.3</v>
      </c>
      <c r="W66">
        <v>0.1</v>
      </c>
      <c r="X66">
        <v>47291</v>
      </c>
      <c r="Y66">
        <v>1282</v>
      </c>
      <c r="Z66">
        <v>0.8</v>
      </c>
      <c r="AA66">
        <v>0.1</v>
      </c>
      <c r="AB66">
        <v>2024393</v>
      </c>
      <c r="AC66">
        <v>6902</v>
      </c>
      <c r="AD66">
        <v>35.799999999999997</v>
      </c>
      <c r="AE66">
        <v>0.1</v>
      </c>
      <c r="AF66">
        <v>3576013</v>
      </c>
      <c r="AG66">
        <v>6675</v>
      </c>
      <c r="AH66">
        <v>3576013</v>
      </c>
      <c r="AI66" t="s">
        <v>0</v>
      </c>
      <c r="AJ66" t="s">
        <v>0</v>
      </c>
      <c r="AK66" t="s">
        <v>0</v>
      </c>
      <c r="AL66">
        <v>6.8</v>
      </c>
      <c r="AM66">
        <v>0.1</v>
      </c>
      <c r="AN66">
        <v>2846627</v>
      </c>
      <c r="AO66">
        <v>1028</v>
      </c>
      <c r="AP66">
        <v>2846627</v>
      </c>
      <c r="AQ66" t="s">
        <v>0</v>
      </c>
      <c r="AR66">
        <v>1665077</v>
      </c>
      <c r="AS66">
        <v>4713</v>
      </c>
      <c r="AT66">
        <v>58.5</v>
      </c>
      <c r="AU66">
        <v>0.2</v>
      </c>
      <c r="AV66">
        <v>1658721</v>
      </c>
      <c r="AW66">
        <v>4679</v>
      </c>
      <c r="AX66">
        <v>58.3</v>
      </c>
      <c r="AY66">
        <v>0.2</v>
      </c>
      <c r="AZ66">
        <v>1549536</v>
      </c>
      <c r="BA66">
        <v>5239</v>
      </c>
      <c r="BB66">
        <v>54.4</v>
      </c>
      <c r="BC66">
        <v>0.2</v>
      </c>
      <c r="BD66">
        <v>516781</v>
      </c>
      <c r="BE66">
        <v>2364</v>
      </c>
      <c r="BF66">
        <v>516781</v>
      </c>
      <c r="BG66" t="s">
        <v>0</v>
      </c>
      <c r="BH66">
        <v>305216</v>
      </c>
      <c r="BI66">
        <v>3051</v>
      </c>
      <c r="BJ66">
        <v>59.1</v>
      </c>
      <c r="BK66">
        <v>0.6</v>
      </c>
      <c r="BL66">
        <v>1015665</v>
      </c>
      <c r="BM66">
        <v>2419</v>
      </c>
      <c r="BN66">
        <v>1015665</v>
      </c>
      <c r="BO66" t="s">
        <v>0</v>
      </c>
      <c r="BP66">
        <v>688185</v>
      </c>
      <c r="BQ66">
        <v>5554</v>
      </c>
      <c r="BR66">
        <v>67.8</v>
      </c>
      <c r="BS66">
        <v>0.5</v>
      </c>
      <c r="BT66">
        <v>3305438</v>
      </c>
      <c r="BU66">
        <v>7184</v>
      </c>
      <c r="BV66">
        <v>3305438</v>
      </c>
      <c r="BW66" t="s">
        <v>0</v>
      </c>
      <c r="BX66">
        <v>2390182</v>
      </c>
      <c r="BY66">
        <v>8285</v>
      </c>
      <c r="BZ66">
        <v>72.3</v>
      </c>
      <c r="CA66">
        <v>0.2</v>
      </c>
      <c r="CB66">
        <v>337510</v>
      </c>
      <c r="CC66">
        <v>5085</v>
      </c>
      <c r="CD66">
        <v>10.199999999999999</v>
      </c>
      <c r="CE66">
        <v>0.2</v>
      </c>
      <c r="CF66">
        <v>204595</v>
      </c>
      <c r="CG66">
        <v>3452</v>
      </c>
      <c r="CH66">
        <v>6.2</v>
      </c>
      <c r="CI66">
        <v>0.1</v>
      </c>
      <c r="CJ66">
        <v>118088</v>
      </c>
      <c r="CK66">
        <v>3093</v>
      </c>
      <c r="CL66">
        <v>3.6</v>
      </c>
      <c r="CM66">
        <v>0.1</v>
      </c>
      <c r="CN66">
        <v>70857</v>
      </c>
      <c r="CO66">
        <v>2124</v>
      </c>
      <c r="CP66">
        <v>2.1</v>
      </c>
      <c r="CQ66">
        <v>0.1</v>
      </c>
      <c r="CR66">
        <v>184206</v>
      </c>
      <c r="CS66">
        <v>3059</v>
      </c>
      <c r="CT66">
        <v>5.6</v>
      </c>
      <c r="CU66">
        <v>0.1</v>
      </c>
      <c r="CV66">
        <v>26.7</v>
      </c>
      <c r="CW66">
        <v>0.1</v>
      </c>
      <c r="CX66" t="s">
        <v>0</v>
      </c>
      <c r="CY66" t="s">
        <v>0</v>
      </c>
      <c r="CZ66">
        <v>3331321</v>
      </c>
      <c r="DA66">
        <v>7161</v>
      </c>
      <c r="DB66">
        <v>3331321</v>
      </c>
      <c r="DC66" t="s">
        <v>0</v>
      </c>
      <c r="DD66">
        <v>1316143</v>
      </c>
      <c r="DE66">
        <v>8272</v>
      </c>
      <c r="DF66">
        <v>39.5</v>
      </c>
      <c r="DG66">
        <v>0.2</v>
      </c>
      <c r="DH66">
        <v>577191</v>
      </c>
      <c r="DI66">
        <v>6037</v>
      </c>
      <c r="DJ66">
        <v>17.3</v>
      </c>
      <c r="DK66">
        <v>0.2</v>
      </c>
      <c r="DL66">
        <v>739275</v>
      </c>
      <c r="DM66">
        <v>5397</v>
      </c>
      <c r="DN66">
        <v>22.2</v>
      </c>
      <c r="DO66">
        <v>0.1</v>
      </c>
      <c r="DP66">
        <v>320415</v>
      </c>
      <c r="DQ66">
        <v>4566</v>
      </c>
      <c r="DR66">
        <v>9.6</v>
      </c>
      <c r="DS66">
        <v>0.1</v>
      </c>
      <c r="DT66">
        <v>378297</v>
      </c>
      <c r="DU66">
        <v>4443</v>
      </c>
      <c r="DV66">
        <v>11.4</v>
      </c>
      <c r="DW66">
        <v>0.1</v>
      </c>
      <c r="DX66">
        <v>3331321</v>
      </c>
      <c r="DY66">
        <v>7161</v>
      </c>
      <c r="DZ66">
        <v>3331321</v>
      </c>
      <c r="EA66" t="s">
        <v>0</v>
      </c>
      <c r="EB66">
        <v>89001</v>
      </c>
      <c r="EC66">
        <v>2530</v>
      </c>
      <c r="ED66">
        <v>2.7</v>
      </c>
      <c r="EE66">
        <v>0.1</v>
      </c>
      <c r="EF66">
        <v>203901</v>
      </c>
      <c r="EG66">
        <v>3573</v>
      </c>
      <c r="EH66">
        <v>6.1</v>
      </c>
      <c r="EI66">
        <v>0.1</v>
      </c>
      <c r="EJ66">
        <v>350233</v>
      </c>
      <c r="EK66">
        <v>4432</v>
      </c>
      <c r="EL66">
        <v>10.5</v>
      </c>
      <c r="EM66">
        <v>0.1</v>
      </c>
      <c r="EN66">
        <v>95021</v>
      </c>
      <c r="EO66">
        <v>2194</v>
      </c>
      <c r="EP66">
        <v>2.9</v>
      </c>
      <c r="EQ66">
        <v>0.1</v>
      </c>
      <c r="ER66">
        <v>392873</v>
      </c>
      <c r="ES66">
        <v>4753</v>
      </c>
      <c r="ET66">
        <v>11.8</v>
      </c>
      <c r="EU66">
        <v>0.1</v>
      </c>
      <c r="EV66">
        <v>173836</v>
      </c>
      <c r="EW66">
        <v>2651</v>
      </c>
      <c r="EX66">
        <v>5.2</v>
      </c>
      <c r="EY66">
        <v>0.1</v>
      </c>
      <c r="EZ66">
        <v>76782</v>
      </c>
      <c r="FA66">
        <v>2058</v>
      </c>
      <c r="FB66">
        <v>2.2999999999999998</v>
      </c>
      <c r="FC66">
        <v>0.1</v>
      </c>
      <c r="FD66">
        <v>180158</v>
      </c>
      <c r="FE66">
        <v>3210</v>
      </c>
      <c r="FF66">
        <v>5.4</v>
      </c>
      <c r="FG66">
        <v>0.1</v>
      </c>
      <c r="FH66">
        <v>415393</v>
      </c>
      <c r="FI66">
        <v>4348</v>
      </c>
      <c r="FJ66">
        <v>12.5</v>
      </c>
      <c r="FK66">
        <v>0.1</v>
      </c>
      <c r="FL66">
        <v>713828</v>
      </c>
      <c r="FM66">
        <v>6078</v>
      </c>
      <c r="FN66">
        <v>21.4</v>
      </c>
      <c r="FO66">
        <v>0.2</v>
      </c>
      <c r="FP66">
        <v>308034</v>
      </c>
      <c r="FQ66">
        <v>4584</v>
      </c>
      <c r="FR66">
        <v>9.1999999999999993</v>
      </c>
      <c r="FS66">
        <v>0.1</v>
      </c>
      <c r="FT66">
        <v>156764</v>
      </c>
      <c r="FU66">
        <v>2768</v>
      </c>
      <c r="FV66">
        <v>4.7</v>
      </c>
      <c r="FW66">
        <v>0.1</v>
      </c>
      <c r="FX66">
        <v>175497</v>
      </c>
      <c r="FY66">
        <v>2665</v>
      </c>
      <c r="FZ66">
        <v>5.3</v>
      </c>
      <c r="GA66">
        <v>0.1</v>
      </c>
      <c r="GB66">
        <v>3331321</v>
      </c>
      <c r="GC66">
        <v>7161</v>
      </c>
      <c r="GD66">
        <v>3331321</v>
      </c>
      <c r="GE66" t="s">
        <v>0</v>
      </c>
      <c r="GF66">
        <v>2592946</v>
      </c>
      <c r="GG66">
        <v>7212</v>
      </c>
      <c r="GH66">
        <v>77.8</v>
      </c>
      <c r="GI66">
        <v>0.2</v>
      </c>
      <c r="GJ66">
        <v>533965</v>
      </c>
      <c r="GK66">
        <v>6164</v>
      </c>
      <c r="GL66">
        <v>16</v>
      </c>
      <c r="GM66">
        <v>0.2</v>
      </c>
      <c r="GN66">
        <v>198621</v>
      </c>
      <c r="GO66">
        <v>3390</v>
      </c>
      <c r="GP66">
        <v>6</v>
      </c>
      <c r="GQ66">
        <v>0.1</v>
      </c>
      <c r="GR66">
        <v>5789</v>
      </c>
      <c r="GS66">
        <v>499</v>
      </c>
      <c r="GT66">
        <v>0.2</v>
      </c>
      <c r="GU66">
        <v>0.1</v>
      </c>
      <c r="GV66">
        <v>2696606</v>
      </c>
      <c r="GW66">
        <v>6024</v>
      </c>
      <c r="GX66">
        <v>2696606</v>
      </c>
      <c r="GY66" t="s">
        <v>0</v>
      </c>
      <c r="GZ66">
        <v>159844</v>
      </c>
      <c r="HA66">
        <v>2786</v>
      </c>
      <c r="HB66">
        <v>5.9</v>
      </c>
      <c r="HC66">
        <v>0.1</v>
      </c>
      <c r="HD66">
        <v>107677</v>
      </c>
      <c r="HE66">
        <v>2309</v>
      </c>
      <c r="HF66">
        <v>4</v>
      </c>
      <c r="HG66">
        <v>0.1</v>
      </c>
      <c r="HH66">
        <v>227113</v>
      </c>
      <c r="HI66">
        <v>3322</v>
      </c>
      <c r="HJ66">
        <v>8.4</v>
      </c>
      <c r="HK66">
        <v>0.1</v>
      </c>
      <c r="HL66">
        <v>234455</v>
      </c>
      <c r="HM66">
        <v>3303</v>
      </c>
      <c r="HN66">
        <v>8.6999999999999993</v>
      </c>
      <c r="HO66">
        <v>0.1</v>
      </c>
      <c r="HP66">
        <v>342648</v>
      </c>
      <c r="HQ66">
        <v>3870</v>
      </c>
      <c r="HR66">
        <v>12.7</v>
      </c>
      <c r="HS66">
        <v>0.1</v>
      </c>
      <c r="HT66">
        <v>496567</v>
      </c>
      <c r="HU66">
        <v>4168</v>
      </c>
      <c r="HV66">
        <v>18.399999999999999</v>
      </c>
      <c r="HW66">
        <v>0.2</v>
      </c>
      <c r="HX66">
        <v>361540</v>
      </c>
      <c r="HY66">
        <v>3994</v>
      </c>
      <c r="HZ66">
        <v>13.4</v>
      </c>
      <c r="IA66">
        <v>0.1</v>
      </c>
      <c r="IB66">
        <v>421056</v>
      </c>
      <c r="IC66">
        <v>4587</v>
      </c>
      <c r="ID66">
        <v>15.6</v>
      </c>
      <c r="IE66">
        <v>0.2</v>
      </c>
      <c r="IF66">
        <v>175400</v>
      </c>
      <c r="IG66">
        <v>2463</v>
      </c>
      <c r="IH66">
        <v>6.5</v>
      </c>
      <c r="II66">
        <v>0.1</v>
      </c>
      <c r="IJ66">
        <v>170306</v>
      </c>
      <c r="IK66">
        <v>2587</v>
      </c>
      <c r="IL66">
        <v>6.3</v>
      </c>
      <c r="IM66">
        <v>0.1</v>
      </c>
      <c r="IN66">
        <v>62848</v>
      </c>
      <c r="IO66">
        <v>343</v>
      </c>
      <c r="IP66" t="s">
        <v>0</v>
      </c>
      <c r="IQ66" t="s">
        <v>0</v>
      </c>
      <c r="IR66">
        <v>84022</v>
      </c>
      <c r="IS66">
        <v>376</v>
      </c>
      <c r="IT66" t="s">
        <v>0</v>
      </c>
      <c r="IU66" t="s">
        <v>0</v>
      </c>
      <c r="IV66">
        <v>2119699</v>
      </c>
      <c r="IW66">
        <v>5814</v>
      </c>
      <c r="IX66">
        <v>78.599999999999994</v>
      </c>
      <c r="IY66">
        <v>0.1</v>
      </c>
      <c r="IZ66">
        <v>85462</v>
      </c>
      <c r="JA66">
        <v>403</v>
      </c>
      <c r="JB66" t="s">
        <v>0</v>
      </c>
      <c r="JC66" t="s">
        <v>0</v>
      </c>
      <c r="JD66">
        <v>767792</v>
      </c>
      <c r="JE66">
        <v>3126</v>
      </c>
      <c r="JF66">
        <v>28.5</v>
      </c>
      <c r="JG66">
        <v>0.1</v>
      </c>
      <c r="JH66">
        <v>18867</v>
      </c>
      <c r="JI66">
        <v>65</v>
      </c>
      <c r="JJ66" t="s">
        <v>0</v>
      </c>
      <c r="JK66" t="s">
        <v>0</v>
      </c>
      <c r="JL66">
        <v>507915</v>
      </c>
      <c r="JM66">
        <v>3719</v>
      </c>
      <c r="JN66">
        <v>18.8</v>
      </c>
      <c r="JO66">
        <v>0.1</v>
      </c>
      <c r="JP66">
        <v>25251</v>
      </c>
      <c r="JQ66">
        <v>294</v>
      </c>
      <c r="JR66" t="s">
        <v>0</v>
      </c>
      <c r="JS66" t="s">
        <v>0</v>
      </c>
      <c r="JT66">
        <v>129387</v>
      </c>
      <c r="JU66">
        <v>2385</v>
      </c>
      <c r="JV66">
        <v>4.8</v>
      </c>
      <c r="JW66">
        <v>0.1</v>
      </c>
      <c r="JX66">
        <v>9790</v>
      </c>
      <c r="JY66">
        <v>98</v>
      </c>
      <c r="JZ66" t="s">
        <v>0</v>
      </c>
      <c r="KA66" t="s">
        <v>0</v>
      </c>
      <c r="KB66">
        <v>98603</v>
      </c>
      <c r="KC66">
        <v>2006</v>
      </c>
      <c r="KD66">
        <v>3.7</v>
      </c>
      <c r="KE66">
        <v>0.1</v>
      </c>
      <c r="KF66">
        <v>2968</v>
      </c>
      <c r="KG66">
        <v>82</v>
      </c>
      <c r="KH66" t="s">
        <v>0</v>
      </c>
      <c r="KI66" t="s">
        <v>0</v>
      </c>
      <c r="KJ66">
        <v>374145</v>
      </c>
      <c r="KK66">
        <v>3522</v>
      </c>
      <c r="KL66">
        <v>13.9</v>
      </c>
      <c r="KM66">
        <v>0.1</v>
      </c>
      <c r="KN66">
        <v>1738213</v>
      </c>
      <c r="KO66">
        <v>6822</v>
      </c>
      <c r="KP66">
        <v>1738213</v>
      </c>
      <c r="KQ66" t="s">
        <v>0</v>
      </c>
      <c r="KR66">
        <v>61098</v>
      </c>
      <c r="KS66">
        <v>1945</v>
      </c>
      <c r="KT66">
        <v>3.5</v>
      </c>
      <c r="KU66">
        <v>0.1</v>
      </c>
      <c r="KV66">
        <v>39946</v>
      </c>
      <c r="KW66">
        <v>1347</v>
      </c>
      <c r="KX66">
        <v>2.2999999999999998</v>
      </c>
      <c r="KY66">
        <v>0.1</v>
      </c>
      <c r="KZ66">
        <v>99402</v>
      </c>
      <c r="LA66">
        <v>1972</v>
      </c>
      <c r="LB66">
        <v>5.7</v>
      </c>
      <c r="LC66">
        <v>0.1</v>
      </c>
      <c r="LD66">
        <v>122970</v>
      </c>
      <c r="LE66">
        <v>2467</v>
      </c>
      <c r="LF66">
        <v>7.1</v>
      </c>
      <c r="LG66">
        <v>0.1</v>
      </c>
      <c r="LH66">
        <v>199711</v>
      </c>
      <c r="LI66">
        <v>2913</v>
      </c>
      <c r="LJ66">
        <v>11.5</v>
      </c>
      <c r="LK66">
        <v>0.2</v>
      </c>
      <c r="LL66">
        <v>327664</v>
      </c>
      <c r="LM66">
        <v>3708</v>
      </c>
      <c r="LN66">
        <v>18.899999999999999</v>
      </c>
      <c r="LO66">
        <v>0.2</v>
      </c>
      <c r="LP66">
        <v>263880</v>
      </c>
      <c r="LQ66">
        <v>3681</v>
      </c>
      <c r="LR66">
        <v>15.2</v>
      </c>
      <c r="LS66">
        <v>0.2</v>
      </c>
      <c r="LT66">
        <v>333097</v>
      </c>
      <c r="LU66">
        <v>4229</v>
      </c>
      <c r="LV66">
        <v>19.2</v>
      </c>
      <c r="LW66">
        <v>0.2</v>
      </c>
      <c r="LX66">
        <v>145212</v>
      </c>
      <c r="LY66">
        <v>2289</v>
      </c>
      <c r="LZ66">
        <v>8.4</v>
      </c>
      <c r="MA66">
        <v>0.1</v>
      </c>
      <c r="MB66">
        <v>145233</v>
      </c>
      <c r="MC66">
        <v>2301</v>
      </c>
      <c r="MD66">
        <v>8.4</v>
      </c>
      <c r="ME66">
        <v>0.1</v>
      </c>
      <c r="MF66">
        <v>76507</v>
      </c>
      <c r="MG66">
        <v>403</v>
      </c>
      <c r="MH66" t="s">
        <v>0</v>
      </c>
      <c r="MI66" t="s">
        <v>0</v>
      </c>
      <c r="MJ66">
        <v>98185</v>
      </c>
      <c r="MK66">
        <v>484</v>
      </c>
      <c r="ML66" t="s">
        <v>0</v>
      </c>
      <c r="MM66" t="s">
        <v>0</v>
      </c>
      <c r="MN66">
        <v>32999</v>
      </c>
      <c r="MO66">
        <v>152</v>
      </c>
      <c r="MP66" t="s">
        <v>0</v>
      </c>
      <c r="MQ66" t="s">
        <v>0</v>
      </c>
      <c r="MR66">
        <v>958393</v>
      </c>
      <c r="MS66">
        <v>4692</v>
      </c>
      <c r="MT66">
        <v>958393</v>
      </c>
      <c r="MU66" t="s">
        <v>0</v>
      </c>
      <c r="MV66">
        <v>39131</v>
      </c>
      <c r="MW66">
        <v>391</v>
      </c>
      <c r="MX66" t="s">
        <v>0</v>
      </c>
      <c r="MY66" t="s">
        <v>0</v>
      </c>
      <c r="MZ66">
        <v>54528</v>
      </c>
      <c r="NA66">
        <v>458</v>
      </c>
      <c r="NB66" t="s">
        <v>0</v>
      </c>
      <c r="NC66" t="s">
        <v>0</v>
      </c>
      <c r="ND66">
        <v>34886</v>
      </c>
      <c r="NE66">
        <v>243</v>
      </c>
      <c r="NF66" t="s">
        <v>0</v>
      </c>
      <c r="NG66" t="s">
        <v>0</v>
      </c>
      <c r="NH66">
        <v>56147</v>
      </c>
      <c r="NI66">
        <v>363</v>
      </c>
      <c r="NJ66" t="s">
        <v>0</v>
      </c>
      <c r="NK66" t="s">
        <v>0</v>
      </c>
      <c r="NL66">
        <v>43246</v>
      </c>
      <c r="NM66">
        <v>327</v>
      </c>
      <c r="NN66" t="s">
        <v>0</v>
      </c>
      <c r="NO66" t="s">
        <v>0</v>
      </c>
      <c r="NP66">
        <v>6967768</v>
      </c>
      <c r="NQ66">
        <v>1295</v>
      </c>
      <c r="NR66">
        <v>6967768</v>
      </c>
      <c r="NS66" t="s">
        <v>0</v>
      </c>
      <c r="NT66">
        <v>6282974</v>
      </c>
      <c r="NU66">
        <v>8895</v>
      </c>
      <c r="NV66">
        <v>90.2</v>
      </c>
      <c r="NW66">
        <v>0.1</v>
      </c>
      <c r="NX66">
        <v>4898583</v>
      </c>
      <c r="NY66">
        <v>18670</v>
      </c>
      <c r="NZ66">
        <v>70.3</v>
      </c>
      <c r="OA66">
        <v>0.3</v>
      </c>
      <c r="OB66">
        <v>2252254</v>
      </c>
      <c r="OC66">
        <v>11861</v>
      </c>
      <c r="OD66">
        <v>32.299999999999997</v>
      </c>
      <c r="OE66">
        <v>0.2</v>
      </c>
      <c r="OF66">
        <v>684794</v>
      </c>
      <c r="OG66">
        <v>9283</v>
      </c>
      <c r="OH66">
        <v>9.8000000000000007</v>
      </c>
      <c r="OI66">
        <v>0.1</v>
      </c>
      <c r="OJ66">
        <v>1603071</v>
      </c>
      <c r="OK66">
        <v>369</v>
      </c>
      <c r="OL66">
        <v>1603071</v>
      </c>
      <c r="OM66" t="s">
        <v>0</v>
      </c>
      <c r="ON66">
        <v>68361</v>
      </c>
      <c r="OO66">
        <v>2374</v>
      </c>
      <c r="OP66">
        <v>4.3</v>
      </c>
      <c r="OQ66">
        <v>0.1</v>
      </c>
      <c r="OR66">
        <v>4392008</v>
      </c>
      <c r="OS66">
        <v>1362</v>
      </c>
      <c r="OT66">
        <v>4392008</v>
      </c>
      <c r="OU66" t="s">
        <v>0</v>
      </c>
      <c r="OV66">
        <v>3373697</v>
      </c>
      <c r="OW66">
        <v>6072</v>
      </c>
      <c r="OX66">
        <v>3373697</v>
      </c>
      <c r="OY66" t="s">
        <v>0</v>
      </c>
      <c r="OZ66">
        <v>3146193</v>
      </c>
      <c r="PA66">
        <v>6514</v>
      </c>
      <c r="PB66">
        <v>3146193</v>
      </c>
      <c r="PC66" t="s">
        <v>0</v>
      </c>
      <c r="PD66">
        <v>2769434</v>
      </c>
      <c r="PE66">
        <v>9050</v>
      </c>
      <c r="PF66">
        <v>88</v>
      </c>
      <c r="PG66">
        <v>0.2</v>
      </c>
      <c r="PH66">
        <v>2579572</v>
      </c>
      <c r="PI66">
        <v>10179</v>
      </c>
      <c r="PJ66">
        <v>82</v>
      </c>
      <c r="PK66">
        <v>0.3</v>
      </c>
      <c r="PL66">
        <v>279789</v>
      </c>
      <c r="PM66">
        <v>4189</v>
      </c>
      <c r="PN66">
        <v>8.9</v>
      </c>
      <c r="PO66">
        <v>0.1</v>
      </c>
      <c r="PP66">
        <v>376759</v>
      </c>
      <c r="PQ66">
        <v>6381</v>
      </c>
      <c r="PR66">
        <v>12</v>
      </c>
      <c r="PS66">
        <v>0.2</v>
      </c>
      <c r="PT66">
        <v>227504</v>
      </c>
      <c r="PU66">
        <v>3669</v>
      </c>
      <c r="PV66">
        <v>227504</v>
      </c>
      <c r="PW66" t="s">
        <v>0</v>
      </c>
      <c r="PX66">
        <v>149933</v>
      </c>
      <c r="PY66">
        <v>2749</v>
      </c>
      <c r="PZ66">
        <v>65.900000000000006</v>
      </c>
      <c r="QA66">
        <v>0.7</v>
      </c>
      <c r="QB66">
        <v>96873</v>
      </c>
      <c r="QC66">
        <v>2125</v>
      </c>
      <c r="QD66">
        <v>42.6</v>
      </c>
      <c r="QE66">
        <v>0.6</v>
      </c>
      <c r="QF66">
        <v>59774</v>
      </c>
      <c r="QG66">
        <v>1937</v>
      </c>
      <c r="QH66">
        <v>26.3</v>
      </c>
      <c r="QI66">
        <v>0.8</v>
      </c>
      <c r="QJ66">
        <v>77571</v>
      </c>
      <c r="QK66">
        <v>2124</v>
      </c>
      <c r="QL66">
        <v>34.1</v>
      </c>
      <c r="QM66">
        <v>0.7</v>
      </c>
      <c r="QN66">
        <v>1018311</v>
      </c>
      <c r="QO66">
        <v>6216</v>
      </c>
      <c r="QP66">
        <v>1018311</v>
      </c>
      <c r="QQ66" t="s">
        <v>0</v>
      </c>
      <c r="QR66">
        <v>863439</v>
      </c>
      <c r="QS66">
        <v>5907</v>
      </c>
      <c r="QT66">
        <v>84.8</v>
      </c>
      <c r="QU66">
        <v>0.3</v>
      </c>
      <c r="QV66">
        <v>566698</v>
      </c>
      <c r="QW66">
        <v>4824</v>
      </c>
      <c r="QX66">
        <v>55.7</v>
      </c>
      <c r="QY66">
        <v>0.5</v>
      </c>
      <c r="QZ66">
        <v>370447</v>
      </c>
      <c r="RA66">
        <v>5293</v>
      </c>
      <c r="RB66">
        <v>36.4</v>
      </c>
      <c r="RC66">
        <v>0.4</v>
      </c>
      <c r="RD66">
        <v>154872</v>
      </c>
      <c r="RE66">
        <v>3321</v>
      </c>
      <c r="RF66">
        <v>15.2</v>
      </c>
      <c r="RG66">
        <v>0.3</v>
      </c>
      <c r="RH66" t="s">
        <v>0</v>
      </c>
      <c r="RI66" t="s">
        <v>0</v>
      </c>
      <c r="RJ66">
        <v>8.4</v>
      </c>
      <c r="RK66">
        <v>0.2</v>
      </c>
      <c r="RL66" t="s">
        <v>0</v>
      </c>
      <c r="RM66" t="s">
        <v>0</v>
      </c>
      <c r="RN66">
        <v>13.6</v>
      </c>
      <c r="RO66">
        <v>0.3</v>
      </c>
      <c r="RP66" t="s">
        <v>0</v>
      </c>
      <c r="RQ66" t="s">
        <v>0</v>
      </c>
      <c r="RR66">
        <v>13.6</v>
      </c>
      <c r="RS66">
        <v>0.7</v>
      </c>
      <c r="RT66" t="s">
        <v>0</v>
      </c>
      <c r="RU66" t="s">
        <v>0</v>
      </c>
      <c r="RV66">
        <v>4.2</v>
      </c>
      <c r="RW66">
        <v>0.1</v>
      </c>
      <c r="RX66" t="s">
        <v>0</v>
      </c>
      <c r="RY66" t="s">
        <v>0</v>
      </c>
      <c r="RZ66">
        <v>6.1</v>
      </c>
      <c r="SA66">
        <v>0.2</v>
      </c>
      <c r="SB66" t="s">
        <v>0</v>
      </c>
      <c r="SC66" t="s">
        <v>0</v>
      </c>
      <c r="SD66">
        <v>4.9000000000000004</v>
      </c>
      <c r="SE66">
        <v>0.5</v>
      </c>
      <c r="SF66" t="s">
        <v>0</v>
      </c>
      <c r="SG66" t="s">
        <v>0</v>
      </c>
      <c r="SH66">
        <v>26.5</v>
      </c>
      <c r="SI66">
        <v>0.7</v>
      </c>
      <c r="SJ66" t="s">
        <v>0</v>
      </c>
      <c r="SK66" t="s">
        <v>0</v>
      </c>
      <c r="SL66">
        <v>35.4</v>
      </c>
      <c r="SM66">
        <v>0.9</v>
      </c>
      <c r="SN66" t="s">
        <v>0</v>
      </c>
      <c r="SO66" t="s">
        <v>0</v>
      </c>
      <c r="SP66">
        <v>40.299999999999997</v>
      </c>
      <c r="SQ66">
        <v>2.2999999999999998</v>
      </c>
      <c r="SR66" t="s">
        <v>0</v>
      </c>
      <c r="SS66" t="s">
        <v>0</v>
      </c>
      <c r="ST66">
        <v>12.7</v>
      </c>
      <c r="SU66">
        <v>0.2</v>
      </c>
      <c r="SV66" t="s">
        <v>0</v>
      </c>
      <c r="SW66" t="s">
        <v>0</v>
      </c>
      <c r="SX66">
        <v>16.5</v>
      </c>
      <c r="SY66">
        <v>0.4</v>
      </c>
      <c r="SZ66" t="s">
        <v>0</v>
      </c>
      <c r="TA66" t="s">
        <v>0</v>
      </c>
      <c r="TB66">
        <v>16.100000000000001</v>
      </c>
      <c r="TC66">
        <v>0.4</v>
      </c>
      <c r="TD66" t="s">
        <v>0</v>
      </c>
      <c r="TE66" t="s">
        <v>0</v>
      </c>
      <c r="TF66">
        <v>17.899999999999999</v>
      </c>
      <c r="TG66">
        <v>0.6</v>
      </c>
      <c r="TH66" t="s">
        <v>0</v>
      </c>
      <c r="TI66" t="s">
        <v>0</v>
      </c>
      <c r="TJ66">
        <v>15.4</v>
      </c>
      <c r="TK66">
        <v>0.4</v>
      </c>
      <c r="TL66" t="s">
        <v>0</v>
      </c>
      <c r="TM66" t="s">
        <v>0</v>
      </c>
      <c r="TN66">
        <v>11.6</v>
      </c>
      <c r="TO66">
        <v>0.1</v>
      </c>
      <c r="TP66" t="s">
        <v>0</v>
      </c>
      <c r="TQ66" t="s">
        <v>0</v>
      </c>
      <c r="TR66">
        <v>12.4</v>
      </c>
      <c r="TS66">
        <v>0.2</v>
      </c>
      <c r="TT66" t="s">
        <v>0</v>
      </c>
      <c r="TU66" t="s">
        <v>0</v>
      </c>
      <c r="TV66">
        <v>7.9</v>
      </c>
      <c r="TW66">
        <v>0.2</v>
      </c>
      <c r="TX66" t="s">
        <v>0</v>
      </c>
      <c r="TY66" t="s">
        <v>0</v>
      </c>
      <c r="TZ66">
        <v>9.5</v>
      </c>
      <c r="UA66">
        <v>0.2</v>
      </c>
      <c r="UB66" t="s">
        <v>0</v>
      </c>
      <c r="UC66" t="s">
        <v>0</v>
      </c>
      <c r="UD66">
        <v>24.8</v>
      </c>
      <c r="UE66">
        <v>0.2</v>
      </c>
    </row>
    <row r="67" spans="1:551" x14ac:dyDescent="0.25">
      <c r="A67" t="s">
        <v>683</v>
      </c>
      <c r="B67">
        <v>54</v>
      </c>
      <c r="C67" t="s">
        <v>684</v>
      </c>
      <c r="D67">
        <v>1509212</v>
      </c>
      <c r="E67">
        <v>803</v>
      </c>
      <c r="F67">
        <v>1509212</v>
      </c>
      <c r="G67" t="s">
        <v>0</v>
      </c>
      <c r="H67">
        <v>812480</v>
      </c>
      <c r="I67">
        <v>3837</v>
      </c>
      <c r="J67">
        <v>53.8</v>
      </c>
      <c r="K67">
        <v>0.2</v>
      </c>
      <c r="L67">
        <v>811627</v>
      </c>
      <c r="M67">
        <v>3792</v>
      </c>
      <c r="N67">
        <v>53.8</v>
      </c>
      <c r="O67">
        <v>0.2</v>
      </c>
      <c r="P67">
        <v>750412</v>
      </c>
      <c r="Q67">
        <v>4063</v>
      </c>
      <c r="R67">
        <v>49.7</v>
      </c>
      <c r="S67">
        <v>0.3</v>
      </c>
      <c r="T67">
        <v>61215</v>
      </c>
      <c r="U67">
        <v>1831</v>
      </c>
      <c r="V67">
        <v>4.0999999999999996</v>
      </c>
      <c r="W67">
        <v>0.1</v>
      </c>
      <c r="X67">
        <v>853</v>
      </c>
      <c r="Y67">
        <v>194</v>
      </c>
      <c r="Z67">
        <v>0.1</v>
      </c>
      <c r="AA67">
        <v>0.1</v>
      </c>
      <c r="AB67">
        <v>696732</v>
      </c>
      <c r="AC67">
        <v>3699</v>
      </c>
      <c r="AD67">
        <v>46.2</v>
      </c>
      <c r="AE67">
        <v>0.2</v>
      </c>
      <c r="AF67">
        <v>811627</v>
      </c>
      <c r="AG67">
        <v>3792</v>
      </c>
      <c r="AH67">
        <v>811627</v>
      </c>
      <c r="AI67" t="s">
        <v>0</v>
      </c>
      <c r="AJ67" t="s">
        <v>0</v>
      </c>
      <c r="AK67" t="s">
        <v>0</v>
      </c>
      <c r="AL67">
        <v>7.5</v>
      </c>
      <c r="AM67">
        <v>0.2</v>
      </c>
      <c r="AN67">
        <v>769611</v>
      </c>
      <c r="AO67">
        <v>804</v>
      </c>
      <c r="AP67">
        <v>769611</v>
      </c>
      <c r="AQ67" t="s">
        <v>0</v>
      </c>
      <c r="AR67">
        <v>378628</v>
      </c>
      <c r="AS67">
        <v>2979</v>
      </c>
      <c r="AT67">
        <v>49.2</v>
      </c>
      <c r="AU67">
        <v>0.4</v>
      </c>
      <c r="AV67">
        <v>378463</v>
      </c>
      <c r="AW67">
        <v>2975</v>
      </c>
      <c r="AX67">
        <v>49.2</v>
      </c>
      <c r="AY67">
        <v>0.4</v>
      </c>
      <c r="AZ67">
        <v>354321</v>
      </c>
      <c r="BA67">
        <v>3067</v>
      </c>
      <c r="BB67">
        <v>46</v>
      </c>
      <c r="BC67">
        <v>0.4</v>
      </c>
      <c r="BD67">
        <v>116228</v>
      </c>
      <c r="BE67">
        <v>981</v>
      </c>
      <c r="BF67">
        <v>116228</v>
      </c>
      <c r="BG67" t="s">
        <v>0</v>
      </c>
      <c r="BH67">
        <v>68465</v>
      </c>
      <c r="BI67">
        <v>1744</v>
      </c>
      <c r="BJ67">
        <v>58.9</v>
      </c>
      <c r="BK67">
        <v>1.4</v>
      </c>
      <c r="BL67">
        <v>236665</v>
      </c>
      <c r="BM67">
        <v>1443</v>
      </c>
      <c r="BN67">
        <v>236665</v>
      </c>
      <c r="BO67" t="s">
        <v>0</v>
      </c>
      <c r="BP67">
        <v>153085</v>
      </c>
      <c r="BQ67">
        <v>2024</v>
      </c>
      <c r="BR67">
        <v>64.7</v>
      </c>
      <c r="BS67">
        <v>0.8</v>
      </c>
      <c r="BT67">
        <v>734644</v>
      </c>
      <c r="BU67">
        <v>4091</v>
      </c>
      <c r="BV67">
        <v>734644</v>
      </c>
      <c r="BW67" t="s">
        <v>0</v>
      </c>
      <c r="BX67">
        <v>602679</v>
      </c>
      <c r="BY67">
        <v>4405</v>
      </c>
      <c r="BZ67">
        <v>82</v>
      </c>
      <c r="CA67">
        <v>0.3</v>
      </c>
      <c r="CB67">
        <v>72810</v>
      </c>
      <c r="CC67">
        <v>2402</v>
      </c>
      <c r="CD67">
        <v>9.9</v>
      </c>
      <c r="CE67">
        <v>0.3</v>
      </c>
      <c r="CF67">
        <v>6288</v>
      </c>
      <c r="CG67">
        <v>598</v>
      </c>
      <c r="CH67">
        <v>0.9</v>
      </c>
      <c r="CI67">
        <v>0.1</v>
      </c>
      <c r="CJ67">
        <v>21569</v>
      </c>
      <c r="CK67">
        <v>1048</v>
      </c>
      <c r="CL67">
        <v>2.9</v>
      </c>
      <c r="CM67">
        <v>0.1</v>
      </c>
      <c r="CN67">
        <v>8424</v>
      </c>
      <c r="CO67">
        <v>672</v>
      </c>
      <c r="CP67">
        <v>1.1000000000000001</v>
      </c>
      <c r="CQ67">
        <v>0.1</v>
      </c>
      <c r="CR67">
        <v>22874</v>
      </c>
      <c r="CS67">
        <v>1087</v>
      </c>
      <c r="CT67">
        <v>3.1</v>
      </c>
      <c r="CU67">
        <v>0.2</v>
      </c>
      <c r="CV67">
        <v>25.6</v>
      </c>
      <c r="CW67">
        <v>0.2</v>
      </c>
      <c r="CX67" t="s">
        <v>0</v>
      </c>
      <c r="CY67" t="s">
        <v>0</v>
      </c>
      <c r="CZ67">
        <v>750412</v>
      </c>
      <c r="DA67">
        <v>4063</v>
      </c>
      <c r="DB67">
        <v>750412</v>
      </c>
      <c r="DC67" t="s">
        <v>0</v>
      </c>
      <c r="DD67">
        <v>242501</v>
      </c>
      <c r="DE67">
        <v>3510</v>
      </c>
      <c r="DF67">
        <v>32.299999999999997</v>
      </c>
      <c r="DG67">
        <v>0.4</v>
      </c>
      <c r="DH67">
        <v>144963</v>
      </c>
      <c r="DI67">
        <v>2555</v>
      </c>
      <c r="DJ67">
        <v>19.3</v>
      </c>
      <c r="DK67">
        <v>0.3</v>
      </c>
      <c r="DL67">
        <v>179113</v>
      </c>
      <c r="DM67">
        <v>2839</v>
      </c>
      <c r="DN67">
        <v>23.9</v>
      </c>
      <c r="DO67">
        <v>0.4</v>
      </c>
      <c r="DP67">
        <v>87111</v>
      </c>
      <c r="DQ67">
        <v>2020</v>
      </c>
      <c r="DR67">
        <v>11.6</v>
      </c>
      <c r="DS67">
        <v>0.3</v>
      </c>
      <c r="DT67">
        <v>96724</v>
      </c>
      <c r="DU67">
        <v>2026</v>
      </c>
      <c r="DV67">
        <v>12.9</v>
      </c>
      <c r="DW67">
        <v>0.3</v>
      </c>
      <c r="DX67">
        <v>750412</v>
      </c>
      <c r="DY67">
        <v>4063</v>
      </c>
      <c r="DZ67">
        <v>750412</v>
      </c>
      <c r="EA67" t="s">
        <v>0</v>
      </c>
      <c r="EB67">
        <v>36551</v>
      </c>
      <c r="EC67">
        <v>1214</v>
      </c>
      <c r="ED67">
        <v>4.9000000000000004</v>
      </c>
      <c r="EE67">
        <v>0.2</v>
      </c>
      <c r="EF67">
        <v>46550</v>
      </c>
      <c r="EG67">
        <v>1561</v>
      </c>
      <c r="EH67">
        <v>6.2</v>
      </c>
      <c r="EI67">
        <v>0.2</v>
      </c>
      <c r="EJ67">
        <v>60035</v>
      </c>
      <c r="EK67">
        <v>1770</v>
      </c>
      <c r="EL67">
        <v>8</v>
      </c>
      <c r="EM67">
        <v>0.2</v>
      </c>
      <c r="EN67">
        <v>16430</v>
      </c>
      <c r="EO67">
        <v>910</v>
      </c>
      <c r="EP67">
        <v>2.2000000000000002</v>
      </c>
      <c r="EQ67">
        <v>0.1</v>
      </c>
      <c r="ER67">
        <v>92878</v>
      </c>
      <c r="ES67">
        <v>2132</v>
      </c>
      <c r="ET67">
        <v>12.4</v>
      </c>
      <c r="EU67">
        <v>0.3</v>
      </c>
      <c r="EV67">
        <v>40231</v>
      </c>
      <c r="EW67">
        <v>1334</v>
      </c>
      <c r="EX67">
        <v>5.4</v>
      </c>
      <c r="EY67">
        <v>0.2</v>
      </c>
      <c r="EZ67">
        <v>12170</v>
      </c>
      <c r="FA67">
        <v>753</v>
      </c>
      <c r="FB67">
        <v>1.6</v>
      </c>
      <c r="FC67">
        <v>0.1</v>
      </c>
      <c r="FD67">
        <v>31166</v>
      </c>
      <c r="FE67">
        <v>1083</v>
      </c>
      <c r="FF67">
        <v>4.2</v>
      </c>
      <c r="FG67">
        <v>0.1</v>
      </c>
      <c r="FH67">
        <v>59677</v>
      </c>
      <c r="FI67">
        <v>1706</v>
      </c>
      <c r="FJ67">
        <v>8</v>
      </c>
      <c r="FK67">
        <v>0.2</v>
      </c>
      <c r="FL67">
        <v>202280</v>
      </c>
      <c r="FM67">
        <v>3000</v>
      </c>
      <c r="FN67">
        <v>27</v>
      </c>
      <c r="FO67">
        <v>0.4</v>
      </c>
      <c r="FP67">
        <v>68982</v>
      </c>
      <c r="FQ67">
        <v>1959</v>
      </c>
      <c r="FR67">
        <v>9.1999999999999993</v>
      </c>
      <c r="FS67">
        <v>0.3</v>
      </c>
      <c r="FT67">
        <v>32459</v>
      </c>
      <c r="FU67">
        <v>1252</v>
      </c>
      <c r="FV67">
        <v>4.3</v>
      </c>
      <c r="FW67">
        <v>0.2</v>
      </c>
      <c r="FX67">
        <v>51003</v>
      </c>
      <c r="FY67">
        <v>1662</v>
      </c>
      <c r="FZ67">
        <v>6.8</v>
      </c>
      <c r="GA67">
        <v>0.2</v>
      </c>
      <c r="GB67">
        <v>750412</v>
      </c>
      <c r="GC67">
        <v>4063</v>
      </c>
      <c r="GD67">
        <v>750412</v>
      </c>
      <c r="GE67" t="s">
        <v>0</v>
      </c>
      <c r="GF67">
        <v>574550</v>
      </c>
      <c r="GG67">
        <v>4123</v>
      </c>
      <c r="GH67">
        <v>76.599999999999994</v>
      </c>
      <c r="GI67">
        <v>0.4</v>
      </c>
      <c r="GJ67">
        <v>142031</v>
      </c>
      <c r="GK67">
        <v>2764</v>
      </c>
      <c r="GL67">
        <v>18.899999999999999</v>
      </c>
      <c r="GM67">
        <v>0.3</v>
      </c>
      <c r="GN67">
        <v>32949</v>
      </c>
      <c r="GO67">
        <v>1318</v>
      </c>
      <c r="GP67">
        <v>4.4000000000000004</v>
      </c>
      <c r="GQ67">
        <v>0.2</v>
      </c>
      <c r="GR67">
        <v>882</v>
      </c>
      <c r="GS67">
        <v>202</v>
      </c>
      <c r="GT67">
        <v>0.1</v>
      </c>
      <c r="GU67">
        <v>0.1</v>
      </c>
      <c r="GV67">
        <v>739397</v>
      </c>
      <c r="GW67">
        <v>2753</v>
      </c>
      <c r="GX67">
        <v>739397</v>
      </c>
      <c r="GY67" t="s">
        <v>0</v>
      </c>
      <c r="GZ67">
        <v>71666</v>
      </c>
      <c r="HA67">
        <v>1740</v>
      </c>
      <c r="HB67">
        <v>9.6999999999999993</v>
      </c>
      <c r="HC67">
        <v>0.2</v>
      </c>
      <c r="HD67">
        <v>49119</v>
      </c>
      <c r="HE67">
        <v>1464</v>
      </c>
      <c r="HF67">
        <v>6.6</v>
      </c>
      <c r="HG67">
        <v>0.2</v>
      </c>
      <c r="HH67">
        <v>101863</v>
      </c>
      <c r="HI67">
        <v>2149</v>
      </c>
      <c r="HJ67">
        <v>13.8</v>
      </c>
      <c r="HK67">
        <v>0.3</v>
      </c>
      <c r="HL67">
        <v>87336</v>
      </c>
      <c r="HM67">
        <v>1702</v>
      </c>
      <c r="HN67">
        <v>11.8</v>
      </c>
      <c r="HO67">
        <v>0.2</v>
      </c>
      <c r="HP67">
        <v>110062</v>
      </c>
      <c r="HQ67">
        <v>2071</v>
      </c>
      <c r="HR67">
        <v>14.9</v>
      </c>
      <c r="HS67">
        <v>0.3</v>
      </c>
      <c r="HT67">
        <v>131049</v>
      </c>
      <c r="HU67">
        <v>2156</v>
      </c>
      <c r="HV67">
        <v>17.7</v>
      </c>
      <c r="HW67">
        <v>0.3</v>
      </c>
      <c r="HX67">
        <v>80105</v>
      </c>
      <c r="HY67">
        <v>1871</v>
      </c>
      <c r="HZ67">
        <v>10.8</v>
      </c>
      <c r="IA67">
        <v>0.2</v>
      </c>
      <c r="IB67">
        <v>71080</v>
      </c>
      <c r="IC67">
        <v>2081</v>
      </c>
      <c r="ID67">
        <v>9.6</v>
      </c>
      <c r="IE67">
        <v>0.3</v>
      </c>
      <c r="IF67">
        <v>20380</v>
      </c>
      <c r="IG67">
        <v>916</v>
      </c>
      <c r="IH67">
        <v>2.8</v>
      </c>
      <c r="II67">
        <v>0.1</v>
      </c>
      <c r="IJ67">
        <v>16737</v>
      </c>
      <c r="IK67">
        <v>875</v>
      </c>
      <c r="IL67">
        <v>2.2999999999999998</v>
      </c>
      <c r="IM67">
        <v>0.1</v>
      </c>
      <c r="IN67">
        <v>42644</v>
      </c>
      <c r="IO67">
        <v>410</v>
      </c>
      <c r="IP67" t="s">
        <v>0</v>
      </c>
      <c r="IQ67" t="s">
        <v>0</v>
      </c>
      <c r="IR67">
        <v>57779</v>
      </c>
      <c r="IS67">
        <v>477</v>
      </c>
      <c r="IT67" t="s">
        <v>0</v>
      </c>
      <c r="IU67" t="s">
        <v>0</v>
      </c>
      <c r="IV67">
        <v>502199</v>
      </c>
      <c r="IW67">
        <v>3015</v>
      </c>
      <c r="IX67">
        <v>67.900000000000006</v>
      </c>
      <c r="IY67">
        <v>0.3</v>
      </c>
      <c r="IZ67">
        <v>61575</v>
      </c>
      <c r="JA67">
        <v>587</v>
      </c>
      <c r="JB67" t="s">
        <v>0</v>
      </c>
      <c r="JC67" t="s">
        <v>0</v>
      </c>
      <c r="JD67">
        <v>294586</v>
      </c>
      <c r="JE67">
        <v>2041</v>
      </c>
      <c r="JF67">
        <v>39.799999999999997</v>
      </c>
      <c r="JG67">
        <v>0.3</v>
      </c>
      <c r="JH67">
        <v>17823</v>
      </c>
      <c r="JI67">
        <v>91</v>
      </c>
      <c r="JJ67" t="s">
        <v>0</v>
      </c>
      <c r="JK67" t="s">
        <v>0</v>
      </c>
      <c r="JL67">
        <v>178947</v>
      </c>
      <c r="JM67">
        <v>1925</v>
      </c>
      <c r="JN67">
        <v>24.2</v>
      </c>
      <c r="JO67">
        <v>0.3</v>
      </c>
      <c r="JP67">
        <v>18159</v>
      </c>
      <c r="JQ67">
        <v>316</v>
      </c>
      <c r="JR67" t="s">
        <v>0</v>
      </c>
      <c r="JS67" t="s">
        <v>0</v>
      </c>
      <c r="JT67">
        <v>58171</v>
      </c>
      <c r="JU67">
        <v>1336</v>
      </c>
      <c r="JV67">
        <v>7.9</v>
      </c>
      <c r="JW67">
        <v>0.2</v>
      </c>
      <c r="JX67">
        <v>8986</v>
      </c>
      <c r="JY67">
        <v>130</v>
      </c>
      <c r="JZ67" t="s">
        <v>0</v>
      </c>
      <c r="KA67" t="s">
        <v>0</v>
      </c>
      <c r="KB67">
        <v>17248</v>
      </c>
      <c r="KC67">
        <v>767</v>
      </c>
      <c r="KD67">
        <v>2.2999999999999998</v>
      </c>
      <c r="KE67">
        <v>0.1</v>
      </c>
      <c r="KF67">
        <v>2642</v>
      </c>
      <c r="KG67">
        <v>207</v>
      </c>
      <c r="KH67" t="s">
        <v>0</v>
      </c>
      <c r="KI67" t="s">
        <v>0</v>
      </c>
      <c r="KJ67">
        <v>121291</v>
      </c>
      <c r="KK67">
        <v>2144</v>
      </c>
      <c r="KL67">
        <v>16.399999999999999</v>
      </c>
      <c r="KM67">
        <v>0.3</v>
      </c>
      <c r="KN67">
        <v>478833</v>
      </c>
      <c r="KO67">
        <v>3202</v>
      </c>
      <c r="KP67">
        <v>478833</v>
      </c>
      <c r="KQ67" t="s">
        <v>0</v>
      </c>
      <c r="KR67">
        <v>28550</v>
      </c>
      <c r="KS67">
        <v>1078</v>
      </c>
      <c r="KT67">
        <v>6</v>
      </c>
      <c r="KU67">
        <v>0.2</v>
      </c>
      <c r="KV67">
        <v>17847</v>
      </c>
      <c r="KW67">
        <v>957</v>
      </c>
      <c r="KX67">
        <v>3.7</v>
      </c>
      <c r="KY67">
        <v>0.2</v>
      </c>
      <c r="KZ67">
        <v>47023</v>
      </c>
      <c r="LA67">
        <v>1377</v>
      </c>
      <c r="LB67">
        <v>9.8000000000000007</v>
      </c>
      <c r="LC67">
        <v>0.3</v>
      </c>
      <c r="LD67">
        <v>50630</v>
      </c>
      <c r="LE67">
        <v>1385</v>
      </c>
      <c r="LF67">
        <v>10.6</v>
      </c>
      <c r="LG67">
        <v>0.3</v>
      </c>
      <c r="LH67">
        <v>75371</v>
      </c>
      <c r="LI67">
        <v>1606</v>
      </c>
      <c r="LJ67">
        <v>15.7</v>
      </c>
      <c r="LK67">
        <v>0.3</v>
      </c>
      <c r="LL67">
        <v>99445</v>
      </c>
      <c r="LM67">
        <v>1931</v>
      </c>
      <c r="LN67">
        <v>20.8</v>
      </c>
      <c r="LO67">
        <v>0.4</v>
      </c>
      <c r="LP67">
        <v>66104</v>
      </c>
      <c r="LQ67">
        <v>1837</v>
      </c>
      <c r="LR67">
        <v>13.8</v>
      </c>
      <c r="LS67">
        <v>0.4</v>
      </c>
      <c r="LT67">
        <v>61253</v>
      </c>
      <c r="LU67">
        <v>1941</v>
      </c>
      <c r="LV67">
        <v>12.8</v>
      </c>
      <c r="LW67">
        <v>0.4</v>
      </c>
      <c r="LX67">
        <v>18124</v>
      </c>
      <c r="LY67">
        <v>842</v>
      </c>
      <c r="LZ67">
        <v>3.8</v>
      </c>
      <c r="MA67">
        <v>0.2</v>
      </c>
      <c r="MB67">
        <v>14486</v>
      </c>
      <c r="MC67">
        <v>843</v>
      </c>
      <c r="MD67">
        <v>3</v>
      </c>
      <c r="ME67">
        <v>0.2</v>
      </c>
      <c r="MF67">
        <v>54409</v>
      </c>
      <c r="MG67">
        <v>566</v>
      </c>
      <c r="MH67" t="s">
        <v>0</v>
      </c>
      <c r="MI67" t="s">
        <v>0</v>
      </c>
      <c r="MJ67">
        <v>68895</v>
      </c>
      <c r="MK67">
        <v>649</v>
      </c>
      <c r="ML67" t="s">
        <v>0</v>
      </c>
      <c r="MM67" t="s">
        <v>0</v>
      </c>
      <c r="MN67">
        <v>24002</v>
      </c>
      <c r="MO67">
        <v>205</v>
      </c>
      <c r="MP67" t="s">
        <v>0</v>
      </c>
      <c r="MQ67" t="s">
        <v>0</v>
      </c>
      <c r="MR67">
        <v>260564</v>
      </c>
      <c r="MS67">
        <v>2839</v>
      </c>
      <c r="MT67">
        <v>260564</v>
      </c>
      <c r="MU67" t="s">
        <v>0</v>
      </c>
      <c r="MV67">
        <v>23756</v>
      </c>
      <c r="MW67">
        <v>388</v>
      </c>
      <c r="MX67" t="s">
        <v>0</v>
      </c>
      <c r="MY67" t="s">
        <v>0</v>
      </c>
      <c r="MZ67">
        <v>35006</v>
      </c>
      <c r="NA67">
        <v>534</v>
      </c>
      <c r="NB67" t="s">
        <v>0</v>
      </c>
      <c r="NC67" t="s">
        <v>0</v>
      </c>
      <c r="ND67">
        <v>27543</v>
      </c>
      <c r="NE67">
        <v>339</v>
      </c>
      <c r="NF67" t="s">
        <v>0</v>
      </c>
      <c r="NG67" t="s">
        <v>0</v>
      </c>
      <c r="NH67">
        <v>45812</v>
      </c>
      <c r="NI67">
        <v>424</v>
      </c>
      <c r="NJ67" t="s">
        <v>0</v>
      </c>
      <c r="NK67" t="s">
        <v>0</v>
      </c>
      <c r="NL67">
        <v>31981</v>
      </c>
      <c r="NM67">
        <v>254</v>
      </c>
      <c r="NN67" t="s">
        <v>0</v>
      </c>
      <c r="NO67" t="s">
        <v>0</v>
      </c>
      <c r="NP67">
        <v>1817156</v>
      </c>
      <c r="NQ67">
        <v>193</v>
      </c>
      <c r="NR67">
        <v>1817156</v>
      </c>
      <c r="NS67" t="s">
        <v>0</v>
      </c>
      <c r="NT67">
        <v>1642376</v>
      </c>
      <c r="NU67">
        <v>3790</v>
      </c>
      <c r="NV67">
        <v>90.4</v>
      </c>
      <c r="NW67">
        <v>0.2</v>
      </c>
      <c r="NX67">
        <v>1152027</v>
      </c>
      <c r="NY67">
        <v>8124</v>
      </c>
      <c r="NZ67">
        <v>63.4</v>
      </c>
      <c r="OA67">
        <v>0.4</v>
      </c>
      <c r="OB67">
        <v>770494</v>
      </c>
      <c r="OC67">
        <v>5617</v>
      </c>
      <c r="OD67">
        <v>42.4</v>
      </c>
      <c r="OE67">
        <v>0.3</v>
      </c>
      <c r="OF67">
        <v>174780</v>
      </c>
      <c r="OG67">
        <v>3808</v>
      </c>
      <c r="OH67">
        <v>9.6</v>
      </c>
      <c r="OI67">
        <v>0.2</v>
      </c>
      <c r="OJ67">
        <v>378765</v>
      </c>
      <c r="OK67">
        <v>439</v>
      </c>
      <c r="OL67">
        <v>378765</v>
      </c>
      <c r="OM67" t="s">
        <v>0</v>
      </c>
      <c r="ON67">
        <v>12673</v>
      </c>
      <c r="OO67">
        <v>1140</v>
      </c>
      <c r="OP67">
        <v>3.3</v>
      </c>
      <c r="OQ67">
        <v>0.3</v>
      </c>
      <c r="OR67">
        <v>1118913</v>
      </c>
      <c r="OS67">
        <v>626</v>
      </c>
      <c r="OT67">
        <v>1118913</v>
      </c>
      <c r="OU67" t="s">
        <v>0</v>
      </c>
      <c r="OV67">
        <v>760898</v>
      </c>
      <c r="OW67">
        <v>3489</v>
      </c>
      <c r="OX67">
        <v>760898</v>
      </c>
      <c r="OY67" t="s">
        <v>0</v>
      </c>
      <c r="OZ67">
        <v>703543</v>
      </c>
      <c r="PA67">
        <v>3819</v>
      </c>
      <c r="PB67">
        <v>703543</v>
      </c>
      <c r="PC67" t="s">
        <v>0</v>
      </c>
      <c r="PD67">
        <v>609827</v>
      </c>
      <c r="PE67">
        <v>4530</v>
      </c>
      <c r="PF67">
        <v>86.7</v>
      </c>
      <c r="PG67">
        <v>0.4</v>
      </c>
      <c r="PH67">
        <v>552827</v>
      </c>
      <c r="PI67">
        <v>4966</v>
      </c>
      <c r="PJ67">
        <v>78.599999999999994</v>
      </c>
      <c r="PK67">
        <v>0.5</v>
      </c>
      <c r="PL67">
        <v>76952</v>
      </c>
      <c r="PM67">
        <v>1926</v>
      </c>
      <c r="PN67">
        <v>10.9</v>
      </c>
      <c r="PO67">
        <v>0.3</v>
      </c>
      <c r="PP67">
        <v>93716</v>
      </c>
      <c r="PQ67">
        <v>2484</v>
      </c>
      <c r="PR67">
        <v>13.3</v>
      </c>
      <c r="PS67">
        <v>0.4</v>
      </c>
      <c r="PT67">
        <v>57355</v>
      </c>
      <c r="PU67">
        <v>1759</v>
      </c>
      <c r="PV67">
        <v>57355</v>
      </c>
      <c r="PW67" t="s">
        <v>0</v>
      </c>
      <c r="PX67">
        <v>36515</v>
      </c>
      <c r="PY67">
        <v>1461</v>
      </c>
      <c r="PZ67">
        <v>63.7</v>
      </c>
      <c r="QA67">
        <v>1.4</v>
      </c>
      <c r="QB67">
        <v>17331</v>
      </c>
      <c r="QC67">
        <v>899</v>
      </c>
      <c r="QD67">
        <v>30.2</v>
      </c>
      <c r="QE67">
        <v>1.4</v>
      </c>
      <c r="QF67">
        <v>20953</v>
      </c>
      <c r="QG67">
        <v>1223</v>
      </c>
      <c r="QH67">
        <v>36.5</v>
      </c>
      <c r="QI67">
        <v>1.6</v>
      </c>
      <c r="QJ67">
        <v>20840</v>
      </c>
      <c r="QK67">
        <v>967</v>
      </c>
      <c r="QL67">
        <v>36.299999999999997</v>
      </c>
      <c r="QM67">
        <v>1.4</v>
      </c>
      <c r="QN67">
        <v>358015</v>
      </c>
      <c r="QO67">
        <v>3422</v>
      </c>
      <c r="QP67">
        <v>358015</v>
      </c>
      <c r="QQ67" t="s">
        <v>0</v>
      </c>
      <c r="QR67">
        <v>311066</v>
      </c>
      <c r="QS67">
        <v>2905</v>
      </c>
      <c r="QT67">
        <v>86.9</v>
      </c>
      <c r="QU67">
        <v>0.5</v>
      </c>
      <c r="QV67">
        <v>161167</v>
      </c>
      <c r="QW67">
        <v>2328</v>
      </c>
      <c r="QX67">
        <v>45</v>
      </c>
      <c r="QY67">
        <v>0.6</v>
      </c>
      <c r="QZ67">
        <v>183119</v>
      </c>
      <c r="RA67">
        <v>2784</v>
      </c>
      <c r="RB67">
        <v>51.1</v>
      </c>
      <c r="RC67">
        <v>0.6</v>
      </c>
      <c r="RD67">
        <v>46949</v>
      </c>
      <c r="RE67">
        <v>1804</v>
      </c>
      <c r="RF67">
        <v>13.1</v>
      </c>
      <c r="RG67">
        <v>0.5</v>
      </c>
      <c r="RH67" t="s">
        <v>0</v>
      </c>
      <c r="RI67" t="s">
        <v>0</v>
      </c>
      <c r="RJ67">
        <v>12.9</v>
      </c>
      <c r="RK67">
        <v>0.3</v>
      </c>
      <c r="RL67" t="s">
        <v>0</v>
      </c>
      <c r="RM67" t="s">
        <v>0</v>
      </c>
      <c r="RN67">
        <v>21.8</v>
      </c>
      <c r="RO67">
        <v>0.6</v>
      </c>
      <c r="RP67" t="s">
        <v>0</v>
      </c>
      <c r="RQ67" t="s">
        <v>0</v>
      </c>
      <c r="RR67">
        <v>26.5</v>
      </c>
      <c r="RS67">
        <v>1.8</v>
      </c>
      <c r="RT67" t="s">
        <v>0</v>
      </c>
      <c r="RU67" t="s">
        <v>0</v>
      </c>
      <c r="RV67">
        <v>6.8</v>
      </c>
      <c r="RW67">
        <v>0.3</v>
      </c>
      <c r="RX67" t="s">
        <v>0</v>
      </c>
      <c r="RY67" t="s">
        <v>0</v>
      </c>
      <c r="RZ67">
        <v>10.1</v>
      </c>
      <c r="SA67">
        <v>0.6</v>
      </c>
      <c r="SB67" t="s">
        <v>0</v>
      </c>
      <c r="SC67" t="s">
        <v>0</v>
      </c>
      <c r="SD67">
        <v>10.3</v>
      </c>
      <c r="SE67">
        <v>1.3</v>
      </c>
      <c r="SF67" t="s">
        <v>0</v>
      </c>
      <c r="SG67" t="s">
        <v>0</v>
      </c>
      <c r="SH67">
        <v>35.4</v>
      </c>
      <c r="SI67">
        <v>1.1000000000000001</v>
      </c>
      <c r="SJ67" t="s">
        <v>0</v>
      </c>
      <c r="SK67" t="s">
        <v>0</v>
      </c>
      <c r="SL67">
        <v>49.1</v>
      </c>
      <c r="SM67">
        <v>1.5</v>
      </c>
      <c r="SN67" t="s">
        <v>0</v>
      </c>
      <c r="SO67" t="s">
        <v>0</v>
      </c>
      <c r="SP67">
        <v>60.5</v>
      </c>
      <c r="SQ67">
        <v>4</v>
      </c>
      <c r="SR67" t="s">
        <v>0</v>
      </c>
      <c r="SS67" t="s">
        <v>0</v>
      </c>
      <c r="ST67">
        <v>17.7</v>
      </c>
      <c r="SU67">
        <v>0.3</v>
      </c>
      <c r="SV67" t="s">
        <v>0</v>
      </c>
      <c r="SW67" t="s">
        <v>0</v>
      </c>
      <c r="SX67">
        <v>24.7</v>
      </c>
      <c r="SY67">
        <v>0.8</v>
      </c>
      <c r="SZ67" t="s">
        <v>0</v>
      </c>
      <c r="TA67" t="s">
        <v>0</v>
      </c>
      <c r="TB67">
        <v>24.3</v>
      </c>
      <c r="TC67">
        <v>0.8</v>
      </c>
      <c r="TD67" t="s">
        <v>0</v>
      </c>
      <c r="TE67" t="s">
        <v>0</v>
      </c>
      <c r="TF67">
        <v>29.3</v>
      </c>
      <c r="TG67">
        <v>1.3</v>
      </c>
      <c r="TH67" t="s">
        <v>0</v>
      </c>
      <c r="TI67" t="s">
        <v>0</v>
      </c>
      <c r="TJ67">
        <v>22.4</v>
      </c>
      <c r="TK67">
        <v>0.8</v>
      </c>
      <c r="TL67" t="s">
        <v>0</v>
      </c>
      <c r="TM67" t="s">
        <v>0</v>
      </c>
      <c r="TN67">
        <v>15.9</v>
      </c>
      <c r="TO67">
        <v>0.3</v>
      </c>
      <c r="TP67" t="s">
        <v>0</v>
      </c>
      <c r="TQ67" t="s">
        <v>0</v>
      </c>
      <c r="TR67">
        <v>17.899999999999999</v>
      </c>
      <c r="TS67">
        <v>0.3</v>
      </c>
      <c r="TT67" t="s">
        <v>0</v>
      </c>
      <c r="TU67" t="s">
        <v>0</v>
      </c>
      <c r="TV67">
        <v>9</v>
      </c>
      <c r="TW67">
        <v>0.3</v>
      </c>
      <c r="TX67" t="s">
        <v>0</v>
      </c>
      <c r="TY67" t="s">
        <v>0</v>
      </c>
      <c r="TZ67">
        <v>14</v>
      </c>
      <c r="UA67">
        <v>0.4</v>
      </c>
      <c r="UB67" t="s">
        <v>0</v>
      </c>
      <c r="UC67" t="s">
        <v>0</v>
      </c>
      <c r="UD67">
        <v>32.9</v>
      </c>
      <c r="UE67">
        <v>0.5</v>
      </c>
    </row>
    <row r="68" spans="1:551" x14ac:dyDescent="0.25">
      <c r="A68" t="s">
        <v>685</v>
      </c>
      <c r="B68">
        <v>55</v>
      </c>
      <c r="C68" t="s">
        <v>686</v>
      </c>
      <c r="D68">
        <v>4603725</v>
      </c>
      <c r="E68">
        <v>1267</v>
      </c>
      <c r="F68">
        <v>4603725</v>
      </c>
      <c r="G68" t="s">
        <v>0</v>
      </c>
      <c r="H68">
        <v>3082186</v>
      </c>
      <c r="I68">
        <v>5674</v>
      </c>
      <c r="J68">
        <v>66.900000000000006</v>
      </c>
      <c r="K68">
        <v>0.1</v>
      </c>
      <c r="L68">
        <v>3079765</v>
      </c>
      <c r="M68">
        <v>5688</v>
      </c>
      <c r="N68">
        <v>66.900000000000006</v>
      </c>
      <c r="O68">
        <v>0.1</v>
      </c>
      <c r="P68">
        <v>2910339</v>
      </c>
      <c r="Q68">
        <v>5714</v>
      </c>
      <c r="R68">
        <v>63.2</v>
      </c>
      <c r="S68">
        <v>0.1</v>
      </c>
      <c r="T68">
        <v>169426</v>
      </c>
      <c r="U68">
        <v>2892</v>
      </c>
      <c r="V68">
        <v>3.7</v>
      </c>
      <c r="W68">
        <v>0.1</v>
      </c>
      <c r="X68">
        <v>2421</v>
      </c>
      <c r="Y68">
        <v>286</v>
      </c>
      <c r="Z68">
        <v>0.1</v>
      </c>
      <c r="AA68">
        <v>0.1</v>
      </c>
      <c r="AB68">
        <v>1521539</v>
      </c>
      <c r="AC68">
        <v>5457</v>
      </c>
      <c r="AD68">
        <v>33.1</v>
      </c>
      <c r="AE68">
        <v>0.1</v>
      </c>
      <c r="AF68">
        <v>3079765</v>
      </c>
      <c r="AG68">
        <v>5688</v>
      </c>
      <c r="AH68">
        <v>3079765</v>
      </c>
      <c r="AI68" t="s">
        <v>0</v>
      </c>
      <c r="AJ68" t="s">
        <v>0</v>
      </c>
      <c r="AK68" t="s">
        <v>0</v>
      </c>
      <c r="AL68">
        <v>5.5</v>
      </c>
      <c r="AM68">
        <v>0.1</v>
      </c>
      <c r="AN68">
        <v>2333401</v>
      </c>
      <c r="AO68">
        <v>1095</v>
      </c>
      <c r="AP68">
        <v>2333401</v>
      </c>
      <c r="AQ68" t="s">
        <v>0</v>
      </c>
      <c r="AR68">
        <v>1477390</v>
      </c>
      <c r="AS68">
        <v>4354</v>
      </c>
      <c r="AT68">
        <v>63.3</v>
      </c>
      <c r="AU68">
        <v>0.2</v>
      </c>
      <c r="AV68">
        <v>1477016</v>
      </c>
      <c r="AW68">
        <v>4364</v>
      </c>
      <c r="AX68">
        <v>63.3</v>
      </c>
      <c r="AY68">
        <v>0.2</v>
      </c>
      <c r="AZ68">
        <v>1403364</v>
      </c>
      <c r="BA68">
        <v>4072</v>
      </c>
      <c r="BB68">
        <v>60.1</v>
      </c>
      <c r="BC68">
        <v>0.2</v>
      </c>
      <c r="BD68">
        <v>399931</v>
      </c>
      <c r="BE68">
        <v>1648</v>
      </c>
      <c r="BF68">
        <v>399931</v>
      </c>
      <c r="BG68" t="s">
        <v>0</v>
      </c>
      <c r="BH68">
        <v>293241</v>
      </c>
      <c r="BI68">
        <v>2588</v>
      </c>
      <c r="BJ68">
        <v>73.3</v>
      </c>
      <c r="BK68">
        <v>0.6</v>
      </c>
      <c r="BL68">
        <v>847949</v>
      </c>
      <c r="BM68">
        <v>2023</v>
      </c>
      <c r="BN68">
        <v>847949</v>
      </c>
      <c r="BO68" t="s">
        <v>0</v>
      </c>
      <c r="BP68">
        <v>658483</v>
      </c>
      <c r="BQ68">
        <v>3630</v>
      </c>
      <c r="BR68">
        <v>77.7</v>
      </c>
      <c r="BS68">
        <v>0.4</v>
      </c>
      <c r="BT68">
        <v>2862898</v>
      </c>
      <c r="BU68">
        <v>5784</v>
      </c>
      <c r="BV68">
        <v>2862898</v>
      </c>
      <c r="BW68" t="s">
        <v>0</v>
      </c>
      <c r="BX68">
        <v>2310258</v>
      </c>
      <c r="BY68">
        <v>6316</v>
      </c>
      <c r="BZ68">
        <v>80.7</v>
      </c>
      <c r="CA68">
        <v>0.1</v>
      </c>
      <c r="CB68">
        <v>238085</v>
      </c>
      <c r="CC68">
        <v>2967</v>
      </c>
      <c r="CD68">
        <v>8.3000000000000007</v>
      </c>
      <c r="CE68">
        <v>0.1</v>
      </c>
      <c r="CF68">
        <v>53302</v>
      </c>
      <c r="CG68">
        <v>1575</v>
      </c>
      <c r="CH68">
        <v>1.9</v>
      </c>
      <c r="CI68">
        <v>0.1</v>
      </c>
      <c r="CJ68">
        <v>93346</v>
      </c>
      <c r="CK68">
        <v>1766</v>
      </c>
      <c r="CL68">
        <v>3.3</v>
      </c>
      <c r="CM68">
        <v>0.1</v>
      </c>
      <c r="CN68">
        <v>48520</v>
      </c>
      <c r="CO68">
        <v>1331</v>
      </c>
      <c r="CP68">
        <v>1.7</v>
      </c>
      <c r="CQ68">
        <v>0.1</v>
      </c>
      <c r="CR68">
        <v>119387</v>
      </c>
      <c r="CS68">
        <v>2034</v>
      </c>
      <c r="CT68">
        <v>4.2</v>
      </c>
      <c r="CU68">
        <v>0.1</v>
      </c>
      <c r="CV68">
        <v>21.9</v>
      </c>
      <c r="CW68">
        <v>0.1</v>
      </c>
      <c r="CX68" t="s">
        <v>0</v>
      </c>
      <c r="CY68" t="s">
        <v>0</v>
      </c>
      <c r="CZ68">
        <v>2910339</v>
      </c>
      <c r="DA68">
        <v>5714</v>
      </c>
      <c r="DB68">
        <v>2910339</v>
      </c>
      <c r="DC68" t="s">
        <v>0</v>
      </c>
      <c r="DD68">
        <v>1019630</v>
      </c>
      <c r="DE68">
        <v>6536</v>
      </c>
      <c r="DF68">
        <v>35</v>
      </c>
      <c r="DG68">
        <v>0.2</v>
      </c>
      <c r="DH68">
        <v>493769</v>
      </c>
      <c r="DI68">
        <v>3627</v>
      </c>
      <c r="DJ68">
        <v>17</v>
      </c>
      <c r="DK68">
        <v>0.1</v>
      </c>
      <c r="DL68">
        <v>664898</v>
      </c>
      <c r="DM68">
        <v>4594</v>
      </c>
      <c r="DN68">
        <v>22.8</v>
      </c>
      <c r="DO68">
        <v>0.2</v>
      </c>
      <c r="DP68">
        <v>245727</v>
      </c>
      <c r="DQ68">
        <v>2688</v>
      </c>
      <c r="DR68">
        <v>8.4</v>
      </c>
      <c r="DS68">
        <v>0.1</v>
      </c>
      <c r="DT68">
        <v>486315</v>
      </c>
      <c r="DU68">
        <v>3097</v>
      </c>
      <c r="DV68">
        <v>16.7</v>
      </c>
      <c r="DW68">
        <v>0.1</v>
      </c>
      <c r="DX68">
        <v>2910339</v>
      </c>
      <c r="DY68">
        <v>5714</v>
      </c>
      <c r="DZ68">
        <v>2910339</v>
      </c>
      <c r="EA68" t="s">
        <v>0</v>
      </c>
      <c r="EB68">
        <v>71071</v>
      </c>
      <c r="EC68">
        <v>1282</v>
      </c>
      <c r="ED68">
        <v>2.4</v>
      </c>
      <c r="EE68">
        <v>0.1</v>
      </c>
      <c r="EF68">
        <v>155081</v>
      </c>
      <c r="EG68">
        <v>1647</v>
      </c>
      <c r="EH68">
        <v>5.3</v>
      </c>
      <c r="EI68">
        <v>0.1</v>
      </c>
      <c r="EJ68">
        <v>536806</v>
      </c>
      <c r="EK68">
        <v>3382</v>
      </c>
      <c r="EL68">
        <v>18.399999999999999</v>
      </c>
      <c r="EM68">
        <v>0.1</v>
      </c>
      <c r="EN68">
        <v>77724</v>
      </c>
      <c r="EO68">
        <v>1435</v>
      </c>
      <c r="EP68">
        <v>2.7</v>
      </c>
      <c r="EQ68">
        <v>0.1</v>
      </c>
      <c r="ER68">
        <v>330945</v>
      </c>
      <c r="ES68">
        <v>3546</v>
      </c>
      <c r="ET68">
        <v>11.4</v>
      </c>
      <c r="EU68">
        <v>0.1</v>
      </c>
      <c r="EV68">
        <v>124870</v>
      </c>
      <c r="EW68">
        <v>2355</v>
      </c>
      <c r="EX68">
        <v>4.3</v>
      </c>
      <c r="EY68">
        <v>0.1</v>
      </c>
      <c r="EZ68">
        <v>47931</v>
      </c>
      <c r="FA68">
        <v>1186</v>
      </c>
      <c r="FB68">
        <v>1.6</v>
      </c>
      <c r="FC68">
        <v>0.1</v>
      </c>
      <c r="FD68">
        <v>177499</v>
      </c>
      <c r="FE68">
        <v>2578</v>
      </c>
      <c r="FF68">
        <v>6.1</v>
      </c>
      <c r="FG68">
        <v>0.1</v>
      </c>
      <c r="FH68">
        <v>236958</v>
      </c>
      <c r="FI68">
        <v>2999</v>
      </c>
      <c r="FJ68">
        <v>8.1</v>
      </c>
      <c r="FK68">
        <v>0.1</v>
      </c>
      <c r="FL68">
        <v>677098</v>
      </c>
      <c r="FM68">
        <v>5016</v>
      </c>
      <c r="FN68">
        <v>23.3</v>
      </c>
      <c r="FO68">
        <v>0.2</v>
      </c>
      <c r="FP68">
        <v>252787</v>
      </c>
      <c r="FQ68">
        <v>3243</v>
      </c>
      <c r="FR68">
        <v>8.6999999999999993</v>
      </c>
      <c r="FS68">
        <v>0.1</v>
      </c>
      <c r="FT68">
        <v>120714</v>
      </c>
      <c r="FU68">
        <v>2104</v>
      </c>
      <c r="FV68">
        <v>4.0999999999999996</v>
      </c>
      <c r="FW68">
        <v>0.1</v>
      </c>
      <c r="FX68">
        <v>100855</v>
      </c>
      <c r="FY68">
        <v>1737</v>
      </c>
      <c r="FZ68">
        <v>3.5</v>
      </c>
      <c r="GA68">
        <v>0.1</v>
      </c>
      <c r="GB68">
        <v>2910339</v>
      </c>
      <c r="GC68">
        <v>5714</v>
      </c>
      <c r="GD68">
        <v>2910339</v>
      </c>
      <c r="GE68" t="s">
        <v>0</v>
      </c>
      <c r="GF68">
        <v>2399806</v>
      </c>
      <c r="GG68">
        <v>5384</v>
      </c>
      <c r="GH68">
        <v>82.5</v>
      </c>
      <c r="GI68">
        <v>0.1</v>
      </c>
      <c r="GJ68">
        <v>356573</v>
      </c>
      <c r="GK68">
        <v>3944</v>
      </c>
      <c r="GL68">
        <v>12.3</v>
      </c>
      <c r="GM68">
        <v>0.1</v>
      </c>
      <c r="GN68">
        <v>148362</v>
      </c>
      <c r="GO68">
        <v>2004</v>
      </c>
      <c r="GP68">
        <v>5.0999999999999996</v>
      </c>
      <c r="GQ68">
        <v>0.1</v>
      </c>
      <c r="GR68">
        <v>5598</v>
      </c>
      <c r="GS68">
        <v>419</v>
      </c>
      <c r="GT68">
        <v>0.2</v>
      </c>
      <c r="GU68">
        <v>0.1</v>
      </c>
      <c r="GV68">
        <v>2310246</v>
      </c>
      <c r="GW68">
        <v>4656</v>
      </c>
      <c r="GX68">
        <v>2310246</v>
      </c>
      <c r="GY68" t="s">
        <v>0</v>
      </c>
      <c r="GZ68">
        <v>130546</v>
      </c>
      <c r="HA68">
        <v>1933</v>
      </c>
      <c r="HB68">
        <v>5.7</v>
      </c>
      <c r="HC68">
        <v>0.1</v>
      </c>
      <c r="HD68">
        <v>116179</v>
      </c>
      <c r="HE68">
        <v>2241</v>
      </c>
      <c r="HF68">
        <v>5</v>
      </c>
      <c r="HG68">
        <v>0.1</v>
      </c>
      <c r="HH68">
        <v>240025</v>
      </c>
      <c r="HI68">
        <v>2750</v>
      </c>
      <c r="HJ68">
        <v>10.4</v>
      </c>
      <c r="HK68">
        <v>0.1</v>
      </c>
      <c r="HL68">
        <v>239945</v>
      </c>
      <c r="HM68">
        <v>2911</v>
      </c>
      <c r="HN68">
        <v>10.4</v>
      </c>
      <c r="HO68">
        <v>0.1</v>
      </c>
      <c r="HP68">
        <v>327676</v>
      </c>
      <c r="HQ68">
        <v>3241</v>
      </c>
      <c r="HR68">
        <v>14.2</v>
      </c>
      <c r="HS68">
        <v>0.1</v>
      </c>
      <c r="HT68">
        <v>450855</v>
      </c>
      <c r="HU68">
        <v>3188</v>
      </c>
      <c r="HV68">
        <v>19.5</v>
      </c>
      <c r="HW68">
        <v>0.1</v>
      </c>
      <c r="HX68">
        <v>315177</v>
      </c>
      <c r="HY68">
        <v>3030</v>
      </c>
      <c r="HZ68">
        <v>13.6</v>
      </c>
      <c r="IA68">
        <v>0.1</v>
      </c>
      <c r="IB68">
        <v>311373</v>
      </c>
      <c r="IC68">
        <v>2666</v>
      </c>
      <c r="ID68">
        <v>13.5</v>
      </c>
      <c r="IE68">
        <v>0.1</v>
      </c>
      <c r="IF68">
        <v>95981</v>
      </c>
      <c r="IG68">
        <v>1635</v>
      </c>
      <c r="IH68">
        <v>4.2</v>
      </c>
      <c r="II68">
        <v>0.1</v>
      </c>
      <c r="IJ68">
        <v>82489</v>
      </c>
      <c r="IK68">
        <v>1435</v>
      </c>
      <c r="IL68">
        <v>3.6</v>
      </c>
      <c r="IM68">
        <v>0.1</v>
      </c>
      <c r="IN68">
        <v>54610</v>
      </c>
      <c r="IO68">
        <v>201</v>
      </c>
      <c r="IP68" t="s">
        <v>0</v>
      </c>
      <c r="IQ68" t="s">
        <v>0</v>
      </c>
      <c r="IR68">
        <v>71459</v>
      </c>
      <c r="IS68">
        <v>234</v>
      </c>
      <c r="IT68" t="s">
        <v>0</v>
      </c>
      <c r="IU68" t="s">
        <v>0</v>
      </c>
      <c r="IV68">
        <v>1805990</v>
      </c>
      <c r="IW68">
        <v>4639</v>
      </c>
      <c r="IX68">
        <v>78.2</v>
      </c>
      <c r="IY68">
        <v>0.1</v>
      </c>
      <c r="IZ68">
        <v>72341</v>
      </c>
      <c r="JA68">
        <v>306</v>
      </c>
      <c r="JB68" t="s">
        <v>0</v>
      </c>
      <c r="JC68" t="s">
        <v>0</v>
      </c>
      <c r="JD68">
        <v>716621</v>
      </c>
      <c r="JE68">
        <v>2324</v>
      </c>
      <c r="JF68">
        <v>31</v>
      </c>
      <c r="JG68">
        <v>0.1</v>
      </c>
      <c r="JH68">
        <v>18786</v>
      </c>
      <c r="JI68">
        <v>60</v>
      </c>
      <c r="JJ68" t="s">
        <v>0</v>
      </c>
      <c r="JK68" t="s">
        <v>0</v>
      </c>
      <c r="JL68">
        <v>427229</v>
      </c>
      <c r="JM68">
        <v>3184</v>
      </c>
      <c r="JN68">
        <v>18.5</v>
      </c>
      <c r="JO68">
        <v>0.1</v>
      </c>
      <c r="JP68">
        <v>21438</v>
      </c>
      <c r="JQ68">
        <v>249</v>
      </c>
      <c r="JR68" t="s">
        <v>0</v>
      </c>
      <c r="JS68" t="s">
        <v>0</v>
      </c>
      <c r="JT68">
        <v>107896</v>
      </c>
      <c r="JU68">
        <v>1812</v>
      </c>
      <c r="JV68">
        <v>4.7</v>
      </c>
      <c r="JW68">
        <v>0.1</v>
      </c>
      <c r="JX68">
        <v>9998</v>
      </c>
      <c r="JY68">
        <v>116</v>
      </c>
      <c r="JZ68" t="s">
        <v>0</v>
      </c>
      <c r="KA68" t="s">
        <v>0</v>
      </c>
      <c r="KB68">
        <v>50340</v>
      </c>
      <c r="KC68">
        <v>1300</v>
      </c>
      <c r="KD68">
        <v>2.2000000000000002</v>
      </c>
      <c r="KE68">
        <v>0.1</v>
      </c>
      <c r="KF68">
        <v>2847</v>
      </c>
      <c r="KG68">
        <v>89</v>
      </c>
      <c r="KH68" t="s">
        <v>0</v>
      </c>
      <c r="KI68" t="s">
        <v>0</v>
      </c>
      <c r="KJ68">
        <v>293682</v>
      </c>
      <c r="KK68">
        <v>3172</v>
      </c>
      <c r="KL68">
        <v>12.7</v>
      </c>
      <c r="KM68">
        <v>0.1</v>
      </c>
      <c r="KN68">
        <v>1471314</v>
      </c>
      <c r="KO68">
        <v>5001</v>
      </c>
      <c r="KP68">
        <v>1471314</v>
      </c>
      <c r="KQ68" t="s">
        <v>0</v>
      </c>
      <c r="KR68">
        <v>49173</v>
      </c>
      <c r="KS68">
        <v>1607</v>
      </c>
      <c r="KT68">
        <v>3.3</v>
      </c>
      <c r="KU68">
        <v>0.1</v>
      </c>
      <c r="KV68">
        <v>37033</v>
      </c>
      <c r="KW68">
        <v>1233</v>
      </c>
      <c r="KX68">
        <v>2.5</v>
      </c>
      <c r="KY68">
        <v>0.1</v>
      </c>
      <c r="KZ68">
        <v>93402</v>
      </c>
      <c r="LA68">
        <v>1986</v>
      </c>
      <c r="LB68">
        <v>6.3</v>
      </c>
      <c r="LC68">
        <v>0.1</v>
      </c>
      <c r="LD68">
        <v>119461</v>
      </c>
      <c r="LE68">
        <v>1734</v>
      </c>
      <c r="LF68">
        <v>8.1</v>
      </c>
      <c r="LG68">
        <v>0.1</v>
      </c>
      <c r="LH68">
        <v>189181</v>
      </c>
      <c r="LI68">
        <v>2446</v>
      </c>
      <c r="LJ68">
        <v>12.9</v>
      </c>
      <c r="LK68">
        <v>0.2</v>
      </c>
      <c r="LL68">
        <v>307313</v>
      </c>
      <c r="LM68">
        <v>2842</v>
      </c>
      <c r="LN68">
        <v>20.9</v>
      </c>
      <c r="LO68">
        <v>0.2</v>
      </c>
      <c r="LP68">
        <v>250238</v>
      </c>
      <c r="LQ68">
        <v>2723</v>
      </c>
      <c r="LR68">
        <v>17</v>
      </c>
      <c r="LS68">
        <v>0.2</v>
      </c>
      <c r="LT68">
        <v>267258</v>
      </c>
      <c r="LU68">
        <v>2599</v>
      </c>
      <c r="LV68">
        <v>18.2</v>
      </c>
      <c r="LW68">
        <v>0.2</v>
      </c>
      <c r="LX68">
        <v>85422</v>
      </c>
      <c r="LY68">
        <v>1720</v>
      </c>
      <c r="LZ68">
        <v>5.8</v>
      </c>
      <c r="MA68">
        <v>0.1</v>
      </c>
      <c r="MB68">
        <v>72833</v>
      </c>
      <c r="MC68">
        <v>1404</v>
      </c>
      <c r="MD68">
        <v>5</v>
      </c>
      <c r="ME68">
        <v>0.1</v>
      </c>
      <c r="MF68">
        <v>69925</v>
      </c>
      <c r="MG68">
        <v>300</v>
      </c>
      <c r="MH68" t="s">
        <v>0</v>
      </c>
      <c r="MI68" t="s">
        <v>0</v>
      </c>
      <c r="MJ68">
        <v>85975</v>
      </c>
      <c r="MK68">
        <v>334</v>
      </c>
      <c r="ML68" t="s">
        <v>0</v>
      </c>
      <c r="MM68" t="s">
        <v>0</v>
      </c>
      <c r="MN68">
        <v>29253</v>
      </c>
      <c r="MO68">
        <v>114</v>
      </c>
      <c r="MP68" t="s">
        <v>0</v>
      </c>
      <c r="MQ68" t="s">
        <v>0</v>
      </c>
      <c r="MR68">
        <v>838932</v>
      </c>
      <c r="MS68">
        <v>4191</v>
      </c>
      <c r="MT68">
        <v>838932</v>
      </c>
      <c r="MU68" t="s">
        <v>0</v>
      </c>
      <c r="MV68">
        <v>32060</v>
      </c>
      <c r="MW68">
        <v>162</v>
      </c>
      <c r="MX68" t="s">
        <v>0</v>
      </c>
      <c r="MY68" t="s">
        <v>0</v>
      </c>
      <c r="MZ68">
        <v>43382</v>
      </c>
      <c r="NA68">
        <v>310</v>
      </c>
      <c r="NB68" t="s">
        <v>0</v>
      </c>
      <c r="NC68" t="s">
        <v>0</v>
      </c>
      <c r="ND68">
        <v>31195</v>
      </c>
      <c r="NE68">
        <v>84</v>
      </c>
      <c r="NF68" t="s">
        <v>0</v>
      </c>
      <c r="NG68" t="s">
        <v>0</v>
      </c>
      <c r="NH68">
        <v>49168</v>
      </c>
      <c r="NI68">
        <v>286</v>
      </c>
      <c r="NJ68" t="s">
        <v>0</v>
      </c>
      <c r="NK68" t="s">
        <v>0</v>
      </c>
      <c r="NL68">
        <v>38494</v>
      </c>
      <c r="NM68">
        <v>195</v>
      </c>
      <c r="NN68" t="s">
        <v>0</v>
      </c>
      <c r="NO68" t="s">
        <v>0</v>
      </c>
      <c r="NP68">
        <v>5681891</v>
      </c>
      <c r="NQ68">
        <v>282</v>
      </c>
      <c r="NR68">
        <v>5681891</v>
      </c>
      <c r="NS68" t="s">
        <v>0</v>
      </c>
      <c r="NT68">
        <v>5273102</v>
      </c>
      <c r="NU68">
        <v>5855</v>
      </c>
      <c r="NV68">
        <v>92.8</v>
      </c>
      <c r="NW68">
        <v>0.1</v>
      </c>
      <c r="NX68">
        <v>4188832</v>
      </c>
      <c r="NY68">
        <v>13360</v>
      </c>
      <c r="NZ68">
        <v>73.7</v>
      </c>
      <c r="OA68">
        <v>0.2</v>
      </c>
      <c r="OB68">
        <v>1820884</v>
      </c>
      <c r="OC68">
        <v>10014</v>
      </c>
      <c r="OD68">
        <v>32</v>
      </c>
      <c r="OE68">
        <v>0.2</v>
      </c>
      <c r="OF68">
        <v>408789</v>
      </c>
      <c r="OG68">
        <v>5839</v>
      </c>
      <c r="OH68">
        <v>7.2</v>
      </c>
      <c r="OI68">
        <v>0.1</v>
      </c>
      <c r="OJ68">
        <v>1300087</v>
      </c>
      <c r="OK68">
        <v>422</v>
      </c>
      <c r="OL68">
        <v>1300087</v>
      </c>
      <c r="OM68" t="s">
        <v>0</v>
      </c>
      <c r="ON68">
        <v>54033</v>
      </c>
      <c r="OO68">
        <v>1598</v>
      </c>
      <c r="OP68">
        <v>4.2</v>
      </c>
      <c r="OQ68">
        <v>0.1</v>
      </c>
      <c r="OR68">
        <v>3535119</v>
      </c>
      <c r="OS68">
        <v>815</v>
      </c>
      <c r="OT68">
        <v>3535119</v>
      </c>
      <c r="OU68" t="s">
        <v>0</v>
      </c>
      <c r="OV68">
        <v>2879177</v>
      </c>
      <c r="OW68">
        <v>5186</v>
      </c>
      <c r="OX68">
        <v>2879177</v>
      </c>
      <c r="OY68" t="s">
        <v>0</v>
      </c>
      <c r="OZ68">
        <v>2723792</v>
      </c>
      <c r="PA68">
        <v>5408</v>
      </c>
      <c r="PB68">
        <v>2723792</v>
      </c>
      <c r="PC68" t="s">
        <v>0</v>
      </c>
      <c r="PD68">
        <v>2488678</v>
      </c>
      <c r="PE68">
        <v>7222</v>
      </c>
      <c r="PF68">
        <v>91.4</v>
      </c>
      <c r="PG68">
        <v>0.1</v>
      </c>
      <c r="PH68">
        <v>2306279</v>
      </c>
      <c r="PI68">
        <v>7942</v>
      </c>
      <c r="PJ68">
        <v>84.7</v>
      </c>
      <c r="PK68">
        <v>0.2</v>
      </c>
      <c r="PL68">
        <v>243654</v>
      </c>
      <c r="PM68">
        <v>3494</v>
      </c>
      <c r="PN68">
        <v>8.9</v>
      </c>
      <c r="PO68">
        <v>0.1</v>
      </c>
      <c r="PP68">
        <v>235114</v>
      </c>
      <c r="PQ68">
        <v>3791</v>
      </c>
      <c r="PR68">
        <v>8.6</v>
      </c>
      <c r="PS68">
        <v>0.1</v>
      </c>
      <c r="PT68">
        <v>155385</v>
      </c>
      <c r="PU68">
        <v>2788</v>
      </c>
      <c r="PV68">
        <v>155385</v>
      </c>
      <c r="PW68" t="s">
        <v>0</v>
      </c>
      <c r="PX68">
        <v>111460</v>
      </c>
      <c r="PY68">
        <v>2101</v>
      </c>
      <c r="PZ68">
        <v>71.7</v>
      </c>
      <c r="QA68">
        <v>0.7</v>
      </c>
      <c r="QB68">
        <v>64496</v>
      </c>
      <c r="QC68">
        <v>1438</v>
      </c>
      <c r="QD68">
        <v>41.5</v>
      </c>
      <c r="QE68">
        <v>0.8</v>
      </c>
      <c r="QF68">
        <v>51590</v>
      </c>
      <c r="QG68">
        <v>1601</v>
      </c>
      <c r="QH68">
        <v>33.200000000000003</v>
      </c>
      <c r="QI68">
        <v>0.8</v>
      </c>
      <c r="QJ68">
        <v>43925</v>
      </c>
      <c r="QK68">
        <v>1477</v>
      </c>
      <c r="QL68">
        <v>28.3</v>
      </c>
      <c r="QM68">
        <v>0.7</v>
      </c>
      <c r="QN68">
        <v>655942</v>
      </c>
      <c r="QO68">
        <v>5038</v>
      </c>
      <c r="QP68">
        <v>655942</v>
      </c>
      <c r="QQ68" t="s">
        <v>0</v>
      </c>
      <c r="QR68">
        <v>582907</v>
      </c>
      <c r="QS68">
        <v>4487</v>
      </c>
      <c r="QT68">
        <v>88.9</v>
      </c>
      <c r="QU68">
        <v>0.3</v>
      </c>
      <c r="QV68">
        <v>378327</v>
      </c>
      <c r="QW68">
        <v>3615</v>
      </c>
      <c r="QX68">
        <v>57.7</v>
      </c>
      <c r="QY68">
        <v>0.5</v>
      </c>
      <c r="QZ68">
        <v>259425</v>
      </c>
      <c r="RA68">
        <v>3775</v>
      </c>
      <c r="RB68">
        <v>39.5</v>
      </c>
      <c r="RC68">
        <v>0.4</v>
      </c>
      <c r="RD68">
        <v>73035</v>
      </c>
      <c r="RE68">
        <v>1829</v>
      </c>
      <c r="RF68">
        <v>11.1</v>
      </c>
      <c r="RG68">
        <v>0.3</v>
      </c>
      <c r="RH68" t="s">
        <v>0</v>
      </c>
      <c r="RI68" t="s">
        <v>0</v>
      </c>
      <c r="RJ68">
        <v>8.5</v>
      </c>
      <c r="RK68">
        <v>0.2</v>
      </c>
      <c r="RL68" t="s">
        <v>0</v>
      </c>
      <c r="RM68" t="s">
        <v>0</v>
      </c>
      <c r="RN68">
        <v>14.6</v>
      </c>
      <c r="RO68">
        <v>0.3</v>
      </c>
      <c r="RP68" t="s">
        <v>0</v>
      </c>
      <c r="RQ68" t="s">
        <v>0</v>
      </c>
      <c r="RR68">
        <v>16.3</v>
      </c>
      <c r="RS68">
        <v>0.7</v>
      </c>
      <c r="RT68" t="s">
        <v>0</v>
      </c>
      <c r="RU68" t="s">
        <v>0</v>
      </c>
      <c r="RV68">
        <v>3.5</v>
      </c>
      <c r="RW68">
        <v>0.1</v>
      </c>
      <c r="RX68" t="s">
        <v>0</v>
      </c>
      <c r="RY68" t="s">
        <v>0</v>
      </c>
      <c r="RZ68">
        <v>5.0999999999999996</v>
      </c>
      <c r="SA68">
        <v>0.2</v>
      </c>
      <c r="SB68" t="s">
        <v>0</v>
      </c>
      <c r="SC68" t="s">
        <v>0</v>
      </c>
      <c r="SD68">
        <v>4.4000000000000004</v>
      </c>
      <c r="SE68">
        <v>0.4</v>
      </c>
      <c r="SF68" t="s">
        <v>0</v>
      </c>
      <c r="SG68" t="s">
        <v>0</v>
      </c>
      <c r="SH68">
        <v>29.9</v>
      </c>
      <c r="SI68">
        <v>0.7</v>
      </c>
      <c r="SJ68" t="s">
        <v>0</v>
      </c>
      <c r="SK68" t="s">
        <v>0</v>
      </c>
      <c r="SL68">
        <v>39.200000000000003</v>
      </c>
      <c r="SM68">
        <v>0.8</v>
      </c>
      <c r="SN68" t="s">
        <v>0</v>
      </c>
      <c r="SO68" t="s">
        <v>0</v>
      </c>
      <c r="SP68">
        <v>47.8</v>
      </c>
      <c r="SQ68">
        <v>2.2999999999999998</v>
      </c>
      <c r="SR68" t="s">
        <v>0</v>
      </c>
      <c r="SS68" t="s">
        <v>0</v>
      </c>
      <c r="ST68">
        <v>12.7</v>
      </c>
      <c r="SU68">
        <v>0.2</v>
      </c>
      <c r="SV68" t="s">
        <v>0</v>
      </c>
      <c r="SW68" t="s">
        <v>0</v>
      </c>
      <c r="SX68">
        <v>17.5</v>
      </c>
      <c r="SY68">
        <v>0.4</v>
      </c>
      <c r="SZ68" t="s">
        <v>0</v>
      </c>
      <c r="TA68" t="s">
        <v>0</v>
      </c>
      <c r="TB68">
        <v>17.100000000000001</v>
      </c>
      <c r="TC68">
        <v>0.4</v>
      </c>
      <c r="TD68" t="s">
        <v>0</v>
      </c>
      <c r="TE68" t="s">
        <v>0</v>
      </c>
      <c r="TF68">
        <v>20.5</v>
      </c>
      <c r="TG68">
        <v>0.6</v>
      </c>
      <c r="TH68" t="s">
        <v>0</v>
      </c>
      <c r="TI68" t="s">
        <v>0</v>
      </c>
      <c r="TJ68">
        <v>15.8</v>
      </c>
      <c r="TK68">
        <v>0.4</v>
      </c>
      <c r="TL68" t="s">
        <v>0</v>
      </c>
      <c r="TM68" t="s">
        <v>0</v>
      </c>
      <c r="TN68">
        <v>11.3</v>
      </c>
      <c r="TO68">
        <v>0.1</v>
      </c>
      <c r="TP68" t="s">
        <v>0</v>
      </c>
      <c r="TQ68" t="s">
        <v>0</v>
      </c>
      <c r="TR68">
        <v>12.2</v>
      </c>
      <c r="TS68">
        <v>0.1</v>
      </c>
      <c r="TT68" t="s">
        <v>0</v>
      </c>
      <c r="TU68" t="s">
        <v>0</v>
      </c>
      <c r="TV68">
        <v>7.7</v>
      </c>
      <c r="TW68">
        <v>0.2</v>
      </c>
      <c r="TX68" t="s">
        <v>0</v>
      </c>
      <c r="TY68" t="s">
        <v>0</v>
      </c>
      <c r="TZ68">
        <v>9.5</v>
      </c>
      <c r="UA68">
        <v>0.2</v>
      </c>
      <c r="UB68" t="s">
        <v>0</v>
      </c>
      <c r="UC68" t="s">
        <v>0</v>
      </c>
      <c r="UD68">
        <v>24.7</v>
      </c>
      <c r="UE68">
        <v>0.3</v>
      </c>
    </row>
    <row r="69" spans="1:551" x14ac:dyDescent="0.25">
      <c r="A69" t="s">
        <v>687</v>
      </c>
      <c r="B69">
        <v>56</v>
      </c>
      <c r="C69" t="s">
        <v>688</v>
      </c>
      <c r="D69">
        <v>459198</v>
      </c>
      <c r="E69">
        <v>675</v>
      </c>
      <c r="F69">
        <v>459198</v>
      </c>
      <c r="G69" t="s">
        <v>0</v>
      </c>
      <c r="H69">
        <v>311104</v>
      </c>
      <c r="I69">
        <v>1915</v>
      </c>
      <c r="J69">
        <v>67.7</v>
      </c>
      <c r="K69">
        <v>0.4</v>
      </c>
      <c r="L69">
        <v>308716</v>
      </c>
      <c r="M69">
        <v>1925</v>
      </c>
      <c r="N69">
        <v>67.2</v>
      </c>
      <c r="O69">
        <v>0.4</v>
      </c>
      <c r="P69">
        <v>293598</v>
      </c>
      <c r="Q69">
        <v>2059</v>
      </c>
      <c r="R69">
        <v>63.9</v>
      </c>
      <c r="S69">
        <v>0.4</v>
      </c>
      <c r="T69">
        <v>15118</v>
      </c>
      <c r="U69">
        <v>861</v>
      </c>
      <c r="V69">
        <v>3.3</v>
      </c>
      <c r="W69">
        <v>0.2</v>
      </c>
      <c r="X69">
        <v>2388</v>
      </c>
      <c r="Y69">
        <v>308</v>
      </c>
      <c r="Z69">
        <v>0.5</v>
      </c>
      <c r="AA69">
        <v>0.1</v>
      </c>
      <c r="AB69">
        <v>148094</v>
      </c>
      <c r="AC69">
        <v>1890</v>
      </c>
      <c r="AD69">
        <v>32.299999999999997</v>
      </c>
      <c r="AE69">
        <v>0.4</v>
      </c>
      <c r="AF69">
        <v>308716</v>
      </c>
      <c r="AG69">
        <v>1925</v>
      </c>
      <c r="AH69">
        <v>308716</v>
      </c>
      <c r="AI69" t="s">
        <v>0</v>
      </c>
      <c r="AJ69" t="s">
        <v>0</v>
      </c>
      <c r="AK69" t="s">
        <v>0</v>
      </c>
      <c r="AL69">
        <v>4.9000000000000004</v>
      </c>
      <c r="AM69">
        <v>0.3</v>
      </c>
      <c r="AN69">
        <v>225246</v>
      </c>
      <c r="AO69">
        <v>560</v>
      </c>
      <c r="AP69">
        <v>225246</v>
      </c>
      <c r="AQ69" t="s">
        <v>0</v>
      </c>
      <c r="AR69">
        <v>140801</v>
      </c>
      <c r="AS69">
        <v>1525</v>
      </c>
      <c r="AT69">
        <v>62.5</v>
      </c>
      <c r="AU69">
        <v>0.7</v>
      </c>
      <c r="AV69">
        <v>140327</v>
      </c>
      <c r="AW69">
        <v>1507</v>
      </c>
      <c r="AX69">
        <v>62.3</v>
      </c>
      <c r="AY69">
        <v>0.7</v>
      </c>
      <c r="AZ69">
        <v>134049</v>
      </c>
      <c r="BA69">
        <v>1613</v>
      </c>
      <c r="BB69">
        <v>59.5</v>
      </c>
      <c r="BC69">
        <v>0.7</v>
      </c>
      <c r="BD69">
        <v>44307</v>
      </c>
      <c r="BE69">
        <v>523</v>
      </c>
      <c r="BF69">
        <v>44307</v>
      </c>
      <c r="BG69" t="s">
        <v>0</v>
      </c>
      <c r="BH69">
        <v>28501</v>
      </c>
      <c r="BI69">
        <v>994</v>
      </c>
      <c r="BJ69">
        <v>64.3</v>
      </c>
      <c r="BK69">
        <v>2.1</v>
      </c>
      <c r="BL69">
        <v>87509</v>
      </c>
      <c r="BM69">
        <v>841</v>
      </c>
      <c r="BN69">
        <v>87509</v>
      </c>
      <c r="BO69" t="s">
        <v>0</v>
      </c>
      <c r="BP69">
        <v>64912</v>
      </c>
      <c r="BQ69">
        <v>1401</v>
      </c>
      <c r="BR69">
        <v>74.2</v>
      </c>
      <c r="BS69">
        <v>1.5</v>
      </c>
      <c r="BT69">
        <v>289595</v>
      </c>
      <c r="BU69">
        <v>2061</v>
      </c>
      <c r="BV69">
        <v>289595</v>
      </c>
      <c r="BW69" t="s">
        <v>0</v>
      </c>
      <c r="BX69">
        <v>222902</v>
      </c>
      <c r="BY69">
        <v>2675</v>
      </c>
      <c r="BZ69">
        <v>77</v>
      </c>
      <c r="CA69">
        <v>0.8</v>
      </c>
      <c r="CB69">
        <v>30911</v>
      </c>
      <c r="CC69">
        <v>1458</v>
      </c>
      <c r="CD69">
        <v>10.7</v>
      </c>
      <c r="CE69">
        <v>0.5</v>
      </c>
      <c r="CF69">
        <v>4316</v>
      </c>
      <c r="CG69">
        <v>457</v>
      </c>
      <c r="CH69">
        <v>1.5</v>
      </c>
      <c r="CI69">
        <v>0.2</v>
      </c>
      <c r="CJ69">
        <v>11814</v>
      </c>
      <c r="CK69">
        <v>889</v>
      </c>
      <c r="CL69">
        <v>4.0999999999999996</v>
      </c>
      <c r="CM69">
        <v>0.3</v>
      </c>
      <c r="CN69">
        <v>5761</v>
      </c>
      <c r="CO69">
        <v>607</v>
      </c>
      <c r="CP69">
        <v>2</v>
      </c>
      <c r="CQ69">
        <v>0.2</v>
      </c>
      <c r="CR69">
        <v>13891</v>
      </c>
      <c r="CS69">
        <v>1004</v>
      </c>
      <c r="CT69">
        <v>4.8</v>
      </c>
      <c r="CU69">
        <v>0.3</v>
      </c>
      <c r="CV69">
        <v>18.100000000000001</v>
      </c>
      <c r="CW69">
        <v>0.3</v>
      </c>
      <c r="CX69" t="s">
        <v>0</v>
      </c>
      <c r="CY69" t="s">
        <v>0</v>
      </c>
      <c r="CZ69">
        <v>293598</v>
      </c>
      <c r="DA69">
        <v>2059</v>
      </c>
      <c r="DB69">
        <v>293598</v>
      </c>
      <c r="DC69" t="s">
        <v>0</v>
      </c>
      <c r="DD69">
        <v>96127</v>
      </c>
      <c r="DE69">
        <v>1732</v>
      </c>
      <c r="DF69">
        <v>32.700000000000003</v>
      </c>
      <c r="DG69">
        <v>0.6</v>
      </c>
      <c r="DH69">
        <v>53321</v>
      </c>
      <c r="DI69">
        <v>1536</v>
      </c>
      <c r="DJ69">
        <v>18.2</v>
      </c>
      <c r="DK69">
        <v>0.5</v>
      </c>
      <c r="DL69">
        <v>61420</v>
      </c>
      <c r="DM69">
        <v>1626</v>
      </c>
      <c r="DN69">
        <v>20.9</v>
      </c>
      <c r="DO69">
        <v>0.5</v>
      </c>
      <c r="DP69">
        <v>46426</v>
      </c>
      <c r="DQ69">
        <v>1512</v>
      </c>
      <c r="DR69">
        <v>15.8</v>
      </c>
      <c r="DS69">
        <v>0.5</v>
      </c>
      <c r="DT69">
        <v>36304</v>
      </c>
      <c r="DU69">
        <v>1194</v>
      </c>
      <c r="DV69">
        <v>12.4</v>
      </c>
      <c r="DW69">
        <v>0.4</v>
      </c>
      <c r="DX69">
        <v>293598</v>
      </c>
      <c r="DY69">
        <v>2059</v>
      </c>
      <c r="DZ69">
        <v>293598</v>
      </c>
      <c r="EA69" t="s">
        <v>0</v>
      </c>
      <c r="EB69">
        <v>36776</v>
      </c>
      <c r="EC69">
        <v>1479</v>
      </c>
      <c r="ED69">
        <v>12.5</v>
      </c>
      <c r="EE69">
        <v>0.5</v>
      </c>
      <c r="EF69">
        <v>22301</v>
      </c>
      <c r="EG69">
        <v>1082</v>
      </c>
      <c r="EH69">
        <v>7.6</v>
      </c>
      <c r="EI69">
        <v>0.4</v>
      </c>
      <c r="EJ69">
        <v>11406</v>
      </c>
      <c r="EK69">
        <v>745</v>
      </c>
      <c r="EL69">
        <v>3.9</v>
      </c>
      <c r="EM69">
        <v>0.3</v>
      </c>
      <c r="EN69">
        <v>5970</v>
      </c>
      <c r="EO69">
        <v>533</v>
      </c>
      <c r="EP69">
        <v>2</v>
      </c>
      <c r="EQ69">
        <v>0.2</v>
      </c>
      <c r="ER69">
        <v>32670</v>
      </c>
      <c r="ES69">
        <v>1112</v>
      </c>
      <c r="ET69">
        <v>11.1</v>
      </c>
      <c r="EU69">
        <v>0.4</v>
      </c>
      <c r="EV69">
        <v>18219</v>
      </c>
      <c r="EW69">
        <v>980</v>
      </c>
      <c r="EX69">
        <v>6.2</v>
      </c>
      <c r="EY69">
        <v>0.3</v>
      </c>
      <c r="EZ69">
        <v>4536</v>
      </c>
      <c r="FA69">
        <v>529</v>
      </c>
      <c r="FB69">
        <v>1.5</v>
      </c>
      <c r="FC69">
        <v>0.2</v>
      </c>
      <c r="FD69">
        <v>11181</v>
      </c>
      <c r="FE69">
        <v>710</v>
      </c>
      <c r="FF69">
        <v>3.8</v>
      </c>
      <c r="FG69">
        <v>0.2</v>
      </c>
      <c r="FH69">
        <v>19867</v>
      </c>
      <c r="FI69">
        <v>966</v>
      </c>
      <c r="FJ69">
        <v>6.8</v>
      </c>
      <c r="FK69">
        <v>0.3</v>
      </c>
      <c r="FL69">
        <v>66950</v>
      </c>
      <c r="FM69">
        <v>1636</v>
      </c>
      <c r="FN69">
        <v>22.8</v>
      </c>
      <c r="FO69">
        <v>0.5</v>
      </c>
      <c r="FP69">
        <v>31381</v>
      </c>
      <c r="FQ69">
        <v>1429</v>
      </c>
      <c r="FR69">
        <v>10.7</v>
      </c>
      <c r="FS69">
        <v>0.5</v>
      </c>
      <c r="FT69">
        <v>13410</v>
      </c>
      <c r="FU69">
        <v>856</v>
      </c>
      <c r="FV69">
        <v>4.5999999999999996</v>
      </c>
      <c r="FW69">
        <v>0.3</v>
      </c>
      <c r="FX69">
        <v>18931</v>
      </c>
      <c r="FY69">
        <v>829</v>
      </c>
      <c r="FZ69">
        <v>6.4</v>
      </c>
      <c r="GA69">
        <v>0.3</v>
      </c>
      <c r="GB69">
        <v>293598</v>
      </c>
      <c r="GC69">
        <v>2059</v>
      </c>
      <c r="GD69">
        <v>293598</v>
      </c>
      <c r="GE69" t="s">
        <v>0</v>
      </c>
      <c r="GF69">
        <v>213324</v>
      </c>
      <c r="GG69">
        <v>2474</v>
      </c>
      <c r="GH69">
        <v>72.7</v>
      </c>
      <c r="GI69">
        <v>0.6</v>
      </c>
      <c r="GJ69">
        <v>60759</v>
      </c>
      <c r="GK69">
        <v>1360</v>
      </c>
      <c r="GL69">
        <v>20.7</v>
      </c>
      <c r="GM69">
        <v>0.5</v>
      </c>
      <c r="GN69">
        <v>18716</v>
      </c>
      <c r="GO69">
        <v>945</v>
      </c>
      <c r="GP69">
        <v>6.4</v>
      </c>
      <c r="GQ69">
        <v>0.3</v>
      </c>
      <c r="GR69">
        <v>799</v>
      </c>
      <c r="GS69">
        <v>197</v>
      </c>
      <c r="GT69">
        <v>0.3</v>
      </c>
      <c r="GU69">
        <v>0.1</v>
      </c>
      <c r="GV69">
        <v>226985</v>
      </c>
      <c r="GW69">
        <v>1680</v>
      </c>
      <c r="GX69">
        <v>226985</v>
      </c>
      <c r="GY69" t="s">
        <v>0</v>
      </c>
      <c r="GZ69">
        <v>11209</v>
      </c>
      <c r="HA69">
        <v>640</v>
      </c>
      <c r="HB69">
        <v>4.9000000000000004</v>
      </c>
      <c r="HC69">
        <v>0.3</v>
      </c>
      <c r="HD69">
        <v>10336</v>
      </c>
      <c r="HE69">
        <v>744</v>
      </c>
      <c r="HF69">
        <v>4.5999999999999996</v>
      </c>
      <c r="HG69">
        <v>0.3</v>
      </c>
      <c r="HH69">
        <v>22047</v>
      </c>
      <c r="HI69">
        <v>901</v>
      </c>
      <c r="HJ69">
        <v>9.6999999999999993</v>
      </c>
      <c r="HK69">
        <v>0.4</v>
      </c>
      <c r="HL69">
        <v>22140</v>
      </c>
      <c r="HM69">
        <v>877</v>
      </c>
      <c r="HN69">
        <v>9.8000000000000007</v>
      </c>
      <c r="HO69">
        <v>0.4</v>
      </c>
      <c r="HP69">
        <v>30946</v>
      </c>
      <c r="HQ69">
        <v>1276</v>
      </c>
      <c r="HR69">
        <v>13.6</v>
      </c>
      <c r="HS69">
        <v>0.6</v>
      </c>
      <c r="HT69">
        <v>42533</v>
      </c>
      <c r="HU69">
        <v>1407</v>
      </c>
      <c r="HV69">
        <v>18.7</v>
      </c>
      <c r="HW69">
        <v>0.6</v>
      </c>
      <c r="HX69">
        <v>32162</v>
      </c>
      <c r="HY69">
        <v>1160</v>
      </c>
      <c r="HZ69">
        <v>14.2</v>
      </c>
      <c r="IA69">
        <v>0.5</v>
      </c>
      <c r="IB69">
        <v>36451</v>
      </c>
      <c r="IC69">
        <v>1216</v>
      </c>
      <c r="ID69">
        <v>16.100000000000001</v>
      </c>
      <c r="IE69">
        <v>0.5</v>
      </c>
      <c r="IF69">
        <v>11330</v>
      </c>
      <c r="IG69">
        <v>745</v>
      </c>
      <c r="IH69">
        <v>5</v>
      </c>
      <c r="II69">
        <v>0.3</v>
      </c>
      <c r="IJ69">
        <v>7831</v>
      </c>
      <c r="IK69">
        <v>539</v>
      </c>
      <c r="IL69">
        <v>3.5</v>
      </c>
      <c r="IM69">
        <v>0.2</v>
      </c>
      <c r="IN69">
        <v>59143</v>
      </c>
      <c r="IO69">
        <v>896</v>
      </c>
      <c r="IP69" t="s">
        <v>0</v>
      </c>
      <c r="IQ69" t="s">
        <v>0</v>
      </c>
      <c r="IR69">
        <v>74667</v>
      </c>
      <c r="IS69">
        <v>861</v>
      </c>
      <c r="IT69" t="s">
        <v>0</v>
      </c>
      <c r="IU69" t="s">
        <v>0</v>
      </c>
      <c r="IV69">
        <v>185648</v>
      </c>
      <c r="IW69">
        <v>1744</v>
      </c>
      <c r="IX69">
        <v>81.8</v>
      </c>
      <c r="IY69">
        <v>0.5</v>
      </c>
      <c r="IZ69">
        <v>72967</v>
      </c>
      <c r="JA69">
        <v>926</v>
      </c>
      <c r="JB69" t="s">
        <v>0</v>
      </c>
      <c r="JC69" t="s">
        <v>0</v>
      </c>
      <c r="JD69">
        <v>64016</v>
      </c>
      <c r="JE69">
        <v>1143</v>
      </c>
      <c r="JF69">
        <v>28.2</v>
      </c>
      <c r="JG69">
        <v>0.4</v>
      </c>
      <c r="JH69">
        <v>17987</v>
      </c>
      <c r="JI69">
        <v>266</v>
      </c>
      <c r="JJ69" t="s">
        <v>0</v>
      </c>
      <c r="JK69" t="s">
        <v>0</v>
      </c>
      <c r="JL69">
        <v>40845</v>
      </c>
      <c r="JM69">
        <v>1159</v>
      </c>
      <c r="JN69">
        <v>18</v>
      </c>
      <c r="JO69">
        <v>0.5</v>
      </c>
      <c r="JP69">
        <v>23352</v>
      </c>
      <c r="JQ69">
        <v>957</v>
      </c>
      <c r="JR69" t="s">
        <v>0</v>
      </c>
      <c r="JS69" t="s">
        <v>0</v>
      </c>
      <c r="JT69">
        <v>8289</v>
      </c>
      <c r="JU69">
        <v>552</v>
      </c>
      <c r="JV69">
        <v>3.7</v>
      </c>
      <c r="JW69">
        <v>0.2</v>
      </c>
      <c r="JX69">
        <v>10164</v>
      </c>
      <c r="JY69">
        <v>457</v>
      </c>
      <c r="JZ69" t="s">
        <v>0</v>
      </c>
      <c r="KA69" t="s">
        <v>0</v>
      </c>
      <c r="KB69">
        <v>3795</v>
      </c>
      <c r="KC69">
        <v>410</v>
      </c>
      <c r="KD69">
        <v>1.7</v>
      </c>
      <c r="KE69">
        <v>0.2</v>
      </c>
      <c r="KF69">
        <v>3028</v>
      </c>
      <c r="KG69">
        <v>477</v>
      </c>
      <c r="KH69" t="s">
        <v>0</v>
      </c>
      <c r="KI69" t="s">
        <v>0</v>
      </c>
      <c r="KJ69">
        <v>13677</v>
      </c>
      <c r="KK69">
        <v>830</v>
      </c>
      <c r="KL69">
        <v>6</v>
      </c>
      <c r="KM69">
        <v>0.4</v>
      </c>
      <c r="KN69">
        <v>147961</v>
      </c>
      <c r="KO69">
        <v>1794</v>
      </c>
      <c r="KP69">
        <v>147961</v>
      </c>
      <c r="KQ69" t="s">
        <v>0</v>
      </c>
      <c r="KR69">
        <v>4720</v>
      </c>
      <c r="KS69">
        <v>435</v>
      </c>
      <c r="KT69">
        <v>3.2</v>
      </c>
      <c r="KU69">
        <v>0.3</v>
      </c>
      <c r="KV69">
        <v>3177</v>
      </c>
      <c r="KW69">
        <v>397</v>
      </c>
      <c r="KX69">
        <v>2.1</v>
      </c>
      <c r="KY69">
        <v>0.3</v>
      </c>
      <c r="KZ69">
        <v>8749</v>
      </c>
      <c r="LA69">
        <v>727</v>
      </c>
      <c r="LB69">
        <v>5.9</v>
      </c>
      <c r="LC69">
        <v>0.5</v>
      </c>
      <c r="LD69">
        <v>11205</v>
      </c>
      <c r="LE69">
        <v>762</v>
      </c>
      <c r="LF69">
        <v>7.6</v>
      </c>
      <c r="LG69">
        <v>0.5</v>
      </c>
      <c r="LH69">
        <v>17863</v>
      </c>
      <c r="LI69">
        <v>906</v>
      </c>
      <c r="LJ69">
        <v>12.1</v>
      </c>
      <c r="LK69">
        <v>0.6</v>
      </c>
      <c r="LL69">
        <v>29839</v>
      </c>
      <c r="LM69">
        <v>1247</v>
      </c>
      <c r="LN69">
        <v>20.2</v>
      </c>
      <c r="LO69">
        <v>0.8</v>
      </c>
      <c r="LP69">
        <v>25534</v>
      </c>
      <c r="LQ69">
        <v>994</v>
      </c>
      <c r="LR69">
        <v>17.3</v>
      </c>
      <c r="LS69">
        <v>0.6</v>
      </c>
      <c r="LT69">
        <v>30561</v>
      </c>
      <c r="LU69">
        <v>1110</v>
      </c>
      <c r="LV69">
        <v>20.7</v>
      </c>
      <c r="LW69">
        <v>0.7</v>
      </c>
      <c r="LX69">
        <v>9753</v>
      </c>
      <c r="LY69">
        <v>654</v>
      </c>
      <c r="LZ69">
        <v>6.6</v>
      </c>
      <c r="MA69">
        <v>0.4</v>
      </c>
      <c r="MB69">
        <v>6560</v>
      </c>
      <c r="MC69">
        <v>455</v>
      </c>
      <c r="MD69">
        <v>4.4000000000000004</v>
      </c>
      <c r="ME69">
        <v>0.3</v>
      </c>
      <c r="MF69">
        <v>73654</v>
      </c>
      <c r="MG69">
        <v>884</v>
      </c>
      <c r="MH69" t="s">
        <v>0</v>
      </c>
      <c r="MI69" t="s">
        <v>0</v>
      </c>
      <c r="MJ69">
        <v>86557</v>
      </c>
      <c r="MK69">
        <v>1037</v>
      </c>
      <c r="ML69" t="s">
        <v>0</v>
      </c>
      <c r="MM69" t="s">
        <v>0</v>
      </c>
      <c r="MN69">
        <v>30139</v>
      </c>
      <c r="MO69">
        <v>353</v>
      </c>
      <c r="MP69" t="s">
        <v>0</v>
      </c>
      <c r="MQ69" t="s">
        <v>0</v>
      </c>
      <c r="MR69">
        <v>79024</v>
      </c>
      <c r="MS69">
        <v>1557</v>
      </c>
      <c r="MT69">
        <v>79024</v>
      </c>
      <c r="MU69" t="s">
        <v>0</v>
      </c>
      <c r="MV69">
        <v>33857</v>
      </c>
      <c r="MW69">
        <v>1147</v>
      </c>
      <c r="MX69" t="s">
        <v>0</v>
      </c>
      <c r="MY69" t="s">
        <v>0</v>
      </c>
      <c r="MZ69">
        <v>49100</v>
      </c>
      <c r="NA69">
        <v>1707</v>
      </c>
      <c r="NB69" t="s">
        <v>0</v>
      </c>
      <c r="NC69" t="s">
        <v>0</v>
      </c>
      <c r="ND69">
        <v>31273</v>
      </c>
      <c r="NE69">
        <v>318</v>
      </c>
      <c r="NF69" t="s">
        <v>0</v>
      </c>
      <c r="NG69" t="s">
        <v>0</v>
      </c>
      <c r="NH69">
        <v>53359</v>
      </c>
      <c r="NI69">
        <v>950</v>
      </c>
      <c r="NJ69" t="s">
        <v>0</v>
      </c>
      <c r="NK69" t="s">
        <v>0</v>
      </c>
      <c r="NL69">
        <v>36382</v>
      </c>
      <c r="NM69">
        <v>618</v>
      </c>
      <c r="NN69" t="s">
        <v>0</v>
      </c>
      <c r="NO69" t="s">
        <v>0</v>
      </c>
      <c r="NP69">
        <v>573538</v>
      </c>
      <c r="NQ69">
        <v>297</v>
      </c>
      <c r="NR69">
        <v>573538</v>
      </c>
      <c r="NS69" t="s">
        <v>0</v>
      </c>
      <c r="NT69">
        <v>500207</v>
      </c>
      <c r="NU69">
        <v>2579</v>
      </c>
      <c r="NV69">
        <v>87.2</v>
      </c>
      <c r="NW69">
        <v>0.5</v>
      </c>
      <c r="NX69">
        <v>417131</v>
      </c>
      <c r="NY69">
        <v>3212</v>
      </c>
      <c r="NZ69">
        <v>72.7</v>
      </c>
      <c r="OA69">
        <v>0.6</v>
      </c>
      <c r="OB69">
        <v>152893</v>
      </c>
      <c r="OC69">
        <v>2360</v>
      </c>
      <c r="OD69">
        <v>26.7</v>
      </c>
      <c r="OE69">
        <v>0.4</v>
      </c>
      <c r="OF69">
        <v>73331</v>
      </c>
      <c r="OG69">
        <v>2595</v>
      </c>
      <c r="OH69">
        <v>12.8</v>
      </c>
      <c r="OI69">
        <v>0.5</v>
      </c>
      <c r="OJ69">
        <v>138362</v>
      </c>
      <c r="OK69">
        <v>409</v>
      </c>
      <c r="OL69">
        <v>138362</v>
      </c>
      <c r="OM69" t="s">
        <v>0</v>
      </c>
      <c r="ON69">
        <v>10124</v>
      </c>
      <c r="OO69">
        <v>929</v>
      </c>
      <c r="OP69">
        <v>7.3</v>
      </c>
      <c r="OQ69">
        <v>0.7</v>
      </c>
      <c r="OR69">
        <v>356783</v>
      </c>
      <c r="OS69">
        <v>650</v>
      </c>
      <c r="OT69">
        <v>356783</v>
      </c>
      <c r="OU69" t="s">
        <v>0</v>
      </c>
      <c r="OV69">
        <v>286692</v>
      </c>
      <c r="OW69">
        <v>1862</v>
      </c>
      <c r="OX69">
        <v>286692</v>
      </c>
      <c r="OY69" t="s">
        <v>0</v>
      </c>
      <c r="OZ69">
        <v>272628</v>
      </c>
      <c r="PA69">
        <v>1959</v>
      </c>
      <c r="PB69">
        <v>272628</v>
      </c>
      <c r="PC69" t="s">
        <v>0</v>
      </c>
      <c r="PD69">
        <v>229528</v>
      </c>
      <c r="PE69">
        <v>2373</v>
      </c>
      <c r="PF69">
        <v>84.2</v>
      </c>
      <c r="PG69">
        <v>0.6</v>
      </c>
      <c r="PH69">
        <v>221163</v>
      </c>
      <c r="PI69">
        <v>2292</v>
      </c>
      <c r="PJ69">
        <v>81.099999999999994</v>
      </c>
      <c r="PK69">
        <v>0.6</v>
      </c>
      <c r="PL69">
        <v>15750</v>
      </c>
      <c r="PM69">
        <v>972</v>
      </c>
      <c r="PN69">
        <v>5.8</v>
      </c>
      <c r="PO69">
        <v>0.3</v>
      </c>
      <c r="PP69">
        <v>43100</v>
      </c>
      <c r="PQ69">
        <v>1605</v>
      </c>
      <c r="PR69">
        <v>15.8</v>
      </c>
      <c r="PS69">
        <v>0.6</v>
      </c>
      <c r="PT69">
        <v>14064</v>
      </c>
      <c r="PU69">
        <v>860</v>
      </c>
      <c r="PV69">
        <v>14064</v>
      </c>
      <c r="PW69" t="s">
        <v>0</v>
      </c>
      <c r="PX69">
        <v>7661</v>
      </c>
      <c r="PY69">
        <v>712</v>
      </c>
      <c r="PZ69">
        <v>54.5</v>
      </c>
      <c r="QA69">
        <v>3.6</v>
      </c>
      <c r="QB69">
        <v>5557</v>
      </c>
      <c r="QC69">
        <v>570</v>
      </c>
      <c r="QD69">
        <v>39.5</v>
      </c>
      <c r="QE69">
        <v>3.3</v>
      </c>
      <c r="QF69">
        <v>2526</v>
      </c>
      <c r="QG69">
        <v>413</v>
      </c>
      <c r="QH69">
        <v>18</v>
      </c>
      <c r="QI69">
        <v>2.6</v>
      </c>
      <c r="QJ69">
        <v>6403</v>
      </c>
      <c r="QK69">
        <v>613</v>
      </c>
      <c r="QL69">
        <v>45.5</v>
      </c>
      <c r="QM69">
        <v>3.6</v>
      </c>
      <c r="QN69">
        <v>70091</v>
      </c>
      <c r="QO69">
        <v>1743</v>
      </c>
      <c r="QP69">
        <v>70091</v>
      </c>
      <c r="QQ69" t="s">
        <v>0</v>
      </c>
      <c r="QR69">
        <v>56744</v>
      </c>
      <c r="QS69">
        <v>1614</v>
      </c>
      <c r="QT69">
        <v>81</v>
      </c>
      <c r="QU69">
        <v>1.2</v>
      </c>
      <c r="QV69">
        <v>42678</v>
      </c>
      <c r="QW69">
        <v>1379</v>
      </c>
      <c r="QX69">
        <v>60.9</v>
      </c>
      <c r="QY69">
        <v>1.4</v>
      </c>
      <c r="QZ69">
        <v>19398</v>
      </c>
      <c r="RA69">
        <v>1069</v>
      </c>
      <c r="RB69">
        <v>27.7</v>
      </c>
      <c r="RC69">
        <v>1.4</v>
      </c>
      <c r="RD69">
        <v>13347</v>
      </c>
      <c r="RE69">
        <v>939</v>
      </c>
      <c r="RF69">
        <v>19</v>
      </c>
      <c r="RG69">
        <v>1.2</v>
      </c>
      <c r="RH69" t="s">
        <v>0</v>
      </c>
      <c r="RI69" t="s">
        <v>0</v>
      </c>
      <c r="RJ69">
        <v>7.6</v>
      </c>
      <c r="RK69">
        <v>0.5</v>
      </c>
      <c r="RL69" t="s">
        <v>0</v>
      </c>
      <c r="RM69" t="s">
        <v>0</v>
      </c>
      <c r="RN69">
        <v>12.2</v>
      </c>
      <c r="RO69">
        <v>0.8</v>
      </c>
      <c r="RP69" t="s">
        <v>0</v>
      </c>
      <c r="RQ69" t="s">
        <v>0</v>
      </c>
      <c r="RR69">
        <v>14.3</v>
      </c>
      <c r="RS69">
        <v>2.1</v>
      </c>
      <c r="RT69" t="s">
        <v>0</v>
      </c>
      <c r="RU69" t="s">
        <v>0</v>
      </c>
      <c r="RV69">
        <v>3.9</v>
      </c>
      <c r="RW69">
        <v>0.4</v>
      </c>
      <c r="RX69" t="s">
        <v>0</v>
      </c>
      <c r="RY69" t="s">
        <v>0</v>
      </c>
      <c r="RZ69">
        <v>5.0999999999999996</v>
      </c>
      <c r="SA69">
        <v>0.7</v>
      </c>
      <c r="SB69" t="s">
        <v>0</v>
      </c>
      <c r="SC69" t="s">
        <v>0</v>
      </c>
      <c r="SD69">
        <v>5.8</v>
      </c>
      <c r="SE69">
        <v>1.3</v>
      </c>
      <c r="SF69" t="s">
        <v>0</v>
      </c>
      <c r="SG69" t="s">
        <v>0</v>
      </c>
      <c r="SH69">
        <v>30.5</v>
      </c>
      <c r="SI69">
        <v>2.1</v>
      </c>
      <c r="SJ69" t="s">
        <v>0</v>
      </c>
      <c r="SK69" t="s">
        <v>0</v>
      </c>
      <c r="SL69">
        <v>38</v>
      </c>
      <c r="SM69">
        <v>2.7</v>
      </c>
      <c r="SN69" t="s">
        <v>0</v>
      </c>
      <c r="SO69" t="s">
        <v>0</v>
      </c>
      <c r="SP69">
        <v>46.9</v>
      </c>
      <c r="SQ69">
        <v>6.9</v>
      </c>
      <c r="SR69" t="s">
        <v>0</v>
      </c>
      <c r="SS69" t="s">
        <v>0</v>
      </c>
      <c r="ST69">
        <v>11.6</v>
      </c>
      <c r="SU69">
        <v>0.5</v>
      </c>
      <c r="SV69" t="s">
        <v>0</v>
      </c>
      <c r="SW69" t="s">
        <v>0</v>
      </c>
      <c r="SX69">
        <v>13.9</v>
      </c>
      <c r="SY69">
        <v>1</v>
      </c>
      <c r="SZ69" t="s">
        <v>0</v>
      </c>
      <c r="TA69" t="s">
        <v>0</v>
      </c>
      <c r="TB69">
        <v>13.4</v>
      </c>
      <c r="TC69">
        <v>1</v>
      </c>
      <c r="TD69" t="s">
        <v>0</v>
      </c>
      <c r="TE69" t="s">
        <v>0</v>
      </c>
      <c r="TF69">
        <v>16.600000000000001</v>
      </c>
      <c r="TG69">
        <v>1.8</v>
      </c>
      <c r="TH69" t="s">
        <v>0</v>
      </c>
      <c r="TI69" t="s">
        <v>0</v>
      </c>
      <c r="TJ69">
        <v>12.2</v>
      </c>
      <c r="TK69">
        <v>1</v>
      </c>
      <c r="TL69" t="s">
        <v>0</v>
      </c>
      <c r="TM69" t="s">
        <v>0</v>
      </c>
      <c r="TN69">
        <v>10.8</v>
      </c>
      <c r="TO69">
        <v>0.4</v>
      </c>
      <c r="TP69" t="s">
        <v>0</v>
      </c>
      <c r="TQ69" t="s">
        <v>0</v>
      </c>
      <c r="TR69">
        <v>11.6</v>
      </c>
      <c r="TS69">
        <v>0.5</v>
      </c>
      <c r="TT69" t="s">
        <v>0</v>
      </c>
      <c r="TU69" t="s">
        <v>0</v>
      </c>
      <c r="TV69">
        <v>7.2</v>
      </c>
      <c r="TW69">
        <v>0.6</v>
      </c>
      <c r="TX69" t="s">
        <v>0</v>
      </c>
      <c r="TY69" t="s">
        <v>0</v>
      </c>
      <c r="TZ69">
        <v>8.3000000000000007</v>
      </c>
      <c r="UA69">
        <v>0.5</v>
      </c>
      <c r="UB69" t="s">
        <v>0</v>
      </c>
      <c r="UC69" t="s">
        <v>0</v>
      </c>
      <c r="UD69">
        <v>24.1</v>
      </c>
      <c r="UE69">
        <v>1</v>
      </c>
    </row>
    <row r="70" spans="1:551" x14ac:dyDescent="0.25">
      <c r="A70" t="s">
        <v>689</v>
      </c>
      <c r="B70">
        <v>72</v>
      </c>
      <c r="C70" t="s">
        <v>690</v>
      </c>
      <c r="D70">
        <v>2863657</v>
      </c>
      <c r="E70">
        <v>1324</v>
      </c>
      <c r="F70">
        <v>2863657</v>
      </c>
      <c r="G70" t="s">
        <v>0</v>
      </c>
      <c r="H70">
        <v>1283190</v>
      </c>
      <c r="I70">
        <v>5626</v>
      </c>
      <c r="J70">
        <v>44.8</v>
      </c>
      <c r="K70">
        <v>0.2</v>
      </c>
      <c r="L70">
        <v>1281986</v>
      </c>
      <c r="M70">
        <v>5644</v>
      </c>
      <c r="N70">
        <v>44.8</v>
      </c>
      <c r="O70">
        <v>0.2</v>
      </c>
      <c r="P70">
        <v>1055106</v>
      </c>
      <c r="Q70">
        <v>5907</v>
      </c>
      <c r="R70">
        <v>36.799999999999997</v>
      </c>
      <c r="S70">
        <v>0.2</v>
      </c>
      <c r="T70">
        <v>226880</v>
      </c>
      <c r="U70">
        <v>3700</v>
      </c>
      <c r="V70">
        <v>7.9</v>
      </c>
      <c r="W70">
        <v>0.1</v>
      </c>
      <c r="X70">
        <v>1204</v>
      </c>
      <c r="Y70">
        <v>245</v>
      </c>
      <c r="Z70">
        <v>0</v>
      </c>
      <c r="AA70">
        <v>0.1</v>
      </c>
      <c r="AB70">
        <v>1580467</v>
      </c>
      <c r="AC70">
        <v>5719</v>
      </c>
      <c r="AD70">
        <v>55.2</v>
      </c>
      <c r="AE70">
        <v>0.2</v>
      </c>
      <c r="AF70">
        <v>1281986</v>
      </c>
      <c r="AG70">
        <v>5644</v>
      </c>
      <c r="AH70">
        <v>1281986</v>
      </c>
      <c r="AI70" t="s">
        <v>0</v>
      </c>
      <c r="AJ70" t="s">
        <v>0</v>
      </c>
      <c r="AK70" t="s">
        <v>0</v>
      </c>
      <c r="AL70">
        <v>17.7</v>
      </c>
      <c r="AM70">
        <v>0.3</v>
      </c>
      <c r="AN70">
        <v>1519622</v>
      </c>
      <c r="AO70">
        <v>918</v>
      </c>
      <c r="AP70">
        <v>1519622</v>
      </c>
      <c r="AQ70" t="s">
        <v>0</v>
      </c>
      <c r="AR70">
        <v>608068</v>
      </c>
      <c r="AS70">
        <v>3712</v>
      </c>
      <c r="AT70">
        <v>40</v>
      </c>
      <c r="AU70">
        <v>0.2</v>
      </c>
      <c r="AV70">
        <v>607793</v>
      </c>
      <c r="AW70">
        <v>3737</v>
      </c>
      <c r="AX70">
        <v>40</v>
      </c>
      <c r="AY70">
        <v>0.2</v>
      </c>
      <c r="AZ70">
        <v>499501</v>
      </c>
      <c r="BA70">
        <v>4266</v>
      </c>
      <c r="BB70">
        <v>32.9</v>
      </c>
      <c r="BC70">
        <v>0.3</v>
      </c>
      <c r="BD70">
        <v>216566</v>
      </c>
      <c r="BE70">
        <v>1607</v>
      </c>
      <c r="BF70">
        <v>216566</v>
      </c>
      <c r="BG70" t="s">
        <v>0</v>
      </c>
      <c r="BH70">
        <v>127711</v>
      </c>
      <c r="BI70">
        <v>2754</v>
      </c>
      <c r="BJ70">
        <v>59</v>
      </c>
      <c r="BK70">
        <v>1.1000000000000001</v>
      </c>
      <c r="BL70">
        <v>517406</v>
      </c>
      <c r="BM70">
        <v>1943</v>
      </c>
      <c r="BN70">
        <v>517406</v>
      </c>
      <c r="BO70" t="s">
        <v>0</v>
      </c>
      <c r="BP70">
        <v>314696</v>
      </c>
      <c r="BQ70">
        <v>3697</v>
      </c>
      <c r="BR70">
        <v>60.8</v>
      </c>
      <c r="BS70">
        <v>0.7</v>
      </c>
      <c r="BT70">
        <v>1021378</v>
      </c>
      <c r="BU70">
        <v>5972</v>
      </c>
      <c r="BV70">
        <v>1021378</v>
      </c>
      <c r="BW70" t="s">
        <v>0</v>
      </c>
      <c r="BX70">
        <v>832353</v>
      </c>
      <c r="BY70">
        <v>5833</v>
      </c>
      <c r="BZ70">
        <v>81.5</v>
      </c>
      <c r="CA70">
        <v>0.3</v>
      </c>
      <c r="CB70">
        <v>90587</v>
      </c>
      <c r="CC70">
        <v>2379</v>
      </c>
      <c r="CD70">
        <v>8.9</v>
      </c>
      <c r="CE70">
        <v>0.2</v>
      </c>
      <c r="CF70">
        <v>23467</v>
      </c>
      <c r="CG70">
        <v>934</v>
      </c>
      <c r="CH70">
        <v>2.2999999999999998</v>
      </c>
      <c r="CI70">
        <v>0.1</v>
      </c>
      <c r="CJ70">
        <v>33155</v>
      </c>
      <c r="CK70">
        <v>1223</v>
      </c>
      <c r="CL70">
        <v>3.2</v>
      </c>
      <c r="CM70">
        <v>0.1</v>
      </c>
      <c r="CN70">
        <v>19897</v>
      </c>
      <c r="CO70">
        <v>1125</v>
      </c>
      <c r="CP70">
        <v>1.9</v>
      </c>
      <c r="CQ70">
        <v>0.1</v>
      </c>
      <c r="CR70">
        <v>21919</v>
      </c>
      <c r="CS70">
        <v>1153</v>
      </c>
      <c r="CT70">
        <v>2.1</v>
      </c>
      <c r="CU70">
        <v>0.1</v>
      </c>
      <c r="CV70">
        <v>29.5</v>
      </c>
      <c r="CW70">
        <v>0.2</v>
      </c>
      <c r="CX70" t="s">
        <v>0</v>
      </c>
      <c r="CY70" t="s">
        <v>0</v>
      </c>
      <c r="CZ70">
        <v>1055106</v>
      </c>
      <c r="DA70">
        <v>5907</v>
      </c>
      <c r="DB70">
        <v>1055106</v>
      </c>
      <c r="DC70" t="s">
        <v>0</v>
      </c>
      <c r="DD70">
        <v>338815</v>
      </c>
      <c r="DE70">
        <v>4026</v>
      </c>
      <c r="DF70">
        <v>32.1</v>
      </c>
      <c r="DG70">
        <v>0.3</v>
      </c>
      <c r="DH70">
        <v>216879</v>
      </c>
      <c r="DI70">
        <v>3352</v>
      </c>
      <c r="DJ70">
        <v>20.6</v>
      </c>
      <c r="DK70">
        <v>0.3</v>
      </c>
      <c r="DL70">
        <v>293487</v>
      </c>
      <c r="DM70">
        <v>3440</v>
      </c>
      <c r="DN70">
        <v>27.8</v>
      </c>
      <c r="DO70">
        <v>0.3</v>
      </c>
      <c r="DP70">
        <v>100517</v>
      </c>
      <c r="DQ70">
        <v>2142</v>
      </c>
      <c r="DR70">
        <v>9.5</v>
      </c>
      <c r="DS70">
        <v>0.2</v>
      </c>
      <c r="DT70">
        <v>105408</v>
      </c>
      <c r="DU70">
        <v>2856</v>
      </c>
      <c r="DV70">
        <v>10</v>
      </c>
      <c r="DW70">
        <v>0.3</v>
      </c>
      <c r="DX70">
        <v>1055106</v>
      </c>
      <c r="DY70">
        <v>5907</v>
      </c>
      <c r="DZ70">
        <v>1055106</v>
      </c>
      <c r="EA70" t="s">
        <v>0</v>
      </c>
      <c r="EB70">
        <v>14448</v>
      </c>
      <c r="EC70">
        <v>841</v>
      </c>
      <c r="ED70">
        <v>1.4</v>
      </c>
      <c r="EE70">
        <v>0.1</v>
      </c>
      <c r="EF70">
        <v>56539</v>
      </c>
      <c r="EG70">
        <v>1520</v>
      </c>
      <c r="EH70">
        <v>5.4</v>
      </c>
      <c r="EI70">
        <v>0.1</v>
      </c>
      <c r="EJ70">
        <v>96031</v>
      </c>
      <c r="EK70">
        <v>2060</v>
      </c>
      <c r="EL70">
        <v>9.1</v>
      </c>
      <c r="EM70">
        <v>0.2</v>
      </c>
      <c r="EN70">
        <v>29463</v>
      </c>
      <c r="EO70">
        <v>1228</v>
      </c>
      <c r="EP70">
        <v>2.8</v>
      </c>
      <c r="EQ70">
        <v>0.1</v>
      </c>
      <c r="ER70">
        <v>142060</v>
      </c>
      <c r="ES70">
        <v>2797</v>
      </c>
      <c r="ET70">
        <v>13.5</v>
      </c>
      <c r="EU70">
        <v>0.2</v>
      </c>
      <c r="EV70">
        <v>39163</v>
      </c>
      <c r="EW70">
        <v>1551</v>
      </c>
      <c r="EX70">
        <v>3.7</v>
      </c>
      <c r="EY70">
        <v>0.1</v>
      </c>
      <c r="EZ70">
        <v>20902</v>
      </c>
      <c r="FA70">
        <v>1175</v>
      </c>
      <c r="FB70">
        <v>2</v>
      </c>
      <c r="FC70">
        <v>0.1</v>
      </c>
      <c r="FD70">
        <v>56823</v>
      </c>
      <c r="FE70">
        <v>1736</v>
      </c>
      <c r="FF70">
        <v>5.4</v>
      </c>
      <c r="FG70">
        <v>0.2</v>
      </c>
      <c r="FH70">
        <v>103448</v>
      </c>
      <c r="FI70">
        <v>2252</v>
      </c>
      <c r="FJ70">
        <v>9.8000000000000007</v>
      </c>
      <c r="FK70">
        <v>0.2</v>
      </c>
      <c r="FL70">
        <v>248997</v>
      </c>
      <c r="FM70">
        <v>3620</v>
      </c>
      <c r="FN70">
        <v>23.6</v>
      </c>
      <c r="FO70">
        <v>0.3</v>
      </c>
      <c r="FP70">
        <v>98114</v>
      </c>
      <c r="FQ70">
        <v>2235</v>
      </c>
      <c r="FR70">
        <v>9.3000000000000007</v>
      </c>
      <c r="FS70">
        <v>0.2</v>
      </c>
      <c r="FT70">
        <v>57240</v>
      </c>
      <c r="FU70">
        <v>1996</v>
      </c>
      <c r="FV70">
        <v>5.4</v>
      </c>
      <c r="FW70">
        <v>0.2</v>
      </c>
      <c r="FX70">
        <v>91878</v>
      </c>
      <c r="FY70">
        <v>2319</v>
      </c>
      <c r="FZ70">
        <v>8.6999999999999993</v>
      </c>
      <c r="GA70">
        <v>0.2</v>
      </c>
      <c r="GB70">
        <v>1055106</v>
      </c>
      <c r="GC70">
        <v>5907</v>
      </c>
      <c r="GD70">
        <v>1055106</v>
      </c>
      <c r="GE70" t="s">
        <v>0</v>
      </c>
      <c r="GF70">
        <v>721918</v>
      </c>
      <c r="GG70">
        <v>5578</v>
      </c>
      <c r="GH70">
        <v>68.400000000000006</v>
      </c>
      <c r="GI70">
        <v>0.3</v>
      </c>
      <c r="GJ70">
        <v>235875</v>
      </c>
      <c r="GK70">
        <v>3266</v>
      </c>
      <c r="GL70">
        <v>22.4</v>
      </c>
      <c r="GM70">
        <v>0.3</v>
      </c>
      <c r="GN70">
        <v>95537</v>
      </c>
      <c r="GO70">
        <v>2382</v>
      </c>
      <c r="GP70">
        <v>9.1</v>
      </c>
      <c r="GQ70">
        <v>0.2</v>
      </c>
      <c r="GR70">
        <v>1776</v>
      </c>
      <c r="GS70">
        <v>327</v>
      </c>
      <c r="GT70">
        <v>0.2</v>
      </c>
      <c r="GU70">
        <v>0.1</v>
      </c>
      <c r="GV70">
        <v>1237180</v>
      </c>
      <c r="GW70">
        <v>3604</v>
      </c>
      <c r="GX70">
        <v>1237180</v>
      </c>
      <c r="GY70" t="s">
        <v>0</v>
      </c>
      <c r="GZ70">
        <v>355712</v>
      </c>
      <c r="HA70">
        <v>3762</v>
      </c>
      <c r="HB70">
        <v>28.8</v>
      </c>
      <c r="HC70">
        <v>0.3</v>
      </c>
      <c r="HD70">
        <v>145159</v>
      </c>
      <c r="HE70">
        <v>2183</v>
      </c>
      <c r="HF70">
        <v>11.7</v>
      </c>
      <c r="HG70">
        <v>0.2</v>
      </c>
      <c r="HH70">
        <v>226537</v>
      </c>
      <c r="HI70">
        <v>2988</v>
      </c>
      <c r="HJ70">
        <v>18.3</v>
      </c>
      <c r="HK70">
        <v>0.2</v>
      </c>
      <c r="HL70">
        <v>151348</v>
      </c>
      <c r="HM70">
        <v>2372</v>
      </c>
      <c r="HN70">
        <v>12.2</v>
      </c>
      <c r="HO70">
        <v>0.2</v>
      </c>
      <c r="HP70">
        <v>143680</v>
      </c>
      <c r="HQ70">
        <v>2510</v>
      </c>
      <c r="HR70">
        <v>11.6</v>
      </c>
      <c r="HS70">
        <v>0.2</v>
      </c>
      <c r="HT70">
        <v>118069</v>
      </c>
      <c r="HU70">
        <v>2363</v>
      </c>
      <c r="HV70">
        <v>9.5</v>
      </c>
      <c r="HW70">
        <v>0.2</v>
      </c>
      <c r="HX70">
        <v>45651</v>
      </c>
      <c r="HY70">
        <v>1354</v>
      </c>
      <c r="HZ70">
        <v>3.7</v>
      </c>
      <c r="IA70">
        <v>0.1</v>
      </c>
      <c r="IB70">
        <v>31840</v>
      </c>
      <c r="IC70">
        <v>1074</v>
      </c>
      <c r="ID70">
        <v>2.6</v>
      </c>
      <c r="IE70">
        <v>0.1</v>
      </c>
      <c r="IF70">
        <v>10315</v>
      </c>
      <c r="IG70">
        <v>713</v>
      </c>
      <c r="IH70">
        <v>0.8</v>
      </c>
      <c r="II70">
        <v>0.1</v>
      </c>
      <c r="IJ70">
        <v>8869</v>
      </c>
      <c r="IK70">
        <v>599</v>
      </c>
      <c r="IL70">
        <v>0.7</v>
      </c>
      <c r="IM70">
        <v>0.1</v>
      </c>
      <c r="IN70">
        <v>19606</v>
      </c>
      <c r="IO70">
        <v>168</v>
      </c>
      <c r="IP70" t="s">
        <v>0</v>
      </c>
      <c r="IQ70" t="s">
        <v>0</v>
      </c>
      <c r="IR70">
        <v>30962</v>
      </c>
      <c r="IS70">
        <v>237</v>
      </c>
      <c r="IT70" t="s">
        <v>0</v>
      </c>
      <c r="IU70" t="s">
        <v>0</v>
      </c>
      <c r="IV70">
        <v>693425</v>
      </c>
      <c r="IW70">
        <v>3960</v>
      </c>
      <c r="IX70">
        <v>56</v>
      </c>
      <c r="IY70">
        <v>0.3</v>
      </c>
      <c r="IZ70">
        <v>37375</v>
      </c>
      <c r="JA70">
        <v>348</v>
      </c>
      <c r="JB70" t="s">
        <v>0</v>
      </c>
      <c r="JC70" t="s">
        <v>0</v>
      </c>
      <c r="JD70">
        <v>528733</v>
      </c>
      <c r="JE70">
        <v>2931</v>
      </c>
      <c r="JF70">
        <v>42.7</v>
      </c>
      <c r="JG70">
        <v>0.2</v>
      </c>
      <c r="JH70">
        <v>12342</v>
      </c>
      <c r="JI70">
        <v>62</v>
      </c>
      <c r="JJ70" t="s">
        <v>0</v>
      </c>
      <c r="JK70" t="s">
        <v>0</v>
      </c>
      <c r="JL70">
        <v>192683</v>
      </c>
      <c r="JM70">
        <v>2374</v>
      </c>
      <c r="JN70">
        <v>15.6</v>
      </c>
      <c r="JO70">
        <v>0.2</v>
      </c>
      <c r="JP70">
        <v>16421</v>
      </c>
      <c r="JQ70">
        <v>418</v>
      </c>
      <c r="JR70" t="s">
        <v>0</v>
      </c>
      <c r="JS70" t="s">
        <v>0</v>
      </c>
      <c r="JT70">
        <v>5603</v>
      </c>
      <c r="JU70">
        <v>364</v>
      </c>
      <c r="JV70">
        <v>0.5</v>
      </c>
      <c r="JW70">
        <v>0.1</v>
      </c>
      <c r="JX70">
        <v>9632</v>
      </c>
      <c r="JY70">
        <v>428</v>
      </c>
      <c r="JZ70" t="s">
        <v>0</v>
      </c>
      <c r="KA70" t="s">
        <v>0</v>
      </c>
      <c r="KB70">
        <v>95169</v>
      </c>
      <c r="KC70">
        <v>1817</v>
      </c>
      <c r="KD70">
        <v>7.7</v>
      </c>
      <c r="KE70">
        <v>0.1</v>
      </c>
      <c r="KF70">
        <v>2311</v>
      </c>
      <c r="KG70">
        <v>45</v>
      </c>
      <c r="KH70" t="s">
        <v>0</v>
      </c>
      <c r="KI70" t="s">
        <v>0</v>
      </c>
      <c r="KJ70">
        <v>475249</v>
      </c>
      <c r="KK70">
        <v>4028</v>
      </c>
      <c r="KL70">
        <v>38.4</v>
      </c>
      <c r="KM70">
        <v>0.3</v>
      </c>
      <c r="KN70">
        <v>867816</v>
      </c>
      <c r="KO70">
        <v>3686</v>
      </c>
      <c r="KP70">
        <v>867816</v>
      </c>
      <c r="KQ70" t="s">
        <v>0</v>
      </c>
      <c r="KR70">
        <v>203425</v>
      </c>
      <c r="KS70">
        <v>3068</v>
      </c>
      <c r="KT70">
        <v>23.4</v>
      </c>
      <c r="KU70">
        <v>0.3</v>
      </c>
      <c r="KV70">
        <v>88523</v>
      </c>
      <c r="KW70">
        <v>1754</v>
      </c>
      <c r="KX70">
        <v>10.199999999999999</v>
      </c>
      <c r="KY70">
        <v>0.2</v>
      </c>
      <c r="KZ70">
        <v>164601</v>
      </c>
      <c r="LA70">
        <v>2775</v>
      </c>
      <c r="LB70">
        <v>19</v>
      </c>
      <c r="LC70">
        <v>0.3</v>
      </c>
      <c r="LD70">
        <v>119641</v>
      </c>
      <c r="LE70">
        <v>1924</v>
      </c>
      <c r="LF70">
        <v>13.8</v>
      </c>
      <c r="LG70">
        <v>0.2</v>
      </c>
      <c r="LH70">
        <v>115218</v>
      </c>
      <c r="LI70">
        <v>2387</v>
      </c>
      <c r="LJ70">
        <v>13.3</v>
      </c>
      <c r="LK70">
        <v>0.3</v>
      </c>
      <c r="LL70">
        <v>96169</v>
      </c>
      <c r="LM70">
        <v>2129</v>
      </c>
      <c r="LN70">
        <v>11.1</v>
      </c>
      <c r="LO70">
        <v>0.2</v>
      </c>
      <c r="LP70">
        <v>37769</v>
      </c>
      <c r="LQ70">
        <v>1179</v>
      </c>
      <c r="LR70">
        <v>4.4000000000000004</v>
      </c>
      <c r="LS70">
        <v>0.1</v>
      </c>
      <c r="LT70">
        <v>26433</v>
      </c>
      <c r="LU70">
        <v>985</v>
      </c>
      <c r="LV70">
        <v>3</v>
      </c>
      <c r="LW70">
        <v>0.1</v>
      </c>
      <c r="LX70">
        <v>8581</v>
      </c>
      <c r="LY70">
        <v>668</v>
      </c>
      <c r="LZ70">
        <v>1</v>
      </c>
      <c r="MA70">
        <v>0.1</v>
      </c>
      <c r="MB70">
        <v>7456</v>
      </c>
      <c r="MC70">
        <v>523</v>
      </c>
      <c r="MD70">
        <v>0.9</v>
      </c>
      <c r="ME70">
        <v>0.1</v>
      </c>
      <c r="MF70">
        <v>23417</v>
      </c>
      <c r="MG70">
        <v>221</v>
      </c>
      <c r="MH70" t="s">
        <v>0</v>
      </c>
      <c r="MI70" t="s">
        <v>0</v>
      </c>
      <c r="MJ70">
        <v>34710</v>
      </c>
      <c r="MK70">
        <v>305</v>
      </c>
      <c r="ML70" t="s">
        <v>0</v>
      </c>
      <c r="MM70" t="s">
        <v>0</v>
      </c>
      <c r="MN70">
        <v>11688</v>
      </c>
      <c r="MO70">
        <v>90</v>
      </c>
      <c r="MP70" t="s">
        <v>0</v>
      </c>
      <c r="MQ70" t="s">
        <v>0</v>
      </c>
      <c r="MR70">
        <v>369364</v>
      </c>
      <c r="MS70">
        <v>3830</v>
      </c>
      <c r="MT70">
        <v>369364</v>
      </c>
      <c r="MU70" t="s">
        <v>0</v>
      </c>
      <c r="MV70">
        <v>11562</v>
      </c>
      <c r="MW70">
        <v>155</v>
      </c>
      <c r="MX70" t="s">
        <v>0</v>
      </c>
      <c r="MY70" t="s">
        <v>0</v>
      </c>
      <c r="MZ70">
        <v>19631</v>
      </c>
      <c r="NA70">
        <v>322</v>
      </c>
      <c r="NB70" t="s">
        <v>0</v>
      </c>
      <c r="NC70" t="s">
        <v>0</v>
      </c>
      <c r="ND70">
        <v>16927</v>
      </c>
      <c r="NE70">
        <v>77</v>
      </c>
      <c r="NF70" t="s">
        <v>0</v>
      </c>
      <c r="NG70" t="s">
        <v>0</v>
      </c>
      <c r="NH70">
        <v>22948</v>
      </c>
      <c r="NI70">
        <v>243</v>
      </c>
      <c r="NJ70" t="s">
        <v>0</v>
      </c>
      <c r="NK70" t="s">
        <v>0</v>
      </c>
      <c r="NL70">
        <v>23294</v>
      </c>
      <c r="NM70">
        <v>213</v>
      </c>
      <c r="NN70" t="s">
        <v>0</v>
      </c>
      <c r="NO70" t="s">
        <v>0</v>
      </c>
      <c r="NP70">
        <v>3502814</v>
      </c>
      <c r="NQ70">
        <v>243</v>
      </c>
      <c r="NR70">
        <v>3502814</v>
      </c>
      <c r="NS70" t="s">
        <v>0</v>
      </c>
      <c r="NT70">
        <v>3280869</v>
      </c>
      <c r="NU70">
        <v>4502</v>
      </c>
      <c r="NV70">
        <v>93.7</v>
      </c>
      <c r="NW70">
        <v>0.1</v>
      </c>
      <c r="NX70">
        <v>1378417</v>
      </c>
      <c r="NY70">
        <v>10140</v>
      </c>
      <c r="NZ70">
        <v>39.4</v>
      </c>
      <c r="OA70">
        <v>0.3</v>
      </c>
      <c r="OB70">
        <v>2129630</v>
      </c>
      <c r="OC70">
        <v>8463</v>
      </c>
      <c r="OD70">
        <v>60.8</v>
      </c>
      <c r="OE70">
        <v>0.2</v>
      </c>
      <c r="OF70">
        <v>221945</v>
      </c>
      <c r="OG70">
        <v>4533</v>
      </c>
      <c r="OH70">
        <v>6.3</v>
      </c>
      <c r="OI70">
        <v>0.1</v>
      </c>
      <c r="OJ70">
        <v>766742</v>
      </c>
      <c r="OK70">
        <v>98</v>
      </c>
      <c r="OL70">
        <v>766742</v>
      </c>
      <c r="OM70" t="s">
        <v>0</v>
      </c>
      <c r="ON70">
        <v>25510</v>
      </c>
      <c r="OO70">
        <v>1552</v>
      </c>
      <c r="OP70">
        <v>3.3</v>
      </c>
      <c r="OQ70">
        <v>0.2</v>
      </c>
      <c r="OR70">
        <v>2128551</v>
      </c>
      <c r="OS70">
        <v>567</v>
      </c>
      <c r="OT70">
        <v>2128551</v>
      </c>
      <c r="OU70" t="s">
        <v>0</v>
      </c>
      <c r="OV70">
        <v>1235770</v>
      </c>
      <c r="OW70">
        <v>5567</v>
      </c>
      <c r="OX70">
        <v>1235770</v>
      </c>
      <c r="OY70" t="s">
        <v>0</v>
      </c>
      <c r="OZ70">
        <v>1015136</v>
      </c>
      <c r="PA70">
        <v>5795</v>
      </c>
      <c r="PB70">
        <v>1015136</v>
      </c>
      <c r="PC70" t="s">
        <v>0</v>
      </c>
      <c r="PD70">
        <v>908845</v>
      </c>
      <c r="PE70">
        <v>6619</v>
      </c>
      <c r="PF70">
        <v>89.5</v>
      </c>
      <c r="PG70">
        <v>0.3</v>
      </c>
      <c r="PH70">
        <v>635699</v>
      </c>
      <c r="PI70">
        <v>5632</v>
      </c>
      <c r="PJ70">
        <v>62.6</v>
      </c>
      <c r="PK70">
        <v>0.4</v>
      </c>
      <c r="PL70">
        <v>294197</v>
      </c>
      <c r="PM70">
        <v>4044</v>
      </c>
      <c r="PN70">
        <v>29</v>
      </c>
      <c r="PO70">
        <v>0.4</v>
      </c>
      <c r="PP70">
        <v>106291</v>
      </c>
      <c r="PQ70">
        <v>2552</v>
      </c>
      <c r="PR70">
        <v>10.5</v>
      </c>
      <c r="PS70">
        <v>0.3</v>
      </c>
      <c r="PT70">
        <v>220634</v>
      </c>
      <c r="PU70">
        <v>3533</v>
      </c>
      <c r="PV70">
        <v>220634</v>
      </c>
      <c r="PW70" t="s">
        <v>0</v>
      </c>
      <c r="PX70">
        <v>192131</v>
      </c>
      <c r="PY70">
        <v>3302</v>
      </c>
      <c r="PZ70">
        <v>87.1</v>
      </c>
      <c r="QA70">
        <v>0.5</v>
      </c>
      <c r="QB70">
        <v>40052</v>
      </c>
      <c r="QC70">
        <v>1643</v>
      </c>
      <c r="QD70">
        <v>18.2</v>
      </c>
      <c r="QE70">
        <v>0.6</v>
      </c>
      <c r="QF70">
        <v>154646</v>
      </c>
      <c r="QG70">
        <v>2889</v>
      </c>
      <c r="QH70">
        <v>70.099999999999994</v>
      </c>
      <c r="QI70">
        <v>0.8</v>
      </c>
      <c r="QJ70">
        <v>28503</v>
      </c>
      <c r="QK70">
        <v>1176</v>
      </c>
      <c r="QL70">
        <v>12.9</v>
      </c>
      <c r="QM70">
        <v>0.5</v>
      </c>
      <c r="QN70">
        <v>892781</v>
      </c>
      <c r="QO70">
        <v>5544</v>
      </c>
      <c r="QP70">
        <v>892781</v>
      </c>
      <c r="QQ70" t="s">
        <v>0</v>
      </c>
      <c r="QR70">
        <v>835707</v>
      </c>
      <c r="QS70">
        <v>5670</v>
      </c>
      <c r="QT70">
        <v>93.6</v>
      </c>
      <c r="QU70">
        <v>0.2</v>
      </c>
      <c r="QV70">
        <v>253431</v>
      </c>
      <c r="QW70">
        <v>3650</v>
      </c>
      <c r="QX70">
        <v>28.4</v>
      </c>
      <c r="QY70">
        <v>0.4</v>
      </c>
      <c r="QZ70">
        <v>616379</v>
      </c>
      <c r="RA70">
        <v>5677</v>
      </c>
      <c r="RB70">
        <v>69</v>
      </c>
      <c r="RC70">
        <v>0.4</v>
      </c>
      <c r="RD70">
        <v>57074</v>
      </c>
      <c r="RE70">
        <v>2126</v>
      </c>
      <c r="RF70">
        <v>6.4</v>
      </c>
      <c r="RG70">
        <v>0.2</v>
      </c>
      <c r="RH70" t="s">
        <v>0</v>
      </c>
      <c r="RI70" t="s">
        <v>0</v>
      </c>
      <c r="RJ70">
        <v>41.2</v>
      </c>
      <c r="RK70">
        <v>0.4</v>
      </c>
      <c r="RL70" t="s">
        <v>0</v>
      </c>
      <c r="RM70" t="s">
        <v>0</v>
      </c>
      <c r="RN70">
        <v>52.1</v>
      </c>
      <c r="RO70">
        <v>0.6</v>
      </c>
      <c r="RP70" t="s">
        <v>0</v>
      </c>
      <c r="RQ70" t="s">
        <v>0</v>
      </c>
      <c r="RR70">
        <v>54.5</v>
      </c>
      <c r="RS70">
        <v>1.2</v>
      </c>
      <c r="RT70" t="s">
        <v>0</v>
      </c>
      <c r="RU70" t="s">
        <v>0</v>
      </c>
      <c r="RV70">
        <v>29.4</v>
      </c>
      <c r="RW70">
        <v>0.4</v>
      </c>
      <c r="RX70" t="s">
        <v>0</v>
      </c>
      <c r="RY70" t="s">
        <v>0</v>
      </c>
      <c r="RZ70">
        <v>33.4</v>
      </c>
      <c r="SA70">
        <v>0.8</v>
      </c>
      <c r="SB70" t="s">
        <v>0</v>
      </c>
      <c r="SC70" t="s">
        <v>0</v>
      </c>
      <c r="SD70">
        <v>33.200000000000003</v>
      </c>
      <c r="SE70">
        <v>1.8</v>
      </c>
      <c r="SF70" t="s">
        <v>0</v>
      </c>
      <c r="SG70" t="s">
        <v>0</v>
      </c>
      <c r="SH70">
        <v>58.6</v>
      </c>
      <c r="SI70">
        <v>0.6</v>
      </c>
      <c r="SJ70" t="s">
        <v>0</v>
      </c>
      <c r="SK70" t="s">
        <v>0</v>
      </c>
      <c r="SL70">
        <v>69.599999999999994</v>
      </c>
      <c r="SM70">
        <v>0.8</v>
      </c>
      <c r="SN70" t="s">
        <v>0</v>
      </c>
      <c r="SO70" t="s">
        <v>0</v>
      </c>
      <c r="SP70">
        <v>73.5</v>
      </c>
      <c r="SQ70">
        <v>1.9</v>
      </c>
      <c r="SR70" t="s">
        <v>0</v>
      </c>
      <c r="SS70" t="s">
        <v>0</v>
      </c>
      <c r="ST70">
        <v>45.1</v>
      </c>
      <c r="SU70">
        <v>0.3</v>
      </c>
      <c r="SV70" t="s">
        <v>0</v>
      </c>
      <c r="SW70" t="s">
        <v>0</v>
      </c>
      <c r="SX70">
        <v>57.3</v>
      </c>
      <c r="SY70">
        <v>0.6</v>
      </c>
      <c r="SZ70" t="s">
        <v>0</v>
      </c>
      <c r="TA70" t="s">
        <v>0</v>
      </c>
      <c r="TB70">
        <v>57.2</v>
      </c>
      <c r="TC70">
        <v>0.6</v>
      </c>
      <c r="TD70" t="s">
        <v>0</v>
      </c>
      <c r="TE70" t="s">
        <v>0</v>
      </c>
      <c r="TF70">
        <v>63</v>
      </c>
      <c r="TG70">
        <v>1</v>
      </c>
      <c r="TH70" t="s">
        <v>0</v>
      </c>
      <c r="TI70" t="s">
        <v>0</v>
      </c>
      <c r="TJ70">
        <v>55.4</v>
      </c>
      <c r="TK70">
        <v>0.6</v>
      </c>
      <c r="TL70" t="s">
        <v>0</v>
      </c>
      <c r="TM70" t="s">
        <v>0</v>
      </c>
      <c r="TN70">
        <v>41.7</v>
      </c>
      <c r="TO70">
        <v>0.3</v>
      </c>
      <c r="TP70" t="s">
        <v>0</v>
      </c>
      <c r="TQ70" t="s">
        <v>0</v>
      </c>
      <c r="TR70">
        <v>42.2</v>
      </c>
      <c r="TS70">
        <v>0.4</v>
      </c>
      <c r="TT70" t="s">
        <v>0</v>
      </c>
      <c r="TU70" t="s">
        <v>0</v>
      </c>
      <c r="TV70">
        <v>39.9</v>
      </c>
      <c r="TW70">
        <v>0.5</v>
      </c>
      <c r="TX70" t="s">
        <v>0</v>
      </c>
      <c r="TY70" t="s">
        <v>0</v>
      </c>
      <c r="TZ70">
        <v>43.1</v>
      </c>
      <c r="UA70">
        <v>0.4</v>
      </c>
      <c r="UB70" t="s">
        <v>0</v>
      </c>
      <c r="UC70" t="s">
        <v>0</v>
      </c>
      <c r="UD70">
        <v>56.8</v>
      </c>
      <c r="UE70">
        <v>0.5</v>
      </c>
    </row>
  </sheetData>
  <sheetProtection algorithmName="SHA-512" hashValue="AQ3SZaOFLK37PPuCv+1oFB0HjsDMB5lwmWziaK5GB2GbFNjTUq6QhmmWKtRI5ZLYJKYu58LNmmVIVss70nuX5w==" saltValue="NUdOro7/r5nwp7T8nMcmZw=="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11</vt:i4>
      </vt:variant>
    </vt:vector>
  </HeadingPairs>
  <TitlesOfParts>
    <vt:vector size="16" baseType="lpstr">
      <vt:lpstr>Instructions</vt:lpstr>
      <vt:lpstr>Inputs</vt:lpstr>
      <vt:lpstr>Assessment</vt:lpstr>
      <vt:lpstr>callouts</vt:lpstr>
      <vt:lpstr>ACS_5YR</vt:lpstr>
      <vt:lpstr>Assessment!Alt_rates_bills_percentage</vt:lpstr>
      <vt:lpstr>Assessment!Current_rates</vt:lpstr>
      <vt:lpstr>Assessment!Current_rates_bills_percentage</vt:lpstr>
      <vt:lpstr>dateprepared</vt:lpstr>
      <vt:lpstr>Assessment!Entire_pop</vt:lpstr>
      <vt:lpstr>Homeowner_pop</vt:lpstr>
      <vt:lpstr>Assessment!Print_Area</vt:lpstr>
      <vt:lpstr>Inputs!Print_Area</vt:lpstr>
      <vt:lpstr>Instructions!Print_Area</vt:lpstr>
      <vt:lpstr>Assessment!Print_Titles</vt:lpstr>
      <vt:lpstr>Inputs!Print_Titles</vt:lpstr>
    </vt:vector>
  </TitlesOfParts>
  <Company>The University of North Carolina at Chapel Hill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 User</dc:creator>
  <cp:lastModifiedBy>Lenovo User</cp:lastModifiedBy>
  <cp:lastPrinted>2017-02-21T16:49:16Z</cp:lastPrinted>
  <dcterms:created xsi:type="dcterms:W3CDTF">2013-02-13T17:33:51Z</dcterms:created>
  <dcterms:modified xsi:type="dcterms:W3CDTF">2018-12-10T18:51:56Z</dcterms:modified>
</cp:coreProperties>
</file>