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 activeTab="2"/>
  </bookViews>
  <sheets>
    <sheet name="Caldwell" sheetId="1" r:id="rId1"/>
    <sheet name="Lyon" sheetId="2" r:id="rId2"/>
    <sheet name="Combined" sheetId="3" r:id="rId3"/>
  </sheets>
  <definedNames>
    <definedName name="_xlnm.Print_Titles" localSheetId="2">Combined!$1:$6</definedName>
  </definedNames>
  <calcPr calcId="125725" iterate="1" iterateCount="1"/>
</workbook>
</file>

<file path=xl/calcChain.xml><?xml version="1.0" encoding="utf-8"?>
<calcChain xmlns="http://schemas.openxmlformats.org/spreadsheetml/2006/main">
  <c r="I65" i="3"/>
  <c r="F65"/>
  <c r="I64"/>
  <c r="F64"/>
  <c r="C65"/>
  <c r="C64"/>
  <c r="J52" l="1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I53" s="1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J36" s="1"/>
  <c r="E39" s="1"/>
  <c r="I24"/>
  <c r="I36" s="1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I19" s="1"/>
  <c r="C19"/>
  <c r="D19"/>
  <c r="E19"/>
  <c r="F19"/>
  <c r="G19"/>
  <c r="H36"/>
  <c r="H39" s="1"/>
  <c r="G36"/>
  <c r="H38" s="1"/>
  <c r="F36"/>
  <c r="E36"/>
  <c r="D36"/>
  <c r="C36"/>
  <c r="E38" s="1"/>
  <c r="H53"/>
  <c r="G53"/>
  <c r="H55" s="1"/>
  <c r="F53"/>
  <c r="E53"/>
  <c r="D53"/>
  <c r="C53"/>
  <c r="E55" s="1"/>
  <c r="H19"/>
  <c r="H56" l="1"/>
  <c r="J19"/>
  <c r="H22" s="1"/>
  <c r="H21"/>
  <c r="E21"/>
  <c r="E22"/>
  <c r="J53"/>
  <c r="E56" s="1"/>
  <c r="A8" l="1"/>
  <c r="A9" s="1"/>
  <c r="A10" s="1"/>
  <c r="A11" s="1"/>
  <c r="A12" s="1"/>
  <c r="A13" s="1"/>
  <c r="A14" s="1"/>
  <c r="A15" s="1"/>
  <c r="A16" s="1"/>
  <c r="A17" s="1"/>
  <c r="A18" s="1"/>
  <c r="A24" s="1"/>
  <c r="A25" s="1"/>
  <c r="A26" s="1"/>
  <c r="A27" s="1"/>
  <c r="A28" s="1"/>
  <c r="A29" s="1"/>
  <c r="A30" s="1"/>
  <c r="A31" s="1"/>
  <c r="A32" s="1"/>
  <c r="A33" s="1"/>
  <c r="A34" s="1"/>
  <c r="A35" s="1"/>
  <c r="A41" s="1"/>
  <c r="A42" s="1"/>
  <c r="A43" s="1"/>
  <c r="A44" s="1"/>
  <c r="A45" s="1"/>
  <c r="A46" s="1"/>
  <c r="A47" s="1"/>
  <c r="A48" s="1"/>
  <c r="A49" s="1"/>
  <c r="A50" s="1"/>
  <c r="A51" s="1"/>
  <c r="A52" s="1"/>
  <c r="Q46" i="2" l="1"/>
  <c r="O46"/>
  <c r="N46"/>
  <c r="L46"/>
  <c r="K46"/>
  <c r="J46"/>
  <c r="I46"/>
  <c r="G46"/>
  <c r="F46"/>
  <c r="E46"/>
  <c r="D46"/>
  <c r="B46"/>
  <c r="S45"/>
  <c r="P45"/>
  <c r="M45"/>
  <c r="H45"/>
  <c r="C45"/>
  <c r="R45" s="1"/>
  <c r="S44"/>
  <c r="P44"/>
  <c r="M44"/>
  <c r="H44"/>
  <c r="C44"/>
  <c r="R44" s="1"/>
  <c r="S43"/>
  <c r="P43"/>
  <c r="M43"/>
  <c r="H43"/>
  <c r="C43"/>
  <c r="R43" s="1"/>
  <c r="S42"/>
  <c r="P42"/>
  <c r="M42"/>
  <c r="H42"/>
  <c r="C42"/>
  <c r="R42" s="1"/>
  <c r="S41"/>
  <c r="P41"/>
  <c r="M41"/>
  <c r="H41"/>
  <c r="C41"/>
  <c r="R41" s="1"/>
  <c r="S40"/>
  <c r="P40"/>
  <c r="M40"/>
  <c r="H40"/>
  <c r="C40"/>
  <c r="R40" s="1"/>
  <c r="S39"/>
  <c r="P39"/>
  <c r="M39"/>
  <c r="H39"/>
  <c r="C39"/>
  <c r="R39" s="1"/>
  <c r="S38"/>
  <c r="P38"/>
  <c r="M38"/>
  <c r="H38"/>
  <c r="C38"/>
  <c r="R38" s="1"/>
  <c r="S37"/>
  <c r="P37"/>
  <c r="M37"/>
  <c r="H37"/>
  <c r="C37"/>
  <c r="R37" s="1"/>
  <c r="S36"/>
  <c r="P36"/>
  <c r="M36"/>
  <c r="H36"/>
  <c r="C36"/>
  <c r="R36" s="1"/>
  <c r="S35"/>
  <c r="P35"/>
  <c r="M35"/>
  <c r="H35"/>
  <c r="C35"/>
  <c r="R35" s="1"/>
  <c r="S34"/>
  <c r="S46" s="1"/>
  <c r="P34"/>
  <c r="P46" s="1"/>
  <c r="M34"/>
  <c r="M46" s="1"/>
  <c r="H34"/>
  <c r="H46" s="1"/>
  <c r="C34"/>
  <c r="C46" s="1"/>
  <c r="Q32"/>
  <c r="O32"/>
  <c r="N32"/>
  <c r="L32"/>
  <c r="K32"/>
  <c r="J32"/>
  <c r="I32"/>
  <c r="G32"/>
  <c r="F32"/>
  <c r="E32"/>
  <c r="D32"/>
  <c r="B32"/>
  <c r="S31"/>
  <c r="P31"/>
  <c r="M31"/>
  <c r="H31"/>
  <c r="C31"/>
  <c r="R31" s="1"/>
  <c r="S30"/>
  <c r="P30"/>
  <c r="M30"/>
  <c r="H30"/>
  <c r="C30"/>
  <c r="R30" s="1"/>
  <c r="S29"/>
  <c r="P29"/>
  <c r="M29"/>
  <c r="H29"/>
  <c r="C29"/>
  <c r="R29" s="1"/>
  <c r="S28"/>
  <c r="P28"/>
  <c r="M28"/>
  <c r="H28"/>
  <c r="C28"/>
  <c r="R28" s="1"/>
  <c r="S27"/>
  <c r="P27"/>
  <c r="M27"/>
  <c r="H27"/>
  <c r="C27"/>
  <c r="R27" s="1"/>
  <c r="S26"/>
  <c r="P26"/>
  <c r="M26"/>
  <c r="H26"/>
  <c r="C26"/>
  <c r="R26" s="1"/>
  <c r="S25"/>
  <c r="P25"/>
  <c r="M25"/>
  <c r="H25"/>
  <c r="C25"/>
  <c r="R25" s="1"/>
  <c r="S24"/>
  <c r="P24"/>
  <c r="M24"/>
  <c r="H24"/>
  <c r="C24"/>
  <c r="R24" s="1"/>
  <c r="S23"/>
  <c r="P23"/>
  <c r="M23"/>
  <c r="H23"/>
  <c r="C23"/>
  <c r="R23" s="1"/>
  <c r="S22"/>
  <c r="P22"/>
  <c r="M22"/>
  <c r="H22"/>
  <c r="C22"/>
  <c r="R22" s="1"/>
  <c r="S21"/>
  <c r="P21"/>
  <c r="M21"/>
  <c r="H21"/>
  <c r="C21"/>
  <c r="R21" s="1"/>
  <c r="S20"/>
  <c r="S32" s="1"/>
  <c r="P20"/>
  <c r="P32" s="1"/>
  <c r="M20"/>
  <c r="M32" s="1"/>
  <c r="H20"/>
  <c r="H32" s="1"/>
  <c r="C20"/>
  <c r="C32" s="1"/>
  <c r="Q18"/>
  <c r="O18"/>
  <c r="N18"/>
  <c r="L18"/>
  <c r="K18"/>
  <c r="J18"/>
  <c r="I18"/>
  <c r="G18"/>
  <c r="F18"/>
  <c r="E18"/>
  <c r="D18"/>
  <c r="B18"/>
  <c r="S17"/>
  <c r="P17"/>
  <c r="M17"/>
  <c r="H17"/>
  <c r="C17"/>
  <c r="R17" s="1"/>
  <c r="S16"/>
  <c r="P16"/>
  <c r="M16"/>
  <c r="H16"/>
  <c r="C16"/>
  <c r="R16" s="1"/>
  <c r="S15"/>
  <c r="P15"/>
  <c r="M15"/>
  <c r="H15"/>
  <c r="C15"/>
  <c r="R15" s="1"/>
  <c r="S14"/>
  <c r="P14"/>
  <c r="M14"/>
  <c r="H14"/>
  <c r="C14"/>
  <c r="R14" s="1"/>
  <c r="S13"/>
  <c r="P13"/>
  <c r="M13"/>
  <c r="H13"/>
  <c r="C13"/>
  <c r="R13" s="1"/>
  <c r="S12"/>
  <c r="P12"/>
  <c r="M12"/>
  <c r="H12"/>
  <c r="C12"/>
  <c r="R12" s="1"/>
  <c r="S11"/>
  <c r="P11"/>
  <c r="M11"/>
  <c r="H11"/>
  <c r="C11"/>
  <c r="R11" s="1"/>
  <c r="S10"/>
  <c r="P10"/>
  <c r="M10"/>
  <c r="H10"/>
  <c r="C10"/>
  <c r="R10" s="1"/>
  <c r="S9"/>
  <c r="P9"/>
  <c r="M9"/>
  <c r="H9"/>
  <c r="C9"/>
  <c r="R9" s="1"/>
  <c r="S8"/>
  <c r="P8"/>
  <c r="M8"/>
  <c r="H8"/>
  <c r="C8"/>
  <c r="R8" s="1"/>
  <c r="A8"/>
  <c r="A9" s="1"/>
  <c r="A10" s="1"/>
  <c r="A11" s="1"/>
  <c r="A12" s="1"/>
  <c r="A13" s="1"/>
  <c r="A14" s="1"/>
  <c r="A15" s="1"/>
  <c r="A16" s="1"/>
  <c r="A17" s="1"/>
  <c r="A20" s="1"/>
  <c r="A21" s="1"/>
  <c r="A22" s="1"/>
  <c r="A23" s="1"/>
  <c r="A24" s="1"/>
  <c r="A25" s="1"/>
  <c r="A26" s="1"/>
  <c r="A27" s="1"/>
  <c r="A28" s="1"/>
  <c r="A29" s="1"/>
  <c r="A30" s="1"/>
  <c r="A31" s="1"/>
  <c r="A34" s="1"/>
  <c r="A35" s="1"/>
  <c r="A36" s="1"/>
  <c r="A37" s="1"/>
  <c r="A38" s="1"/>
  <c r="A39" s="1"/>
  <c r="A40" s="1"/>
  <c r="A41" s="1"/>
  <c r="A42" s="1"/>
  <c r="A43" s="1"/>
  <c r="A44" s="1"/>
  <c r="A45" s="1"/>
  <c r="S7"/>
  <c r="P7"/>
  <c r="M7"/>
  <c r="H7"/>
  <c r="C7"/>
  <c r="R7" s="1"/>
  <c r="A7"/>
  <c r="S6"/>
  <c r="S18" s="1"/>
  <c r="P6"/>
  <c r="P18" s="1"/>
  <c r="M6"/>
  <c r="M18" s="1"/>
  <c r="H6"/>
  <c r="H18" s="1"/>
  <c r="C6"/>
  <c r="C18" s="1"/>
  <c r="U50" i="1"/>
  <c r="T50"/>
  <c r="U49"/>
  <c r="T49"/>
  <c r="U48"/>
  <c r="T48"/>
  <c r="S46"/>
  <c r="R46"/>
  <c r="Q46"/>
  <c r="P46"/>
  <c r="O46"/>
  <c r="N46"/>
  <c r="M46"/>
  <c r="L46"/>
  <c r="K46"/>
  <c r="J46"/>
  <c r="I46"/>
  <c r="H46"/>
  <c r="G46"/>
  <c r="F46"/>
  <c r="E46"/>
  <c r="D46"/>
  <c r="C46"/>
  <c r="U46" s="1"/>
  <c r="B46"/>
  <c r="T46" s="1"/>
  <c r="U45"/>
  <c r="T45"/>
  <c r="U44"/>
  <c r="T44"/>
  <c r="U43"/>
  <c r="T43"/>
  <c r="U42"/>
  <c r="T42"/>
  <c r="U41"/>
  <c r="T41"/>
  <c r="U40"/>
  <c r="T40"/>
  <c r="U39"/>
  <c r="T39"/>
  <c r="U38"/>
  <c r="T38"/>
  <c r="U37"/>
  <c r="T37"/>
  <c r="U36"/>
  <c r="T36"/>
  <c r="U35"/>
  <c r="T35"/>
  <c r="U34"/>
  <c r="T34"/>
  <c r="S32"/>
  <c r="R32"/>
  <c r="Q32"/>
  <c r="P32"/>
  <c r="O32"/>
  <c r="N32"/>
  <c r="M32"/>
  <c r="L32"/>
  <c r="K32"/>
  <c r="J32"/>
  <c r="I32"/>
  <c r="H32"/>
  <c r="G32"/>
  <c r="F32"/>
  <c r="E32"/>
  <c r="D32"/>
  <c r="C32"/>
  <c r="U32" s="1"/>
  <c r="B32"/>
  <c r="T32" s="1"/>
  <c r="U31"/>
  <c r="T31"/>
  <c r="U30"/>
  <c r="T30"/>
  <c r="U29"/>
  <c r="T29"/>
  <c r="U28"/>
  <c r="T28"/>
  <c r="U27"/>
  <c r="T27"/>
  <c r="U26"/>
  <c r="T26"/>
  <c r="U25"/>
  <c r="T25"/>
  <c r="U24"/>
  <c r="T24"/>
  <c r="U23"/>
  <c r="T23"/>
  <c r="U22"/>
  <c r="T22"/>
  <c r="U21"/>
  <c r="T21"/>
  <c r="U20"/>
  <c r="T20"/>
  <c r="S18"/>
  <c r="R18"/>
  <c r="Q18"/>
  <c r="P18"/>
  <c r="O18"/>
  <c r="N18"/>
  <c r="M18"/>
  <c r="L18"/>
  <c r="K18"/>
  <c r="J18"/>
  <c r="I18"/>
  <c r="H18"/>
  <c r="G18"/>
  <c r="F18"/>
  <c r="E18"/>
  <c r="D18"/>
  <c r="C18"/>
  <c r="U18" s="1"/>
  <c r="B18"/>
  <c r="T18" s="1"/>
  <c r="U17"/>
  <c r="T17"/>
  <c r="U16"/>
  <c r="T16"/>
  <c r="U15"/>
  <c r="T15"/>
  <c r="U14"/>
  <c r="T14"/>
  <c r="U13"/>
  <c r="T13"/>
  <c r="U12"/>
  <c r="T12"/>
  <c r="U11"/>
  <c r="T11"/>
  <c r="U10"/>
  <c r="T10"/>
  <c r="U9"/>
  <c r="T9"/>
  <c r="U8"/>
  <c r="T8"/>
  <c r="A8"/>
  <c r="A9" s="1"/>
  <c r="A10" s="1"/>
  <c r="A11" s="1"/>
  <c r="A12" s="1"/>
  <c r="A13" s="1"/>
  <c r="A14" s="1"/>
  <c r="A15" s="1"/>
  <c r="A16" s="1"/>
  <c r="A17" s="1"/>
  <c r="A20" s="1"/>
  <c r="A21" s="1"/>
  <c r="A22" s="1"/>
  <c r="A23" s="1"/>
  <c r="A24" s="1"/>
  <c r="A25" s="1"/>
  <c r="A26" s="1"/>
  <c r="A27" s="1"/>
  <c r="A28" s="1"/>
  <c r="A29" s="1"/>
  <c r="A30" s="1"/>
  <c r="A31" s="1"/>
  <c r="A34" s="1"/>
  <c r="A35" s="1"/>
  <c r="A36" s="1"/>
  <c r="A37" s="1"/>
  <c r="A38" s="1"/>
  <c r="A39" s="1"/>
  <c r="A40" s="1"/>
  <c r="A41" s="1"/>
  <c r="A42" s="1"/>
  <c r="A43" s="1"/>
  <c r="A44" s="1"/>
  <c r="A45" s="1"/>
  <c r="A48" s="1"/>
  <c r="A49" s="1"/>
  <c r="A50" s="1"/>
  <c r="A51" s="1"/>
  <c r="A52" s="1"/>
  <c r="A53" s="1"/>
  <c r="U7"/>
  <c r="T7"/>
  <c r="A7"/>
  <c r="U6"/>
  <c r="T6"/>
  <c r="R6" i="2" l="1"/>
  <c r="R18" s="1"/>
  <c r="R34"/>
  <c r="R46" s="1"/>
  <c r="R20"/>
  <c r="R32" s="1"/>
</calcChain>
</file>

<file path=xl/comments1.xml><?xml version="1.0" encoding="utf-8"?>
<comments xmlns="http://schemas.openxmlformats.org/spreadsheetml/2006/main">
  <authors>
    <author>Window</author>
  </authors>
  <commentList>
    <comment ref="N21" authorId="0">
      <text>
        <r>
          <rPr>
            <b/>
            <sz val="9"/>
            <color indexed="81"/>
            <rFont val="Tahoma"/>
            <family val="2"/>
          </rPr>
          <t>Window:</t>
        </r>
        <r>
          <rPr>
            <sz val="9"/>
            <color indexed="81"/>
            <rFont val="Tahoma"/>
            <family val="2"/>
          </rPr>
          <t xml:space="preserve">
Incorrect reading in previous month so skipped billing in August
</t>
        </r>
      </text>
    </comment>
  </commentList>
</comments>
</file>

<file path=xl/sharedStrings.xml><?xml version="1.0" encoding="utf-8"?>
<sst xmlns="http://schemas.openxmlformats.org/spreadsheetml/2006/main" count="115" uniqueCount="49">
  <si>
    <t>CALDWELL COUNTY</t>
  </si>
  <si>
    <t xml:space="preserve">MONTHLY TOTALS </t>
  </si>
  <si>
    <t>GALLONS</t>
  </si>
  <si>
    <t>$$ BILLED</t>
  </si>
  <si>
    <t>FY2017</t>
  </si>
  <si>
    <t>FY2018</t>
  </si>
  <si>
    <t>FY2019</t>
  </si>
  <si>
    <t>139 SOUTH</t>
  </si>
  <si>
    <t>91 N0RTH</t>
  </si>
  <si>
    <t>293 NORTH</t>
  </si>
  <si>
    <t>GROOMS LANE</t>
  </si>
  <si>
    <t>JO JONES RD</t>
  </si>
  <si>
    <t>WILSON WAREHOUSE</t>
  </si>
  <si>
    <t>EAST SANDRA DR</t>
  </si>
  <si>
    <t>HAYS SPRINGS RD</t>
  </si>
  <si>
    <t>903 SOUTH</t>
  </si>
  <si>
    <t xml:space="preserve">Caldwell County Water Wholesale Consumption and Billings By Month </t>
  </si>
  <si>
    <t>Fiscal Years 2017 - 2019</t>
  </si>
  <si>
    <t>LYON COUNTY</t>
  </si>
  <si>
    <t>CHEROKEE LOOP</t>
  </si>
  <si>
    <t>COLEMAN BRIDGE</t>
  </si>
  <si>
    <t>INDIAN HILLS TRAIL</t>
  </si>
  <si>
    <t>INTERSECTN 93/293</t>
  </si>
  <si>
    <t>LANE DRIVE</t>
  </si>
  <si>
    <t>TINSLEY HOLLOW</t>
  </si>
  <si>
    <t>MONTHLY TOTALS</t>
  </si>
  <si>
    <t>USAGE cuft</t>
  </si>
  <si>
    <t>FY2017 TOTALS</t>
  </si>
  <si>
    <t>FY2018 TOTALS</t>
  </si>
  <si>
    <t>FY2019 TOTALS</t>
  </si>
  <si>
    <t>Month / Year</t>
  </si>
  <si>
    <t>PWWC RETAIL</t>
  </si>
  <si>
    <t>PWWC WHOLESALE VS RETAIL CONSUMPTION &amp; BILLINGS BY MONTH</t>
  </si>
  <si>
    <t>FISCAL YEARS 2017, 2018 &amp; 2019</t>
  </si>
  <si>
    <t>PWWC WATER SALES</t>
  </si>
  <si>
    <t>MONTH / YEAR</t>
  </si>
  <si>
    <t>Retail Usage</t>
  </si>
  <si>
    <t>Retail Billings</t>
  </si>
  <si>
    <t>% Wholesale Usage</t>
  </si>
  <si>
    <t>% Wholesale Billings</t>
  </si>
  <si>
    <t xml:space="preserve">1,000 gal = </t>
  </si>
  <si>
    <t>cubic feet</t>
  </si>
  <si>
    <t xml:space="preserve">$ 2.97/100 cf = </t>
  </si>
  <si>
    <t>per 1,000 gallons</t>
  </si>
  <si>
    <t>CCWD New Rate Calculation</t>
  </si>
  <si>
    <t>LCWD New Rate Calculation</t>
  </si>
  <si>
    <t>Proposed Rev</t>
  </si>
  <si>
    <t>Proposed Inc</t>
  </si>
  <si>
    <t>The annual effect of the proposed rate adjustment on PWWC's revenues from Caldwell County Water District based on FY2019 consumption would be an additional $90,865.81 based upon the $2.97 / 100 cubic feet proposal.  The annual effect of the proposed rate adjustment on PWWC's revenues from Lyon County Water District based on FY2019 consumption would be an additional $59,627.60 based on the same proposal.    See below calculations.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</si>
</sst>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7" formatCode="0.0%"/>
    <numFmt numFmtId="169" formatCode="_(* #,##0.0000_);_(* \(#,##0.0000\);_(* &quot;-&quot;??_);_(@_)"/>
    <numFmt numFmtId="170" formatCode="_(* #,##0.00000_);_(* \(#,##0.000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ont="1"/>
    <xf numFmtId="164" fontId="0" fillId="0" borderId="0" xfId="1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0" fillId="0" borderId="0" xfId="0" applyNumberFormat="1" applyFont="1"/>
    <xf numFmtId="44" fontId="0" fillId="0" borderId="0" xfId="2" applyFont="1"/>
    <xf numFmtId="164" fontId="2" fillId="0" borderId="0" xfId="1" applyNumberFormat="1" applyFont="1"/>
    <xf numFmtId="44" fontId="2" fillId="0" borderId="0" xfId="2" applyFont="1"/>
    <xf numFmtId="164" fontId="0" fillId="0" borderId="0" xfId="1" applyNumberFormat="1" applyFont="1" applyBorder="1"/>
    <xf numFmtId="164" fontId="0" fillId="2" borderId="0" xfId="1" applyNumberFormat="1" applyFont="1" applyFill="1" applyBorder="1"/>
    <xf numFmtId="164" fontId="0" fillId="0" borderId="0" xfId="1" applyNumberFormat="1" applyFont="1" applyFill="1" applyBorder="1"/>
    <xf numFmtId="165" fontId="2" fillId="0" borderId="0" xfId="0" applyNumberFormat="1" applyFont="1" applyAlignment="1">
      <alignment horizontal="center"/>
    </xf>
    <xf numFmtId="164" fontId="2" fillId="0" borderId="0" xfId="1" applyNumberFormat="1" applyFont="1" applyBorder="1"/>
    <xf numFmtId="44" fontId="2" fillId="0" borderId="0" xfId="2" applyFont="1" applyBorder="1"/>
    <xf numFmtId="44" fontId="0" fillId="0" borderId="0" xfId="2" applyFont="1" applyFill="1"/>
    <xf numFmtId="0" fontId="0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0" xfId="0" applyFont="1"/>
    <xf numFmtId="0" fontId="0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0" fillId="0" borderId="0" xfId="0" applyNumberFormat="1" applyFont="1"/>
    <xf numFmtId="165" fontId="2" fillId="0" borderId="0" xfId="0" applyNumberFormat="1" applyFont="1"/>
    <xf numFmtId="165" fontId="0" fillId="0" borderId="0" xfId="0" applyNumberFormat="1" applyFont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44" fontId="2" fillId="0" borderId="6" xfId="2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4" fontId="2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164" fontId="2" fillId="0" borderId="0" xfId="0" applyNumberFormat="1" applyFont="1"/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7" fontId="2" fillId="0" borderId="0" xfId="3" applyNumberFormat="1" applyFont="1"/>
    <xf numFmtId="165" fontId="2" fillId="0" borderId="0" xfId="0" applyNumberFormat="1" applyFont="1" applyAlignment="1">
      <alignment horizontal="center" vertical="center" wrapText="1"/>
    </xf>
    <xf numFmtId="165" fontId="6" fillId="0" borderId="0" xfId="0" applyNumberFormat="1" applyFont="1" applyAlignment="1">
      <alignment horizontal="center"/>
    </xf>
    <xf numFmtId="0" fontId="6" fillId="0" borderId="0" xfId="0" applyFont="1"/>
    <xf numFmtId="164" fontId="6" fillId="0" borderId="0" xfId="1" applyNumberFormat="1" applyFont="1"/>
    <xf numFmtId="44" fontId="6" fillId="0" borderId="0" xfId="2" applyFont="1"/>
    <xf numFmtId="164" fontId="6" fillId="0" borderId="0" xfId="0" applyNumberFormat="1" applyFont="1"/>
    <xf numFmtId="164" fontId="6" fillId="0" borderId="7" xfId="1" applyNumberFormat="1" applyFont="1" applyBorder="1"/>
    <xf numFmtId="44" fontId="6" fillId="0" borderId="7" xfId="2" applyFont="1" applyBorder="1"/>
    <xf numFmtId="164" fontId="6" fillId="0" borderId="7" xfId="0" applyNumberFormat="1" applyFont="1" applyBorder="1"/>
    <xf numFmtId="0" fontId="0" fillId="0" borderId="0" xfId="0" applyAlignment="1">
      <alignment horizontal="left"/>
    </xf>
    <xf numFmtId="169" fontId="0" fillId="0" borderId="0" xfId="1" applyNumberFormat="1" applyFont="1"/>
    <xf numFmtId="170" fontId="0" fillId="0" borderId="0" xfId="1" applyNumberFormat="1" applyFont="1"/>
    <xf numFmtId="43" fontId="0" fillId="0" borderId="0" xfId="0" applyNumberFormat="1"/>
    <xf numFmtId="44" fontId="2" fillId="0" borderId="11" xfId="2" applyFont="1" applyBorder="1" applyAlignment="1">
      <alignment horizontal="center"/>
    </xf>
    <xf numFmtId="44" fontId="2" fillId="0" borderId="12" xfId="2" applyFont="1" applyBorder="1" applyAlignment="1">
      <alignment horizontal="center"/>
    </xf>
    <xf numFmtId="44" fontId="2" fillId="0" borderId="3" xfId="2" applyFont="1" applyBorder="1"/>
    <xf numFmtId="0" fontId="2" fillId="0" borderId="4" xfId="0" applyFont="1" applyBorder="1"/>
    <xf numFmtId="44" fontId="2" fillId="0" borderId="5" xfId="2" applyFont="1" applyBorder="1"/>
    <xf numFmtId="0" fontId="2" fillId="0" borderId="6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4" fontId="2" fillId="0" borderId="5" xfId="0" applyNumberFormat="1" applyFont="1" applyBorder="1"/>
    <xf numFmtId="0" fontId="0" fillId="0" borderId="0" xfId="0" applyAlignment="1">
      <alignment horizontal="left"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3"/>
  <sheetViews>
    <sheetView topLeftCell="K1" workbookViewId="0">
      <selection sqref="A1:U1"/>
    </sheetView>
  </sheetViews>
  <sheetFormatPr defaultRowHeight="15"/>
  <cols>
    <col min="1" max="1" width="13.28515625" style="2" customWidth="1"/>
    <col min="2" max="2" width="13.42578125" style="2" customWidth="1"/>
    <col min="3" max="4" width="15.7109375" style="2" customWidth="1"/>
    <col min="5" max="6" width="15.5703125" style="2" customWidth="1"/>
    <col min="7" max="8" width="13.28515625" style="2" customWidth="1"/>
    <col min="9" max="10" width="13.28515625" style="3" customWidth="1"/>
    <col min="11" max="19" width="13.28515625" style="2" customWidth="1"/>
    <col min="20" max="20" width="17.42578125" style="2" customWidth="1"/>
    <col min="21" max="21" width="14.28515625" style="2" bestFit="1" customWidth="1"/>
    <col min="22" max="16384" width="9.140625" style="2"/>
  </cols>
  <sheetData>
    <row r="1" spans="1:21">
      <c r="A1" s="19" t="s">
        <v>16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>
      <c r="A2" s="19" t="s">
        <v>17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>
      <c r="T3" s="19" t="s">
        <v>0</v>
      </c>
      <c r="U3" s="19"/>
    </row>
    <row r="4" spans="1:21" s="4" customFormat="1">
      <c r="A4" s="5" t="s">
        <v>30</v>
      </c>
      <c r="B4" s="18" t="s">
        <v>7</v>
      </c>
      <c r="C4" s="18"/>
      <c r="D4" s="18" t="s">
        <v>8</v>
      </c>
      <c r="E4" s="18"/>
      <c r="F4" s="18" t="s">
        <v>9</v>
      </c>
      <c r="G4" s="18"/>
      <c r="H4" s="20" t="s">
        <v>10</v>
      </c>
      <c r="I4" s="20"/>
      <c r="J4" s="18" t="s">
        <v>11</v>
      </c>
      <c r="K4" s="18"/>
      <c r="L4" s="18" t="s">
        <v>12</v>
      </c>
      <c r="M4" s="18"/>
      <c r="N4" s="18" t="s">
        <v>13</v>
      </c>
      <c r="O4" s="18"/>
      <c r="P4" s="18" t="s">
        <v>14</v>
      </c>
      <c r="Q4" s="18"/>
      <c r="R4" s="18" t="s">
        <v>15</v>
      </c>
      <c r="S4" s="18"/>
      <c r="T4" s="18" t="s">
        <v>1</v>
      </c>
      <c r="U4" s="18"/>
    </row>
    <row r="5" spans="1:21">
      <c r="B5" s="1" t="s">
        <v>2</v>
      </c>
      <c r="C5" s="1" t="s">
        <v>3</v>
      </c>
      <c r="D5" s="1" t="s">
        <v>2</v>
      </c>
      <c r="E5" s="1" t="s">
        <v>3</v>
      </c>
      <c r="F5" s="1" t="s">
        <v>2</v>
      </c>
      <c r="G5" s="1" t="s">
        <v>3</v>
      </c>
      <c r="H5" s="1" t="s">
        <v>2</v>
      </c>
      <c r="I5" s="1" t="s">
        <v>3</v>
      </c>
      <c r="J5" s="1" t="s">
        <v>2</v>
      </c>
      <c r="K5" s="1" t="s">
        <v>3</v>
      </c>
      <c r="L5" s="1" t="s">
        <v>2</v>
      </c>
      <c r="M5" s="1" t="s">
        <v>3</v>
      </c>
      <c r="N5" s="1" t="s">
        <v>2</v>
      </c>
      <c r="O5" s="1" t="s">
        <v>3</v>
      </c>
      <c r="P5" s="1" t="s">
        <v>2</v>
      </c>
      <c r="Q5" s="1" t="s">
        <v>3</v>
      </c>
      <c r="R5" s="1" t="s">
        <v>2</v>
      </c>
      <c r="S5" s="1" t="s">
        <v>3</v>
      </c>
      <c r="T5" s="1" t="s">
        <v>2</v>
      </c>
      <c r="U5" s="1" t="s">
        <v>3</v>
      </c>
    </row>
    <row r="6" spans="1:21">
      <c r="A6" s="6">
        <v>42552</v>
      </c>
      <c r="B6" s="3">
        <v>5873792</v>
      </c>
      <c r="C6" s="7">
        <v>17959.82</v>
      </c>
      <c r="D6" s="3">
        <v>3277167</v>
      </c>
      <c r="E6" s="7">
        <v>10020.33</v>
      </c>
      <c r="F6" s="3">
        <v>1253700</v>
      </c>
      <c r="G6" s="7">
        <v>3833.34</v>
      </c>
      <c r="H6" s="3">
        <v>597342</v>
      </c>
      <c r="I6" s="7">
        <v>1826.44</v>
      </c>
      <c r="J6" s="3">
        <v>1294332</v>
      </c>
      <c r="K6" s="7">
        <v>3957.58</v>
      </c>
      <c r="L6" s="3">
        <v>51298</v>
      </c>
      <c r="M6" s="7">
        <v>156.85</v>
      </c>
      <c r="N6" s="3">
        <v>49267</v>
      </c>
      <c r="O6" s="7">
        <v>150.63999999999999</v>
      </c>
      <c r="P6" s="3">
        <v>22529</v>
      </c>
      <c r="Q6" s="7">
        <v>68.89</v>
      </c>
      <c r="R6" s="3">
        <v>135720</v>
      </c>
      <c r="S6" s="7">
        <v>414.98</v>
      </c>
      <c r="T6" s="8">
        <f>B6+D6+F6+H6+J6+L6+N6+P6+R6</f>
        <v>12555147</v>
      </c>
      <c r="U6" s="9">
        <f>C6+E6+G6+I6+K6+M6+O6+Q6+S6</f>
        <v>38388.870000000003</v>
      </c>
    </row>
    <row r="7" spans="1:21">
      <c r="A7" s="6">
        <f>A6+31</f>
        <v>42583</v>
      </c>
      <c r="B7" s="3">
        <v>5794226</v>
      </c>
      <c r="C7" s="7">
        <v>17716.54</v>
      </c>
      <c r="D7" s="3">
        <v>3081593</v>
      </c>
      <c r="E7" s="7">
        <v>9422.34</v>
      </c>
      <c r="F7" s="3">
        <v>1148600</v>
      </c>
      <c r="G7" s="7">
        <v>3511.98</v>
      </c>
      <c r="H7" s="3">
        <v>491333</v>
      </c>
      <c r="I7" s="7">
        <v>1502.31</v>
      </c>
      <c r="J7" s="3">
        <v>1479289</v>
      </c>
      <c r="K7" s="7">
        <v>4523.1000000000004</v>
      </c>
      <c r="L7" s="3">
        <v>35374</v>
      </c>
      <c r="M7" s="7">
        <v>108.16</v>
      </c>
      <c r="N7" s="3">
        <v>47306</v>
      </c>
      <c r="O7" s="7">
        <v>144.63999999999999</v>
      </c>
      <c r="P7" s="3">
        <v>11994</v>
      </c>
      <c r="Q7" s="7">
        <v>36.67</v>
      </c>
      <c r="R7" s="3">
        <v>156422</v>
      </c>
      <c r="S7" s="7">
        <v>478.28</v>
      </c>
      <c r="T7" s="8">
        <f t="shared" ref="T7:U18" si="0">B7+D7+F7+H7+J7+L7+N7+P7+R7</f>
        <v>12246137</v>
      </c>
      <c r="U7" s="9">
        <f t="shared" si="0"/>
        <v>37444.020000000004</v>
      </c>
    </row>
    <row r="8" spans="1:21">
      <c r="A8" s="6">
        <f>A7+31</f>
        <v>42614</v>
      </c>
      <c r="B8" s="3">
        <v>5554963</v>
      </c>
      <c r="C8" s="7">
        <v>16984.97</v>
      </c>
      <c r="D8" s="3">
        <v>3262670</v>
      </c>
      <c r="E8" s="7">
        <v>9976.01</v>
      </c>
      <c r="F8" s="3">
        <v>1037500</v>
      </c>
      <c r="G8" s="7">
        <v>3172.28</v>
      </c>
      <c r="H8" s="3">
        <v>466606</v>
      </c>
      <c r="I8" s="7">
        <v>1426.7</v>
      </c>
      <c r="J8" s="3">
        <v>1216501</v>
      </c>
      <c r="K8" s="7">
        <v>3719.6</v>
      </c>
      <c r="L8" s="3">
        <v>57038</v>
      </c>
      <c r="M8" s="7">
        <v>174.4</v>
      </c>
      <c r="N8" s="3">
        <v>40600</v>
      </c>
      <c r="O8" s="7">
        <v>124.14</v>
      </c>
      <c r="P8" s="3">
        <v>9288</v>
      </c>
      <c r="Q8" s="7">
        <v>28.4</v>
      </c>
      <c r="R8" s="3">
        <v>116849</v>
      </c>
      <c r="S8" s="7">
        <v>357.28</v>
      </c>
      <c r="T8" s="8">
        <f t="shared" si="0"/>
        <v>11762015</v>
      </c>
      <c r="U8" s="9">
        <f t="shared" si="0"/>
        <v>35963.780000000006</v>
      </c>
    </row>
    <row r="9" spans="1:21">
      <c r="A9" s="6">
        <f t="shared" ref="A9:A23" si="1">A8+30</f>
        <v>42644</v>
      </c>
      <c r="B9" s="3">
        <v>7191727</v>
      </c>
      <c r="C9" s="7">
        <v>21989.57</v>
      </c>
      <c r="D9" s="3">
        <v>2728192</v>
      </c>
      <c r="E9" s="7">
        <v>8341.77</v>
      </c>
      <c r="F9" s="3">
        <v>1027400</v>
      </c>
      <c r="G9" s="7">
        <v>3141.4</v>
      </c>
      <c r="H9" s="3">
        <v>471599</v>
      </c>
      <c r="I9" s="7">
        <v>1441.97</v>
      </c>
      <c r="J9" s="3">
        <v>1084873</v>
      </c>
      <c r="K9" s="7">
        <v>3317.13</v>
      </c>
      <c r="L9" s="3">
        <v>39162</v>
      </c>
      <c r="M9" s="7">
        <v>119.74</v>
      </c>
      <c r="N9" s="3">
        <v>35735</v>
      </c>
      <c r="O9" s="7">
        <v>109.26</v>
      </c>
      <c r="P9" s="3">
        <v>8808</v>
      </c>
      <c r="Q9" s="7">
        <v>26.93</v>
      </c>
      <c r="R9" s="3">
        <v>123099</v>
      </c>
      <c r="S9" s="7">
        <v>376.39</v>
      </c>
      <c r="T9" s="8">
        <f t="shared" si="0"/>
        <v>12710595</v>
      </c>
      <c r="U9" s="9">
        <f t="shared" si="0"/>
        <v>38864.159999999996</v>
      </c>
    </row>
    <row r="10" spans="1:21">
      <c r="A10" s="6">
        <f>A9+31</f>
        <v>42675</v>
      </c>
      <c r="B10" s="3">
        <v>4777200</v>
      </c>
      <c r="C10" s="7">
        <v>14606.86</v>
      </c>
      <c r="D10" s="3">
        <v>3310172</v>
      </c>
      <c r="E10" s="7">
        <v>10121.25</v>
      </c>
      <c r="F10" s="3">
        <v>1020600</v>
      </c>
      <c r="G10" s="7">
        <v>3120.61</v>
      </c>
      <c r="H10" s="3">
        <v>515582</v>
      </c>
      <c r="I10" s="7">
        <v>1576.45</v>
      </c>
      <c r="J10" s="3">
        <v>1169003</v>
      </c>
      <c r="K10" s="7">
        <v>3574.37</v>
      </c>
      <c r="L10" s="3">
        <v>41802</v>
      </c>
      <c r="M10" s="7">
        <v>127.81</v>
      </c>
      <c r="N10" s="3">
        <v>47042</v>
      </c>
      <c r="O10" s="7">
        <v>143.84</v>
      </c>
      <c r="P10" s="3">
        <v>7709</v>
      </c>
      <c r="Q10" s="7">
        <v>23.57</v>
      </c>
      <c r="R10" s="3">
        <v>100372</v>
      </c>
      <c r="S10" s="7">
        <v>306.89999999999998</v>
      </c>
      <c r="T10" s="8">
        <f t="shared" si="0"/>
        <v>10989482</v>
      </c>
      <c r="U10" s="9">
        <f t="shared" si="0"/>
        <v>33601.659999999996</v>
      </c>
    </row>
    <row r="11" spans="1:21">
      <c r="A11" s="6">
        <f t="shared" si="1"/>
        <v>42705</v>
      </c>
      <c r="B11" s="10">
        <v>3207598</v>
      </c>
      <c r="C11" s="7">
        <v>9807.6200000000008</v>
      </c>
      <c r="D11" s="10">
        <v>3123536</v>
      </c>
      <c r="E11" s="7">
        <v>9550.59</v>
      </c>
      <c r="F11" s="10">
        <v>980961</v>
      </c>
      <c r="G11" s="7">
        <v>2999.41</v>
      </c>
      <c r="H11" s="10">
        <v>357533</v>
      </c>
      <c r="I11" s="7">
        <v>1093.2</v>
      </c>
      <c r="J11" s="10">
        <v>881672</v>
      </c>
      <c r="K11" s="7">
        <v>2695.82</v>
      </c>
      <c r="L11" s="10">
        <v>47392</v>
      </c>
      <c r="M11" s="7">
        <v>144.91</v>
      </c>
      <c r="N11" s="10">
        <v>33406</v>
      </c>
      <c r="O11" s="7">
        <v>102.14</v>
      </c>
      <c r="P11" s="10">
        <v>6441</v>
      </c>
      <c r="Q11" s="7">
        <v>19.690000000000001</v>
      </c>
      <c r="R11" s="10">
        <v>79555</v>
      </c>
      <c r="S11" s="7">
        <v>243.25</v>
      </c>
      <c r="T11" s="8">
        <f t="shared" si="0"/>
        <v>8718094</v>
      </c>
      <c r="U11" s="9">
        <f t="shared" si="0"/>
        <v>26656.629999999997</v>
      </c>
    </row>
    <row r="12" spans="1:21">
      <c r="A12" s="6">
        <f>A11+31</f>
        <v>42736</v>
      </c>
      <c r="B12" s="10">
        <v>3052965</v>
      </c>
      <c r="C12" s="7">
        <v>9334.81</v>
      </c>
      <c r="D12" s="10">
        <v>2801304</v>
      </c>
      <c r="E12" s="7">
        <v>8565.32</v>
      </c>
      <c r="F12" s="10">
        <v>1021006</v>
      </c>
      <c r="G12" s="7">
        <v>3121.85</v>
      </c>
      <c r="H12" s="10">
        <v>422047</v>
      </c>
      <c r="I12" s="7">
        <v>1290.46</v>
      </c>
      <c r="J12" s="10">
        <v>860474</v>
      </c>
      <c r="K12" s="7">
        <v>2631</v>
      </c>
      <c r="L12" s="10">
        <v>44916</v>
      </c>
      <c r="M12" s="7">
        <v>137.34</v>
      </c>
      <c r="N12" s="10">
        <v>45720</v>
      </c>
      <c r="O12" s="7">
        <v>139.79</v>
      </c>
      <c r="P12" s="10">
        <v>11720</v>
      </c>
      <c r="Q12" s="7">
        <v>35.840000000000003</v>
      </c>
      <c r="R12" s="10">
        <v>65698</v>
      </c>
      <c r="S12" s="7">
        <v>200.88</v>
      </c>
      <c r="T12" s="8">
        <f t="shared" si="0"/>
        <v>8325850</v>
      </c>
      <c r="U12" s="9">
        <f t="shared" si="0"/>
        <v>25457.289999999997</v>
      </c>
    </row>
    <row r="13" spans="1:21">
      <c r="A13" s="6">
        <f>A12+31</f>
        <v>42767</v>
      </c>
      <c r="B13" s="10">
        <v>3059553</v>
      </c>
      <c r="C13" s="7">
        <v>9354.9500000000007</v>
      </c>
      <c r="D13" s="10">
        <v>2784847</v>
      </c>
      <c r="E13" s="7">
        <v>8515</v>
      </c>
      <c r="F13" s="10">
        <v>966802</v>
      </c>
      <c r="G13" s="7">
        <v>2956.11</v>
      </c>
      <c r="H13" s="10">
        <v>488020</v>
      </c>
      <c r="I13" s="7">
        <v>1492.18</v>
      </c>
      <c r="J13" s="10">
        <v>875114</v>
      </c>
      <c r="K13" s="7">
        <v>2675.77</v>
      </c>
      <c r="L13" s="10">
        <v>38565</v>
      </c>
      <c r="M13" s="7">
        <v>117.92</v>
      </c>
      <c r="N13" s="11">
        <v>6350</v>
      </c>
      <c r="O13" s="7">
        <v>19.420000000000002</v>
      </c>
      <c r="P13" s="12">
        <v>19144</v>
      </c>
      <c r="Q13" s="7">
        <v>58.54</v>
      </c>
      <c r="R13" s="12">
        <v>64327</v>
      </c>
      <c r="S13" s="7">
        <v>196.69</v>
      </c>
      <c r="T13" s="8">
        <f t="shared" si="0"/>
        <v>8302722</v>
      </c>
      <c r="U13" s="9">
        <f t="shared" si="0"/>
        <v>25386.579999999998</v>
      </c>
    </row>
    <row r="14" spans="1:21">
      <c r="A14" s="6">
        <f>A13+30</f>
        <v>42797</v>
      </c>
      <c r="B14" s="10">
        <v>2882780</v>
      </c>
      <c r="C14" s="7">
        <v>8814.4500000000007</v>
      </c>
      <c r="D14" s="10">
        <v>2431944</v>
      </c>
      <c r="E14" s="7">
        <v>7435.96</v>
      </c>
      <c r="F14" s="10">
        <v>871706</v>
      </c>
      <c r="G14" s="7">
        <v>2665.35</v>
      </c>
      <c r="H14" s="10">
        <v>173531</v>
      </c>
      <c r="I14" s="7">
        <v>530.59</v>
      </c>
      <c r="J14" s="10">
        <v>798907</v>
      </c>
      <c r="K14" s="7">
        <v>2442.75</v>
      </c>
      <c r="L14" s="10">
        <v>35194</v>
      </c>
      <c r="M14" s="7">
        <v>107.61</v>
      </c>
      <c r="N14" s="10">
        <v>32166</v>
      </c>
      <c r="O14" s="7">
        <v>98.35</v>
      </c>
      <c r="P14" s="10">
        <v>6505</v>
      </c>
      <c r="Q14" s="7">
        <v>19.89</v>
      </c>
      <c r="R14" s="10">
        <v>58193</v>
      </c>
      <c r="S14" s="7">
        <v>177.93</v>
      </c>
      <c r="T14" s="8">
        <f t="shared" si="0"/>
        <v>7290926</v>
      </c>
      <c r="U14" s="9">
        <f t="shared" si="0"/>
        <v>22292.879999999997</v>
      </c>
    </row>
    <row r="15" spans="1:21">
      <c r="A15" s="6">
        <f>A14+30</f>
        <v>42827</v>
      </c>
      <c r="B15" s="10">
        <v>3060385</v>
      </c>
      <c r="C15" s="7">
        <v>9357.49</v>
      </c>
      <c r="D15" s="10">
        <v>2820730</v>
      </c>
      <c r="E15" s="7">
        <v>8624.7199999999993</v>
      </c>
      <c r="F15" s="10">
        <v>943746</v>
      </c>
      <c r="G15" s="7">
        <v>2885.62</v>
      </c>
      <c r="H15" s="10">
        <v>280570</v>
      </c>
      <c r="I15" s="7">
        <v>857.88</v>
      </c>
      <c r="J15" s="10">
        <v>906381</v>
      </c>
      <c r="K15" s="7">
        <v>2771.37</v>
      </c>
      <c r="L15" s="10">
        <v>46113</v>
      </c>
      <c r="M15" s="7">
        <v>141</v>
      </c>
      <c r="N15" s="10">
        <v>23000</v>
      </c>
      <c r="O15" s="7">
        <v>70.33</v>
      </c>
      <c r="P15" s="10">
        <v>5963</v>
      </c>
      <c r="Q15" s="7">
        <v>18.23</v>
      </c>
      <c r="R15" s="10">
        <v>66491</v>
      </c>
      <c r="S15" s="7">
        <v>203.3</v>
      </c>
      <c r="T15" s="8">
        <f t="shared" si="0"/>
        <v>8153379</v>
      </c>
      <c r="U15" s="9">
        <f t="shared" si="0"/>
        <v>24929.94</v>
      </c>
    </row>
    <row r="16" spans="1:21">
      <c r="A16" s="6">
        <f>A15+30</f>
        <v>42857</v>
      </c>
      <c r="B16" s="10">
        <v>3032313</v>
      </c>
      <c r="C16" s="7">
        <v>9271.66</v>
      </c>
      <c r="D16" s="10">
        <v>2639825</v>
      </c>
      <c r="E16" s="7">
        <v>8071.58</v>
      </c>
      <c r="F16" s="10">
        <v>1005437</v>
      </c>
      <c r="G16" s="7">
        <v>3074.24</v>
      </c>
      <c r="H16" s="10">
        <v>350431</v>
      </c>
      <c r="I16" s="7">
        <v>1071.48</v>
      </c>
      <c r="J16" s="10">
        <v>895096</v>
      </c>
      <c r="K16" s="7">
        <v>2736.86</v>
      </c>
      <c r="L16" s="10">
        <v>37781</v>
      </c>
      <c r="M16" s="7">
        <v>115.52</v>
      </c>
      <c r="N16" s="10">
        <v>19347</v>
      </c>
      <c r="O16" s="7">
        <v>59.16</v>
      </c>
      <c r="P16" s="10">
        <v>5084</v>
      </c>
      <c r="Q16" s="7">
        <v>15.54</v>
      </c>
      <c r="R16" s="10">
        <v>58107</v>
      </c>
      <c r="S16" s="7">
        <v>177.67</v>
      </c>
      <c r="T16" s="8">
        <f t="shared" si="0"/>
        <v>8043421</v>
      </c>
      <c r="U16" s="9">
        <f t="shared" si="0"/>
        <v>24593.709999999995</v>
      </c>
    </row>
    <row r="17" spans="1:21">
      <c r="A17" s="6">
        <f>A16+31</f>
        <v>42888</v>
      </c>
      <c r="B17" s="10">
        <v>3565160</v>
      </c>
      <c r="C17" s="7">
        <v>10900.9</v>
      </c>
      <c r="D17" s="10">
        <v>3025731</v>
      </c>
      <c r="E17" s="7">
        <v>9251.5400000000009</v>
      </c>
      <c r="F17" s="10">
        <v>1499539</v>
      </c>
      <c r="G17" s="7">
        <v>4585.0200000000004</v>
      </c>
      <c r="H17" s="10">
        <v>328926</v>
      </c>
      <c r="I17" s="7">
        <v>1005.73</v>
      </c>
      <c r="J17" s="10">
        <v>1029962</v>
      </c>
      <c r="K17" s="7">
        <v>3149.23</v>
      </c>
      <c r="L17" s="10">
        <v>56927</v>
      </c>
      <c r="M17" s="7">
        <v>174.06</v>
      </c>
      <c r="N17" s="10">
        <v>20708</v>
      </c>
      <c r="O17" s="7">
        <v>63.32</v>
      </c>
      <c r="P17" s="10">
        <v>7104</v>
      </c>
      <c r="Q17" s="7">
        <v>21.72</v>
      </c>
      <c r="R17" s="10">
        <v>75165</v>
      </c>
      <c r="S17" s="7">
        <v>229.92</v>
      </c>
      <c r="T17" s="8">
        <f t="shared" si="0"/>
        <v>9609222</v>
      </c>
      <c r="U17" s="9">
        <f t="shared" si="0"/>
        <v>29381.440000000002</v>
      </c>
    </row>
    <row r="18" spans="1:21">
      <c r="A18" s="13" t="s">
        <v>4</v>
      </c>
      <c r="B18" s="14">
        <f>SUM(B6:B17)</f>
        <v>51052662</v>
      </c>
      <c r="C18" s="15">
        <f>SUM(C6:C17)</f>
        <v>156099.63999999998</v>
      </c>
      <c r="D18" s="14">
        <f t="shared" ref="D18:S18" si="2">SUM(D6:D17)</f>
        <v>35287711</v>
      </c>
      <c r="E18" s="15">
        <f t="shared" si="2"/>
        <v>107896.41</v>
      </c>
      <c r="F18" s="14">
        <f t="shared" si="2"/>
        <v>12776997</v>
      </c>
      <c r="G18" s="15">
        <f t="shared" si="2"/>
        <v>39067.209999999992</v>
      </c>
      <c r="H18" s="14">
        <f t="shared" si="2"/>
        <v>4943520</v>
      </c>
      <c r="I18" s="15">
        <f t="shared" si="2"/>
        <v>15115.389999999998</v>
      </c>
      <c r="J18" s="14">
        <f t="shared" si="2"/>
        <v>12491604</v>
      </c>
      <c r="K18" s="15">
        <f t="shared" si="2"/>
        <v>38194.58</v>
      </c>
      <c r="L18" s="14">
        <f t="shared" si="2"/>
        <v>531562</v>
      </c>
      <c r="M18" s="15">
        <f t="shared" si="2"/>
        <v>1625.32</v>
      </c>
      <c r="N18" s="14">
        <f t="shared" si="2"/>
        <v>400647</v>
      </c>
      <c r="O18" s="15">
        <f t="shared" si="2"/>
        <v>1225.0299999999997</v>
      </c>
      <c r="P18" s="14">
        <f t="shared" si="2"/>
        <v>122289</v>
      </c>
      <c r="Q18" s="15">
        <f t="shared" si="2"/>
        <v>373.91000000000008</v>
      </c>
      <c r="R18" s="14">
        <f t="shared" si="2"/>
        <v>1099998</v>
      </c>
      <c r="S18" s="15">
        <f t="shared" si="2"/>
        <v>3363.4700000000003</v>
      </c>
      <c r="T18" s="8">
        <f t="shared" si="0"/>
        <v>118706990</v>
      </c>
      <c r="U18" s="9">
        <f t="shared" si="0"/>
        <v>362960.96</v>
      </c>
    </row>
    <row r="19" spans="1:21">
      <c r="A19" s="6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1">
      <c r="A20" s="6">
        <f>A17+30</f>
        <v>42918</v>
      </c>
      <c r="B20" s="10">
        <v>3045548</v>
      </c>
      <c r="C20" s="7">
        <v>9312.1299999999992</v>
      </c>
      <c r="D20" s="10">
        <v>2391150</v>
      </c>
      <c r="E20" s="7">
        <v>7311.23</v>
      </c>
      <c r="F20" s="10">
        <v>1078788</v>
      </c>
      <c r="G20" s="7">
        <v>3298.52</v>
      </c>
      <c r="H20" s="10">
        <v>362750.08</v>
      </c>
      <c r="I20" s="7">
        <v>1109.1500000000001</v>
      </c>
      <c r="J20" s="10">
        <v>749697</v>
      </c>
      <c r="K20" s="7">
        <v>2292.29</v>
      </c>
      <c r="L20" s="10">
        <v>34788</v>
      </c>
      <c r="M20" s="7">
        <v>106.37</v>
      </c>
      <c r="N20" s="10">
        <v>55812</v>
      </c>
      <c r="O20" s="7">
        <v>170.65</v>
      </c>
      <c r="P20" s="10">
        <v>7729</v>
      </c>
      <c r="Q20" s="7">
        <v>23.63</v>
      </c>
      <c r="R20" s="10">
        <v>74637</v>
      </c>
      <c r="S20" s="7">
        <v>228.21</v>
      </c>
      <c r="T20" s="8">
        <f t="shared" ref="T20:U32" si="3">B20+D20+F20+H20+J20+L20+N20+P20+R20</f>
        <v>7800899.0800000001</v>
      </c>
      <c r="U20" s="9">
        <f t="shared" si="3"/>
        <v>23852.180000000004</v>
      </c>
    </row>
    <row r="21" spans="1:21">
      <c r="A21" s="6">
        <f>A20+31</f>
        <v>42949</v>
      </c>
      <c r="B21" s="10">
        <v>3224077</v>
      </c>
      <c r="C21" s="7">
        <v>9858</v>
      </c>
      <c r="D21" s="10">
        <v>3017335</v>
      </c>
      <c r="E21" s="7">
        <v>9225.86</v>
      </c>
      <c r="F21" s="10">
        <v>1117025</v>
      </c>
      <c r="G21" s="7">
        <v>3415.44</v>
      </c>
      <c r="H21" s="10">
        <v>374463.76</v>
      </c>
      <c r="I21" s="7">
        <v>1144.97</v>
      </c>
      <c r="J21" s="10">
        <v>789989</v>
      </c>
      <c r="K21" s="7">
        <v>2415.4899999999998</v>
      </c>
      <c r="L21" s="10">
        <v>42625</v>
      </c>
      <c r="M21" s="7">
        <v>130.33000000000001</v>
      </c>
      <c r="N21" s="10">
        <v>0</v>
      </c>
      <c r="O21" s="7">
        <v>0</v>
      </c>
      <c r="P21" s="10">
        <v>11805</v>
      </c>
      <c r="Q21" s="7">
        <v>36.1</v>
      </c>
      <c r="R21" s="10">
        <v>83698</v>
      </c>
      <c r="S21" s="7">
        <v>255.92</v>
      </c>
      <c r="T21" s="8">
        <f t="shared" si="3"/>
        <v>8661017.7599999998</v>
      </c>
      <c r="U21" s="9">
        <f t="shared" si="3"/>
        <v>26482.11</v>
      </c>
    </row>
    <row r="22" spans="1:21">
      <c r="A22" s="6">
        <f>A21+31</f>
        <v>42980</v>
      </c>
      <c r="B22" s="10">
        <v>3371891</v>
      </c>
      <c r="C22" s="7">
        <v>10309.959999999999</v>
      </c>
      <c r="D22" s="10">
        <v>3089261</v>
      </c>
      <c r="E22" s="7">
        <v>9445.7900000000009</v>
      </c>
      <c r="F22" s="10">
        <v>1350720</v>
      </c>
      <c r="G22" s="7">
        <v>4129.99</v>
      </c>
      <c r="H22" s="10">
        <v>393066.52</v>
      </c>
      <c r="I22" s="7">
        <v>1201.8499999999999</v>
      </c>
      <c r="J22" s="10">
        <v>958121</v>
      </c>
      <c r="K22" s="7">
        <v>2929.57</v>
      </c>
      <c r="L22" s="10">
        <v>37642</v>
      </c>
      <c r="M22" s="7">
        <v>115.09</v>
      </c>
      <c r="N22" s="10">
        <v>20794</v>
      </c>
      <c r="O22" s="7">
        <v>63.58</v>
      </c>
      <c r="P22" s="10">
        <v>9826</v>
      </c>
      <c r="Q22" s="7">
        <v>30.04</v>
      </c>
      <c r="R22" s="10">
        <v>89411</v>
      </c>
      <c r="S22" s="7">
        <v>273.38</v>
      </c>
      <c r="T22" s="8">
        <f t="shared" si="3"/>
        <v>9320732.5199999996</v>
      </c>
      <c r="U22" s="9">
        <f t="shared" si="3"/>
        <v>28499.25</v>
      </c>
    </row>
    <row r="23" spans="1:21">
      <c r="A23" s="6">
        <f t="shared" si="1"/>
        <v>43010</v>
      </c>
      <c r="B23" s="10">
        <v>3193735</v>
      </c>
      <c r="C23" s="7">
        <v>9765.23</v>
      </c>
      <c r="D23" s="10">
        <v>2375678</v>
      </c>
      <c r="E23" s="7">
        <v>7263.92</v>
      </c>
      <c r="F23" s="10">
        <v>979878</v>
      </c>
      <c r="G23" s="7">
        <v>2996.09</v>
      </c>
      <c r="H23" s="10">
        <v>350991.52</v>
      </c>
      <c r="I23" s="7">
        <v>1073.2</v>
      </c>
      <c r="J23" s="10">
        <v>708021</v>
      </c>
      <c r="K23" s="7">
        <v>2164.86</v>
      </c>
      <c r="L23" s="10">
        <v>50452</v>
      </c>
      <c r="M23" s="7">
        <v>154.26</v>
      </c>
      <c r="N23" s="10">
        <v>29017</v>
      </c>
      <c r="O23" s="7">
        <v>88.72</v>
      </c>
      <c r="P23" s="10">
        <v>7930</v>
      </c>
      <c r="Q23" s="7">
        <v>24.25</v>
      </c>
      <c r="R23" s="10">
        <v>76238</v>
      </c>
      <c r="S23" s="7">
        <v>233.11</v>
      </c>
      <c r="T23" s="8">
        <f t="shared" si="3"/>
        <v>7771940.5199999996</v>
      </c>
      <c r="U23" s="9">
        <f t="shared" si="3"/>
        <v>23763.640000000003</v>
      </c>
    </row>
    <row r="24" spans="1:21">
      <c r="A24" s="6">
        <f>A23+31</f>
        <v>43041</v>
      </c>
      <c r="B24" s="10">
        <v>3066146</v>
      </c>
      <c r="C24" s="7">
        <v>9375.11</v>
      </c>
      <c r="D24" s="10">
        <v>2783569</v>
      </c>
      <c r="E24" s="7">
        <v>8511.1</v>
      </c>
      <c r="F24" s="10">
        <v>1064580</v>
      </c>
      <c r="G24" s="7">
        <v>3255.08</v>
      </c>
      <c r="H24" s="10">
        <v>328117.68</v>
      </c>
      <c r="I24" s="7">
        <v>1003.26</v>
      </c>
      <c r="J24" s="10">
        <v>852272</v>
      </c>
      <c r="K24" s="7">
        <v>2605.92</v>
      </c>
      <c r="L24" s="10">
        <v>53172</v>
      </c>
      <c r="M24" s="7">
        <v>162.58000000000001</v>
      </c>
      <c r="N24" s="10">
        <v>30703</v>
      </c>
      <c r="O24" s="7">
        <v>93.88</v>
      </c>
      <c r="P24" s="10">
        <v>7980</v>
      </c>
      <c r="Q24" s="7">
        <v>24.4</v>
      </c>
      <c r="R24" s="10">
        <v>78854</v>
      </c>
      <c r="S24" s="7">
        <v>241.11</v>
      </c>
      <c r="T24" s="8">
        <f t="shared" si="3"/>
        <v>8265393.6799999997</v>
      </c>
      <c r="U24" s="9">
        <f t="shared" si="3"/>
        <v>25272.440000000006</v>
      </c>
    </row>
    <row r="25" spans="1:21">
      <c r="A25" s="6">
        <f t="shared" ref="A25:A53" si="4">A24+31</f>
        <v>43072</v>
      </c>
      <c r="B25" s="10">
        <v>3288271</v>
      </c>
      <c r="C25" s="7">
        <v>10054.280000000001</v>
      </c>
      <c r="D25" s="10">
        <v>2536606</v>
      </c>
      <c r="E25" s="7">
        <v>7755.98</v>
      </c>
      <c r="F25" s="10">
        <v>1259867</v>
      </c>
      <c r="G25" s="7">
        <v>3852.19</v>
      </c>
      <c r="H25" s="10">
        <v>327010.64</v>
      </c>
      <c r="I25" s="7">
        <v>999.87</v>
      </c>
      <c r="J25" s="10">
        <v>711704</v>
      </c>
      <c r="K25" s="7">
        <v>2176.12</v>
      </c>
      <c r="L25" s="10">
        <v>38250</v>
      </c>
      <c r="M25" s="7">
        <v>116.95</v>
      </c>
      <c r="N25" s="10">
        <v>25229</v>
      </c>
      <c r="O25" s="7">
        <v>77.14</v>
      </c>
      <c r="P25" s="10">
        <v>8484</v>
      </c>
      <c r="Q25" s="7">
        <v>25.94</v>
      </c>
      <c r="R25" s="10">
        <v>80580</v>
      </c>
      <c r="S25" s="7">
        <v>246.38</v>
      </c>
      <c r="T25" s="8">
        <f t="shared" si="3"/>
        <v>8276001.6399999997</v>
      </c>
      <c r="U25" s="9">
        <f t="shared" si="3"/>
        <v>25304.85</v>
      </c>
    </row>
    <row r="26" spans="1:21">
      <c r="A26" s="6">
        <f>A25+31</f>
        <v>43103</v>
      </c>
      <c r="B26" s="10">
        <v>2954641</v>
      </c>
      <c r="C26" s="7">
        <v>9034.17</v>
      </c>
      <c r="D26" s="10">
        <v>2294858</v>
      </c>
      <c r="E26" s="7">
        <v>7016.8</v>
      </c>
      <c r="F26" s="10">
        <v>1125519</v>
      </c>
      <c r="G26" s="7">
        <v>3441.41</v>
      </c>
      <c r="H26" s="10">
        <v>306201.28000000003</v>
      </c>
      <c r="I26" s="7">
        <v>936.25</v>
      </c>
      <c r="J26" s="10">
        <v>812273</v>
      </c>
      <c r="K26" s="7">
        <v>2483.62</v>
      </c>
      <c r="L26" s="10">
        <v>41581</v>
      </c>
      <c r="M26" s="7">
        <v>127.14</v>
      </c>
      <c r="N26" s="10">
        <v>27077</v>
      </c>
      <c r="O26" s="7">
        <v>82.79</v>
      </c>
      <c r="P26" s="10">
        <v>8277</v>
      </c>
      <c r="Q26" s="7">
        <v>25.31</v>
      </c>
      <c r="R26" s="10">
        <v>92001</v>
      </c>
      <c r="S26" s="7">
        <v>281.3</v>
      </c>
      <c r="T26" s="8">
        <f t="shared" si="3"/>
        <v>7662428.2800000003</v>
      </c>
      <c r="U26" s="9">
        <f t="shared" si="3"/>
        <v>23428.79</v>
      </c>
    </row>
    <row r="27" spans="1:21">
      <c r="A27" s="6">
        <f t="shared" si="4"/>
        <v>43134</v>
      </c>
      <c r="B27" s="10">
        <v>3486798</v>
      </c>
      <c r="C27" s="7">
        <v>10661.3</v>
      </c>
      <c r="D27" s="10">
        <v>2772080</v>
      </c>
      <c r="E27" s="7">
        <v>8475.9699999999993</v>
      </c>
      <c r="F27" s="10">
        <v>1179850</v>
      </c>
      <c r="G27" s="7">
        <v>3607.53</v>
      </c>
      <c r="H27" s="10">
        <v>350632.48000000004</v>
      </c>
      <c r="I27" s="7">
        <v>1072.0999999999999</v>
      </c>
      <c r="J27" s="10">
        <v>953561</v>
      </c>
      <c r="K27" s="7">
        <v>2915.63</v>
      </c>
      <c r="L27" s="10">
        <v>38112</v>
      </c>
      <c r="M27" s="7">
        <v>116.53</v>
      </c>
      <c r="N27" s="12">
        <v>34726</v>
      </c>
      <c r="O27" s="7">
        <v>106.18</v>
      </c>
      <c r="P27" s="12">
        <v>8941</v>
      </c>
      <c r="Q27" s="7">
        <v>27.34</v>
      </c>
      <c r="R27" s="12">
        <v>84320</v>
      </c>
      <c r="S27" s="7">
        <v>257.82</v>
      </c>
      <c r="T27" s="8">
        <f t="shared" si="3"/>
        <v>8909020.4800000004</v>
      </c>
      <c r="U27" s="9">
        <f t="shared" si="3"/>
        <v>27240.399999999994</v>
      </c>
    </row>
    <row r="28" spans="1:21">
      <c r="A28" s="6">
        <f t="shared" si="4"/>
        <v>43165</v>
      </c>
      <c r="B28" s="10">
        <v>2604948</v>
      </c>
      <c r="C28" s="7">
        <v>7964.94</v>
      </c>
      <c r="D28" s="10">
        <v>2039521</v>
      </c>
      <c r="E28" s="7">
        <v>6236.08</v>
      </c>
      <c r="F28" s="10">
        <v>917593</v>
      </c>
      <c r="G28" s="7">
        <v>2805.65</v>
      </c>
      <c r="H28" s="10">
        <v>277246.2</v>
      </c>
      <c r="I28" s="7">
        <v>847.71</v>
      </c>
      <c r="J28" s="10">
        <v>561105</v>
      </c>
      <c r="K28" s="7">
        <v>1715.65</v>
      </c>
      <c r="L28" s="10">
        <v>32700</v>
      </c>
      <c r="M28" s="7">
        <v>99.98</v>
      </c>
      <c r="N28" s="10">
        <v>17037</v>
      </c>
      <c r="O28" s="7">
        <v>52.09</v>
      </c>
      <c r="P28" s="10">
        <v>7592</v>
      </c>
      <c r="Q28" s="7">
        <v>23.21</v>
      </c>
      <c r="R28" s="10">
        <v>71259</v>
      </c>
      <c r="S28" s="7">
        <v>217.88</v>
      </c>
      <c r="T28" s="8">
        <f t="shared" si="3"/>
        <v>6529001.2000000002</v>
      </c>
      <c r="U28" s="9">
        <f t="shared" si="3"/>
        <v>19963.190000000002</v>
      </c>
    </row>
    <row r="29" spans="1:21">
      <c r="A29" s="6">
        <f t="shared" si="4"/>
        <v>43196</v>
      </c>
      <c r="B29" s="10">
        <v>2631923</v>
      </c>
      <c r="C29" s="7">
        <v>8047.42</v>
      </c>
      <c r="D29" s="10">
        <v>2381086</v>
      </c>
      <c r="E29" s="7">
        <v>7280.46</v>
      </c>
      <c r="F29" s="10">
        <v>1073443</v>
      </c>
      <c r="G29" s="7">
        <v>3282.18</v>
      </c>
      <c r="H29" s="10">
        <v>300494.04000000004</v>
      </c>
      <c r="I29" s="7">
        <v>918.8</v>
      </c>
      <c r="J29" s="10">
        <v>656436</v>
      </c>
      <c r="K29" s="7">
        <v>2007.13</v>
      </c>
      <c r="L29" s="10">
        <v>41547</v>
      </c>
      <c r="M29" s="7">
        <v>127.03</v>
      </c>
      <c r="N29" s="10">
        <v>18110</v>
      </c>
      <c r="O29" s="7">
        <v>55.37</v>
      </c>
      <c r="P29" s="10">
        <v>7896</v>
      </c>
      <c r="Q29" s="7">
        <v>24.14</v>
      </c>
      <c r="R29" s="10">
        <v>87595</v>
      </c>
      <c r="S29" s="7">
        <v>267.83</v>
      </c>
      <c r="T29" s="8">
        <f t="shared" si="3"/>
        <v>7198530.04</v>
      </c>
      <c r="U29" s="9">
        <f t="shared" si="3"/>
        <v>22010.36</v>
      </c>
    </row>
    <row r="30" spans="1:21">
      <c r="A30" s="6">
        <f t="shared" si="4"/>
        <v>43227</v>
      </c>
      <c r="B30" s="10">
        <v>2587328</v>
      </c>
      <c r="C30" s="7">
        <v>7911.07</v>
      </c>
      <c r="D30" s="10">
        <v>2355364</v>
      </c>
      <c r="E30" s="7">
        <v>7201.81</v>
      </c>
      <c r="F30" s="10">
        <v>983135</v>
      </c>
      <c r="G30" s="7">
        <v>3006.05</v>
      </c>
      <c r="H30" s="10">
        <v>312304.96000000002</v>
      </c>
      <c r="I30" s="7">
        <v>954.91</v>
      </c>
      <c r="J30" s="10">
        <v>572985</v>
      </c>
      <c r="K30" s="7">
        <v>1751.97</v>
      </c>
      <c r="L30" s="10">
        <v>36375</v>
      </c>
      <c r="M30" s="7">
        <v>111.22</v>
      </c>
      <c r="N30" s="10">
        <v>18013</v>
      </c>
      <c r="O30" s="7">
        <v>55.08</v>
      </c>
      <c r="P30" s="10">
        <v>6653</v>
      </c>
      <c r="Q30" s="7">
        <v>20.34</v>
      </c>
      <c r="R30" s="10">
        <v>78410</v>
      </c>
      <c r="S30" s="7">
        <v>239.75</v>
      </c>
      <c r="T30" s="8">
        <f t="shared" si="3"/>
        <v>6950567.96</v>
      </c>
      <c r="U30" s="9">
        <f t="shared" si="3"/>
        <v>21252.200000000004</v>
      </c>
    </row>
    <row r="31" spans="1:21">
      <c r="A31" s="6">
        <f t="shared" si="4"/>
        <v>43258</v>
      </c>
      <c r="B31" s="10">
        <v>3239281</v>
      </c>
      <c r="C31" s="7">
        <v>9904.49</v>
      </c>
      <c r="D31" s="10">
        <v>2856102</v>
      </c>
      <c r="E31" s="7">
        <v>8732.8700000000008</v>
      </c>
      <c r="F31" s="10">
        <v>1207348</v>
      </c>
      <c r="G31" s="7">
        <v>3691.61</v>
      </c>
      <c r="H31" s="10">
        <v>431064.92000000004</v>
      </c>
      <c r="I31" s="7">
        <v>1318.03</v>
      </c>
      <c r="J31" s="10">
        <v>844455</v>
      </c>
      <c r="K31" s="7">
        <v>2582.02</v>
      </c>
      <c r="L31" s="10">
        <v>57572</v>
      </c>
      <c r="M31" s="7">
        <v>176.03</v>
      </c>
      <c r="N31" s="10">
        <v>21161</v>
      </c>
      <c r="O31" s="7">
        <v>64.7</v>
      </c>
      <c r="P31" s="10">
        <v>7538</v>
      </c>
      <c r="Q31" s="7">
        <v>23.05</v>
      </c>
      <c r="R31" s="10">
        <v>107936</v>
      </c>
      <c r="S31" s="16">
        <v>330.03</v>
      </c>
      <c r="T31" s="8">
        <f t="shared" si="3"/>
        <v>8772457.9199999999</v>
      </c>
      <c r="U31" s="9">
        <f t="shared" si="3"/>
        <v>26822.829999999998</v>
      </c>
    </row>
    <row r="32" spans="1:21">
      <c r="A32" s="13" t="s">
        <v>5</v>
      </c>
      <c r="B32" s="14">
        <f>SUM(B20:B31)</f>
        <v>36694587</v>
      </c>
      <c r="C32" s="15">
        <f>SUM(C20:C31)</f>
        <v>112198.09999999999</v>
      </c>
      <c r="D32" s="14">
        <f t="shared" ref="D32:S32" si="5">SUM(D20:D31)</f>
        <v>30892610</v>
      </c>
      <c r="E32" s="15">
        <f t="shared" si="5"/>
        <v>94457.87000000001</v>
      </c>
      <c r="F32" s="14">
        <f t="shared" si="5"/>
        <v>13337746</v>
      </c>
      <c r="G32" s="15">
        <f t="shared" si="5"/>
        <v>40781.740000000005</v>
      </c>
      <c r="H32" s="14">
        <f t="shared" si="5"/>
        <v>4114344.0800000005</v>
      </c>
      <c r="I32" s="15">
        <f t="shared" si="5"/>
        <v>12580.1</v>
      </c>
      <c r="J32" s="14">
        <f t="shared" si="5"/>
        <v>9170619</v>
      </c>
      <c r="K32" s="15">
        <f t="shared" si="5"/>
        <v>28040.270000000004</v>
      </c>
      <c r="L32" s="14">
        <f t="shared" si="5"/>
        <v>504816</v>
      </c>
      <c r="M32" s="15">
        <f t="shared" si="5"/>
        <v>1543.51</v>
      </c>
      <c r="N32" s="14">
        <f t="shared" si="5"/>
        <v>297679</v>
      </c>
      <c r="O32" s="15">
        <f t="shared" si="5"/>
        <v>910.18000000000018</v>
      </c>
      <c r="P32" s="14">
        <f t="shared" si="5"/>
        <v>100651</v>
      </c>
      <c r="Q32" s="15">
        <f t="shared" si="5"/>
        <v>307.75</v>
      </c>
      <c r="R32" s="14">
        <f t="shared" si="5"/>
        <v>1004939</v>
      </c>
      <c r="S32" s="15">
        <f t="shared" si="5"/>
        <v>3072.7200000000003</v>
      </c>
      <c r="T32" s="8">
        <f t="shared" si="3"/>
        <v>96117991.079999998</v>
      </c>
      <c r="U32" s="9">
        <f t="shared" si="3"/>
        <v>293892.24</v>
      </c>
    </row>
    <row r="33" spans="1:21">
      <c r="A33" s="6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1">
      <c r="A34" s="6">
        <f>A31+31</f>
        <v>43289</v>
      </c>
      <c r="B34" s="10">
        <v>3267879</v>
      </c>
      <c r="C34" s="7">
        <v>9991.93</v>
      </c>
      <c r="D34" s="10">
        <v>2790230</v>
      </c>
      <c r="E34" s="7">
        <v>8531.4599999999991</v>
      </c>
      <c r="F34" s="10">
        <v>1196552</v>
      </c>
      <c r="G34" s="7">
        <v>3658.6</v>
      </c>
      <c r="H34" s="10">
        <v>411332.68000000005</v>
      </c>
      <c r="I34" s="7">
        <v>1257.7</v>
      </c>
      <c r="J34" s="10">
        <v>852309</v>
      </c>
      <c r="K34" s="7">
        <v>2606.04</v>
      </c>
      <c r="L34" s="10">
        <v>40379</v>
      </c>
      <c r="M34" s="7">
        <v>123.46</v>
      </c>
      <c r="N34" s="10">
        <v>22651</v>
      </c>
      <c r="O34" s="7">
        <v>69.260000000000005</v>
      </c>
      <c r="P34" s="10">
        <v>7638</v>
      </c>
      <c r="Q34" s="7">
        <v>23.35</v>
      </c>
      <c r="R34" s="10">
        <v>98535</v>
      </c>
      <c r="S34" s="7">
        <v>301.27999999999997</v>
      </c>
      <c r="T34" s="8">
        <f t="shared" ref="T34:U46" si="6">B34+D34+F34+H34+J34+L34+N34+P34+R34</f>
        <v>8687505.6799999997</v>
      </c>
      <c r="U34" s="9">
        <f t="shared" si="6"/>
        <v>26563.079999999994</v>
      </c>
    </row>
    <row r="35" spans="1:21">
      <c r="A35" s="6">
        <f t="shared" si="4"/>
        <v>43320</v>
      </c>
      <c r="B35" s="10">
        <v>3483676</v>
      </c>
      <c r="C35" s="7">
        <v>10651.76</v>
      </c>
      <c r="D35" s="10">
        <v>2935066</v>
      </c>
      <c r="E35" s="7">
        <v>8974.32</v>
      </c>
      <c r="F35" s="10">
        <v>1246310</v>
      </c>
      <c r="G35" s="7">
        <v>3810.74</v>
      </c>
      <c r="H35" s="10">
        <v>475054.80000000005</v>
      </c>
      <c r="I35" s="7">
        <v>1452.54</v>
      </c>
      <c r="J35" s="10">
        <v>905719</v>
      </c>
      <c r="K35" s="7">
        <v>2769.34</v>
      </c>
      <c r="L35" s="10">
        <v>51857</v>
      </c>
      <c r="M35" s="7">
        <v>158.56</v>
      </c>
      <c r="N35" s="10">
        <v>23653</v>
      </c>
      <c r="O35" s="7">
        <v>72.319999999999993</v>
      </c>
      <c r="P35" s="10">
        <v>9226</v>
      </c>
      <c r="Q35" s="7">
        <v>28.21</v>
      </c>
      <c r="R35" s="10">
        <v>115927</v>
      </c>
      <c r="S35" s="7">
        <v>354.46</v>
      </c>
      <c r="T35" s="8">
        <f t="shared" si="6"/>
        <v>9246488.8000000007</v>
      </c>
      <c r="U35" s="9">
        <f t="shared" si="6"/>
        <v>28272.25</v>
      </c>
    </row>
    <row r="36" spans="1:21">
      <c r="A36" s="6">
        <f t="shared" si="4"/>
        <v>43351</v>
      </c>
      <c r="B36" s="10">
        <v>3300765</v>
      </c>
      <c r="C36" s="7">
        <v>10092.49</v>
      </c>
      <c r="D36" s="10">
        <v>2669136</v>
      </c>
      <c r="E36" s="7">
        <v>8161.2</v>
      </c>
      <c r="F36" s="10">
        <v>1076845</v>
      </c>
      <c r="G36" s="7">
        <v>3292.58</v>
      </c>
      <c r="H36" s="10">
        <v>476184.28</v>
      </c>
      <c r="I36" s="7">
        <v>1455.99</v>
      </c>
      <c r="J36" s="10">
        <v>915698</v>
      </c>
      <c r="K36" s="7">
        <v>2799.86</v>
      </c>
      <c r="L36" s="10">
        <v>47122</v>
      </c>
      <c r="M36" s="7">
        <v>144.08000000000001</v>
      </c>
      <c r="N36" s="10">
        <v>22510</v>
      </c>
      <c r="O36" s="7">
        <v>68.83</v>
      </c>
      <c r="P36" s="10">
        <v>8272</v>
      </c>
      <c r="Q36" s="7">
        <v>25.29</v>
      </c>
      <c r="R36" s="10">
        <v>97094</v>
      </c>
      <c r="S36" s="7">
        <v>296.88</v>
      </c>
      <c r="T36" s="8">
        <f t="shared" si="6"/>
        <v>8613626.2800000012</v>
      </c>
      <c r="U36" s="9">
        <f t="shared" si="6"/>
        <v>26337.200000000004</v>
      </c>
    </row>
    <row r="37" spans="1:21">
      <c r="A37" s="6">
        <f t="shared" si="4"/>
        <v>43382</v>
      </c>
      <c r="B37" s="10">
        <v>2806727</v>
      </c>
      <c r="C37" s="16">
        <v>8581.9</v>
      </c>
      <c r="D37" s="10">
        <v>2754677</v>
      </c>
      <c r="E37" s="7">
        <v>8422.76</v>
      </c>
      <c r="F37" s="10">
        <v>1058210</v>
      </c>
      <c r="G37" s="7">
        <v>3235.6</v>
      </c>
      <c r="H37" s="10">
        <v>496081.08</v>
      </c>
      <c r="I37" s="7">
        <v>1516.83</v>
      </c>
      <c r="J37" s="10">
        <v>872782</v>
      </c>
      <c r="K37" s="7">
        <v>2668.64</v>
      </c>
      <c r="L37" s="10">
        <v>42729</v>
      </c>
      <c r="M37" s="7">
        <v>130.65</v>
      </c>
      <c r="N37" s="10">
        <v>19535</v>
      </c>
      <c r="O37" s="7">
        <v>59.73</v>
      </c>
      <c r="P37" s="10">
        <v>10975</v>
      </c>
      <c r="Q37" s="7">
        <v>33.56</v>
      </c>
      <c r="R37" s="10">
        <v>103221</v>
      </c>
      <c r="S37" s="7">
        <v>315.61</v>
      </c>
      <c r="T37" s="8">
        <f t="shared" si="6"/>
        <v>8164937.0800000001</v>
      </c>
      <c r="U37" s="9">
        <f t="shared" si="6"/>
        <v>24965.279999999999</v>
      </c>
    </row>
    <row r="38" spans="1:21">
      <c r="A38" s="6">
        <f t="shared" si="4"/>
        <v>43413</v>
      </c>
      <c r="B38" s="10">
        <v>2637572</v>
      </c>
      <c r="C38" s="7">
        <v>8064.69</v>
      </c>
      <c r="D38" s="10">
        <v>2839769</v>
      </c>
      <c r="E38" s="7">
        <v>8682.93</v>
      </c>
      <c r="F38" s="10">
        <v>918224</v>
      </c>
      <c r="G38" s="7">
        <v>2807.58</v>
      </c>
      <c r="H38" s="10">
        <v>508954.16000000003</v>
      </c>
      <c r="I38" s="7">
        <v>1556.19</v>
      </c>
      <c r="J38" s="10">
        <v>880868</v>
      </c>
      <c r="K38" s="7">
        <v>2693.36</v>
      </c>
      <c r="L38" s="10">
        <v>32734</v>
      </c>
      <c r="M38" s="7">
        <v>100.09</v>
      </c>
      <c r="N38" s="10">
        <v>20315</v>
      </c>
      <c r="O38" s="7">
        <v>62.12</v>
      </c>
      <c r="P38" s="10">
        <v>9188</v>
      </c>
      <c r="Q38" s="7">
        <v>28.09</v>
      </c>
      <c r="R38" s="10">
        <v>106430</v>
      </c>
      <c r="S38" s="7">
        <v>325.42</v>
      </c>
      <c r="T38" s="8">
        <f t="shared" si="6"/>
        <v>7954054.1600000001</v>
      </c>
      <c r="U38" s="9">
        <f t="shared" si="6"/>
        <v>24320.469999999994</v>
      </c>
    </row>
    <row r="39" spans="1:21">
      <c r="A39" s="6">
        <f t="shared" si="4"/>
        <v>43444</v>
      </c>
      <c r="B39" s="10">
        <v>2594455</v>
      </c>
      <c r="C39" s="7">
        <v>7932.86</v>
      </c>
      <c r="D39" s="10">
        <v>2748150</v>
      </c>
      <c r="E39" s="7">
        <v>8402.7999999999993</v>
      </c>
      <c r="F39" s="10">
        <v>938686</v>
      </c>
      <c r="G39" s="7">
        <v>2870.15</v>
      </c>
      <c r="H39" s="10">
        <v>442943.16000000003</v>
      </c>
      <c r="I39" s="7">
        <v>1354.35</v>
      </c>
      <c r="J39" s="10">
        <v>872763</v>
      </c>
      <c r="K39" s="7">
        <v>2668.58</v>
      </c>
      <c r="L39" s="10">
        <v>33524</v>
      </c>
      <c r="M39" s="7">
        <v>102.5</v>
      </c>
      <c r="N39" s="10">
        <v>20586</v>
      </c>
      <c r="O39" s="7">
        <v>62.94</v>
      </c>
      <c r="P39" s="10">
        <v>7809</v>
      </c>
      <c r="Q39" s="7">
        <v>23.88</v>
      </c>
      <c r="R39" s="10">
        <v>107942</v>
      </c>
      <c r="S39" s="7">
        <v>330.05</v>
      </c>
      <c r="T39" s="8">
        <f t="shared" si="6"/>
        <v>7766858.1600000001</v>
      </c>
      <c r="U39" s="9">
        <f t="shared" si="6"/>
        <v>23748.109999999997</v>
      </c>
    </row>
    <row r="40" spans="1:21">
      <c r="A40" s="6">
        <f t="shared" si="4"/>
        <v>43475</v>
      </c>
      <c r="B40" s="10">
        <v>2615936</v>
      </c>
      <c r="C40" s="7">
        <v>7998.54</v>
      </c>
      <c r="D40" s="10">
        <v>2362433</v>
      </c>
      <c r="E40" s="7">
        <v>7223.42</v>
      </c>
      <c r="F40" s="10">
        <v>939817</v>
      </c>
      <c r="G40" s="7">
        <v>2873.6</v>
      </c>
      <c r="H40" s="10">
        <v>416134.84</v>
      </c>
      <c r="I40" s="7">
        <v>1272.3800000000001</v>
      </c>
      <c r="J40" s="10">
        <v>963218</v>
      </c>
      <c r="K40" s="7">
        <v>2945.15</v>
      </c>
      <c r="L40" s="10">
        <v>58099</v>
      </c>
      <c r="M40" s="7">
        <v>177.64</v>
      </c>
      <c r="N40" s="10">
        <v>22578</v>
      </c>
      <c r="O40" s="7">
        <v>69.03</v>
      </c>
      <c r="P40" s="10">
        <v>9511</v>
      </c>
      <c r="Q40" s="7">
        <v>29.08</v>
      </c>
      <c r="R40" s="10">
        <v>109202</v>
      </c>
      <c r="S40" s="7">
        <v>333.9</v>
      </c>
      <c r="T40" s="8">
        <f t="shared" si="6"/>
        <v>7496928.8399999999</v>
      </c>
      <c r="U40" s="9">
        <f t="shared" si="6"/>
        <v>22922.74</v>
      </c>
    </row>
    <row r="41" spans="1:21">
      <c r="A41" s="6">
        <f t="shared" si="4"/>
        <v>43506</v>
      </c>
      <c r="B41" s="10">
        <v>2595575</v>
      </c>
      <c r="C41" s="7">
        <v>7936.28</v>
      </c>
      <c r="D41" s="10">
        <v>2795734</v>
      </c>
      <c r="E41" s="7">
        <v>8548.2900000000009</v>
      </c>
      <c r="F41" s="10">
        <v>1069023</v>
      </c>
      <c r="G41" s="7">
        <v>3268.67</v>
      </c>
      <c r="H41" s="10">
        <v>386790.80000000005</v>
      </c>
      <c r="I41" s="7">
        <v>1182.6600000000001</v>
      </c>
      <c r="J41" s="10">
        <v>886629</v>
      </c>
      <c r="K41" s="7">
        <v>2710.97</v>
      </c>
      <c r="L41" s="10">
        <v>120591</v>
      </c>
      <c r="M41" s="7">
        <v>368.72</v>
      </c>
      <c r="N41" s="10">
        <v>22204</v>
      </c>
      <c r="O41" s="7">
        <v>67.89</v>
      </c>
      <c r="P41" s="10">
        <v>8972</v>
      </c>
      <c r="Q41" s="7">
        <v>27.43</v>
      </c>
      <c r="R41" s="10">
        <v>111771</v>
      </c>
      <c r="S41" s="7">
        <v>341.75</v>
      </c>
      <c r="T41" s="8">
        <f t="shared" si="6"/>
        <v>7997289.7999999998</v>
      </c>
      <c r="U41" s="9">
        <f t="shared" si="6"/>
        <v>24452.66</v>
      </c>
    </row>
    <row r="42" spans="1:21">
      <c r="A42" s="6">
        <f t="shared" si="4"/>
        <v>43537</v>
      </c>
      <c r="B42" s="10">
        <v>2636552</v>
      </c>
      <c r="C42" s="7">
        <v>8061.57</v>
      </c>
      <c r="D42" s="10">
        <v>2889554</v>
      </c>
      <c r="E42" s="7">
        <v>8835.16</v>
      </c>
      <c r="F42" s="10">
        <v>868128</v>
      </c>
      <c r="G42" s="7">
        <v>2654.41</v>
      </c>
      <c r="H42" s="10">
        <v>347775.12</v>
      </c>
      <c r="I42" s="7">
        <v>1063.3599999999999</v>
      </c>
      <c r="J42" s="10">
        <v>783726</v>
      </c>
      <c r="K42" s="7">
        <v>2396.34</v>
      </c>
      <c r="L42" s="10">
        <v>264400</v>
      </c>
      <c r="M42" s="7">
        <v>808.43</v>
      </c>
      <c r="N42" s="10">
        <v>22630</v>
      </c>
      <c r="O42" s="7">
        <v>69.19</v>
      </c>
      <c r="P42" s="10">
        <v>7658</v>
      </c>
      <c r="Q42" s="7">
        <v>23.42</v>
      </c>
      <c r="R42" s="10">
        <v>98232</v>
      </c>
      <c r="S42" s="7">
        <v>300.36</v>
      </c>
      <c r="T42" s="8">
        <f t="shared" si="6"/>
        <v>7918655.1200000001</v>
      </c>
      <c r="U42" s="9">
        <f t="shared" si="6"/>
        <v>24212.239999999998</v>
      </c>
    </row>
    <row r="43" spans="1:21">
      <c r="A43" s="6">
        <f t="shared" si="4"/>
        <v>43568</v>
      </c>
      <c r="B43" s="10">
        <v>3298370</v>
      </c>
      <c r="C43" s="7">
        <v>10085.16</v>
      </c>
      <c r="D43" s="10">
        <v>3121607</v>
      </c>
      <c r="E43" s="7">
        <v>9544.69</v>
      </c>
      <c r="F43" s="10">
        <v>1032197</v>
      </c>
      <c r="G43" s="7">
        <v>3156.07</v>
      </c>
      <c r="H43" s="10">
        <v>345164.60000000003</v>
      </c>
      <c r="I43" s="7">
        <v>1055.3800000000001</v>
      </c>
      <c r="J43" s="10">
        <v>903273</v>
      </c>
      <c r="K43" s="7">
        <v>2761.87</v>
      </c>
      <c r="L43" s="10">
        <v>297171</v>
      </c>
      <c r="M43" s="7">
        <v>908.64</v>
      </c>
      <c r="N43" s="10">
        <v>26971</v>
      </c>
      <c r="O43" s="7">
        <v>82.47</v>
      </c>
      <c r="P43" s="10">
        <v>8728</v>
      </c>
      <c r="Q43" s="7">
        <v>26.69</v>
      </c>
      <c r="R43" s="10">
        <v>108916</v>
      </c>
      <c r="S43" s="7">
        <v>333.02</v>
      </c>
      <c r="T43" s="8">
        <f t="shared" si="6"/>
        <v>9142397.5999999996</v>
      </c>
      <c r="U43" s="9">
        <f t="shared" si="6"/>
        <v>27953.989999999998</v>
      </c>
    </row>
    <row r="44" spans="1:21">
      <c r="A44" s="6">
        <f t="shared" si="4"/>
        <v>43599</v>
      </c>
      <c r="B44" s="10">
        <v>2717289</v>
      </c>
      <c r="C44" s="7">
        <v>8308.44</v>
      </c>
      <c r="D44" s="10">
        <v>2392736</v>
      </c>
      <c r="E44" s="7">
        <v>7316.08</v>
      </c>
      <c r="F44" s="10">
        <v>1015537</v>
      </c>
      <c r="G44" s="7">
        <v>3105.13</v>
      </c>
      <c r="H44" s="10">
        <v>313180.12</v>
      </c>
      <c r="I44" s="7">
        <v>957.59</v>
      </c>
      <c r="J44" s="10">
        <v>562024</v>
      </c>
      <c r="K44" s="7">
        <v>1718.46</v>
      </c>
      <c r="L44" s="10">
        <v>270759</v>
      </c>
      <c r="M44" s="7">
        <v>827.88</v>
      </c>
      <c r="N44" s="10">
        <v>19675</v>
      </c>
      <c r="O44" s="7">
        <v>60.16</v>
      </c>
      <c r="P44" s="10">
        <v>7742</v>
      </c>
      <c r="Q44" s="7">
        <v>23.67</v>
      </c>
      <c r="R44" s="10">
        <v>114662</v>
      </c>
      <c r="S44" s="7">
        <v>350.59</v>
      </c>
      <c r="T44" s="8">
        <f t="shared" si="6"/>
        <v>7413604.1200000001</v>
      </c>
      <c r="U44" s="9">
        <f t="shared" si="6"/>
        <v>22668</v>
      </c>
    </row>
    <row r="45" spans="1:21">
      <c r="A45" s="6">
        <f t="shared" si="4"/>
        <v>43630</v>
      </c>
      <c r="B45" s="10">
        <v>3632660</v>
      </c>
      <c r="C45" s="7">
        <v>11107.29</v>
      </c>
      <c r="D45" s="10">
        <v>2683861</v>
      </c>
      <c r="E45" s="7">
        <v>8206.23</v>
      </c>
      <c r="F45" s="10">
        <v>1287661</v>
      </c>
      <c r="G45" s="7">
        <v>3937.18</v>
      </c>
      <c r="H45" s="10">
        <v>375855.04000000004</v>
      </c>
      <c r="I45" s="7">
        <v>1149.22</v>
      </c>
      <c r="J45" s="10">
        <v>710909</v>
      </c>
      <c r="K45" s="7">
        <v>2173.69</v>
      </c>
      <c r="L45" s="10">
        <v>262182</v>
      </c>
      <c r="M45" s="7">
        <v>801.65</v>
      </c>
      <c r="N45" s="10">
        <v>22310</v>
      </c>
      <c r="O45" s="7">
        <v>68.22</v>
      </c>
      <c r="P45" s="10">
        <v>9119</v>
      </c>
      <c r="Q45" s="7">
        <v>27.88</v>
      </c>
      <c r="R45" s="10">
        <v>141122</v>
      </c>
      <c r="S45" s="7">
        <v>431.5</v>
      </c>
      <c r="T45" s="8">
        <f t="shared" si="6"/>
        <v>9125679.0399999991</v>
      </c>
      <c r="U45" s="9">
        <f t="shared" si="6"/>
        <v>27902.860000000004</v>
      </c>
    </row>
    <row r="46" spans="1:21">
      <c r="A46" s="13" t="s">
        <v>6</v>
      </c>
      <c r="B46" s="14">
        <f>SUM(B34:B45)</f>
        <v>35587456</v>
      </c>
      <c r="C46" s="15">
        <f>SUM(C34:C45)</f>
        <v>108812.91000000003</v>
      </c>
      <c r="D46" s="14">
        <f t="shared" ref="D46:S46" si="7">SUM(D34:D45)</f>
        <v>32982953</v>
      </c>
      <c r="E46" s="15">
        <f t="shared" si="7"/>
        <v>100849.34</v>
      </c>
      <c r="F46" s="14">
        <f t="shared" si="7"/>
        <v>12647190</v>
      </c>
      <c r="G46" s="15">
        <f t="shared" si="7"/>
        <v>38670.31</v>
      </c>
      <c r="H46" s="14">
        <f t="shared" si="7"/>
        <v>4995450.6800000006</v>
      </c>
      <c r="I46" s="15">
        <f t="shared" si="7"/>
        <v>15274.19</v>
      </c>
      <c r="J46" s="14">
        <f t="shared" si="7"/>
        <v>10109918</v>
      </c>
      <c r="K46" s="15">
        <f t="shared" si="7"/>
        <v>30912.3</v>
      </c>
      <c r="L46" s="14">
        <f t="shared" si="7"/>
        <v>1521547</v>
      </c>
      <c r="M46" s="15">
        <f t="shared" si="7"/>
        <v>4652.3</v>
      </c>
      <c r="N46" s="14">
        <f t="shared" si="7"/>
        <v>265618</v>
      </c>
      <c r="O46" s="15">
        <f t="shared" si="7"/>
        <v>812.16</v>
      </c>
      <c r="P46" s="14">
        <f t="shared" si="7"/>
        <v>104838</v>
      </c>
      <c r="Q46" s="15">
        <f t="shared" si="7"/>
        <v>320.55</v>
      </c>
      <c r="R46" s="14">
        <f t="shared" si="7"/>
        <v>1313054</v>
      </c>
      <c r="S46" s="15">
        <f t="shared" si="7"/>
        <v>4014.82</v>
      </c>
      <c r="T46" s="8">
        <f t="shared" si="6"/>
        <v>99528024.680000007</v>
      </c>
      <c r="U46" s="9">
        <f t="shared" si="6"/>
        <v>304318.87999999995</v>
      </c>
    </row>
    <row r="47" spans="1:21">
      <c r="A47" s="6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1">
      <c r="A48" s="6">
        <f>A45+31</f>
        <v>43661</v>
      </c>
      <c r="B48" s="10">
        <v>3239120</v>
      </c>
      <c r="C48" s="10"/>
      <c r="D48" s="10">
        <v>2648703</v>
      </c>
      <c r="E48" s="10"/>
      <c r="F48" s="10">
        <v>1107565</v>
      </c>
      <c r="G48" s="10"/>
      <c r="H48" s="10">
        <v>371875.68</v>
      </c>
      <c r="I48" s="10"/>
      <c r="J48" s="10">
        <v>689318</v>
      </c>
      <c r="K48" s="10"/>
      <c r="L48" s="10">
        <v>203483</v>
      </c>
      <c r="M48" s="10"/>
      <c r="N48" s="10">
        <v>21660</v>
      </c>
      <c r="O48" s="10"/>
      <c r="P48" s="10">
        <v>12171</v>
      </c>
      <c r="Q48" s="10"/>
      <c r="R48" s="10">
        <v>156556</v>
      </c>
      <c r="S48" s="10"/>
      <c r="T48" s="8">
        <f t="shared" ref="T48:U50" si="8">B48+D48+F48+H48+J48+L48+N48+P48+R48</f>
        <v>8450451.6799999997</v>
      </c>
      <c r="U48" s="9">
        <f t="shared" si="8"/>
        <v>0</v>
      </c>
    </row>
    <row r="49" spans="1:21">
      <c r="A49" s="6">
        <f t="shared" si="4"/>
        <v>43692</v>
      </c>
      <c r="B49" s="10">
        <v>3425746</v>
      </c>
      <c r="C49" s="10"/>
      <c r="D49" s="10">
        <v>2802932</v>
      </c>
      <c r="E49" s="10"/>
      <c r="F49" s="10">
        <v>1063500</v>
      </c>
      <c r="G49" s="10"/>
      <c r="H49" s="10">
        <v>416463.96</v>
      </c>
      <c r="I49" s="10"/>
      <c r="J49" s="10">
        <v>794423</v>
      </c>
      <c r="K49" s="10"/>
      <c r="L49" s="10">
        <v>143623</v>
      </c>
      <c r="M49" s="10"/>
      <c r="N49" s="10">
        <v>23687</v>
      </c>
      <c r="O49" s="10"/>
      <c r="P49" s="10">
        <v>7308</v>
      </c>
      <c r="Q49" s="10"/>
      <c r="R49" s="10">
        <v>277140</v>
      </c>
      <c r="S49" s="10"/>
      <c r="T49" s="8">
        <f t="shared" si="8"/>
        <v>8954822.9600000009</v>
      </c>
      <c r="U49" s="9">
        <f t="shared" si="8"/>
        <v>0</v>
      </c>
    </row>
    <row r="50" spans="1:21">
      <c r="A50" s="6">
        <f t="shared" si="4"/>
        <v>43723</v>
      </c>
      <c r="B50" s="10">
        <v>3392049</v>
      </c>
      <c r="C50" s="10"/>
      <c r="D50" s="10">
        <v>2781626</v>
      </c>
      <c r="E50" s="10"/>
      <c r="F50" s="10">
        <v>1224637</v>
      </c>
      <c r="G50" s="10"/>
      <c r="H50" s="10">
        <v>408295.80000000005</v>
      </c>
      <c r="I50" s="10"/>
      <c r="J50" s="10">
        <v>815415</v>
      </c>
      <c r="K50" s="10"/>
      <c r="L50" s="10">
        <v>148029</v>
      </c>
      <c r="M50" s="10"/>
      <c r="N50" s="10">
        <v>23630</v>
      </c>
      <c r="O50" s="10"/>
      <c r="P50" s="10">
        <v>6907</v>
      </c>
      <c r="Q50" s="10"/>
      <c r="R50" s="10">
        <v>184180</v>
      </c>
      <c r="S50" s="10"/>
      <c r="T50" s="8">
        <f t="shared" si="8"/>
        <v>8984768.8000000007</v>
      </c>
      <c r="U50" s="9">
        <f t="shared" si="8"/>
        <v>0</v>
      </c>
    </row>
    <row r="51" spans="1:21">
      <c r="A51" s="6">
        <f t="shared" si="4"/>
        <v>43754</v>
      </c>
      <c r="B51" s="6"/>
      <c r="C51" s="17"/>
      <c r="D51" s="17"/>
      <c r="E51" s="17"/>
      <c r="F51" s="17"/>
      <c r="G51" s="17"/>
      <c r="H51" s="17"/>
      <c r="I51" s="10"/>
      <c r="J51" s="10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1">
      <c r="A52" s="6">
        <f t="shared" si="4"/>
        <v>43785</v>
      </c>
      <c r="B52" s="6"/>
      <c r="C52" s="17"/>
      <c r="D52" s="17"/>
      <c r="E52" s="17"/>
      <c r="F52" s="17"/>
      <c r="G52" s="17"/>
      <c r="H52" s="17"/>
      <c r="I52" s="10"/>
      <c r="J52" s="10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1">
      <c r="A53" s="6">
        <f t="shared" si="4"/>
        <v>43816</v>
      </c>
      <c r="B53" s="6"/>
      <c r="C53" s="17"/>
      <c r="D53" s="17"/>
      <c r="E53" s="17"/>
      <c r="F53" s="17"/>
      <c r="G53" s="17"/>
      <c r="H53" s="17"/>
      <c r="I53" s="10"/>
      <c r="J53" s="10"/>
      <c r="K53" s="17"/>
      <c r="L53" s="17"/>
      <c r="M53" s="17"/>
      <c r="N53" s="17"/>
      <c r="O53" s="17"/>
      <c r="P53" s="17"/>
      <c r="Q53" s="17"/>
      <c r="R53" s="17"/>
      <c r="S53" s="17"/>
      <c r="T53" s="17"/>
    </row>
  </sheetData>
  <mergeCells count="13">
    <mergeCell ref="R4:S4"/>
    <mergeCell ref="T4:U4"/>
    <mergeCell ref="T3:U3"/>
    <mergeCell ref="B4:C4"/>
    <mergeCell ref="D4:E4"/>
    <mergeCell ref="F4:G4"/>
    <mergeCell ref="H4:I4"/>
    <mergeCell ref="J4:K4"/>
    <mergeCell ref="L4:M4"/>
    <mergeCell ref="N4:O4"/>
    <mergeCell ref="P4:Q4"/>
    <mergeCell ref="A2:U2"/>
    <mergeCell ref="A1:U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S51"/>
  <sheetViews>
    <sheetView workbookViewId="0">
      <selection activeCell="R1" sqref="R1:S1048576"/>
    </sheetView>
  </sheetViews>
  <sheetFormatPr defaultRowHeight="15"/>
  <cols>
    <col min="1" max="1" width="14.28515625" style="2" bestFit="1" customWidth="1"/>
    <col min="2" max="2" width="12.5703125" style="3" bestFit="1" customWidth="1"/>
    <col min="3" max="3" width="9.42578125" style="2" bestFit="1" customWidth="1"/>
    <col min="4" max="4" width="10.7109375" style="2" bestFit="1" customWidth="1"/>
    <col min="5" max="5" width="11.5703125" style="3" customWidth="1"/>
    <col min="6" max="6" width="13.28515625" style="2" customWidth="1"/>
    <col min="7" max="7" width="12.5703125" style="3" bestFit="1" customWidth="1"/>
    <col min="8" max="8" width="10.5703125" style="2" customWidth="1"/>
    <col min="9" max="9" width="11.7109375" style="2" bestFit="1" customWidth="1"/>
    <col min="10" max="10" width="11.5703125" style="3" customWidth="1"/>
    <col min="11" max="11" width="11.7109375" style="2" bestFit="1" customWidth="1"/>
    <col min="12" max="12" width="12.5703125" style="3" bestFit="1" customWidth="1"/>
    <col min="13" max="13" width="9.42578125" style="2" bestFit="1" customWidth="1"/>
    <col min="14" max="14" width="9.28515625" style="2" bestFit="1" customWidth="1"/>
    <col min="15" max="15" width="12.5703125" style="3" bestFit="1" customWidth="1"/>
    <col min="16" max="16" width="10.7109375" style="2" bestFit="1" customWidth="1"/>
    <col min="17" max="17" width="11.5703125" style="2" bestFit="1" customWidth="1"/>
    <col min="18" max="18" width="11.7109375" style="2" bestFit="1" customWidth="1"/>
    <col min="19" max="19" width="12.7109375" style="2" bestFit="1" customWidth="1"/>
    <col min="20" max="16384" width="9.140625" style="2"/>
  </cols>
  <sheetData>
    <row r="3" spans="1:19" s="21" customFormat="1">
      <c r="A3" s="21" t="s">
        <v>30</v>
      </c>
      <c r="B3" s="19">
        <v>3082</v>
      </c>
      <c r="C3" s="19"/>
      <c r="D3" s="19"/>
      <c r="E3" s="19">
        <v>3143</v>
      </c>
      <c r="F3" s="19"/>
      <c r="G3" s="19">
        <v>3125</v>
      </c>
      <c r="H3" s="19"/>
      <c r="I3" s="19"/>
      <c r="J3" s="19">
        <v>3126</v>
      </c>
      <c r="K3" s="19"/>
      <c r="L3" s="19">
        <v>3123</v>
      </c>
      <c r="M3" s="19"/>
      <c r="N3" s="19"/>
      <c r="O3" s="19">
        <v>3104</v>
      </c>
      <c r="P3" s="19"/>
      <c r="Q3" s="19"/>
      <c r="R3" s="19" t="s">
        <v>18</v>
      </c>
      <c r="S3" s="19"/>
    </row>
    <row r="4" spans="1:19" s="21" customFormat="1">
      <c r="B4" s="19" t="s">
        <v>19</v>
      </c>
      <c r="C4" s="19"/>
      <c r="D4" s="19"/>
      <c r="E4" s="19" t="s">
        <v>20</v>
      </c>
      <c r="F4" s="19"/>
      <c r="G4" s="19" t="s">
        <v>21</v>
      </c>
      <c r="H4" s="19"/>
      <c r="I4" s="19"/>
      <c r="J4" s="19" t="s">
        <v>22</v>
      </c>
      <c r="K4" s="19"/>
      <c r="L4" s="19" t="s">
        <v>23</v>
      </c>
      <c r="M4" s="19"/>
      <c r="N4" s="19"/>
      <c r="O4" s="19" t="s">
        <v>24</v>
      </c>
      <c r="P4" s="19"/>
      <c r="Q4" s="19"/>
      <c r="R4" s="19" t="s">
        <v>25</v>
      </c>
      <c r="S4" s="19"/>
    </row>
    <row r="5" spans="1:19" s="1" customFormat="1">
      <c r="B5" s="23" t="s">
        <v>26</v>
      </c>
      <c r="C5" s="1" t="s">
        <v>2</v>
      </c>
      <c r="D5" s="1" t="s">
        <v>3</v>
      </c>
      <c r="E5" s="23" t="s">
        <v>2</v>
      </c>
      <c r="F5" s="1" t="s">
        <v>3</v>
      </c>
      <c r="G5" s="23" t="s">
        <v>26</v>
      </c>
      <c r="H5" s="1" t="s">
        <v>2</v>
      </c>
      <c r="I5" s="1" t="s">
        <v>3</v>
      </c>
      <c r="J5" s="1" t="s">
        <v>2</v>
      </c>
      <c r="K5" s="1" t="s">
        <v>3</v>
      </c>
      <c r="L5" s="23" t="s">
        <v>26</v>
      </c>
      <c r="M5" s="1" t="s">
        <v>2</v>
      </c>
      <c r="N5" s="1" t="s">
        <v>3</v>
      </c>
      <c r="O5" s="23" t="s">
        <v>26</v>
      </c>
      <c r="P5" s="1" t="s">
        <v>2</v>
      </c>
      <c r="Q5" s="1" t="s">
        <v>3</v>
      </c>
      <c r="R5" s="1" t="s">
        <v>2</v>
      </c>
      <c r="S5" s="1" t="s">
        <v>3</v>
      </c>
    </row>
    <row r="6" spans="1:19">
      <c r="A6" s="6">
        <v>42552</v>
      </c>
      <c r="B6" s="3">
        <v>11740</v>
      </c>
      <c r="C6" s="3">
        <f>B6*7.48</f>
        <v>87815.200000000012</v>
      </c>
      <c r="D6" s="7">
        <v>268.51</v>
      </c>
      <c r="E6" s="3">
        <v>3131671</v>
      </c>
      <c r="F6" s="7">
        <v>9575.4599999999991</v>
      </c>
      <c r="G6" s="3">
        <v>193200</v>
      </c>
      <c r="H6" s="3">
        <f>G6*7.48</f>
        <v>1445136</v>
      </c>
      <c r="I6" s="7">
        <v>4418.68</v>
      </c>
      <c r="J6" s="3">
        <v>1805359</v>
      </c>
      <c r="K6" s="7">
        <v>5520.1</v>
      </c>
      <c r="L6" s="3">
        <v>2560</v>
      </c>
      <c r="M6" s="3">
        <f>L6*7.48</f>
        <v>19148.800000000003</v>
      </c>
      <c r="N6" s="7">
        <v>58.55</v>
      </c>
      <c r="O6" s="3">
        <v>74162</v>
      </c>
      <c r="P6" s="3">
        <f>O6*7.48</f>
        <v>554731.76</v>
      </c>
      <c r="Q6" s="7">
        <v>1696.16</v>
      </c>
      <c r="R6" s="24">
        <f>C6+E6+H6+J6+M6+P6</f>
        <v>7043861.7599999998</v>
      </c>
      <c r="S6" s="7">
        <f>D6+F6+I6+K6+N6+Q6</f>
        <v>21537.46</v>
      </c>
    </row>
    <row r="7" spans="1:19">
      <c r="A7" s="6">
        <f>A6+31</f>
        <v>42583</v>
      </c>
      <c r="B7" s="3">
        <v>8040</v>
      </c>
      <c r="C7" s="3">
        <f t="shared" ref="C7:C45" si="0">B7*7.48</f>
        <v>60139.200000000004</v>
      </c>
      <c r="D7" s="7">
        <v>183.88</v>
      </c>
      <c r="E7" s="3">
        <v>1619721</v>
      </c>
      <c r="F7" s="7">
        <v>4952.49</v>
      </c>
      <c r="G7" s="3">
        <v>123200</v>
      </c>
      <c r="H7" s="3">
        <f t="shared" ref="H7:H45" si="1">G7*7.48</f>
        <v>921536</v>
      </c>
      <c r="I7" s="7">
        <v>2817.71</v>
      </c>
      <c r="J7" s="3">
        <v>880560</v>
      </c>
      <c r="K7" s="7">
        <v>2692.42</v>
      </c>
      <c r="L7" s="3">
        <v>1670</v>
      </c>
      <c r="M7" s="3">
        <f t="shared" ref="M7:M45" si="2">L7*7.48</f>
        <v>12491.6</v>
      </c>
      <c r="N7" s="7">
        <v>38.19</v>
      </c>
      <c r="O7" s="3">
        <v>28428</v>
      </c>
      <c r="P7" s="3">
        <f t="shared" ref="P7:P45" si="3">O7*7.48</f>
        <v>212641.44</v>
      </c>
      <c r="Q7" s="7">
        <v>650.17999999999995</v>
      </c>
      <c r="R7" s="24">
        <f t="shared" ref="R7:S45" si="4">C7+E7+H7+J7+M7+P7</f>
        <v>3707089.24</v>
      </c>
      <c r="S7" s="7">
        <f t="shared" si="4"/>
        <v>11334.87</v>
      </c>
    </row>
    <row r="8" spans="1:19">
      <c r="A8" s="6">
        <f>A7+31</f>
        <v>42614</v>
      </c>
      <c r="B8" s="3">
        <v>7970</v>
      </c>
      <c r="C8" s="3">
        <f t="shared" si="0"/>
        <v>59615.600000000006</v>
      </c>
      <c r="D8" s="7">
        <v>182.28</v>
      </c>
      <c r="E8" s="3">
        <v>2112216</v>
      </c>
      <c r="F8" s="7">
        <v>6458.35</v>
      </c>
      <c r="G8" s="3">
        <v>149700</v>
      </c>
      <c r="H8" s="3">
        <f t="shared" si="1"/>
        <v>1119756</v>
      </c>
      <c r="I8" s="7">
        <v>3423.79</v>
      </c>
      <c r="J8" s="3">
        <v>878791</v>
      </c>
      <c r="K8" s="7">
        <v>2687.01</v>
      </c>
      <c r="L8" s="3">
        <v>1680</v>
      </c>
      <c r="M8" s="3">
        <f t="shared" si="2"/>
        <v>12566.400000000001</v>
      </c>
      <c r="N8" s="7">
        <v>38.42</v>
      </c>
      <c r="O8" s="3">
        <v>17252</v>
      </c>
      <c r="P8" s="3">
        <f t="shared" si="3"/>
        <v>129044.96</v>
      </c>
      <c r="Q8" s="7">
        <v>394.57</v>
      </c>
      <c r="R8" s="24">
        <f t="shared" si="4"/>
        <v>4311989.96</v>
      </c>
      <c r="S8" s="7">
        <f t="shared" si="4"/>
        <v>13184.42</v>
      </c>
    </row>
    <row r="9" spans="1:19">
      <c r="A9" s="6">
        <f t="shared" ref="A9:A45" si="5">A8+31</f>
        <v>42645</v>
      </c>
      <c r="B9" s="3">
        <v>9400</v>
      </c>
      <c r="C9" s="3">
        <f t="shared" si="0"/>
        <v>70312</v>
      </c>
      <c r="D9" s="7">
        <v>214.99</v>
      </c>
      <c r="E9" s="3">
        <v>2132647</v>
      </c>
      <c r="F9" s="7">
        <v>6520.82</v>
      </c>
      <c r="G9" s="3">
        <v>155600</v>
      </c>
      <c r="H9" s="3">
        <f t="shared" si="1"/>
        <v>1163888</v>
      </c>
      <c r="I9" s="7">
        <v>3558.73</v>
      </c>
      <c r="J9" s="3">
        <v>1387566</v>
      </c>
      <c r="K9" s="7">
        <v>4242.6499999999996</v>
      </c>
      <c r="L9" s="3">
        <v>1320</v>
      </c>
      <c r="M9" s="3">
        <f t="shared" si="2"/>
        <v>9873.6</v>
      </c>
      <c r="N9" s="7">
        <v>30.19</v>
      </c>
      <c r="O9" s="3">
        <v>15478</v>
      </c>
      <c r="P9" s="3">
        <f t="shared" si="3"/>
        <v>115775.44</v>
      </c>
      <c r="Q9" s="7">
        <v>354</v>
      </c>
      <c r="R9" s="24">
        <f t="shared" si="4"/>
        <v>4880062.04</v>
      </c>
      <c r="S9" s="7">
        <f t="shared" si="4"/>
        <v>14921.38</v>
      </c>
    </row>
    <row r="10" spans="1:19">
      <c r="A10" s="6">
        <f t="shared" si="5"/>
        <v>42676</v>
      </c>
      <c r="B10" s="3">
        <v>9370</v>
      </c>
      <c r="C10" s="3">
        <f t="shared" si="0"/>
        <v>70087.600000000006</v>
      </c>
      <c r="D10" s="7">
        <v>214.3</v>
      </c>
      <c r="E10" s="3">
        <v>1936998</v>
      </c>
      <c r="F10" s="7">
        <v>5922.6</v>
      </c>
      <c r="G10" s="3">
        <v>98400</v>
      </c>
      <c r="H10" s="3">
        <f t="shared" si="1"/>
        <v>736032</v>
      </c>
      <c r="I10" s="7">
        <v>2250.5100000000002</v>
      </c>
      <c r="J10" s="3">
        <v>812340</v>
      </c>
      <c r="K10" s="7">
        <v>2483.83</v>
      </c>
      <c r="L10" s="3">
        <v>1040</v>
      </c>
      <c r="M10" s="3">
        <f t="shared" si="2"/>
        <v>7779.2000000000007</v>
      </c>
      <c r="N10" s="7">
        <v>23.79</v>
      </c>
      <c r="O10" s="3">
        <v>13090</v>
      </c>
      <c r="P10" s="3">
        <f t="shared" si="3"/>
        <v>97913.200000000012</v>
      </c>
      <c r="Q10" s="7">
        <v>299.38</v>
      </c>
      <c r="R10" s="24">
        <f t="shared" si="4"/>
        <v>3661150.0000000005</v>
      </c>
      <c r="S10" s="7">
        <f t="shared" si="4"/>
        <v>11194.41</v>
      </c>
    </row>
    <row r="11" spans="1:19">
      <c r="A11" s="6">
        <f t="shared" si="5"/>
        <v>42707</v>
      </c>
      <c r="B11" s="3">
        <v>6990</v>
      </c>
      <c r="C11" s="3">
        <f t="shared" si="0"/>
        <v>52285.200000000004</v>
      </c>
      <c r="D11" s="7">
        <v>159.87</v>
      </c>
      <c r="E11" s="3">
        <v>1791845</v>
      </c>
      <c r="F11" s="7">
        <v>5478.78</v>
      </c>
      <c r="G11" s="3">
        <v>42800</v>
      </c>
      <c r="H11" s="3">
        <f t="shared" si="1"/>
        <v>320144</v>
      </c>
      <c r="I11" s="7">
        <v>978.88</v>
      </c>
      <c r="J11" s="3">
        <v>893686</v>
      </c>
      <c r="K11" s="7">
        <v>2732.55</v>
      </c>
      <c r="L11" s="3">
        <v>960</v>
      </c>
      <c r="M11" s="3">
        <f t="shared" si="2"/>
        <v>7180.8</v>
      </c>
      <c r="N11" s="7">
        <v>21.96</v>
      </c>
      <c r="O11" s="3">
        <v>21033</v>
      </c>
      <c r="P11" s="3">
        <f t="shared" si="3"/>
        <v>157326.84</v>
      </c>
      <c r="Q11" s="7">
        <v>481.05</v>
      </c>
      <c r="R11" s="24">
        <f t="shared" si="4"/>
        <v>3222467.84</v>
      </c>
      <c r="S11" s="7">
        <f t="shared" si="4"/>
        <v>9853.0899999999983</v>
      </c>
    </row>
    <row r="12" spans="1:19">
      <c r="A12" s="6">
        <f t="shared" si="5"/>
        <v>42738</v>
      </c>
      <c r="B12" s="3">
        <v>6610</v>
      </c>
      <c r="C12" s="3">
        <f t="shared" si="0"/>
        <v>49442.8</v>
      </c>
      <c r="D12" s="7">
        <v>151.18</v>
      </c>
      <c r="E12" s="3">
        <v>1972827</v>
      </c>
      <c r="F12" s="7">
        <v>6032.16</v>
      </c>
      <c r="G12" s="3">
        <v>43500</v>
      </c>
      <c r="H12" s="3">
        <f t="shared" si="1"/>
        <v>325380</v>
      </c>
      <c r="I12" s="7">
        <v>994.89</v>
      </c>
      <c r="J12" s="3">
        <v>850303</v>
      </c>
      <c r="K12" s="7">
        <v>2599.9</v>
      </c>
      <c r="L12" s="3">
        <v>2410</v>
      </c>
      <c r="M12" s="3">
        <f t="shared" si="2"/>
        <v>18026.8</v>
      </c>
      <c r="N12" s="7">
        <v>55.12</v>
      </c>
      <c r="O12" s="3">
        <v>34796</v>
      </c>
      <c r="P12" s="3">
        <f t="shared" si="3"/>
        <v>260274.08000000002</v>
      </c>
      <c r="Q12" s="7">
        <v>795.82</v>
      </c>
      <c r="R12" s="24">
        <f t="shared" si="4"/>
        <v>3476253.6799999997</v>
      </c>
      <c r="S12" s="7">
        <f t="shared" si="4"/>
        <v>10629.070000000002</v>
      </c>
    </row>
    <row r="13" spans="1:19">
      <c r="A13" s="6">
        <f t="shared" si="5"/>
        <v>42769</v>
      </c>
      <c r="B13" s="3">
        <v>4670</v>
      </c>
      <c r="C13" s="3">
        <f t="shared" si="0"/>
        <v>34931.599999999999</v>
      </c>
      <c r="D13" s="7">
        <v>106.81</v>
      </c>
      <c r="E13" s="3">
        <v>1657990</v>
      </c>
      <c r="F13" s="7">
        <v>5069.5</v>
      </c>
      <c r="G13" s="3">
        <v>31000</v>
      </c>
      <c r="H13" s="3">
        <f t="shared" si="1"/>
        <v>231880</v>
      </c>
      <c r="I13" s="7">
        <v>709</v>
      </c>
      <c r="J13" s="3">
        <v>487979</v>
      </c>
      <c r="K13" s="7">
        <v>1492.05</v>
      </c>
      <c r="L13" s="3">
        <v>4970</v>
      </c>
      <c r="M13" s="3">
        <f t="shared" si="2"/>
        <v>37175.599999999999</v>
      </c>
      <c r="N13" s="7">
        <v>113.67</v>
      </c>
      <c r="O13" s="3">
        <v>43076</v>
      </c>
      <c r="P13" s="3">
        <f t="shared" si="3"/>
        <v>322208.48000000004</v>
      </c>
      <c r="Q13" s="7">
        <v>985.19</v>
      </c>
      <c r="R13" s="24">
        <f t="shared" si="4"/>
        <v>2772164.68</v>
      </c>
      <c r="S13" s="7">
        <f t="shared" si="4"/>
        <v>8476.2200000000012</v>
      </c>
    </row>
    <row r="14" spans="1:19">
      <c r="A14" s="6">
        <f t="shared" si="5"/>
        <v>42800</v>
      </c>
      <c r="B14" s="3">
        <v>5390</v>
      </c>
      <c r="C14" s="3">
        <f t="shared" si="0"/>
        <v>40317.200000000004</v>
      </c>
      <c r="D14" s="7">
        <v>123.27</v>
      </c>
      <c r="E14" s="3">
        <v>1800363</v>
      </c>
      <c r="F14" s="7">
        <v>5504.83</v>
      </c>
      <c r="G14" s="3">
        <v>33400</v>
      </c>
      <c r="H14" s="3">
        <f t="shared" si="1"/>
        <v>249832</v>
      </c>
      <c r="I14" s="7">
        <v>763.89</v>
      </c>
      <c r="J14" s="3">
        <v>577568</v>
      </c>
      <c r="K14" s="7">
        <v>1765.98</v>
      </c>
      <c r="L14" s="3">
        <v>700</v>
      </c>
      <c r="M14" s="3">
        <f t="shared" si="2"/>
        <v>5236</v>
      </c>
      <c r="N14" s="7">
        <v>16.010000000000002</v>
      </c>
      <c r="O14" s="3">
        <v>62505</v>
      </c>
      <c r="P14" s="3">
        <f t="shared" si="3"/>
        <v>467537.4</v>
      </c>
      <c r="Q14" s="7">
        <v>1429.55</v>
      </c>
      <c r="R14" s="24">
        <f t="shared" si="4"/>
        <v>3140853.6</v>
      </c>
      <c r="S14" s="7">
        <f t="shared" si="4"/>
        <v>9603.5300000000007</v>
      </c>
    </row>
    <row r="15" spans="1:19">
      <c r="A15" s="6">
        <f t="shared" si="5"/>
        <v>42831</v>
      </c>
      <c r="B15" s="3">
        <v>6380</v>
      </c>
      <c r="C15" s="3">
        <f t="shared" si="0"/>
        <v>47722.400000000001</v>
      </c>
      <c r="D15" s="7">
        <v>145.91999999999999</v>
      </c>
      <c r="E15" s="3">
        <v>1545511</v>
      </c>
      <c r="F15" s="7">
        <v>4725.59</v>
      </c>
      <c r="G15" s="3">
        <v>33500</v>
      </c>
      <c r="H15" s="3">
        <f t="shared" si="1"/>
        <v>250580</v>
      </c>
      <c r="I15" s="7">
        <v>766.18</v>
      </c>
      <c r="J15" s="3">
        <v>628052</v>
      </c>
      <c r="K15" s="7">
        <v>1920.34</v>
      </c>
      <c r="L15" s="3">
        <v>960</v>
      </c>
      <c r="M15" s="3">
        <f t="shared" si="2"/>
        <v>7180.8</v>
      </c>
      <c r="N15" s="7">
        <v>21.96</v>
      </c>
      <c r="O15" s="3">
        <v>39533</v>
      </c>
      <c r="P15" s="3">
        <f t="shared" si="3"/>
        <v>295706.84000000003</v>
      </c>
      <c r="Q15" s="7">
        <v>904.16</v>
      </c>
      <c r="R15" s="24">
        <f t="shared" si="4"/>
        <v>2774753.0399999996</v>
      </c>
      <c r="S15" s="7">
        <f t="shared" si="4"/>
        <v>8484.1500000000015</v>
      </c>
    </row>
    <row r="16" spans="1:19">
      <c r="A16" s="6">
        <f t="shared" si="5"/>
        <v>42862</v>
      </c>
      <c r="B16" s="3">
        <v>5890</v>
      </c>
      <c r="C16" s="3">
        <f t="shared" si="0"/>
        <v>44057.200000000004</v>
      </c>
      <c r="D16" s="7">
        <v>134.71</v>
      </c>
      <c r="E16" s="3">
        <v>1699856</v>
      </c>
      <c r="F16" s="7">
        <v>5197.51</v>
      </c>
      <c r="G16" s="3">
        <v>34200</v>
      </c>
      <c r="H16" s="3">
        <f t="shared" si="1"/>
        <v>255816.00000000003</v>
      </c>
      <c r="I16" s="7">
        <v>782.19</v>
      </c>
      <c r="J16" s="3">
        <v>714275</v>
      </c>
      <c r="K16" s="7">
        <v>2183.98</v>
      </c>
      <c r="L16" s="3">
        <v>2500</v>
      </c>
      <c r="M16" s="3">
        <f t="shared" si="2"/>
        <v>18700</v>
      </c>
      <c r="N16" s="7">
        <v>57.18</v>
      </c>
      <c r="O16" s="3">
        <v>10049</v>
      </c>
      <c r="P16" s="3">
        <f t="shared" si="3"/>
        <v>75166.52</v>
      </c>
      <c r="Q16" s="7">
        <v>229.83</v>
      </c>
      <c r="R16" s="24">
        <f t="shared" si="4"/>
        <v>2807870.72</v>
      </c>
      <c r="S16" s="7">
        <f t="shared" si="4"/>
        <v>8585.4</v>
      </c>
    </row>
    <row r="17" spans="1:19">
      <c r="A17" s="6">
        <f t="shared" si="5"/>
        <v>42893</v>
      </c>
      <c r="B17" s="3">
        <v>9220</v>
      </c>
      <c r="C17" s="3">
        <f t="shared" si="0"/>
        <v>68965.600000000006</v>
      </c>
      <c r="D17" s="7">
        <v>210.87</v>
      </c>
      <c r="E17" s="3">
        <v>2626269</v>
      </c>
      <c r="F17" s="7">
        <v>8030.13</v>
      </c>
      <c r="G17" s="3">
        <v>55300</v>
      </c>
      <c r="H17" s="3">
        <f t="shared" si="1"/>
        <v>413644</v>
      </c>
      <c r="I17" s="7">
        <v>1264.77</v>
      </c>
      <c r="J17" s="3">
        <v>797936</v>
      </c>
      <c r="K17" s="7">
        <v>2439.79</v>
      </c>
      <c r="L17" s="3">
        <v>3900</v>
      </c>
      <c r="M17" s="3">
        <f t="shared" si="2"/>
        <v>29172</v>
      </c>
      <c r="N17" s="7">
        <v>89.2</v>
      </c>
      <c r="O17" s="3">
        <v>19316</v>
      </c>
      <c r="P17" s="3">
        <f t="shared" si="3"/>
        <v>144483.68000000002</v>
      </c>
      <c r="Q17" s="7">
        <v>441.78</v>
      </c>
      <c r="R17" s="24">
        <f t="shared" si="4"/>
        <v>4080470.2800000003</v>
      </c>
      <c r="S17" s="7">
        <f t="shared" si="4"/>
        <v>12476.540000000003</v>
      </c>
    </row>
    <row r="18" spans="1:19" s="21" customFormat="1">
      <c r="A18" s="25" t="s">
        <v>27</v>
      </c>
      <c r="B18" s="8">
        <f t="shared" ref="B18:S18" si="6">SUM(B6:B17)</f>
        <v>91670</v>
      </c>
      <c r="C18" s="8">
        <f t="shared" si="6"/>
        <v>685691.59999999986</v>
      </c>
      <c r="D18" s="9">
        <f t="shared" si="6"/>
        <v>2096.59</v>
      </c>
      <c r="E18" s="8">
        <f t="shared" si="6"/>
        <v>24027914</v>
      </c>
      <c r="F18" s="9">
        <f t="shared" si="6"/>
        <v>73468.22</v>
      </c>
      <c r="G18" s="8">
        <f t="shared" si="6"/>
        <v>993800</v>
      </c>
      <c r="H18" s="8">
        <f t="shared" si="6"/>
        <v>7433624</v>
      </c>
      <c r="I18" s="9">
        <f t="shared" si="6"/>
        <v>22729.219999999998</v>
      </c>
      <c r="J18" s="8">
        <f t="shared" si="6"/>
        <v>10714415</v>
      </c>
      <c r="K18" s="9">
        <f t="shared" si="6"/>
        <v>32760.600000000002</v>
      </c>
      <c r="L18" s="8">
        <f t="shared" si="6"/>
        <v>24670</v>
      </c>
      <c r="M18" s="8">
        <f t="shared" si="6"/>
        <v>184531.6</v>
      </c>
      <c r="N18" s="9">
        <f t="shared" si="6"/>
        <v>564.24</v>
      </c>
      <c r="O18" s="8">
        <f t="shared" si="6"/>
        <v>378718</v>
      </c>
      <c r="P18" s="8">
        <f t="shared" si="6"/>
        <v>2832810.64</v>
      </c>
      <c r="Q18" s="9">
        <f t="shared" si="6"/>
        <v>8661.6700000000019</v>
      </c>
      <c r="R18" s="8">
        <f t="shared" si="6"/>
        <v>45878986.839999996</v>
      </c>
      <c r="S18" s="9">
        <f t="shared" si="6"/>
        <v>140280.54</v>
      </c>
    </row>
    <row r="19" spans="1:19">
      <c r="A19" s="6"/>
      <c r="C19" s="3"/>
      <c r="D19" s="7"/>
      <c r="F19" s="7"/>
      <c r="H19" s="3"/>
      <c r="I19" s="7"/>
      <c r="K19" s="7"/>
      <c r="M19" s="3"/>
      <c r="N19" s="7"/>
      <c r="P19" s="3"/>
      <c r="Q19" s="7"/>
      <c r="R19" s="24"/>
      <c r="S19" s="7"/>
    </row>
    <row r="20" spans="1:19">
      <c r="A20" s="6">
        <f>A17+31</f>
        <v>42924</v>
      </c>
      <c r="B20" s="3">
        <v>7110</v>
      </c>
      <c r="C20" s="3">
        <f t="shared" si="0"/>
        <v>53182.8</v>
      </c>
      <c r="D20" s="7">
        <v>162.61000000000001</v>
      </c>
      <c r="E20" s="3">
        <v>1939640</v>
      </c>
      <c r="F20" s="7">
        <v>5930.68</v>
      </c>
      <c r="G20" s="3">
        <v>40300</v>
      </c>
      <c r="H20" s="3">
        <f t="shared" si="1"/>
        <v>301444</v>
      </c>
      <c r="I20" s="7">
        <v>921.7</v>
      </c>
      <c r="J20" s="3">
        <v>1053066</v>
      </c>
      <c r="K20" s="7">
        <v>3219.88</v>
      </c>
      <c r="L20" s="3">
        <v>2620</v>
      </c>
      <c r="M20" s="3">
        <f t="shared" si="2"/>
        <v>19597.600000000002</v>
      </c>
      <c r="N20" s="7">
        <v>59.92</v>
      </c>
      <c r="O20" s="3">
        <v>26719</v>
      </c>
      <c r="P20" s="3">
        <f t="shared" si="3"/>
        <v>199858.12000000002</v>
      </c>
      <c r="Q20" s="7">
        <v>611.09</v>
      </c>
      <c r="R20" s="24">
        <f t="shared" si="4"/>
        <v>3566788.52</v>
      </c>
      <c r="S20" s="7">
        <f t="shared" si="4"/>
        <v>10905.88</v>
      </c>
    </row>
    <row r="21" spans="1:19">
      <c r="A21" s="6">
        <f t="shared" si="5"/>
        <v>42955</v>
      </c>
      <c r="B21" s="3">
        <v>9430</v>
      </c>
      <c r="C21" s="3">
        <f t="shared" si="0"/>
        <v>70536.400000000009</v>
      </c>
      <c r="D21" s="7">
        <v>215.67</v>
      </c>
      <c r="E21" s="3">
        <v>2463093</v>
      </c>
      <c r="F21" s="7">
        <v>7531.2</v>
      </c>
      <c r="G21" s="3">
        <v>46100</v>
      </c>
      <c r="H21" s="3">
        <f t="shared" si="1"/>
        <v>344828</v>
      </c>
      <c r="I21" s="7">
        <v>1054.3499999999999</v>
      </c>
      <c r="J21" s="3">
        <v>1189960</v>
      </c>
      <c r="K21" s="7">
        <v>3638.45</v>
      </c>
      <c r="L21" s="3">
        <v>2460</v>
      </c>
      <c r="M21" s="3">
        <f t="shared" si="2"/>
        <v>18400.8</v>
      </c>
      <c r="N21" s="7">
        <v>56.26</v>
      </c>
      <c r="O21" s="3">
        <v>43497</v>
      </c>
      <c r="P21" s="3">
        <f t="shared" si="3"/>
        <v>325357.56</v>
      </c>
      <c r="Q21" s="7">
        <v>994.82</v>
      </c>
      <c r="R21" s="24">
        <f t="shared" si="4"/>
        <v>4412175.76</v>
      </c>
      <c r="S21" s="7">
        <f t="shared" si="4"/>
        <v>13490.749999999998</v>
      </c>
    </row>
    <row r="22" spans="1:19">
      <c r="A22" s="6">
        <f t="shared" si="5"/>
        <v>42986</v>
      </c>
      <c r="B22" s="3">
        <v>9630</v>
      </c>
      <c r="C22" s="3">
        <f t="shared" si="0"/>
        <v>72032.400000000009</v>
      </c>
      <c r="D22" s="7">
        <v>220.25</v>
      </c>
      <c r="E22" s="3">
        <v>2410906</v>
      </c>
      <c r="F22" s="7">
        <v>7371.63</v>
      </c>
      <c r="G22" s="3">
        <v>42400</v>
      </c>
      <c r="H22" s="3">
        <f t="shared" si="1"/>
        <v>317152</v>
      </c>
      <c r="I22" s="7">
        <v>969.73</v>
      </c>
      <c r="J22" s="3">
        <v>1254119</v>
      </c>
      <c r="K22" s="7">
        <v>3834.62</v>
      </c>
      <c r="L22" s="3">
        <v>3230</v>
      </c>
      <c r="M22" s="3">
        <f t="shared" si="2"/>
        <v>24160.400000000001</v>
      </c>
      <c r="N22" s="7">
        <v>73.87</v>
      </c>
      <c r="O22" s="3">
        <v>79586</v>
      </c>
      <c r="P22" s="3">
        <f t="shared" si="3"/>
        <v>595303.28</v>
      </c>
      <c r="Q22" s="7">
        <v>1820.21</v>
      </c>
      <c r="R22" s="24">
        <f t="shared" si="4"/>
        <v>4673673.08</v>
      </c>
      <c r="S22" s="7">
        <f t="shared" si="4"/>
        <v>14290.310000000001</v>
      </c>
    </row>
    <row r="23" spans="1:19">
      <c r="A23" s="6">
        <f t="shared" si="5"/>
        <v>43017</v>
      </c>
      <c r="B23" s="3">
        <v>8880</v>
      </c>
      <c r="C23" s="3">
        <f t="shared" si="0"/>
        <v>66422.400000000009</v>
      </c>
      <c r="D23" s="7">
        <v>203.09</v>
      </c>
      <c r="E23" s="3">
        <v>1854473</v>
      </c>
      <c r="F23" s="7">
        <v>5670.27</v>
      </c>
      <c r="G23" s="3">
        <v>40800</v>
      </c>
      <c r="H23" s="3">
        <f t="shared" si="1"/>
        <v>305184</v>
      </c>
      <c r="I23" s="7">
        <v>933.14</v>
      </c>
      <c r="J23" s="3">
        <v>1139761</v>
      </c>
      <c r="K23" s="7">
        <v>3484.96</v>
      </c>
      <c r="L23" s="3">
        <v>3500</v>
      </c>
      <c r="M23" s="3">
        <f t="shared" si="2"/>
        <v>26180</v>
      </c>
      <c r="N23" s="7">
        <v>80.05</v>
      </c>
      <c r="O23" s="3">
        <v>35722</v>
      </c>
      <c r="P23" s="3">
        <f t="shared" si="3"/>
        <v>267200.56</v>
      </c>
      <c r="Q23" s="7">
        <v>817</v>
      </c>
      <c r="R23" s="24">
        <f t="shared" si="4"/>
        <v>3659220.96</v>
      </c>
      <c r="S23" s="7">
        <f t="shared" si="4"/>
        <v>11188.51</v>
      </c>
    </row>
    <row r="24" spans="1:19">
      <c r="A24" s="6">
        <f t="shared" si="5"/>
        <v>43048</v>
      </c>
      <c r="B24" s="3">
        <v>18100</v>
      </c>
      <c r="C24" s="3">
        <f t="shared" si="0"/>
        <v>135388</v>
      </c>
      <c r="D24" s="7">
        <v>413.97</v>
      </c>
      <c r="E24" s="3">
        <v>1883719</v>
      </c>
      <c r="F24" s="7">
        <v>5759.7</v>
      </c>
      <c r="G24" s="3">
        <v>32400</v>
      </c>
      <c r="H24" s="3">
        <f t="shared" si="1"/>
        <v>242352</v>
      </c>
      <c r="I24" s="7">
        <v>741.02</v>
      </c>
      <c r="J24" s="3">
        <v>938256</v>
      </c>
      <c r="K24" s="7">
        <v>2868.83</v>
      </c>
      <c r="L24" s="3">
        <v>3220</v>
      </c>
      <c r="M24" s="3">
        <f t="shared" si="2"/>
        <v>24085.600000000002</v>
      </c>
      <c r="N24" s="7">
        <v>73.64</v>
      </c>
      <c r="O24" s="3">
        <v>39912</v>
      </c>
      <c r="P24" s="3">
        <f t="shared" si="3"/>
        <v>298541.76</v>
      </c>
      <c r="Q24" s="7">
        <v>912.83</v>
      </c>
      <c r="R24" s="24">
        <f t="shared" si="4"/>
        <v>3522342.3600000003</v>
      </c>
      <c r="S24" s="7">
        <f t="shared" si="4"/>
        <v>10769.99</v>
      </c>
    </row>
    <row r="25" spans="1:19">
      <c r="A25" s="6">
        <f t="shared" si="5"/>
        <v>43079</v>
      </c>
      <c r="B25" s="3">
        <v>19810</v>
      </c>
      <c r="C25" s="3">
        <f t="shared" si="0"/>
        <v>148178.80000000002</v>
      </c>
      <c r="D25" s="7">
        <v>453.07</v>
      </c>
      <c r="E25" s="3">
        <v>1473124</v>
      </c>
      <c r="F25" s="7">
        <v>4504.25</v>
      </c>
      <c r="G25" s="3">
        <v>24400</v>
      </c>
      <c r="H25" s="3">
        <f t="shared" si="1"/>
        <v>182512</v>
      </c>
      <c r="I25" s="7">
        <v>558.04999999999995</v>
      </c>
      <c r="J25" s="3">
        <v>817484</v>
      </c>
      <c r="K25" s="7">
        <v>2499.56</v>
      </c>
      <c r="L25" s="3">
        <v>2030</v>
      </c>
      <c r="M25" s="3">
        <f t="shared" si="2"/>
        <v>15184.400000000001</v>
      </c>
      <c r="N25" s="7">
        <v>46.43</v>
      </c>
      <c r="O25" s="3">
        <v>23328</v>
      </c>
      <c r="P25" s="3">
        <f t="shared" si="3"/>
        <v>174493.44</v>
      </c>
      <c r="Q25" s="7">
        <v>533.53</v>
      </c>
      <c r="R25" s="24">
        <f t="shared" si="4"/>
        <v>2810976.6399999997</v>
      </c>
      <c r="S25" s="7">
        <f t="shared" si="4"/>
        <v>8594.8900000000012</v>
      </c>
    </row>
    <row r="26" spans="1:19">
      <c r="A26" s="6">
        <f t="shared" si="5"/>
        <v>43110</v>
      </c>
      <c r="B26" s="3">
        <v>8030</v>
      </c>
      <c r="C26" s="3">
        <f t="shared" si="0"/>
        <v>60064.4</v>
      </c>
      <c r="D26" s="7">
        <v>183.65</v>
      </c>
      <c r="E26" s="3">
        <v>1646366</v>
      </c>
      <c r="F26" s="7">
        <v>5033.96</v>
      </c>
      <c r="G26" s="3">
        <v>28500</v>
      </c>
      <c r="H26" s="3">
        <f t="shared" si="1"/>
        <v>213180</v>
      </c>
      <c r="I26" s="7">
        <v>651.82000000000005</v>
      </c>
      <c r="J26" s="3">
        <v>709110</v>
      </c>
      <c r="K26" s="7">
        <v>2168.19</v>
      </c>
      <c r="L26" s="3">
        <v>10970</v>
      </c>
      <c r="M26" s="3">
        <f t="shared" si="2"/>
        <v>82055.600000000006</v>
      </c>
      <c r="N26" s="7">
        <v>250.89</v>
      </c>
      <c r="O26" s="3">
        <v>35465</v>
      </c>
      <c r="P26" s="3">
        <f t="shared" si="3"/>
        <v>265278.2</v>
      </c>
      <c r="Q26" s="7">
        <v>811.12</v>
      </c>
      <c r="R26" s="24">
        <f t="shared" si="4"/>
        <v>2976054.2</v>
      </c>
      <c r="S26" s="7">
        <f t="shared" si="4"/>
        <v>9099.6299999999992</v>
      </c>
    </row>
    <row r="27" spans="1:19">
      <c r="A27" s="6">
        <f t="shared" si="5"/>
        <v>43141</v>
      </c>
      <c r="B27" s="3">
        <v>5420</v>
      </c>
      <c r="C27" s="3">
        <f t="shared" si="0"/>
        <v>40541.600000000006</v>
      </c>
      <c r="D27" s="7">
        <v>123.96</v>
      </c>
      <c r="E27" s="3">
        <v>4260290</v>
      </c>
      <c r="F27" s="7">
        <v>13026.35</v>
      </c>
      <c r="G27" s="3">
        <v>35200</v>
      </c>
      <c r="H27" s="3">
        <f t="shared" si="1"/>
        <v>263296</v>
      </c>
      <c r="I27" s="7">
        <v>805.06</v>
      </c>
      <c r="J27" s="3">
        <v>682299</v>
      </c>
      <c r="K27" s="7">
        <v>2086.21</v>
      </c>
      <c r="L27" s="3">
        <v>7570</v>
      </c>
      <c r="M27" s="3">
        <f t="shared" si="2"/>
        <v>56623.600000000006</v>
      </c>
      <c r="N27" s="7">
        <v>173.13</v>
      </c>
      <c r="O27" s="3">
        <v>39375</v>
      </c>
      <c r="P27" s="3">
        <f t="shared" si="3"/>
        <v>294525</v>
      </c>
      <c r="Q27" s="7">
        <v>900.55</v>
      </c>
      <c r="R27" s="24">
        <f t="shared" si="4"/>
        <v>5597575.1999999993</v>
      </c>
      <c r="S27" s="7">
        <f t="shared" si="4"/>
        <v>17115.259999999998</v>
      </c>
    </row>
    <row r="28" spans="1:19">
      <c r="A28" s="6">
        <f t="shared" si="5"/>
        <v>43172</v>
      </c>
      <c r="B28" s="3">
        <v>4780</v>
      </c>
      <c r="C28" s="3">
        <f t="shared" si="0"/>
        <v>35754.400000000001</v>
      </c>
      <c r="D28" s="7">
        <v>109.32</v>
      </c>
      <c r="E28" s="3">
        <v>2291862</v>
      </c>
      <c r="F28" s="7">
        <v>7007.64</v>
      </c>
      <c r="G28" s="3">
        <v>4300</v>
      </c>
      <c r="H28" s="3">
        <f t="shared" si="1"/>
        <v>32164.000000000004</v>
      </c>
      <c r="I28" s="7">
        <v>98.35</v>
      </c>
      <c r="J28" s="3">
        <v>449530</v>
      </c>
      <c r="K28" s="7">
        <v>1374.49</v>
      </c>
      <c r="L28" s="3">
        <v>500</v>
      </c>
      <c r="M28" s="3">
        <f t="shared" si="2"/>
        <v>3740</v>
      </c>
      <c r="N28" s="7">
        <v>11.44</v>
      </c>
      <c r="O28" s="3">
        <v>40899</v>
      </c>
      <c r="P28" s="3">
        <f t="shared" si="3"/>
        <v>305924.52</v>
      </c>
      <c r="Q28" s="7">
        <v>935.4</v>
      </c>
      <c r="R28" s="24">
        <f t="shared" si="4"/>
        <v>3118974.92</v>
      </c>
      <c r="S28" s="7">
        <f t="shared" si="4"/>
        <v>9536.6400000000012</v>
      </c>
    </row>
    <row r="29" spans="1:19">
      <c r="A29" s="6">
        <f t="shared" si="5"/>
        <v>43203</v>
      </c>
      <c r="B29" s="3">
        <v>6220</v>
      </c>
      <c r="C29" s="3">
        <f t="shared" si="0"/>
        <v>46525.600000000006</v>
      </c>
      <c r="D29" s="7">
        <v>142.26</v>
      </c>
      <c r="E29" s="3">
        <v>2525927</v>
      </c>
      <c r="F29" s="7">
        <v>7723.32</v>
      </c>
      <c r="G29" s="3">
        <v>37208</v>
      </c>
      <c r="H29" s="3">
        <f t="shared" si="1"/>
        <v>278315.84000000003</v>
      </c>
      <c r="I29" s="7">
        <v>850.98</v>
      </c>
      <c r="J29" s="3">
        <v>713814</v>
      </c>
      <c r="K29" s="7">
        <v>2182.5700000000002</v>
      </c>
      <c r="L29" s="3">
        <v>890</v>
      </c>
      <c r="M29" s="3">
        <f t="shared" si="2"/>
        <v>6657.2000000000007</v>
      </c>
      <c r="N29" s="7">
        <v>20.36</v>
      </c>
      <c r="O29" s="3">
        <v>52178</v>
      </c>
      <c r="P29" s="3">
        <f t="shared" si="3"/>
        <v>390291.44</v>
      </c>
      <c r="Q29" s="7">
        <v>1193.3599999999999</v>
      </c>
      <c r="R29" s="24">
        <f t="shared" si="4"/>
        <v>3961531.08</v>
      </c>
      <c r="S29" s="7">
        <f t="shared" si="4"/>
        <v>12112.85</v>
      </c>
    </row>
    <row r="30" spans="1:19">
      <c r="A30" s="6">
        <f t="shared" si="5"/>
        <v>43234</v>
      </c>
      <c r="B30" s="3">
        <v>9740</v>
      </c>
      <c r="C30" s="3">
        <f t="shared" si="0"/>
        <v>72855.199999999997</v>
      </c>
      <c r="D30" s="7">
        <v>222.76</v>
      </c>
      <c r="E30" s="3">
        <v>2614412</v>
      </c>
      <c r="F30" s="7">
        <v>7993.88</v>
      </c>
      <c r="G30" s="3">
        <v>57593</v>
      </c>
      <c r="H30" s="3">
        <f t="shared" si="1"/>
        <v>430795.64</v>
      </c>
      <c r="I30" s="7">
        <v>1317.21</v>
      </c>
      <c r="J30" s="3">
        <v>888465</v>
      </c>
      <c r="K30" s="7">
        <v>2716.59</v>
      </c>
      <c r="L30" s="3">
        <v>610</v>
      </c>
      <c r="M30" s="3">
        <f t="shared" si="2"/>
        <v>4562.8</v>
      </c>
      <c r="N30" s="7">
        <v>13.95</v>
      </c>
      <c r="O30" s="3">
        <v>53680</v>
      </c>
      <c r="P30" s="3">
        <f t="shared" si="3"/>
        <v>401526.4</v>
      </c>
      <c r="Q30" s="7">
        <v>1227.72</v>
      </c>
      <c r="R30" s="24">
        <f t="shared" si="4"/>
        <v>4412617.04</v>
      </c>
      <c r="S30" s="7">
        <f t="shared" si="4"/>
        <v>13492.109999999999</v>
      </c>
    </row>
    <row r="31" spans="1:19">
      <c r="A31" s="6">
        <f t="shared" si="5"/>
        <v>43265</v>
      </c>
      <c r="B31" s="3">
        <v>12160</v>
      </c>
      <c r="C31" s="3">
        <f t="shared" si="0"/>
        <v>90956.800000000003</v>
      </c>
      <c r="D31" s="7">
        <v>278.11</v>
      </c>
      <c r="E31" s="3">
        <v>3130816</v>
      </c>
      <c r="F31" s="7">
        <v>9572.85</v>
      </c>
      <c r="G31" s="3">
        <v>57593</v>
      </c>
      <c r="H31" s="3">
        <f t="shared" si="1"/>
        <v>430795.64</v>
      </c>
      <c r="I31" s="7">
        <v>1317.21</v>
      </c>
      <c r="J31" s="3">
        <v>1147776</v>
      </c>
      <c r="K31" s="7">
        <v>3509.46</v>
      </c>
      <c r="L31" s="3">
        <v>600</v>
      </c>
      <c r="M31" s="3">
        <f t="shared" si="2"/>
        <v>4488</v>
      </c>
      <c r="N31" s="7">
        <v>13.72</v>
      </c>
      <c r="O31" s="3">
        <v>63214</v>
      </c>
      <c r="P31" s="3">
        <f t="shared" si="3"/>
        <v>472840.72000000003</v>
      </c>
      <c r="Q31" s="7">
        <v>1445.77</v>
      </c>
      <c r="R31" s="24">
        <f t="shared" si="4"/>
        <v>5277673.1599999992</v>
      </c>
      <c r="S31" s="7">
        <f t="shared" si="4"/>
        <v>16137.12</v>
      </c>
    </row>
    <row r="32" spans="1:19" s="21" customFormat="1">
      <c r="A32" s="25" t="s">
        <v>28</v>
      </c>
      <c r="B32" s="8">
        <f t="shared" ref="B32:S32" si="7">SUM(B20:B31)</f>
        <v>119310</v>
      </c>
      <c r="C32" s="8">
        <f t="shared" si="7"/>
        <v>892438.8</v>
      </c>
      <c r="D32" s="9">
        <f t="shared" si="7"/>
        <v>2728.7200000000007</v>
      </c>
      <c r="E32" s="8">
        <f t="shared" si="7"/>
        <v>28494628</v>
      </c>
      <c r="F32" s="9">
        <f t="shared" si="7"/>
        <v>87125.73000000001</v>
      </c>
      <c r="G32" s="8">
        <f t="shared" si="7"/>
        <v>446794</v>
      </c>
      <c r="H32" s="8">
        <f t="shared" si="7"/>
        <v>3342019.12</v>
      </c>
      <c r="I32" s="9">
        <f t="shared" si="7"/>
        <v>10218.619999999999</v>
      </c>
      <c r="J32" s="8">
        <f t="shared" si="7"/>
        <v>10983640</v>
      </c>
      <c r="K32" s="9">
        <f t="shared" si="7"/>
        <v>33583.81</v>
      </c>
      <c r="L32" s="8">
        <f t="shared" si="7"/>
        <v>38200</v>
      </c>
      <c r="M32" s="8">
        <f t="shared" si="7"/>
        <v>285736</v>
      </c>
      <c r="N32" s="9">
        <f t="shared" si="7"/>
        <v>873.66000000000008</v>
      </c>
      <c r="O32" s="8">
        <f t="shared" si="7"/>
        <v>533575</v>
      </c>
      <c r="P32" s="8">
        <f t="shared" si="7"/>
        <v>3991141</v>
      </c>
      <c r="Q32" s="9">
        <f t="shared" si="7"/>
        <v>12203.4</v>
      </c>
      <c r="R32" s="8">
        <f t="shared" si="7"/>
        <v>47989602.919999994</v>
      </c>
      <c r="S32" s="9">
        <f t="shared" si="7"/>
        <v>146733.94</v>
      </c>
    </row>
    <row r="33" spans="1:19">
      <c r="A33" s="6"/>
      <c r="C33" s="3"/>
      <c r="D33" s="7"/>
      <c r="F33" s="7"/>
      <c r="H33" s="3"/>
      <c r="I33" s="7"/>
      <c r="K33" s="7"/>
      <c r="M33" s="3"/>
      <c r="N33" s="7"/>
      <c r="P33" s="3"/>
      <c r="Q33" s="7"/>
      <c r="R33" s="24"/>
      <c r="S33" s="7"/>
    </row>
    <row r="34" spans="1:19">
      <c r="A34" s="6">
        <f>A31+31</f>
        <v>43296</v>
      </c>
      <c r="B34" s="3">
        <v>12400</v>
      </c>
      <c r="C34" s="3">
        <f t="shared" si="0"/>
        <v>92752</v>
      </c>
      <c r="D34" s="7">
        <v>283.60000000000002</v>
      </c>
      <c r="E34" s="3">
        <v>3756548</v>
      </c>
      <c r="F34" s="7">
        <v>11486.1</v>
      </c>
      <c r="G34" s="3">
        <v>49475</v>
      </c>
      <c r="H34" s="3">
        <f t="shared" si="1"/>
        <v>370073</v>
      </c>
      <c r="I34" s="7">
        <v>1131.54</v>
      </c>
      <c r="J34" s="3">
        <v>1210328</v>
      </c>
      <c r="K34" s="7">
        <v>3700.72</v>
      </c>
      <c r="L34" s="3">
        <v>520</v>
      </c>
      <c r="M34" s="3">
        <f t="shared" si="2"/>
        <v>3889.6000000000004</v>
      </c>
      <c r="N34" s="7">
        <v>11.89</v>
      </c>
      <c r="O34" s="3">
        <v>77515</v>
      </c>
      <c r="P34" s="3">
        <f t="shared" si="3"/>
        <v>579812.20000000007</v>
      </c>
      <c r="Q34" s="7">
        <v>1772.85</v>
      </c>
      <c r="R34" s="24">
        <f t="shared" si="4"/>
        <v>6013402.7999999998</v>
      </c>
      <c r="S34" s="7">
        <f t="shared" si="4"/>
        <v>18386.7</v>
      </c>
    </row>
    <row r="35" spans="1:19">
      <c r="A35" s="6">
        <f t="shared" si="5"/>
        <v>43327</v>
      </c>
      <c r="B35" s="3">
        <v>18550</v>
      </c>
      <c r="C35" s="3">
        <f t="shared" si="0"/>
        <v>138754</v>
      </c>
      <c r="D35" s="7">
        <v>424.26</v>
      </c>
      <c r="E35" s="3">
        <v>3930305</v>
      </c>
      <c r="F35" s="7">
        <v>12017.38</v>
      </c>
      <c r="G35" s="3">
        <v>72967</v>
      </c>
      <c r="H35" s="3">
        <f t="shared" si="1"/>
        <v>545793.16</v>
      </c>
      <c r="I35" s="7">
        <v>1668.83</v>
      </c>
      <c r="J35" s="3">
        <v>1188580</v>
      </c>
      <c r="K35" s="7">
        <v>3634.23</v>
      </c>
      <c r="L35" s="3">
        <v>390</v>
      </c>
      <c r="M35" s="3">
        <f t="shared" si="2"/>
        <v>2917.2000000000003</v>
      </c>
      <c r="N35" s="7">
        <v>8.92</v>
      </c>
      <c r="O35" s="3">
        <v>81487</v>
      </c>
      <c r="P35" s="3">
        <f t="shared" si="3"/>
        <v>609522.76</v>
      </c>
      <c r="Q35" s="7">
        <v>1863.69</v>
      </c>
      <c r="R35" s="24">
        <f t="shared" si="4"/>
        <v>6415872.1200000001</v>
      </c>
      <c r="S35" s="7">
        <f t="shared" si="4"/>
        <v>19617.309999999998</v>
      </c>
    </row>
    <row r="36" spans="1:19">
      <c r="A36" s="6">
        <f t="shared" si="5"/>
        <v>43358</v>
      </c>
      <c r="B36" s="3">
        <v>12480</v>
      </c>
      <c r="C36" s="3">
        <f t="shared" si="0"/>
        <v>93350.400000000009</v>
      </c>
      <c r="D36" s="7">
        <v>285.43</v>
      </c>
      <c r="E36" s="3">
        <v>3639517</v>
      </c>
      <c r="F36" s="7">
        <v>11128.26</v>
      </c>
      <c r="G36" s="3">
        <v>61491</v>
      </c>
      <c r="H36" s="3">
        <f t="shared" si="1"/>
        <v>459952.68000000005</v>
      </c>
      <c r="I36" s="7">
        <v>1406.36</v>
      </c>
      <c r="J36" s="3">
        <v>869735</v>
      </c>
      <c r="K36" s="7">
        <v>2659.32</v>
      </c>
      <c r="L36" s="3">
        <v>1458</v>
      </c>
      <c r="M36" s="3">
        <f t="shared" si="2"/>
        <v>10905.84</v>
      </c>
      <c r="N36" s="7">
        <v>33.35</v>
      </c>
      <c r="O36" s="3">
        <v>86758</v>
      </c>
      <c r="P36" s="3">
        <f t="shared" si="3"/>
        <v>648949.84000000008</v>
      </c>
      <c r="Q36" s="7">
        <v>1984.24</v>
      </c>
      <c r="R36" s="24">
        <f t="shared" si="4"/>
        <v>5722410.7599999998</v>
      </c>
      <c r="S36" s="7">
        <f t="shared" si="4"/>
        <v>17496.960000000003</v>
      </c>
    </row>
    <row r="37" spans="1:19">
      <c r="A37" s="6">
        <f t="shared" si="5"/>
        <v>43389</v>
      </c>
      <c r="B37" s="3">
        <v>8630</v>
      </c>
      <c r="C37" s="3">
        <f t="shared" si="0"/>
        <v>64552.4</v>
      </c>
      <c r="D37" s="7">
        <v>197.38</v>
      </c>
      <c r="E37" s="3">
        <v>3827815</v>
      </c>
      <c r="F37" s="7">
        <v>11704</v>
      </c>
      <c r="G37" s="3">
        <v>54344</v>
      </c>
      <c r="H37" s="3">
        <f t="shared" si="1"/>
        <v>406493.12</v>
      </c>
      <c r="I37" s="7">
        <v>1242.9000000000001</v>
      </c>
      <c r="J37" s="3">
        <v>1038016</v>
      </c>
      <c r="K37" s="7">
        <v>3173.86</v>
      </c>
      <c r="L37" s="3">
        <v>82</v>
      </c>
      <c r="M37" s="3">
        <f t="shared" si="2"/>
        <v>613.36</v>
      </c>
      <c r="N37" s="7">
        <v>1.88</v>
      </c>
      <c r="O37" s="3">
        <v>59342</v>
      </c>
      <c r="P37" s="3">
        <f t="shared" si="3"/>
        <v>443878.16000000003</v>
      </c>
      <c r="Q37" s="7">
        <v>1357.21</v>
      </c>
      <c r="R37" s="24">
        <f t="shared" si="4"/>
        <v>5781368.04</v>
      </c>
      <c r="S37" s="7">
        <f t="shared" si="4"/>
        <v>17677.23</v>
      </c>
    </row>
    <row r="38" spans="1:19">
      <c r="A38" s="6">
        <f t="shared" si="5"/>
        <v>43420</v>
      </c>
      <c r="B38" s="3">
        <v>5590</v>
      </c>
      <c r="C38" s="3">
        <f t="shared" si="0"/>
        <v>41813.200000000004</v>
      </c>
      <c r="D38" s="7">
        <v>127.85</v>
      </c>
      <c r="E38" s="3">
        <v>2679513</v>
      </c>
      <c r="F38" s="7">
        <v>8192.93</v>
      </c>
      <c r="G38" s="3">
        <v>50977</v>
      </c>
      <c r="H38" s="3">
        <f t="shared" si="1"/>
        <v>381307.96</v>
      </c>
      <c r="I38" s="7">
        <v>1165.9000000000001</v>
      </c>
      <c r="J38" s="3">
        <v>681661</v>
      </c>
      <c r="K38" s="7">
        <v>2084.2600000000002</v>
      </c>
      <c r="L38" s="3">
        <v>410</v>
      </c>
      <c r="M38" s="3">
        <f t="shared" si="2"/>
        <v>3066.8</v>
      </c>
      <c r="N38" s="7">
        <v>9.3800000000000008</v>
      </c>
      <c r="O38" s="3">
        <v>82810</v>
      </c>
      <c r="P38" s="3">
        <f t="shared" si="3"/>
        <v>619418.80000000005</v>
      </c>
      <c r="Q38" s="7">
        <v>1893.95</v>
      </c>
      <c r="R38" s="24">
        <f t="shared" si="4"/>
        <v>4406780.76</v>
      </c>
      <c r="S38" s="7">
        <f t="shared" si="4"/>
        <v>13474.27</v>
      </c>
    </row>
    <row r="39" spans="1:19">
      <c r="A39" s="6">
        <f t="shared" si="5"/>
        <v>43451</v>
      </c>
      <c r="B39" s="3">
        <v>5050</v>
      </c>
      <c r="C39" s="3">
        <f t="shared" si="0"/>
        <v>37774</v>
      </c>
      <c r="D39" s="7">
        <v>115.5</v>
      </c>
      <c r="E39" s="3">
        <v>4532665</v>
      </c>
      <c r="F39" s="7">
        <v>13859.17</v>
      </c>
      <c r="G39" s="3">
        <v>50997</v>
      </c>
      <c r="H39" s="3">
        <f t="shared" si="1"/>
        <v>381457.56</v>
      </c>
      <c r="I39" s="7">
        <v>1166.3499999999999</v>
      </c>
      <c r="J39" s="3">
        <v>624912</v>
      </c>
      <c r="K39" s="7">
        <v>1910.74</v>
      </c>
      <c r="L39" s="3">
        <v>520</v>
      </c>
      <c r="M39" s="3">
        <f t="shared" si="2"/>
        <v>3889.6000000000004</v>
      </c>
      <c r="N39" s="7">
        <v>11.89</v>
      </c>
      <c r="O39" s="3">
        <v>97813</v>
      </c>
      <c r="P39" s="3">
        <f t="shared" si="3"/>
        <v>731641.24</v>
      </c>
      <c r="Q39" s="7">
        <v>2237.08</v>
      </c>
      <c r="R39" s="24">
        <f t="shared" si="4"/>
        <v>6312339.3999999994</v>
      </c>
      <c r="S39" s="7">
        <f t="shared" si="4"/>
        <v>19300.730000000003</v>
      </c>
    </row>
    <row r="40" spans="1:19">
      <c r="A40" s="6">
        <f t="shared" si="5"/>
        <v>43482</v>
      </c>
      <c r="B40" s="3">
        <v>4500</v>
      </c>
      <c r="C40" s="3">
        <f t="shared" si="0"/>
        <v>33660</v>
      </c>
      <c r="D40" s="7">
        <v>102.92</v>
      </c>
      <c r="E40" s="3">
        <v>3262100</v>
      </c>
      <c r="F40" s="7">
        <v>9974.26</v>
      </c>
      <c r="G40" s="3">
        <v>37693</v>
      </c>
      <c r="H40" s="3">
        <f t="shared" si="1"/>
        <v>281943.64</v>
      </c>
      <c r="I40" s="7">
        <v>862.08</v>
      </c>
      <c r="J40" s="3">
        <v>549452</v>
      </c>
      <c r="K40" s="7">
        <v>1680.02</v>
      </c>
      <c r="L40" s="3">
        <v>490</v>
      </c>
      <c r="M40" s="3">
        <f t="shared" si="2"/>
        <v>3665.2000000000003</v>
      </c>
      <c r="N40" s="7">
        <v>11.21</v>
      </c>
      <c r="O40" s="3">
        <v>96128</v>
      </c>
      <c r="P40" s="3">
        <f t="shared" si="3"/>
        <v>719037.44000000006</v>
      </c>
      <c r="Q40" s="7">
        <v>2198.54</v>
      </c>
      <c r="R40" s="24">
        <f t="shared" si="4"/>
        <v>4849858.28</v>
      </c>
      <c r="S40" s="7">
        <f t="shared" si="4"/>
        <v>14829.029999999999</v>
      </c>
    </row>
    <row r="41" spans="1:19">
      <c r="A41" s="6">
        <f t="shared" si="5"/>
        <v>43513</v>
      </c>
      <c r="B41" s="3">
        <v>4500</v>
      </c>
      <c r="C41" s="3">
        <f t="shared" si="0"/>
        <v>33660</v>
      </c>
      <c r="D41" s="7">
        <v>102.92</v>
      </c>
      <c r="E41" s="3">
        <v>3071311</v>
      </c>
      <c r="F41" s="7">
        <v>9390.9</v>
      </c>
      <c r="G41" s="3">
        <v>44061</v>
      </c>
      <c r="H41" s="3">
        <f t="shared" si="1"/>
        <v>329576.28000000003</v>
      </c>
      <c r="I41" s="7">
        <v>1007.72</v>
      </c>
      <c r="J41" s="3">
        <v>663088</v>
      </c>
      <c r="K41" s="7">
        <v>2027.47</v>
      </c>
      <c r="L41" s="3">
        <v>850</v>
      </c>
      <c r="M41" s="3">
        <f t="shared" si="2"/>
        <v>6358</v>
      </c>
      <c r="N41" s="7">
        <v>19.440000000000001</v>
      </c>
      <c r="O41" s="3">
        <v>119539</v>
      </c>
      <c r="P41" s="3">
        <f t="shared" si="3"/>
        <v>894151.72000000009</v>
      </c>
      <c r="Q41" s="7">
        <v>2733.98</v>
      </c>
      <c r="R41" s="24">
        <f t="shared" si="4"/>
        <v>4998145</v>
      </c>
      <c r="S41" s="7">
        <f t="shared" si="4"/>
        <v>15282.429999999998</v>
      </c>
    </row>
    <row r="42" spans="1:19">
      <c r="A42" s="6">
        <f t="shared" si="5"/>
        <v>43544</v>
      </c>
      <c r="B42" s="3">
        <v>4040</v>
      </c>
      <c r="C42" s="3">
        <f t="shared" si="0"/>
        <v>30219.200000000001</v>
      </c>
      <c r="D42" s="7">
        <v>92.4</v>
      </c>
      <c r="E42" s="3">
        <v>2748223</v>
      </c>
      <c r="F42" s="7">
        <v>8403.02</v>
      </c>
      <c r="G42" s="3">
        <v>38398</v>
      </c>
      <c r="H42" s="3">
        <f t="shared" si="1"/>
        <v>287217.04000000004</v>
      </c>
      <c r="I42" s="7">
        <v>878.2</v>
      </c>
      <c r="J42" s="3">
        <v>598825</v>
      </c>
      <c r="K42" s="7">
        <v>1830.98</v>
      </c>
      <c r="L42" s="3">
        <v>920</v>
      </c>
      <c r="M42" s="3">
        <f t="shared" si="2"/>
        <v>6881.6</v>
      </c>
      <c r="N42" s="7">
        <v>21.04</v>
      </c>
      <c r="O42" s="3">
        <v>107877</v>
      </c>
      <c r="P42" s="3">
        <f t="shared" si="3"/>
        <v>806919.96000000008</v>
      </c>
      <c r="Q42" s="7">
        <v>2467.25</v>
      </c>
      <c r="R42" s="24">
        <f t="shared" si="4"/>
        <v>4478285.8000000007</v>
      </c>
      <c r="S42" s="7">
        <f t="shared" si="4"/>
        <v>13692.890000000001</v>
      </c>
    </row>
    <row r="43" spans="1:19">
      <c r="A43" s="6">
        <f t="shared" si="5"/>
        <v>43575</v>
      </c>
      <c r="B43" s="3">
        <v>5310</v>
      </c>
      <c r="C43" s="3">
        <f t="shared" si="0"/>
        <v>39718.800000000003</v>
      </c>
      <c r="D43" s="7">
        <v>121.45</v>
      </c>
      <c r="E43" s="3">
        <v>3241629</v>
      </c>
      <c r="F43" s="7">
        <v>9911.67</v>
      </c>
      <c r="G43" s="3">
        <v>69714</v>
      </c>
      <c r="H43" s="3">
        <f t="shared" si="1"/>
        <v>521460.72000000003</v>
      </c>
      <c r="I43" s="7">
        <v>1594.43</v>
      </c>
      <c r="J43" s="3">
        <v>704620</v>
      </c>
      <c r="K43" s="7">
        <v>2154.46</v>
      </c>
      <c r="L43" s="3">
        <v>940</v>
      </c>
      <c r="M43" s="3">
        <f t="shared" si="2"/>
        <v>7031.2000000000007</v>
      </c>
      <c r="N43" s="7">
        <v>21.5</v>
      </c>
      <c r="O43" s="3">
        <v>121558</v>
      </c>
      <c r="P43" s="3">
        <f t="shared" si="3"/>
        <v>909253.84000000008</v>
      </c>
      <c r="Q43" s="7">
        <v>2780.15</v>
      </c>
      <c r="R43" s="24">
        <f t="shared" si="4"/>
        <v>5423713.5599999996</v>
      </c>
      <c r="S43" s="7">
        <f t="shared" si="4"/>
        <v>16583.660000000003</v>
      </c>
    </row>
    <row r="44" spans="1:19">
      <c r="A44" s="6">
        <f t="shared" si="5"/>
        <v>43606</v>
      </c>
      <c r="B44" s="3">
        <v>6330</v>
      </c>
      <c r="C44" s="3">
        <f t="shared" si="0"/>
        <v>47348.4</v>
      </c>
      <c r="D44" s="7">
        <v>144.77000000000001</v>
      </c>
      <c r="E44" s="3">
        <v>3180327</v>
      </c>
      <c r="F44" s="7">
        <v>9724.23</v>
      </c>
      <c r="G44" s="3">
        <v>43401</v>
      </c>
      <c r="H44" s="3">
        <f t="shared" si="1"/>
        <v>324639.48000000004</v>
      </c>
      <c r="I44" s="7">
        <v>992.62</v>
      </c>
      <c r="J44" s="3">
        <v>787128</v>
      </c>
      <c r="K44" s="7">
        <v>2406.7399999999998</v>
      </c>
      <c r="L44" s="3">
        <v>840</v>
      </c>
      <c r="M44" s="3">
        <f t="shared" si="2"/>
        <v>6283.2000000000007</v>
      </c>
      <c r="N44" s="7">
        <v>19.21</v>
      </c>
      <c r="O44" s="3">
        <v>122582</v>
      </c>
      <c r="P44" s="3">
        <f t="shared" si="3"/>
        <v>916913.3600000001</v>
      </c>
      <c r="Q44" s="7">
        <v>2803.57</v>
      </c>
      <c r="R44" s="24">
        <f t="shared" si="4"/>
        <v>5262639.4400000004</v>
      </c>
      <c r="S44" s="7">
        <f t="shared" si="4"/>
        <v>16091.14</v>
      </c>
    </row>
    <row r="45" spans="1:19">
      <c r="A45" s="6">
        <f t="shared" si="5"/>
        <v>43637</v>
      </c>
      <c r="B45" s="3">
        <v>9250</v>
      </c>
      <c r="C45" s="3">
        <f t="shared" si="0"/>
        <v>69190</v>
      </c>
      <c r="D45" s="7">
        <v>211.56</v>
      </c>
      <c r="E45" s="3">
        <v>3859996</v>
      </c>
      <c r="F45" s="7">
        <v>11802.4</v>
      </c>
      <c r="G45" s="3">
        <v>51396</v>
      </c>
      <c r="H45" s="3">
        <f t="shared" si="1"/>
        <v>384442.08</v>
      </c>
      <c r="I45" s="7">
        <v>1175.48</v>
      </c>
      <c r="J45" s="3">
        <v>974139</v>
      </c>
      <c r="K45" s="7">
        <v>2978.55</v>
      </c>
      <c r="L45" s="3">
        <v>1000</v>
      </c>
      <c r="M45" s="3">
        <f t="shared" si="2"/>
        <v>7480</v>
      </c>
      <c r="N45" s="7">
        <v>22.87</v>
      </c>
      <c r="O45" s="3">
        <v>47039</v>
      </c>
      <c r="P45" s="3">
        <f t="shared" si="3"/>
        <v>351851.72000000003</v>
      </c>
      <c r="Q45" s="7">
        <v>1075.83</v>
      </c>
      <c r="R45" s="24">
        <f t="shared" si="4"/>
        <v>5647098.7999999998</v>
      </c>
      <c r="S45" s="7">
        <f t="shared" si="4"/>
        <v>17266.689999999999</v>
      </c>
    </row>
    <row r="46" spans="1:19" s="21" customFormat="1">
      <c r="A46" s="25" t="s">
        <v>29</v>
      </c>
      <c r="B46" s="8">
        <f t="shared" ref="B46:S46" si="8">SUM(B34:B45)</f>
        <v>96630</v>
      </c>
      <c r="C46" s="8">
        <f t="shared" si="8"/>
        <v>722792.4</v>
      </c>
      <c r="D46" s="9">
        <f t="shared" si="8"/>
        <v>2210.0400000000004</v>
      </c>
      <c r="E46" s="8">
        <f t="shared" si="8"/>
        <v>41729949</v>
      </c>
      <c r="F46" s="9">
        <f t="shared" si="8"/>
        <v>127594.31999999998</v>
      </c>
      <c r="G46" s="8">
        <f t="shared" si="8"/>
        <v>624914</v>
      </c>
      <c r="H46" s="8">
        <f t="shared" si="8"/>
        <v>4674356.7200000007</v>
      </c>
      <c r="I46" s="9">
        <f t="shared" si="8"/>
        <v>14292.41</v>
      </c>
      <c r="J46" s="8">
        <f t="shared" si="8"/>
        <v>9890484</v>
      </c>
      <c r="K46" s="9">
        <f t="shared" si="8"/>
        <v>30241.350000000002</v>
      </c>
      <c r="L46" s="8">
        <f t="shared" si="8"/>
        <v>8420</v>
      </c>
      <c r="M46" s="8">
        <f t="shared" si="8"/>
        <v>62981.600000000006</v>
      </c>
      <c r="N46" s="9">
        <f t="shared" si="8"/>
        <v>192.58</v>
      </c>
      <c r="O46" s="8">
        <f t="shared" si="8"/>
        <v>1100448</v>
      </c>
      <c r="P46" s="8">
        <f t="shared" si="8"/>
        <v>8231351.04</v>
      </c>
      <c r="Q46" s="9">
        <f t="shared" si="8"/>
        <v>25168.340000000004</v>
      </c>
      <c r="R46" s="8">
        <f t="shared" si="8"/>
        <v>65311914.75999999</v>
      </c>
      <c r="S46" s="9">
        <f t="shared" si="8"/>
        <v>199699.04000000004</v>
      </c>
    </row>
    <row r="47" spans="1:19">
      <c r="A47" s="6"/>
      <c r="C47" s="3"/>
      <c r="D47" s="7"/>
      <c r="F47" s="7"/>
      <c r="H47" s="3"/>
      <c r="I47" s="7"/>
      <c r="K47" s="7"/>
      <c r="M47" s="3"/>
      <c r="N47" s="7"/>
      <c r="P47" s="3"/>
      <c r="Q47" s="7"/>
      <c r="R47" s="24"/>
      <c r="S47" s="7"/>
    </row>
    <row r="48" spans="1:19">
      <c r="A48" s="6"/>
    </row>
    <row r="49" spans="1:1">
      <c r="A49" s="6"/>
    </row>
    <row r="50" spans="1:1">
      <c r="A50" s="6"/>
    </row>
    <row r="51" spans="1:1">
      <c r="A51" s="6"/>
    </row>
  </sheetData>
  <mergeCells count="14">
    <mergeCell ref="R3:S3"/>
    <mergeCell ref="B4:D4"/>
    <mergeCell ref="E4:F4"/>
    <mergeCell ref="G4:I4"/>
    <mergeCell ref="J4:K4"/>
    <mergeCell ref="L4:N4"/>
    <mergeCell ref="O4:Q4"/>
    <mergeCell ref="R4:S4"/>
    <mergeCell ref="B3:D3"/>
    <mergeCell ref="E3:F3"/>
    <mergeCell ref="G3:I3"/>
    <mergeCell ref="J3:K3"/>
    <mergeCell ref="L3:N3"/>
    <mergeCell ref="O3:Q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6"/>
  <sheetViews>
    <sheetView tabSelected="1" topLeftCell="A37" workbookViewId="0">
      <selection activeCell="O59" sqref="O59"/>
    </sheetView>
  </sheetViews>
  <sheetFormatPr defaultRowHeight="15"/>
  <cols>
    <col min="1" max="1" width="10.5703125" style="22" customWidth="1"/>
    <col min="2" max="2" width="3.7109375" customWidth="1"/>
    <col min="3" max="3" width="12.85546875" style="3" customWidth="1"/>
    <col min="4" max="4" width="12.5703125" style="7" bestFit="1" customWidth="1"/>
    <col min="5" max="5" width="12" style="3" customWidth="1"/>
    <col min="6" max="6" width="14.28515625" style="7" customWidth="1"/>
    <col min="7" max="7" width="14" customWidth="1"/>
    <col min="8" max="8" width="15.140625" customWidth="1"/>
    <col min="9" max="9" width="16.28515625" customWidth="1"/>
    <col min="10" max="10" width="15.42578125" customWidth="1"/>
    <col min="12" max="12" width="14.28515625" bestFit="1" customWidth="1"/>
  </cols>
  <sheetData>
    <row r="1" spans="1:10" s="39" customFormat="1" ht="15.75">
      <c r="A1" s="40" t="s">
        <v>32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s="39" customFormat="1" ht="15.75">
      <c r="A2" s="40" t="s">
        <v>33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15.75" thickBot="1">
      <c r="A3" s="33"/>
    </row>
    <row r="4" spans="1:10">
      <c r="A4" s="42" t="s">
        <v>35</v>
      </c>
      <c r="C4" s="27" t="s">
        <v>0</v>
      </c>
      <c r="D4" s="28"/>
      <c r="E4" s="35" t="s">
        <v>18</v>
      </c>
      <c r="F4" s="36"/>
      <c r="G4" s="35" t="s">
        <v>31</v>
      </c>
      <c r="H4" s="36"/>
      <c r="I4" s="35" t="s">
        <v>34</v>
      </c>
      <c r="J4" s="36"/>
    </row>
    <row r="5" spans="1:10">
      <c r="A5" s="43"/>
      <c r="C5" s="29" t="s">
        <v>1</v>
      </c>
      <c r="D5" s="30"/>
      <c r="E5" s="34" t="s">
        <v>25</v>
      </c>
      <c r="F5" s="37"/>
      <c r="G5" s="34" t="s">
        <v>25</v>
      </c>
      <c r="H5" s="37"/>
      <c r="I5" s="34" t="s">
        <v>25</v>
      </c>
      <c r="J5" s="37"/>
    </row>
    <row r="6" spans="1:10" ht="15.75" thickBot="1">
      <c r="A6" s="44"/>
      <c r="C6" s="31" t="s">
        <v>2</v>
      </c>
      <c r="D6" s="32" t="s">
        <v>3</v>
      </c>
      <c r="E6" s="31" t="s">
        <v>2</v>
      </c>
      <c r="F6" s="32" t="s">
        <v>3</v>
      </c>
      <c r="G6" s="31" t="s">
        <v>2</v>
      </c>
      <c r="H6" s="32" t="s">
        <v>3</v>
      </c>
      <c r="I6" s="31" t="s">
        <v>2</v>
      </c>
      <c r="J6" s="32" t="s">
        <v>3</v>
      </c>
    </row>
    <row r="7" spans="1:10" s="48" customFormat="1" ht="12.75">
      <c r="A7" s="47">
        <v>42552</v>
      </c>
      <c r="C7" s="49">
        <v>12555147</v>
      </c>
      <c r="D7" s="50">
        <v>38388.870000000003</v>
      </c>
      <c r="E7" s="49">
        <v>7043861.7599999998</v>
      </c>
      <c r="F7" s="50">
        <v>21537.46</v>
      </c>
      <c r="G7" s="49">
        <v>13535845.400000006</v>
      </c>
      <c r="H7" s="50">
        <v>105158.17000000001</v>
      </c>
      <c r="I7" s="51">
        <f>C7+E7+G7</f>
        <v>33134854.160000004</v>
      </c>
      <c r="J7" s="50">
        <f>D7+F7+H7</f>
        <v>165084.5</v>
      </c>
    </row>
    <row r="8" spans="1:10" s="48" customFormat="1" ht="12.75">
      <c r="A8" s="47">
        <f>A7+31</f>
        <v>42583</v>
      </c>
      <c r="C8" s="49">
        <v>12246137</v>
      </c>
      <c r="D8" s="50">
        <v>37444.020000000004</v>
      </c>
      <c r="E8" s="49">
        <v>3707089.24</v>
      </c>
      <c r="F8" s="50">
        <v>11334.87</v>
      </c>
      <c r="G8" s="49">
        <v>19578301.599999994</v>
      </c>
      <c r="H8" s="50">
        <v>99192.819999999992</v>
      </c>
      <c r="I8" s="51">
        <f t="shared" ref="I8:I18" si="0">C8+E8+G8</f>
        <v>35531527.839999996</v>
      </c>
      <c r="J8" s="50">
        <f t="shared" ref="J8:J18" si="1">D8+F8+H8</f>
        <v>147971.71</v>
      </c>
    </row>
    <row r="9" spans="1:10" s="48" customFormat="1" ht="12.75">
      <c r="A9" s="47">
        <f>A8+31</f>
        <v>42614</v>
      </c>
      <c r="C9" s="49">
        <v>11762015</v>
      </c>
      <c r="D9" s="50">
        <v>35963.780000000006</v>
      </c>
      <c r="E9" s="49">
        <v>4311989.96</v>
      </c>
      <c r="F9" s="50">
        <v>13184.42</v>
      </c>
      <c r="G9" s="49">
        <v>17922799.520000003</v>
      </c>
      <c r="H9" s="50">
        <v>92617.59</v>
      </c>
      <c r="I9" s="51">
        <f t="shared" si="0"/>
        <v>33996804.480000004</v>
      </c>
      <c r="J9" s="50">
        <f t="shared" si="1"/>
        <v>141765.79</v>
      </c>
    </row>
    <row r="10" spans="1:10" s="48" customFormat="1" ht="12.75">
      <c r="A10" s="47">
        <f t="shared" ref="A10:A27" si="2">A9+30</f>
        <v>42644</v>
      </c>
      <c r="C10" s="49">
        <v>12710595</v>
      </c>
      <c r="D10" s="50">
        <v>38864.159999999996</v>
      </c>
      <c r="E10" s="49">
        <v>4880062.04</v>
      </c>
      <c r="F10" s="50">
        <v>14921.38</v>
      </c>
      <c r="G10" s="49">
        <v>17595973.000000007</v>
      </c>
      <c r="H10" s="50">
        <v>90788.91</v>
      </c>
      <c r="I10" s="51">
        <f t="shared" si="0"/>
        <v>35186630.040000007</v>
      </c>
      <c r="J10" s="50">
        <f t="shared" si="1"/>
        <v>144574.45000000001</v>
      </c>
    </row>
    <row r="11" spans="1:10" s="48" customFormat="1" ht="12.75">
      <c r="A11" s="47">
        <f>A10+31</f>
        <v>42675</v>
      </c>
      <c r="C11" s="49">
        <v>10989482</v>
      </c>
      <c r="D11" s="50">
        <v>33601.659999999996</v>
      </c>
      <c r="E11" s="49">
        <v>3661150.0000000005</v>
      </c>
      <c r="F11" s="50">
        <v>11194.41</v>
      </c>
      <c r="G11" s="49">
        <v>18478262.879999999</v>
      </c>
      <c r="H11" s="50">
        <v>94344.76999999999</v>
      </c>
      <c r="I11" s="51">
        <f t="shared" si="0"/>
        <v>33128894.879999999</v>
      </c>
      <c r="J11" s="50">
        <f t="shared" si="1"/>
        <v>139140.83999999997</v>
      </c>
    </row>
    <row r="12" spans="1:10" s="48" customFormat="1" ht="12.75">
      <c r="A12" s="47">
        <f t="shared" si="2"/>
        <v>42705</v>
      </c>
      <c r="C12" s="49">
        <v>8718094</v>
      </c>
      <c r="D12" s="50">
        <v>26656.629999999997</v>
      </c>
      <c r="E12" s="49">
        <v>3222467.84</v>
      </c>
      <c r="F12" s="50">
        <v>9853.0899999999983</v>
      </c>
      <c r="G12" s="49">
        <v>14313885.079999998</v>
      </c>
      <c r="H12" s="50">
        <v>79194.720000000001</v>
      </c>
      <c r="I12" s="51">
        <f t="shared" si="0"/>
        <v>26254446.919999998</v>
      </c>
      <c r="J12" s="50">
        <f t="shared" si="1"/>
        <v>115704.44</v>
      </c>
    </row>
    <row r="13" spans="1:10" s="48" customFormat="1" ht="12.75">
      <c r="A13" s="47">
        <f>A12+31</f>
        <v>42736</v>
      </c>
      <c r="C13" s="49">
        <v>8325850</v>
      </c>
      <c r="D13" s="50">
        <v>25457.289999999997</v>
      </c>
      <c r="E13" s="49">
        <v>3476253.6799999997</v>
      </c>
      <c r="F13" s="50">
        <v>10629.070000000002</v>
      </c>
      <c r="G13" s="49">
        <v>16247270.600000001</v>
      </c>
      <c r="H13" s="50">
        <v>87164.39</v>
      </c>
      <c r="I13" s="51">
        <f t="shared" si="0"/>
        <v>28049374.280000001</v>
      </c>
      <c r="J13" s="50">
        <f t="shared" si="1"/>
        <v>123250.75</v>
      </c>
    </row>
    <row r="14" spans="1:10" s="48" customFormat="1" ht="12.75">
      <c r="A14" s="47">
        <f>A13+31</f>
        <v>42767</v>
      </c>
      <c r="C14" s="49">
        <v>8302722</v>
      </c>
      <c r="D14" s="50">
        <v>25386.579999999998</v>
      </c>
      <c r="E14" s="49">
        <v>2772164.68</v>
      </c>
      <c r="F14" s="50">
        <v>8476.2200000000012</v>
      </c>
      <c r="G14" s="49">
        <v>16578096.039999999</v>
      </c>
      <c r="H14" s="50">
        <v>87157.459999999992</v>
      </c>
      <c r="I14" s="51">
        <f t="shared" si="0"/>
        <v>27652982.719999999</v>
      </c>
      <c r="J14" s="50">
        <f t="shared" si="1"/>
        <v>121020.26</v>
      </c>
    </row>
    <row r="15" spans="1:10" s="48" customFormat="1" ht="12.75">
      <c r="A15" s="47">
        <f>A14+30</f>
        <v>42797</v>
      </c>
      <c r="C15" s="49">
        <v>7290926</v>
      </c>
      <c r="D15" s="50">
        <v>22292.879999999997</v>
      </c>
      <c r="E15" s="49">
        <v>3140853.6</v>
      </c>
      <c r="F15" s="50">
        <v>9603.5300000000007</v>
      </c>
      <c r="G15" s="49">
        <v>13802103.479999997</v>
      </c>
      <c r="H15" s="50">
        <v>76752.63</v>
      </c>
      <c r="I15" s="51">
        <f t="shared" si="0"/>
        <v>24233883.079999998</v>
      </c>
      <c r="J15" s="50">
        <f t="shared" si="1"/>
        <v>108649.04000000001</v>
      </c>
    </row>
    <row r="16" spans="1:10" s="48" customFormat="1" ht="12.75">
      <c r="A16" s="47">
        <f>A15+30</f>
        <v>42827</v>
      </c>
      <c r="C16" s="49">
        <v>8153379</v>
      </c>
      <c r="D16" s="50">
        <v>24929.94</v>
      </c>
      <c r="E16" s="49">
        <v>2774753.0399999996</v>
      </c>
      <c r="F16" s="50">
        <v>8484.1500000000015</v>
      </c>
      <c r="G16" s="49">
        <v>15308597.919999998</v>
      </c>
      <c r="H16" s="50">
        <v>82346.359999999986</v>
      </c>
      <c r="I16" s="51">
        <f t="shared" si="0"/>
        <v>26236729.959999997</v>
      </c>
      <c r="J16" s="50">
        <f t="shared" si="1"/>
        <v>115760.44999999998</v>
      </c>
    </row>
    <row r="17" spans="1:10" s="48" customFormat="1" ht="12.75">
      <c r="A17" s="47">
        <f>A16+30</f>
        <v>42857</v>
      </c>
      <c r="C17" s="49">
        <v>8043421</v>
      </c>
      <c r="D17" s="50">
        <v>24593.709999999995</v>
      </c>
      <c r="E17" s="49">
        <v>2807870.72</v>
      </c>
      <c r="F17" s="50">
        <v>8585.4</v>
      </c>
      <c r="G17" s="49">
        <v>16335130.680000003</v>
      </c>
      <c r="H17" s="50">
        <v>86165.800000000017</v>
      </c>
      <c r="I17" s="51">
        <f t="shared" si="0"/>
        <v>27186422.400000006</v>
      </c>
      <c r="J17" s="50">
        <f t="shared" si="1"/>
        <v>119344.91</v>
      </c>
    </row>
    <row r="18" spans="1:10" s="48" customFormat="1" ht="12.75">
      <c r="A18" s="47">
        <f>A17+31</f>
        <v>42888</v>
      </c>
      <c r="C18" s="52">
        <v>9609222</v>
      </c>
      <c r="D18" s="53">
        <v>29381.440000000002</v>
      </c>
      <c r="E18" s="52">
        <v>4080470.2800000003</v>
      </c>
      <c r="F18" s="53">
        <v>12476.540000000003</v>
      </c>
      <c r="G18" s="52">
        <v>19510271.080000009</v>
      </c>
      <c r="H18" s="53">
        <v>98282.34</v>
      </c>
      <c r="I18" s="54">
        <f t="shared" si="0"/>
        <v>33199963.360000011</v>
      </c>
      <c r="J18" s="53">
        <f t="shared" si="1"/>
        <v>140140.32</v>
      </c>
    </row>
    <row r="19" spans="1:10" s="21" customFormat="1">
      <c r="A19" s="13" t="s">
        <v>4</v>
      </c>
      <c r="C19" s="8">
        <f>SUM(C7:C18)</f>
        <v>118706990</v>
      </c>
      <c r="D19" s="9">
        <f>SUM(D7:D18)</f>
        <v>362960.96</v>
      </c>
      <c r="E19" s="8">
        <f>SUM(E7:E18)</f>
        <v>45878986.839999996</v>
      </c>
      <c r="F19" s="9">
        <f>SUM(F7:F18)</f>
        <v>140280.54</v>
      </c>
      <c r="G19" s="8">
        <f>SUM(G7:G18)</f>
        <v>199206537.28</v>
      </c>
      <c r="H19" s="38">
        <f>SUM(H7:H18)</f>
        <v>1079165.96</v>
      </c>
      <c r="I19" s="41">
        <f>SUM(I7:I18)</f>
        <v>363792514.12</v>
      </c>
      <c r="J19" s="38">
        <f>SUM(J7:J18)</f>
        <v>1582407.46</v>
      </c>
    </row>
    <row r="20" spans="1:10" s="21" customFormat="1" ht="7.5" customHeight="1">
      <c r="A20" s="13"/>
      <c r="C20" s="8"/>
      <c r="D20" s="9"/>
      <c r="E20" s="8"/>
      <c r="F20" s="9"/>
      <c r="G20" s="8"/>
      <c r="H20" s="38"/>
      <c r="I20" s="41"/>
      <c r="J20" s="38"/>
    </row>
    <row r="21" spans="1:10" s="21" customFormat="1">
      <c r="A21" s="46" t="s">
        <v>4</v>
      </c>
      <c r="C21" s="8" t="s">
        <v>38</v>
      </c>
      <c r="D21" s="9"/>
      <c r="E21" s="45">
        <f>(C19+E19)/I19</f>
        <v>0.45241716212365474</v>
      </c>
      <c r="F21" s="9"/>
      <c r="G21" s="8" t="s">
        <v>36</v>
      </c>
      <c r="H21" s="45">
        <f>G19/I19</f>
        <v>0.54758283787634521</v>
      </c>
      <c r="I21" s="41"/>
      <c r="J21" s="38"/>
    </row>
    <row r="22" spans="1:10">
      <c r="A22" s="46"/>
      <c r="C22" s="8" t="s">
        <v>39</v>
      </c>
      <c r="D22" s="9"/>
      <c r="E22" s="45">
        <f>(D19+F19)/J19</f>
        <v>0.31802270446829162</v>
      </c>
      <c r="F22" s="9"/>
      <c r="G22" s="8" t="s">
        <v>37</v>
      </c>
      <c r="H22" s="45">
        <f>H19/J19</f>
        <v>0.68197729553170838</v>
      </c>
    </row>
    <row r="23" spans="1:10" ht="7.5" customHeight="1">
      <c r="A23" s="26"/>
      <c r="G23" s="3"/>
    </row>
    <row r="24" spans="1:10" s="48" customFormat="1" ht="12.75">
      <c r="A24" s="47">
        <f>A18+30</f>
        <v>42918</v>
      </c>
      <c r="C24" s="49">
        <v>7800899.0800000001</v>
      </c>
      <c r="D24" s="50">
        <v>23852.180000000004</v>
      </c>
      <c r="E24" s="49">
        <v>3566788.52</v>
      </c>
      <c r="F24" s="50">
        <v>10905.88</v>
      </c>
      <c r="G24" s="49">
        <v>17672823.960000001</v>
      </c>
      <c r="H24" s="50">
        <v>92338.54</v>
      </c>
      <c r="I24" s="51">
        <f t="shared" ref="I24:I35" si="3">C24+E24+G24</f>
        <v>29040511.560000002</v>
      </c>
      <c r="J24" s="50">
        <f t="shared" ref="J24:J35" si="4">D24+F24+H24</f>
        <v>127096.6</v>
      </c>
    </row>
    <row r="25" spans="1:10" s="48" customFormat="1" ht="12.75">
      <c r="A25" s="47">
        <f>A24+31</f>
        <v>42949</v>
      </c>
      <c r="C25" s="49">
        <v>8661017.7599999998</v>
      </c>
      <c r="D25" s="50">
        <v>26482.11</v>
      </c>
      <c r="E25" s="49">
        <v>4412175.76</v>
      </c>
      <c r="F25" s="50">
        <v>13490.749999999998</v>
      </c>
      <c r="G25" s="49">
        <v>19437781.240000002</v>
      </c>
      <c r="H25" s="50">
        <v>98296.95</v>
      </c>
      <c r="I25" s="51">
        <f t="shared" si="3"/>
        <v>32510974.760000002</v>
      </c>
      <c r="J25" s="50">
        <f t="shared" si="4"/>
        <v>138269.81</v>
      </c>
    </row>
    <row r="26" spans="1:10" s="48" customFormat="1" ht="12.75">
      <c r="A26" s="47">
        <f>A25+31</f>
        <v>42980</v>
      </c>
      <c r="C26" s="49">
        <v>9320732.5199999996</v>
      </c>
      <c r="D26" s="50">
        <v>28499.25</v>
      </c>
      <c r="E26" s="49">
        <v>4673673.08</v>
      </c>
      <c r="F26" s="50">
        <v>14290.310000000001</v>
      </c>
      <c r="G26" s="49">
        <v>19171187.639999997</v>
      </c>
      <c r="H26" s="50">
        <v>97464.6</v>
      </c>
      <c r="I26" s="51">
        <f t="shared" si="3"/>
        <v>33165593.239999995</v>
      </c>
      <c r="J26" s="50">
        <f t="shared" si="4"/>
        <v>140254.16</v>
      </c>
    </row>
    <row r="27" spans="1:10" s="48" customFormat="1" ht="12.75">
      <c r="A27" s="47">
        <f t="shared" si="2"/>
        <v>43010</v>
      </c>
      <c r="C27" s="49">
        <v>7771940.5199999996</v>
      </c>
      <c r="D27" s="50">
        <v>23763.640000000003</v>
      </c>
      <c r="E27" s="49">
        <v>3659220.96</v>
      </c>
      <c r="F27" s="50">
        <v>11188.51</v>
      </c>
      <c r="G27" s="49">
        <v>16086607.68</v>
      </c>
      <c r="H27" s="50">
        <v>84922.900000000009</v>
      </c>
      <c r="I27" s="51">
        <f t="shared" si="3"/>
        <v>27517769.16</v>
      </c>
      <c r="J27" s="50">
        <f t="shared" si="4"/>
        <v>119875.05000000002</v>
      </c>
    </row>
    <row r="28" spans="1:10" s="48" customFormat="1" ht="12.75">
      <c r="A28" s="47">
        <f>A27+31</f>
        <v>43041</v>
      </c>
      <c r="C28" s="49">
        <v>8265393.6799999997</v>
      </c>
      <c r="D28" s="50">
        <v>25272.440000000006</v>
      </c>
      <c r="E28" s="49">
        <v>3522342.3600000003</v>
      </c>
      <c r="F28" s="50">
        <v>10769.99</v>
      </c>
      <c r="G28" s="49">
        <v>16065409.360000003</v>
      </c>
      <c r="H28" s="50">
        <v>85379.43</v>
      </c>
      <c r="I28" s="51">
        <f t="shared" si="3"/>
        <v>27853145.400000002</v>
      </c>
      <c r="J28" s="50">
        <f t="shared" si="4"/>
        <v>121421.86</v>
      </c>
    </row>
    <row r="29" spans="1:10" s="48" customFormat="1" ht="12.75">
      <c r="A29" s="47">
        <f t="shared" ref="A29:A52" si="5">A28+31</f>
        <v>43072</v>
      </c>
      <c r="C29" s="49">
        <v>8276001.6399999997</v>
      </c>
      <c r="D29" s="50">
        <v>25304.85</v>
      </c>
      <c r="E29" s="49">
        <v>2810976.6399999997</v>
      </c>
      <c r="F29" s="50">
        <v>8594.8900000000012</v>
      </c>
      <c r="G29" s="49">
        <v>14865550.039999999</v>
      </c>
      <c r="H29" s="50">
        <v>80938.790000000008</v>
      </c>
      <c r="I29" s="51">
        <f t="shared" si="3"/>
        <v>25952528.32</v>
      </c>
      <c r="J29" s="50">
        <f t="shared" si="4"/>
        <v>114838.53</v>
      </c>
    </row>
    <row r="30" spans="1:10" s="48" customFormat="1" ht="12.75">
      <c r="A30" s="47">
        <f>A29+31</f>
        <v>43103</v>
      </c>
      <c r="C30" s="49">
        <v>7662428.2800000003</v>
      </c>
      <c r="D30" s="50">
        <v>23428.79</v>
      </c>
      <c r="E30" s="49">
        <v>2976054.2</v>
      </c>
      <c r="F30" s="50">
        <v>9099.6299999999992</v>
      </c>
      <c r="G30" s="49">
        <v>15623012.239999998</v>
      </c>
      <c r="H30" s="50">
        <v>84498.18</v>
      </c>
      <c r="I30" s="51">
        <f t="shared" si="3"/>
        <v>26261494.719999999</v>
      </c>
      <c r="J30" s="50">
        <f t="shared" si="4"/>
        <v>117026.59999999999</v>
      </c>
    </row>
    <row r="31" spans="1:10" s="48" customFormat="1" ht="12.75">
      <c r="A31" s="47">
        <f t="shared" si="5"/>
        <v>43134</v>
      </c>
      <c r="C31" s="49">
        <v>8909020.4800000004</v>
      </c>
      <c r="D31" s="50">
        <v>27240.399999999994</v>
      </c>
      <c r="E31" s="49">
        <v>5597575.1999999993</v>
      </c>
      <c r="F31" s="50">
        <v>17115.259999999998</v>
      </c>
      <c r="G31" s="49">
        <v>17339791.919999998</v>
      </c>
      <c r="H31" s="50">
        <v>90340.11</v>
      </c>
      <c r="I31" s="51">
        <f t="shared" si="3"/>
        <v>31846387.599999998</v>
      </c>
      <c r="J31" s="50">
        <f t="shared" si="4"/>
        <v>134695.76999999999</v>
      </c>
    </row>
    <row r="32" spans="1:10" s="48" customFormat="1" ht="12.75">
      <c r="A32" s="47">
        <f t="shared" si="5"/>
        <v>43165</v>
      </c>
      <c r="C32" s="49">
        <v>6529001.2000000002</v>
      </c>
      <c r="D32" s="50">
        <v>19963.190000000002</v>
      </c>
      <c r="E32" s="49">
        <v>3118974.92</v>
      </c>
      <c r="F32" s="50">
        <v>9536.6400000000012</v>
      </c>
      <c r="G32" s="49">
        <v>13758098.640000004</v>
      </c>
      <c r="H32" s="50">
        <v>76704.23</v>
      </c>
      <c r="I32" s="51">
        <f t="shared" si="3"/>
        <v>23406074.760000005</v>
      </c>
      <c r="J32" s="50">
        <f t="shared" si="4"/>
        <v>106204.06</v>
      </c>
    </row>
    <row r="33" spans="1:10" s="48" customFormat="1" ht="12.75">
      <c r="A33" s="47">
        <f t="shared" si="5"/>
        <v>43196</v>
      </c>
      <c r="C33" s="49">
        <v>7198530.04</v>
      </c>
      <c r="D33" s="50">
        <v>22010.36</v>
      </c>
      <c r="E33" s="49">
        <v>3961531.08</v>
      </c>
      <c r="F33" s="50">
        <v>12112.85</v>
      </c>
      <c r="G33" s="49">
        <v>14916399.079999998</v>
      </c>
      <c r="H33" s="50">
        <v>81322.549999999988</v>
      </c>
      <c r="I33" s="51">
        <f t="shared" si="3"/>
        <v>26076460.199999999</v>
      </c>
      <c r="J33" s="50">
        <f t="shared" si="4"/>
        <v>115445.75999999998</v>
      </c>
    </row>
    <row r="34" spans="1:10" s="48" customFormat="1" ht="12.75">
      <c r="A34" s="47">
        <f t="shared" si="5"/>
        <v>43227</v>
      </c>
      <c r="C34" s="49">
        <v>6950567.96</v>
      </c>
      <c r="D34" s="50">
        <v>21252.200000000004</v>
      </c>
      <c r="E34" s="49">
        <v>4412617.04</v>
      </c>
      <c r="F34" s="50">
        <v>13492.109999999999</v>
      </c>
      <c r="G34" s="49">
        <v>15286599.240000002</v>
      </c>
      <c r="H34" s="50">
        <v>82071.41</v>
      </c>
      <c r="I34" s="51">
        <f t="shared" si="3"/>
        <v>26649784.240000002</v>
      </c>
      <c r="J34" s="50">
        <f t="shared" si="4"/>
        <v>116815.72</v>
      </c>
    </row>
    <row r="35" spans="1:10" s="48" customFormat="1" ht="12.75">
      <c r="A35" s="47">
        <f t="shared" si="5"/>
        <v>43258</v>
      </c>
      <c r="C35" s="52">
        <v>8772457.9199999999</v>
      </c>
      <c r="D35" s="53">
        <v>26822.829999999998</v>
      </c>
      <c r="E35" s="52">
        <v>5277673.1599999992</v>
      </c>
      <c r="F35" s="53">
        <v>16137.12</v>
      </c>
      <c r="G35" s="52">
        <v>19880996.32</v>
      </c>
      <c r="H35" s="53">
        <v>100651.48</v>
      </c>
      <c r="I35" s="54">
        <f t="shared" si="3"/>
        <v>33931127.399999999</v>
      </c>
      <c r="J35" s="53">
        <f t="shared" si="4"/>
        <v>143611.43</v>
      </c>
    </row>
    <row r="36" spans="1:10" s="21" customFormat="1">
      <c r="A36" s="13" t="s">
        <v>5</v>
      </c>
      <c r="C36" s="8">
        <f>SUM(C24:C35)</f>
        <v>96117991.079999998</v>
      </c>
      <c r="D36" s="9">
        <f>SUM(D24:D35)</f>
        <v>293892.24000000005</v>
      </c>
      <c r="E36" s="8">
        <f>SUM(E24:E35)</f>
        <v>47989602.919999994</v>
      </c>
      <c r="F36" s="9">
        <f>SUM(F24:F35)</f>
        <v>146733.94</v>
      </c>
      <c r="G36" s="8">
        <f>SUM(G24:G35)</f>
        <v>200104257.36000001</v>
      </c>
      <c r="H36" s="38">
        <f>SUM(H24:H35)</f>
        <v>1054929.17</v>
      </c>
      <c r="I36" s="41">
        <f>SUM(I24:I35)</f>
        <v>344211851.35999995</v>
      </c>
      <c r="J36" s="38">
        <f>SUM(J24:J35)</f>
        <v>1495555.35</v>
      </c>
    </row>
    <row r="37" spans="1:10" s="21" customFormat="1" ht="7.5" customHeight="1">
      <c r="A37" s="13"/>
      <c r="C37" s="8"/>
      <c r="D37" s="9"/>
      <c r="E37" s="8"/>
      <c r="F37" s="9"/>
      <c r="G37" s="8"/>
      <c r="H37" s="38"/>
      <c r="I37" s="41"/>
      <c r="J37" s="38"/>
    </row>
    <row r="38" spans="1:10" s="21" customFormat="1">
      <c r="A38" s="46" t="s">
        <v>5</v>
      </c>
      <c r="C38" s="8" t="s">
        <v>38</v>
      </c>
      <c r="D38" s="9"/>
      <c r="E38" s="45">
        <f>(C36+E36)/I36</f>
        <v>0.41865959417324816</v>
      </c>
      <c r="F38" s="9"/>
      <c r="G38" s="8" t="s">
        <v>36</v>
      </c>
      <c r="H38" s="45">
        <f>G36/I36</f>
        <v>0.58134040582675206</v>
      </c>
      <c r="I38" s="41"/>
      <c r="J38" s="38"/>
    </row>
    <row r="39" spans="1:10" s="21" customFormat="1">
      <c r="A39" s="46"/>
      <c r="C39" s="8" t="s">
        <v>39</v>
      </c>
      <c r="D39" s="9"/>
      <c r="E39" s="45">
        <f>(D36+F36)/J36</f>
        <v>0.29462378640817272</v>
      </c>
      <c r="F39" s="9"/>
      <c r="G39" s="8" t="s">
        <v>37</v>
      </c>
      <c r="H39" s="45">
        <f>H36/J36</f>
        <v>0.70537621359182723</v>
      </c>
      <c r="I39" s="41"/>
      <c r="J39" s="38"/>
    </row>
    <row r="40" spans="1:10" ht="7.5" customHeight="1">
      <c r="A40" s="26"/>
      <c r="G40" s="3"/>
    </row>
    <row r="41" spans="1:10" s="48" customFormat="1" ht="12.75">
      <c r="A41" s="47">
        <f>A35+31</f>
        <v>43289</v>
      </c>
      <c r="C41" s="49">
        <v>8687505.6799999997</v>
      </c>
      <c r="D41" s="50">
        <v>26563.079999999994</v>
      </c>
      <c r="E41" s="49">
        <v>6013402.7999999998</v>
      </c>
      <c r="F41" s="50">
        <v>18386.7</v>
      </c>
      <c r="G41" s="49">
        <v>22084907.879999999</v>
      </c>
      <c r="H41" s="50">
        <v>96898.989999999991</v>
      </c>
      <c r="I41" s="51">
        <f t="shared" ref="I41:I52" si="6">C41+E41+G41</f>
        <v>36785816.359999999</v>
      </c>
      <c r="J41" s="50">
        <f t="shared" ref="J41:J52" si="7">D41+F41+H41</f>
        <v>141848.76999999999</v>
      </c>
    </row>
    <row r="42" spans="1:10" s="48" customFormat="1" ht="12.75">
      <c r="A42" s="47">
        <f t="shared" si="5"/>
        <v>43320</v>
      </c>
      <c r="C42" s="49">
        <v>9246488.8000000007</v>
      </c>
      <c r="D42" s="50">
        <v>28272.25</v>
      </c>
      <c r="E42" s="49">
        <v>6415872.1200000001</v>
      </c>
      <c r="F42" s="50">
        <v>19617.309999999998</v>
      </c>
      <c r="G42" s="49">
        <v>19874187.960000001</v>
      </c>
      <c r="H42" s="50">
        <v>99523.4</v>
      </c>
      <c r="I42" s="51">
        <f t="shared" si="6"/>
        <v>35536548.880000003</v>
      </c>
      <c r="J42" s="50">
        <f t="shared" si="7"/>
        <v>147412.96</v>
      </c>
    </row>
    <row r="43" spans="1:10" s="48" customFormat="1" ht="12.75">
      <c r="A43" s="47">
        <f t="shared" si="5"/>
        <v>43351</v>
      </c>
      <c r="C43" s="49">
        <v>8613626.2800000012</v>
      </c>
      <c r="D43" s="50">
        <v>26337.200000000004</v>
      </c>
      <c r="E43" s="49">
        <v>5722410.7599999998</v>
      </c>
      <c r="F43" s="50">
        <v>17496.960000000003</v>
      </c>
      <c r="G43" s="49">
        <v>18477417.640000001</v>
      </c>
      <c r="H43" s="50">
        <v>93944.44</v>
      </c>
      <c r="I43" s="51">
        <f t="shared" si="6"/>
        <v>32813454.68</v>
      </c>
      <c r="J43" s="50">
        <f t="shared" si="7"/>
        <v>137778.6</v>
      </c>
    </row>
    <row r="44" spans="1:10" s="48" customFormat="1" ht="12.75">
      <c r="A44" s="47">
        <f t="shared" si="5"/>
        <v>43382</v>
      </c>
      <c r="C44" s="49">
        <v>8164937.0800000001</v>
      </c>
      <c r="D44" s="50">
        <v>24965.279999999999</v>
      </c>
      <c r="E44" s="49">
        <v>5781368.04</v>
      </c>
      <c r="F44" s="50">
        <v>17677.23</v>
      </c>
      <c r="G44" s="49">
        <v>15385896.240000004</v>
      </c>
      <c r="H44" s="50">
        <v>82431</v>
      </c>
      <c r="I44" s="51">
        <f t="shared" si="6"/>
        <v>29332201.360000007</v>
      </c>
      <c r="J44" s="50">
        <f t="shared" si="7"/>
        <v>125073.51</v>
      </c>
    </row>
    <row r="45" spans="1:10" s="48" customFormat="1" ht="12.75">
      <c r="A45" s="47">
        <f t="shared" si="5"/>
        <v>43413</v>
      </c>
      <c r="C45" s="49">
        <v>7954054.1600000001</v>
      </c>
      <c r="D45" s="50">
        <v>24320.469999999994</v>
      </c>
      <c r="E45" s="49">
        <v>4406780.76</v>
      </c>
      <c r="F45" s="50">
        <v>13474.27</v>
      </c>
      <c r="G45" s="49">
        <v>17253173.52</v>
      </c>
      <c r="H45" s="50">
        <v>90309.290000000008</v>
      </c>
      <c r="I45" s="51">
        <f t="shared" si="6"/>
        <v>29614008.439999998</v>
      </c>
      <c r="J45" s="50">
        <f t="shared" si="7"/>
        <v>128104.03</v>
      </c>
    </row>
    <row r="46" spans="1:10" s="48" customFormat="1" ht="12.75">
      <c r="A46" s="47">
        <f t="shared" si="5"/>
        <v>43444</v>
      </c>
      <c r="C46" s="49">
        <v>7766858.1600000001</v>
      </c>
      <c r="D46" s="50">
        <v>23748.109999999997</v>
      </c>
      <c r="E46" s="49">
        <v>6312339.3999999994</v>
      </c>
      <c r="F46" s="50">
        <v>19300.730000000003</v>
      </c>
      <c r="G46" s="49">
        <v>14097705.600000001</v>
      </c>
      <c r="H46" s="50">
        <v>77851.749999999985</v>
      </c>
      <c r="I46" s="51">
        <f t="shared" si="6"/>
        <v>28176903.16</v>
      </c>
      <c r="J46" s="50">
        <f t="shared" si="7"/>
        <v>120900.58999999998</v>
      </c>
    </row>
    <row r="47" spans="1:10" s="48" customFormat="1" ht="12.75">
      <c r="A47" s="47">
        <f t="shared" si="5"/>
        <v>43475</v>
      </c>
      <c r="C47" s="49">
        <v>7496928.8399999999</v>
      </c>
      <c r="D47" s="50">
        <v>22922.74</v>
      </c>
      <c r="E47" s="49">
        <v>4849858.28</v>
      </c>
      <c r="F47" s="50">
        <v>14829.029999999999</v>
      </c>
      <c r="G47" s="49">
        <v>13736833</v>
      </c>
      <c r="H47" s="50">
        <v>76830.429999999993</v>
      </c>
      <c r="I47" s="51">
        <f t="shared" si="6"/>
        <v>26083620.120000001</v>
      </c>
      <c r="J47" s="50">
        <f t="shared" si="7"/>
        <v>114582.2</v>
      </c>
    </row>
    <row r="48" spans="1:10" s="48" customFormat="1" ht="12.75">
      <c r="A48" s="47">
        <f t="shared" si="5"/>
        <v>43506</v>
      </c>
      <c r="C48" s="49">
        <v>7997289.7999999998</v>
      </c>
      <c r="D48" s="50">
        <v>24452.66</v>
      </c>
      <c r="E48" s="49">
        <v>4998145</v>
      </c>
      <c r="F48" s="50">
        <v>15282.429999999998</v>
      </c>
      <c r="G48" s="49">
        <v>17263443.560000002</v>
      </c>
      <c r="H48" s="50">
        <v>89060.010000000009</v>
      </c>
      <c r="I48" s="51">
        <f t="shared" si="6"/>
        <v>30258878.360000003</v>
      </c>
      <c r="J48" s="50">
        <f t="shared" si="7"/>
        <v>128795.1</v>
      </c>
    </row>
    <row r="49" spans="1:12" s="48" customFormat="1" ht="12.75">
      <c r="A49" s="47">
        <f t="shared" si="5"/>
        <v>43537</v>
      </c>
      <c r="C49" s="49">
        <v>7918655.1200000001</v>
      </c>
      <c r="D49" s="50">
        <v>24212.239999999998</v>
      </c>
      <c r="E49" s="49">
        <v>4478285.8000000007</v>
      </c>
      <c r="F49" s="50">
        <v>13692.890000000001</v>
      </c>
      <c r="G49" s="49">
        <v>12639105.599999998</v>
      </c>
      <c r="H49" s="50">
        <v>72297.98000000001</v>
      </c>
      <c r="I49" s="51">
        <f t="shared" si="6"/>
        <v>25036046.52</v>
      </c>
      <c r="J49" s="50">
        <f t="shared" si="7"/>
        <v>110203.11000000002</v>
      </c>
    </row>
    <row r="50" spans="1:12" s="48" customFormat="1" ht="12.75">
      <c r="A50" s="47">
        <f t="shared" si="5"/>
        <v>43568</v>
      </c>
      <c r="C50" s="49">
        <v>9142397.5999999996</v>
      </c>
      <c r="D50" s="50">
        <v>27953.989999999998</v>
      </c>
      <c r="E50" s="49">
        <v>5423713.5599999996</v>
      </c>
      <c r="F50" s="50">
        <v>16583.660000000003</v>
      </c>
      <c r="G50" s="49">
        <v>12878443.160000002</v>
      </c>
      <c r="H50" s="50">
        <v>74006.98000000001</v>
      </c>
      <c r="I50" s="51">
        <f t="shared" si="6"/>
        <v>27444554.32</v>
      </c>
      <c r="J50" s="50">
        <f t="shared" si="7"/>
        <v>118544.63</v>
      </c>
    </row>
    <row r="51" spans="1:12" s="48" customFormat="1" ht="12.75">
      <c r="A51" s="47">
        <f t="shared" si="5"/>
        <v>43599</v>
      </c>
      <c r="C51" s="49">
        <v>7413604.1200000001</v>
      </c>
      <c r="D51" s="50">
        <v>22668</v>
      </c>
      <c r="E51" s="49">
        <v>5262639.4400000004</v>
      </c>
      <c r="F51" s="50">
        <v>16091.14</v>
      </c>
      <c r="G51" s="49">
        <v>13983269.079999998</v>
      </c>
      <c r="H51" s="50">
        <v>77726.8</v>
      </c>
      <c r="I51" s="51">
        <f t="shared" si="6"/>
        <v>26659512.640000001</v>
      </c>
      <c r="J51" s="50">
        <f t="shared" si="7"/>
        <v>116485.94</v>
      </c>
    </row>
    <row r="52" spans="1:12" s="48" customFormat="1" ht="12.75">
      <c r="A52" s="47">
        <f t="shared" si="5"/>
        <v>43630</v>
      </c>
      <c r="C52" s="52">
        <v>9125679.0399999991</v>
      </c>
      <c r="D52" s="53">
        <v>27902.860000000004</v>
      </c>
      <c r="E52" s="52">
        <v>5647098.7999999998</v>
      </c>
      <c r="F52" s="53">
        <v>17266.689999999999</v>
      </c>
      <c r="G52" s="52">
        <v>18193504.520000003</v>
      </c>
      <c r="H52" s="53">
        <v>93265.08</v>
      </c>
      <c r="I52" s="54">
        <f t="shared" si="6"/>
        <v>32966282.360000003</v>
      </c>
      <c r="J52" s="53">
        <f t="shared" si="7"/>
        <v>138434.63</v>
      </c>
    </row>
    <row r="53" spans="1:12" s="21" customFormat="1">
      <c r="A53" s="13" t="s">
        <v>6</v>
      </c>
      <c r="C53" s="8">
        <f>SUM(C41:C52)</f>
        <v>99528024.680000007</v>
      </c>
      <c r="D53" s="9">
        <f>SUM(D41:D52)</f>
        <v>304318.87999999995</v>
      </c>
      <c r="E53" s="8">
        <f>SUM(E41:E52)</f>
        <v>65311914.75999999</v>
      </c>
      <c r="F53" s="9">
        <f>SUM(F41:F52)</f>
        <v>199699.04000000004</v>
      </c>
      <c r="G53" s="8">
        <f>SUM(G41:G52)</f>
        <v>195867887.76000002</v>
      </c>
      <c r="H53" s="38">
        <f>SUM(H41:H52)</f>
        <v>1024146.15</v>
      </c>
      <c r="I53" s="41">
        <f>SUM(I41:I52)</f>
        <v>360707827.20000005</v>
      </c>
      <c r="J53" s="9">
        <f>SUM(J41:J52)</f>
        <v>1528164.0699999998</v>
      </c>
    </row>
    <row r="54" spans="1:12">
      <c r="A54" s="26"/>
      <c r="L54" s="58"/>
    </row>
    <row r="55" spans="1:12">
      <c r="A55" s="46" t="s">
        <v>6</v>
      </c>
      <c r="C55" s="8" t="s">
        <v>38</v>
      </c>
      <c r="D55" s="9"/>
      <c r="E55" s="45">
        <f>(C53+E53)/I53</f>
        <v>0.45699019264309432</v>
      </c>
      <c r="F55" s="9"/>
      <c r="G55" s="8" t="s">
        <v>36</v>
      </c>
      <c r="H55" s="45">
        <f>G53/I53</f>
        <v>0.54300980735690563</v>
      </c>
      <c r="L55" s="58"/>
    </row>
    <row r="56" spans="1:12">
      <c r="A56" s="46"/>
      <c r="C56" s="8" t="s">
        <v>39</v>
      </c>
      <c r="D56" s="9"/>
      <c r="E56" s="45">
        <f>(D53+F53)/J53</f>
        <v>0.32981924512856792</v>
      </c>
      <c r="F56" s="9"/>
      <c r="G56" s="8" t="s">
        <v>37</v>
      </c>
      <c r="H56" s="45">
        <f>H53/J53</f>
        <v>0.67018075487143214</v>
      </c>
    </row>
    <row r="58" spans="1:12">
      <c r="A58" s="68" t="s">
        <v>48</v>
      </c>
      <c r="B58" s="68"/>
      <c r="C58" s="68"/>
      <c r="D58" s="68"/>
      <c r="E58" s="68"/>
      <c r="F58" s="68"/>
      <c r="G58" s="68"/>
      <c r="H58" s="68"/>
      <c r="I58" s="68"/>
      <c r="J58" s="68"/>
    </row>
    <row r="59" spans="1:12">
      <c r="A59" s="68"/>
      <c r="B59" s="68"/>
      <c r="C59" s="68"/>
      <c r="D59" s="68"/>
      <c r="E59" s="68"/>
      <c r="F59" s="68"/>
      <c r="G59" s="68"/>
      <c r="H59" s="68"/>
      <c r="I59" s="68"/>
      <c r="J59" s="68"/>
    </row>
    <row r="60" spans="1:12">
      <c r="A60" s="68"/>
      <c r="B60" s="68"/>
      <c r="C60" s="68"/>
      <c r="D60" s="68"/>
      <c r="E60" s="68"/>
      <c r="F60" s="68"/>
      <c r="G60" s="68"/>
      <c r="H60" s="68"/>
      <c r="I60" s="68"/>
      <c r="J60" s="68"/>
    </row>
    <row r="61" spans="1:12">
      <c r="A61" s="68"/>
      <c r="B61" s="68"/>
      <c r="C61" s="68"/>
      <c r="D61" s="68"/>
      <c r="E61" s="68"/>
      <c r="F61" s="68"/>
      <c r="G61" s="68"/>
      <c r="H61" s="68"/>
      <c r="I61" s="68"/>
      <c r="J61" s="68"/>
    </row>
    <row r="62" spans="1:12" ht="15.75" thickBot="1"/>
    <row r="63" spans="1:12">
      <c r="F63" s="59" t="s">
        <v>44</v>
      </c>
      <c r="G63" s="60"/>
      <c r="H63" s="21"/>
      <c r="I63" s="65" t="s">
        <v>45</v>
      </c>
      <c r="J63" s="66"/>
    </row>
    <row r="64" spans="1:12">
      <c r="A64" s="55" t="s">
        <v>40</v>
      </c>
      <c r="C64" s="56">
        <f>1000/7.48</f>
        <v>133.68983957219251</v>
      </c>
      <c r="D64" s="7" t="s">
        <v>41</v>
      </c>
      <c r="F64" s="61">
        <f>C53/1000*C65</f>
        <v>395184.68690176867</v>
      </c>
      <c r="G64" s="62" t="s">
        <v>46</v>
      </c>
      <c r="H64" s="21"/>
      <c r="I64" s="61">
        <f>E53/1000*C65</f>
        <v>259326.64360987899</v>
      </c>
      <c r="J64" s="62" t="s">
        <v>46</v>
      </c>
    </row>
    <row r="65" spans="1:10" ht="15.75" thickBot="1">
      <c r="A65" s="55" t="s">
        <v>42</v>
      </c>
      <c r="C65" s="7">
        <f>2.97*1.336898</f>
        <v>3.9705870600000002</v>
      </c>
      <c r="D65" s="7" t="s">
        <v>43</v>
      </c>
      <c r="F65" s="63">
        <f>F64-D53</f>
        <v>90865.806901768723</v>
      </c>
      <c r="G65" s="64" t="s">
        <v>47</v>
      </c>
      <c r="H65" s="21"/>
      <c r="I65" s="67">
        <f>I64-F53</f>
        <v>59627.603609878948</v>
      </c>
      <c r="J65" s="64" t="s">
        <v>47</v>
      </c>
    </row>
    <row r="66" spans="1:10">
      <c r="C66" s="57"/>
    </row>
  </sheetData>
  <mergeCells count="17">
    <mergeCell ref="A21:A22"/>
    <mergeCell ref="A38:A39"/>
    <mergeCell ref="A55:A56"/>
    <mergeCell ref="A58:J61"/>
    <mergeCell ref="I63:J63"/>
    <mergeCell ref="F63:G63"/>
    <mergeCell ref="I4:J4"/>
    <mergeCell ref="I5:J5"/>
    <mergeCell ref="A1:J1"/>
    <mergeCell ref="A2:J2"/>
    <mergeCell ref="A4:A6"/>
    <mergeCell ref="C4:D4"/>
    <mergeCell ref="C5:D5"/>
    <mergeCell ref="E4:F4"/>
    <mergeCell ref="E5:F5"/>
    <mergeCell ref="G4:H4"/>
    <mergeCell ref="G5:H5"/>
  </mergeCells>
  <pageMargins left="0" right="0" top="0.25" bottom="0.25" header="0.05" footer="0.05"/>
  <pageSetup orientation="landscape" horizontalDpi="300" verticalDpi="300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Caldwell</vt:lpstr>
      <vt:lpstr>Lyon</vt:lpstr>
      <vt:lpstr>Combined</vt:lpstr>
      <vt:lpstr>Combined!Print_Titles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2020-01-17T03:25:39Z</cp:lastPrinted>
  <dcterms:created xsi:type="dcterms:W3CDTF">2019-12-29T20:28:36Z</dcterms:created>
  <dcterms:modified xsi:type="dcterms:W3CDTF">2020-01-17T03:25:40Z</dcterms:modified>
</cp:coreProperties>
</file>