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5595" windowHeight="6150" activeTab="1"/>
  </bookViews>
  <sheets>
    <sheet name="Line Extensions Contract A" sheetId="1" r:id="rId1"/>
    <sheet name="Soft Costs" sheetId="2" r:id="rId2"/>
  </sheets>
  <definedNames/>
  <calcPr fullCalcOnLoad="1"/>
</workbook>
</file>

<file path=xl/sharedStrings.xml><?xml version="1.0" encoding="utf-8"?>
<sst xmlns="http://schemas.openxmlformats.org/spreadsheetml/2006/main" count="298" uniqueCount="116">
  <si>
    <t>Item</t>
  </si>
  <si>
    <t>Description</t>
  </si>
  <si>
    <t>Qty</t>
  </si>
  <si>
    <t>Unit</t>
  </si>
  <si>
    <t>Unit Price</t>
  </si>
  <si>
    <t>LF</t>
  </si>
  <si>
    <t>EA</t>
  </si>
  <si>
    <t>Qty.</t>
  </si>
  <si>
    <t>SY</t>
  </si>
  <si>
    <t>Construction/As-Built Amounts</t>
  </si>
  <si>
    <t>Amount Over/Under</t>
  </si>
  <si>
    <t>Amount ($)</t>
  </si>
  <si>
    <t>LS</t>
  </si>
  <si>
    <t>Bid Value ($)</t>
  </si>
  <si>
    <t>Actual Qty.</t>
  </si>
  <si>
    <t>Actual Value ($)</t>
  </si>
  <si>
    <t>CY</t>
  </si>
  <si>
    <t>2013 Water System Improvements - Contract A - Water Lines</t>
  </si>
  <si>
    <t>City of Princeton, KY</t>
  </si>
  <si>
    <t>H &amp; D Project No. 1037-07</t>
  </si>
  <si>
    <t>Bid Date:  Tuesday, May 22, 2018, at 11:00 a.m. local time</t>
  </si>
  <si>
    <t>Contract Awarded To: JSJ Construction, LLC</t>
  </si>
  <si>
    <t>16-inch C905 PVC DR 21 Water Line complete and in place including fittings with restraint, concrete thrust blocking, tracer wire, testing, seeding and strawing in easement/ROW areas</t>
  </si>
  <si>
    <t>16-inch C905 PVC DR 21 Water Line complete and in place including fittings with restraint, concrete thrust blocking, tracer wire, and testing in traffic areas</t>
  </si>
  <si>
    <t>16-inch PC 250 MJ DIP Water Line complete and in place including fittings with restraint, concrete thrust blocking, and testing, in traffic areas (Sta 25+00 to 25+81; sta 43+11 to 44+06)</t>
  </si>
  <si>
    <t>8-inch Class 200 PVC Water Line complete and in place including fittings with restraint, concrete thrust blocking, tracer wire, testing, seeding and strawing in easement/ROW areas</t>
  </si>
  <si>
    <t>8-inch Class 200 PVC Water Line complete and in place including fittings with restraint, concrete thrust blocking, tracer wire, and testing in traffic areas</t>
  </si>
  <si>
    <t>6-inch Class 200 PVC Water Line complete and in place including fittings with restraint, concrete thrust blocking, tracer wire, testing, seeding and strawing in easement/ROW areas</t>
  </si>
  <si>
    <t>6-inch Class 200 PVC Water Line complete and in place including fittings with restraint, concrete thrust blocking, tracer wire, and testing in traffic areas</t>
  </si>
  <si>
    <t>2-inch Class 200 PVC Water Line complete and in place including fittings with restraint, concrete thrust blocking, tracer wire, testing, seeding and strawing in easement/ROW areas</t>
  </si>
  <si>
    <t>16-inch DIP mounted on bridge complete and in place including but not limited to all joint restraint, expansion joint, brackets, pipe hangers, insulation, anchoring, core drilling, wing wall restoration (Sta 45+15 to 46+75)</t>
  </si>
  <si>
    <t>30-inch Steel Casing (min wall thickness 0.375-inch) with fusible 16-inch C905 PVC and tracer wire, with spacers, end seals and other appurtenances for a complete installation, installed under State Hwys by Bore and Jack</t>
  </si>
  <si>
    <t>16-inch Steel Casing (min wall thickness 0.312-inch) with 8-inch CL 350 DIP and tracer wire, with spacers, end seals and other appurtenances for a complete installation, installed under State Hwys by Bore and Jack</t>
  </si>
  <si>
    <t>16-inch Steel Casing (min wall thickness 0.312-inch) with fusible 8-inch C900 PVC and tracer wire, with spacers, end seals and other appurtenances for a complete installation, installed under State Hwys by Bore and Jack</t>
  </si>
  <si>
    <t>16-inch C905 PVC Pipe Restraint Harnesses at various locations shown on the Plans</t>
  </si>
  <si>
    <t>16-inch MJ DIP Pipe Restraint at various locations shown on the Plans</t>
  </si>
  <si>
    <t>16-inch Butterfly Valve and Valve Box complete, in place and accepted</t>
  </si>
  <si>
    <t>8-inch Gate Valve and Valve Box complete, in place and accepted</t>
  </si>
  <si>
    <t>6-inch Gate Valve and Valve Box complete, in place and accepted</t>
  </si>
  <si>
    <t>6-inch Inserta Valve and Valve Box complete, in place and accepted</t>
  </si>
  <si>
    <t>8 x 8-inch Tapping Sleeve and Valves at various locations shown on the plans</t>
  </si>
  <si>
    <t>6 x 6-inch Tapping Sleeve and Valves at various locations shown on the plans</t>
  </si>
  <si>
    <t>6 x 2-inch Tapping Sleeve and Valves at various locations shown on the plans</t>
  </si>
  <si>
    <t>6-inch Check Valve Assemblies on existing water lines, including Insertion Valve, two 6-inch TSVs, Vault, Drain, DI Piping with restraint per Detail 6 on Sheet D-2</t>
  </si>
  <si>
    <t>Connection No. 1 - 16-inch Water Line Tie-in including 16 x 16-inch Tapping Sleeve and 16-inch Butterfly Valve, cutting and capping existing 10-inch Water Line, and including any ancillaries that may be considered incidental complete and in place to complete the connection (sta. 0+00)</t>
  </si>
  <si>
    <t>Connection No. 2 - Connection to existing 2-inch Water Line with installation of 16 x 6 Tee, 6 x 2 Tee, 6-inch Cap, 2-inch TSV, associated pipe, any other fittings, and including any ancillaries that may be considered incidental to complete the connection (Sta. 3+30)</t>
  </si>
  <si>
    <t>Connection No. 3 - Connection to existing 6-inch Water Line with installation of 16 x 6 Tee, 6-inch GV, 6-inch Cap on Existing Line, associated pipe, any other fittings, and including any ancillaries that may be considered incidental to complete the connection (Sta. 19+541)</t>
  </si>
  <si>
    <t>Connection No. 4 - Connection to existing 4-inch Water Line with installation of 16 x 6 Tee, 6 x 4 Reducer, 4-inch Cap on Existing Line, associated pipe, any other fittings, and including any ancillaries that may be considered incidental to complete the connection (Sta. 19+58)</t>
  </si>
  <si>
    <t>Connection No. 5 - Connection to existing 4-inch Water Line with installation of 16 x 6 Tee, 6-inch GV, 6 x 4 Reducer, 4-inch Cap on Existing Line, associated pipe, any other fittings, and including any ancillaries that may be considered incidental to complete the connection (Sta. 25+40)</t>
  </si>
  <si>
    <t>Connection No. 6 - Connection to existing 4-inch Water Line with installation of 16 x 6 Tee, 6-inch GV, FH Assembly, 6 x 4 Reducer, 4-inch Cap on Existing Line, associated pipe, any other fittings, and including any ancillaries that may be considered incidental to complete the connection (Sta. 48+51)</t>
  </si>
  <si>
    <t>Connection No. 7 - Connection to existing 6-inch Water Line with installation of 16 x 6 Tee, 6-inch TSV, 6-inch Cap on Existing Line, thrust restraint at end of capped line associated pipe, any other fittings, and including any ancillaries that may be considered incidental to complete the connection (Sta. 53+65)</t>
  </si>
  <si>
    <t>Connection No. 8 - Connection to existing 10-inch Water Line with installation of 16 x 10 Tee, 10-inch TSV, 10-inch Cap on Existing Line, thrust restraint at end of capped line, associated pipe, any other fittings, and including any ancillaries that may be considered incidental to complete the connection (Sta. 80+48)</t>
  </si>
  <si>
    <t>2-inch ARV Assemblies with Saddles on 16-inch WL in easement area</t>
  </si>
  <si>
    <t>2-inch offset ARV Assemblies with Saddles on 16-inch WL in traffic area</t>
  </si>
  <si>
    <t>1-inch ARV Assemblies on 8-inch WL</t>
  </si>
  <si>
    <t>2-inch Blowoff Assembly</t>
  </si>
  <si>
    <t>Fire Hydrant Assembly, complete and in place including Tee, Valve, Valve Box, Hydrant, RJ Glands/Gaskets at all connections and any other ancillaries that are considered incidental.</t>
  </si>
  <si>
    <t>4-inch Master Meter Assembly (no. 1, 3 &amp; 4) complete and in place including Vault, Drain, DI Piping with restraint, Isolation Valves, Insertion Valve, Turbine Meter, and any other ancillaries that are considered incidental to the installation of this pay item as detailed on Sheet C-14.</t>
  </si>
  <si>
    <t>6-inch Master Meter Assembly (No. 2) complete and in place including Vault, Drain, DI Piping with restraint, Isolation Valves, Insertion Valve, Turbine Meter, and any other ancillaries that are considered incidental to the installation of this pay item as detailed on Sheet C-14.</t>
  </si>
  <si>
    <t>Water Meter Assembly including meter box, 10 LF of 3/4" HDPE CTS DR 9 service piping, new tapping saddle, corporation stop, associated valves and fittings, meter, excavation and backfill and restoration where directed by the Owner</t>
  </si>
  <si>
    <t>Water Service Reconnection including installation of corporation stop, tapping saddle, 3/4" or 1" HDPE CTS DR 9 service piping, tracer wire, coupling for reconnection to existing service line or assembly, all associated valves and fittings, excavation, backfill and restoration</t>
  </si>
  <si>
    <t>Additional 3/4" or 1" HDPE CTS DR 9 service piping above and beyond the 10 linear feet included in the Water Service and Water Reconnection pay items where may be required from the main line tap to the meter assembly (outside of roadways) including water service piping, tracer wire, coupling, trench excavation, backfill, and restoration.</t>
  </si>
  <si>
    <t>Free boring 3/4" or 1" HDPE service piping under streets and roads including excavation, boring, service pipe, tracer wire, alignment, backfill, and restoration.</t>
  </si>
  <si>
    <t>Trench Patch Pavement Repair in Streets and Roads</t>
  </si>
  <si>
    <t>Trench Patch Pavement Repair for Driveways</t>
  </si>
  <si>
    <t>Asphalt Pavement Binder in Trench (9-inch Depth)</t>
  </si>
  <si>
    <t>Asphalt Pavement Binder in Trench (5-inch Depth)</t>
  </si>
  <si>
    <t>2-inch Pavement Milling (One Lane Width)</t>
  </si>
  <si>
    <t>Asphalt Pavement Surface Full Width - (2-inch Depth)</t>
  </si>
  <si>
    <t>Undercut of Water Transmission Main Trench in excess of details shown on the Plans and as Specified in order to remove unsuitable materials</t>
  </si>
  <si>
    <t>Concrete Pavement Repair</t>
  </si>
  <si>
    <t>Crushed Stone Installation to refill undercut of unsuitable materials</t>
  </si>
  <si>
    <t>Silt Fence for Erosion and Sediment Control</t>
  </si>
  <si>
    <t>Rip Rap for Check Dams for Erosion and Sediment Control</t>
  </si>
  <si>
    <t>Straw Wattle for Erosion and Sediment Control</t>
  </si>
  <si>
    <t>Bacteriological Test Taps</t>
  </si>
  <si>
    <t>Concrete Encasement</t>
  </si>
  <si>
    <t>Flowable Fill Backfill (Line 3 - Sta 0+00 to 0+10) in Dawson Road at Pipe Connection</t>
  </si>
  <si>
    <t>Meter Box Replacement only where directed by Owner</t>
  </si>
  <si>
    <t>Allowance for Flaggers and Inspector from Paducah and Louisville RR while performing pipeline installation on Bridge over RR Tracks</t>
  </si>
  <si>
    <t>CO#1 - 24" hydrant extension</t>
  </si>
  <si>
    <t>CO#1 - 30" hydrant extension</t>
  </si>
  <si>
    <t>CO#1 - Labor/Equip for two hydrant swap outs</t>
  </si>
  <si>
    <t>CO#1 - Cutting out 24" storm casing</t>
  </si>
  <si>
    <t>CO#1 - 2" service connection Sta.29+85 Line 1</t>
  </si>
  <si>
    <t>CO#1 - Additional cost for Fire Hydrants</t>
  </si>
  <si>
    <t>CO#2 - APTUS Cost less the $95k in Line Item No.9</t>
  </si>
  <si>
    <t>CO#2 - JSJ Attorney Fees</t>
  </si>
  <si>
    <t>CO#2 - JSJ labor and equipment</t>
  </si>
  <si>
    <t>CO#2 - Traffic Control</t>
  </si>
  <si>
    <t>CO#2 - JSJ Overhead &amp; Profit (10%)</t>
  </si>
  <si>
    <t>CO#2 - APTUS additional costs due to downtime</t>
  </si>
  <si>
    <t>Original Contract Amount</t>
  </si>
  <si>
    <t>N/A</t>
  </si>
  <si>
    <t>HR</t>
  </si>
  <si>
    <t xml:space="preserve">SCHEDULE A TOTALS = </t>
  </si>
  <si>
    <t>Revised Contract Amount With Previously Approved Change Orders</t>
  </si>
  <si>
    <t>SCHEDULE A: AS-BUILT CONTRACT VALUE</t>
  </si>
  <si>
    <t>Value ($)</t>
  </si>
  <si>
    <t>Final Adjusting Change Order (Change Order #3) Supplemental Information</t>
  </si>
  <si>
    <t>Task</t>
  </si>
  <si>
    <t>Contract A</t>
  </si>
  <si>
    <t>Contract B</t>
  </si>
  <si>
    <t>Study/Report Phase</t>
  </si>
  <si>
    <t>Engineering Design</t>
  </si>
  <si>
    <t>Engineering Construction Administration</t>
  </si>
  <si>
    <t>Resident Project Inspection</t>
  </si>
  <si>
    <t>Totals =</t>
  </si>
  <si>
    <t>Engineering Costs - Hethcoat &amp; Davis</t>
  </si>
  <si>
    <t>Planters Bank - Loan Fee</t>
  </si>
  <si>
    <t>Planters Bank Interest</t>
  </si>
  <si>
    <t>Bond Counsel - Rubin &amp; Hays</t>
  </si>
  <si>
    <t>Local Counsel - Todd Wetzel</t>
  </si>
  <si>
    <t>Easements</t>
  </si>
  <si>
    <t>Woodall Agency - Bonding</t>
  </si>
  <si>
    <t>Loan Costs of Closing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</si>
</sst>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_);\(#,##0.0\)"/>
    <numFmt numFmtId="170" formatCode="#,##0.0"/>
    <numFmt numFmtId="171" formatCode="0.000"/>
    <numFmt numFmtId="172" formatCode="#,##0.000_);\(#,##0.000\)"/>
    <numFmt numFmtId="173" formatCode="_(&quot;$&quot;* #,##0.00_);_(&quot;$&quot;* \(#,##0.00\);_(&quot;$&quot;* &quot;-&quot;_);_(@_)"/>
    <numFmt numFmtId="174" formatCode="_(* #,##0_);_(* \(#,##0\);_(* &quot;-&quot;??_);_(@_)"/>
    <numFmt numFmtId="175" formatCode="0.0"/>
    <numFmt numFmtId="176" formatCode="#,##0.00000"/>
    <numFmt numFmtId="177" formatCode="_(* #,##0.00000_);_(* \(#,##0.00000\);_(* &quot;-&quot;?????_);_(@_)"/>
    <numFmt numFmtId="178" formatCode="0.0000"/>
  </numFmts>
  <fonts count="46">
    <font>
      <sz val="10"/>
      <name val="Arial"/>
      <family val="0"/>
    </font>
    <font>
      <sz val="8"/>
      <name val="Arial"/>
      <family val="2"/>
    </font>
    <font>
      <b/>
      <sz val="16"/>
      <name val="Times New Roman"/>
      <family val="1"/>
    </font>
    <font>
      <sz val="16"/>
      <name val="Times New Roman"/>
      <family val="1"/>
    </font>
    <font>
      <sz val="11"/>
      <name val="Calibri"/>
      <family val="2"/>
    </font>
    <font>
      <u val="single"/>
      <sz val="11"/>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Times New Roman"/>
      <family val="1"/>
    </font>
    <font>
      <sz val="16"/>
      <color indexed="8"/>
      <name val="Times New Roman"/>
      <family val="1"/>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C0C0C0"/>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color indexed="63"/>
      </bottom>
    </border>
    <border>
      <left style="thin"/>
      <right style="medium"/>
      <top style="thin"/>
      <bottom>
        <color indexed="63"/>
      </bottom>
    </border>
    <border>
      <left>
        <color indexed="63"/>
      </left>
      <right>
        <color indexed="63"/>
      </right>
      <top style="thin"/>
      <bottom style="medium"/>
    </border>
    <border>
      <left>
        <color indexed="63"/>
      </left>
      <right/>
      <top/>
      <bottom style="thin"/>
    </border>
    <border>
      <left style="medium"/>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10" xfId="0" applyFont="1" applyBorder="1" applyAlignment="1">
      <alignment horizontal="center" vertical="center"/>
    </xf>
    <xf numFmtId="44" fontId="3" fillId="0" borderId="12" xfId="48" applyFont="1" applyBorder="1" applyAlignment="1">
      <alignment horizontal="center" vertical="center"/>
    </xf>
    <xf numFmtId="0" fontId="3" fillId="0" borderId="0" xfId="0" applyFont="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Border="1" applyAlignment="1">
      <alignment/>
    </xf>
    <xf numFmtId="0" fontId="2" fillId="0" borderId="0" xfId="0" applyFont="1" applyBorder="1" applyAlignment="1">
      <alignment horizontal="left"/>
    </xf>
    <xf numFmtId="0" fontId="3" fillId="0" borderId="11" xfId="0" applyFont="1" applyBorder="1" applyAlignment="1">
      <alignment horizontal="center" vertical="center"/>
    </xf>
    <xf numFmtId="0" fontId="2" fillId="0" borderId="13" xfId="0" applyFont="1" applyBorder="1" applyAlignment="1">
      <alignment horizontal="center"/>
    </xf>
    <xf numFmtId="0" fontId="2" fillId="0" borderId="10" xfId="0" applyFont="1" applyBorder="1" applyAlignment="1">
      <alignment horizontal="left"/>
    </xf>
    <xf numFmtId="0" fontId="2" fillId="0" borderId="12" xfId="0" applyFont="1" applyBorder="1" applyAlignment="1">
      <alignment horizontal="center"/>
    </xf>
    <xf numFmtId="0" fontId="44"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33" borderId="17" xfId="0" applyFont="1" applyFill="1" applyBorder="1" applyAlignment="1">
      <alignment/>
    </xf>
    <xf numFmtId="44" fontId="2" fillId="34" borderId="18" xfId="48" applyFont="1" applyFill="1" applyBorder="1" applyAlignment="1">
      <alignment horizontal="right"/>
    </xf>
    <xf numFmtId="0" fontId="2" fillId="33" borderId="19" xfId="0" applyFont="1" applyFill="1" applyBorder="1" applyAlignment="1">
      <alignment/>
    </xf>
    <xf numFmtId="44" fontId="2" fillId="33" borderId="18" xfId="0" applyNumberFormat="1" applyFont="1" applyFill="1" applyBorder="1" applyAlignment="1">
      <alignment/>
    </xf>
    <xf numFmtId="168" fontId="2" fillId="33" borderId="18" xfId="0" applyNumberFormat="1" applyFont="1" applyFill="1" applyBorder="1" applyAlignment="1">
      <alignment/>
    </xf>
    <xf numFmtId="44" fontId="45" fillId="0" borderId="12" xfId="48" applyFont="1" applyBorder="1" applyAlignment="1">
      <alignment horizontal="center" vertical="center"/>
    </xf>
    <xf numFmtId="15" fontId="2" fillId="0" borderId="0" xfId="0" applyNumberFormat="1" applyFont="1" applyFill="1" applyAlignment="1">
      <alignment horizontal="left"/>
    </xf>
    <xf numFmtId="0" fontId="2" fillId="0" borderId="0" xfId="0" applyFont="1" applyFill="1" applyAlignment="1">
      <alignment horizontal="left"/>
    </xf>
    <xf numFmtId="44" fontId="3" fillId="0" borderId="12" xfId="48" applyNumberFormat="1" applyFont="1" applyBorder="1" applyAlignment="1">
      <alignment horizontal="center" vertical="center"/>
    </xf>
    <xf numFmtId="4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3" fillId="0" borderId="15" xfId="0" applyFont="1" applyBorder="1" applyAlignment="1">
      <alignment horizontal="left" vertical="center" wrapText="1"/>
    </xf>
    <xf numFmtId="4" fontId="3" fillId="0" borderId="10" xfId="47" applyNumberFormat="1" applyFont="1" applyBorder="1" applyAlignment="1">
      <alignment horizontal="center" vertical="center" wrapText="1"/>
    </xf>
    <xf numFmtId="3" fontId="3" fillId="0" borderId="20" xfId="0" applyNumberFormat="1" applyFont="1" applyBorder="1" applyAlignment="1">
      <alignment horizontal="center" vertical="center"/>
    </xf>
    <xf numFmtId="44" fontId="3" fillId="0" borderId="21" xfId="48" applyFont="1" applyBorder="1" applyAlignment="1">
      <alignment horizontal="center" vertical="center"/>
    </xf>
    <xf numFmtId="44" fontId="2" fillId="34" borderId="22" xfId="48" applyFont="1" applyFill="1" applyBorder="1" applyAlignment="1">
      <alignment horizontal="right"/>
    </xf>
    <xf numFmtId="168" fontId="3" fillId="0" borderId="11" xfId="50" applyNumberFormat="1" applyFont="1" applyBorder="1" applyAlignment="1">
      <alignment horizontal="center" vertical="center"/>
    </xf>
    <xf numFmtId="44" fontId="3" fillId="0" borderId="23" xfId="50" applyNumberFormat="1" applyFont="1" applyBorder="1" applyAlignment="1">
      <alignment horizontal="center" vertical="center"/>
    </xf>
    <xf numFmtId="44" fontId="3" fillId="0" borderId="11" xfId="50" applyFont="1" applyBorder="1" applyAlignment="1">
      <alignment horizontal="center" vertical="center" wrapText="1"/>
    </xf>
    <xf numFmtId="0" fontId="44" fillId="0" borderId="11" xfId="0" applyNumberFormat="1" applyFont="1" applyBorder="1" applyAlignment="1">
      <alignment horizontal="center" vertical="center" wrapText="1"/>
    </xf>
    <xf numFmtId="0" fontId="44" fillId="0" borderId="12" xfId="0" applyFont="1" applyBorder="1" applyAlignment="1">
      <alignment vertical="center"/>
    </xf>
    <xf numFmtId="0" fontId="44" fillId="0" borderId="12" xfId="0" applyFont="1" applyBorder="1" applyAlignment="1">
      <alignment horizontal="left" vertical="center"/>
    </xf>
    <xf numFmtId="4" fontId="3" fillId="0" borderId="24" xfId="47" applyNumberFormat="1" applyFont="1" applyBorder="1" applyAlignment="1">
      <alignment horizontal="center" vertical="center"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4" fillId="0" borderId="27" xfId="0" applyFont="1" applyBorder="1" applyAlignment="1">
      <alignment vertical="top" wrapText="1"/>
    </xf>
    <xf numFmtId="6" fontId="4" fillId="0" borderId="28" xfId="0" applyNumberFormat="1" applyFont="1" applyBorder="1" applyAlignment="1">
      <alignment horizontal="center" vertical="top" wrapText="1"/>
    </xf>
    <xf numFmtId="8" fontId="4" fillId="0" borderId="28" xfId="0" applyNumberFormat="1" applyFont="1" applyBorder="1" applyAlignment="1">
      <alignment horizontal="center" vertical="top" wrapText="1"/>
    </xf>
    <xf numFmtId="6" fontId="5" fillId="0" borderId="28" xfId="0" applyNumberFormat="1" applyFont="1" applyBorder="1" applyAlignment="1">
      <alignment horizontal="center" vertical="top" wrapText="1"/>
    </xf>
    <xf numFmtId="0" fontId="4" fillId="0" borderId="27" xfId="0" applyFont="1" applyBorder="1" applyAlignment="1">
      <alignment horizontal="right" vertical="top" wrapText="1"/>
    </xf>
    <xf numFmtId="0" fontId="0" fillId="0" borderId="0" xfId="0" applyFont="1" applyAlignment="1">
      <alignment/>
    </xf>
    <xf numFmtId="0" fontId="6" fillId="0" borderId="0" xfId="0" applyFont="1" applyAlignment="1">
      <alignment/>
    </xf>
    <xf numFmtId="0" fontId="2" fillId="35" borderId="29" xfId="0" applyFont="1" applyFill="1" applyBorder="1" applyAlignment="1">
      <alignment horizontal="right"/>
    </xf>
    <xf numFmtId="0" fontId="2" fillId="35" borderId="22" xfId="0" applyFont="1" applyFill="1" applyBorder="1" applyAlignment="1">
      <alignment horizontal="right"/>
    </xf>
    <xf numFmtId="0" fontId="2" fillId="35" borderId="17" xfId="0" applyFont="1" applyFill="1" applyBorder="1" applyAlignment="1">
      <alignment horizontal="right"/>
    </xf>
    <xf numFmtId="0" fontId="2" fillId="0" borderId="0" xfId="0" applyFont="1" applyBorder="1" applyAlignment="1">
      <alignment horizontal="left" wrapText="1"/>
    </xf>
    <xf numFmtId="0" fontId="2" fillId="0" borderId="13"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36" borderId="33" xfId="0" applyFont="1" applyFill="1" applyBorder="1" applyAlignment="1">
      <alignment horizontal="left"/>
    </xf>
    <xf numFmtId="0" fontId="2" fillId="36" borderId="34" xfId="0" applyFont="1" applyFill="1" applyBorder="1" applyAlignment="1">
      <alignment horizontal="left"/>
    </xf>
    <xf numFmtId="0" fontId="2" fillId="36" borderId="26" xfId="0" applyFont="1" applyFill="1" applyBorder="1" applyAlignment="1">
      <alignment horizontal="left"/>
    </xf>
    <xf numFmtId="0" fontId="2" fillId="0" borderId="13"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left" wrapText="1"/>
    </xf>
    <xf numFmtId="44" fontId="0" fillId="0" borderId="0" xfId="48" applyFont="1" applyAlignment="1">
      <alignment/>
    </xf>
    <xf numFmtId="44" fontId="0" fillId="0" borderId="23" xfId="48" applyFont="1" applyBorder="1" applyAlignment="1">
      <alignment/>
    </xf>
    <xf numFmtId="44" fontId="6" fillId="0" borderId="0" xfId="48" applyFont="1" applyAlignment="1">
      <alignment/>
    </xf>
    <xf numFmtId="6" fontId="26" fillId="0" borderId="28" xfId="0" applyNumberFormat="1" applyFont="1" applyBorder="1" applyAlignment="1">
      <alignment horizontal="center" vertical="top" wrapText="1"/>
    </xf>
    <xf numFmtId="8" fontId="26" fillId="0" borderId="28" xfId="0" applyNumberFormat="1" applyFont="1" applyBorder="1" applyAlignment="1">
      <alignment horizontal="center" vertical="top"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2 2" xfId="64"/>
    <cellStyle name="Normal 2 3" xfId="65"/>
    <cellStyle name="Normal 2 4" xfId="66"/>
    <cellStyle name="Normal 2 5" xfId="67"/>
    <cellStyle name="Normal 3"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2"/>
  <sheetViews>
    <sheetView zoomScale="50" zoomScaleNormal="50" zoomScaleSheetLayoutView="50" workbookViewId="0" topLeftCell="A67">
      <selection activeCell="J89" sqref="J89"/>
    </sheetView>
  </sheetViews>
  <sheetFormatPr defaultColWidth="9.140625" defaultRowHeight="12.75"/>
  <cols>
    <col min="1" max="1" width="15.28125" style="1" customWidth="1"/>
    <col min="2" max="2" width="135.8515625" style="2" customWidth="1"/>
    <col min="3" max="3" width="13.140625" style="3" customWidth="1"/>
    <col min="4" max="4" width="16.140625" style="3" bestFit="1" customWidth="1"/>
    <col min="5" max="6" width="25.7109375" style="2" customWidth="1"/>
    <col min="7" max="7" width="13.140625" style="3" customWidth="1"/>
    <col min="8" max="8" width="16.140625" style="3" bestFit="1" customWidth="1"/>
    <col min="9" max="9" width="23.7109375" style="2" customWidth="1"/>
    <col min="10" max="10" width="27.7109375" style="2" customWidth="1"/>
    <col min="11" max="11" width="30.8515625" style="2" customWidth="1"/>
    <col min="12" max="13" width="27.7109375" style="2" customWidth="1"/>
    <col min="14" max="14" width="25.7109375" style="2" customWidth="1"/>
    <col min="15" max="20" width="16.7109375" style="2" customWidth="1"/>
    <col min="21" max="16384" width="9.140625" style="2" customWidth="1"/>
  </cols>
  <sheetData>
    <row r="1" ht="20.25" customHeight="1">
      <c r="A1" s="1" t="s">
        <v>17</v>
      </c>
    </row>
    <row r="2" ht="20.25" customHeight="1">
      <c r="A2" s="1" t="s">
        <v>18</v>
      </c>
    </row>
    <row r="3" ht="20.25" customHeight="1">
      <c r="A3" s="1" t="s">
        <v>19</v>
      </c>
    </row>
    <row r="4" spans="1:8" s="9" customFormat="1" ht="20.25">
      <c r="A4" s="27" t="s">
        <v>20</v>
      </c>
      <c r="C4" s="10"/>
      <c r="D4" s="10"/>
      <c r="G4" s="10"/>
      <c r="H4" s="10"/>
    </row>
    <row r="5" ht="20.25">
      <c r="A5" s="28" t="s">
        <v>21</v>
      </c>
    </row>
    <row r="6" spans="5:14" ht="26.25" customHeight="1">
      <c r="E6" s="56"/>
      <c r="F6" s="56"/>
      <c r="I6" s="56"/>
      <c r="J6" s="56"/>
      <c r="K6" s="56"/>
      <c r="L6" s="56"/>
      <c r="M6" s="56"/>
      <c r="N6" s="56"/>
    </row>
    <row r="7" spans="1:14" ht="20.25">
      <c r="A7" s="1" t="s">
        <v>99</v>
      </c>
      <c r="E7" s="11"/>
      <c r="F7" s="11"/>
      <c r="I7" s="11"/>
      <c r="J7" s="11"/>
      <c r="K7" s="12"/>
      <c r="L7" s="11"/>
      <c r="M7" s="11"/>
      <c r="N7" s="11"/>
    </row>
    <row r="8" spans="5:14" ht="21" thickBot="1">
      <c r="E8" s="11"/>
      <c r="F8" s="11"/>
      <c r="I8" s="11"/>
      <c r="J8" s="11"/>
      <c r="K8" s="12"/>
      <c r="L8" s="11"/>
      <c r="M8" s="11"/>
      <c r="N8" s="11"/>
    </row>
    <row r="9" spans="1:14" ht="27" customHeight="1" thickBot="1">
      <c r="A9" s="61" t="s">
        <v>97</v>
      </c>
      <c r="B9" s="62"/>
      <c r="C9" s="62"/>
      <c r="D9" s="62"/>
      <c r="E9" s="62"/>
      <c r="F9" s="62"/>
      <c r="G9" s="62"/>
      <c r="H9" s="62"/>
      <c r="I9" s="62"/>
      <c r="J9" s="62"/>
      <c r="K9" s="62"/>
      <c r="L9" s="62"/>
      <c r="M9" s="62"/>
      <c r="N9" s="63"/>
    </row>
    <row r="10" spans="1:14" ht="53.25" customHeight="1">
      <c r="A10" s="14" t="s">
        <v>0</v>
      </c>
      <c r="B10" s="18" t="s">
        <v>1</v>
      </c>
      <c r="C10" s="57" t="s">
        <v>92</v>
      </c>
      <c r="D10" s="58"/>
      <c r="E10" s="58"/>
      <c r="F10" s="59"/>
      <c r="G10" s="64" t="s">
        <v>96</v>
      </c>
      <c r="H10" s="65"/>
      <c r="I10" s="65"/>
      <c r="J10" s="66"/>
      <c r="K10" s="57" t="s">
        <v>9</v>
      </c>
      <c r="L10" s="59"/>
      <c r="M10" s="60" t="s">
        <v>10</v>
      </c>
      <c r="N10" s="59"/>
    </row>
    <row r="11" spans="1:14" ht="19.5" customHeight="1">
      <c r="A11" s="15"/>
      <c r="B11" s="19"/>
      <c r="C11" s="4" t="s">
        <v>2</v>
      </c>
      <c r="D11" s="5" t="s">
        <v>3</v>
      </c>
      <c r="E11" s="5" t="s">
        <v>4</v>
      </c>
      <c r="F11" s="16" t="s">
        <v>13</v>
      </c>
      <c r="G11" s="4" t="s">
        <v>2</v>
      </c>
      <c r="H11" s="5" t="s">
        <v>3</v>
      </c>
      <c r="I11" s="5" t="s">
        <v>4</v>
      </c>
      <c r="J11" s="16" t="s">
        <v>98</v>
      </c>
      <c r="K11" s="4" t="s">
        <v>14</v>
      </c>
      <c r="L11" s="16" t="s">
        <v>15</v>
      </c>
      <c r="M11" s="20" t="s">
        <v>7</v>
      </c>
      <c r="N11" s="16" t="s">
        <v>11</v>
      </c>
    </row>
    <row r="12" spans="1:14" s="8" customFormat="1" ht="61.5" customHeight="1">
      <c r="A12" s="6">
        <v>1</v>
      </c>
      <c r="B12" s="32" t="s">
        <v>22</v>
      </c>
      <c r="C12" s="31">
        <v>4800</v>
      </c>
      <c r="D12" s="13" t="s">
        <v>5</v>
      </c>
      <c r="E12" s="38">
        <v>42</v>
      </c>
      <c r="F12" s="7">
        <f aca="true" t="shared" si="0" ref="F12:F17">E12*C12</f>
        <v>201600</v>
      </c>
      <c r="G12" s="31">
        <v>4800</v>
      </c>
      <c r="H12" s="13" t="s">
        <v>5</v>
      </c>
      <c r="I12" s="38">
        <v>42</v>
      </c>
      <c r="J12" s="7">
        <f aca="true" t="shared" si="1" ref="J12:J17">I12*G12</f>
        <v>201600</v>
      </c>
      <c r="K12" s="33">
        <v>4378</v>
      </c>
      <c r="L12" s="29">
        <f>K12*I12</f>
        <v>183876</v>
      </c>
      <c r="M12" s="30">
        <f>K12-G12</f>
        <v>-422</v>
      </c>
      <c r="N12" s="29">
        <f>L12-J12</f>
        <v>-17724</v>
      </c>
    </row>
    <row r="13" spans="1:14" s="8" customFormat="1" ht="61.5" customHeight="1">
      <c r="A13" s="6">
        <v>2</v>
      </c>
      <c r="B13" s="32" t="s">
        <v>23</v>
      </c>
      <c r="C13" s="31">
        <v>3050</v>
      </c>
      <c r="D13" s="13" t="s">
        <v>5</v>
      </c>
      <c r="E13" s="38">
        <v>51</v>
      </c>
      <c r="F13" s="7">
        <f t="shared" si="0"/>
        <v>155550</v>
      </c>
      <c r="G13" s="31">
        <v>3050</v>
      </c>
      <c r="H13" s="13" t="s">
        <v>5</v>
      </c>
      <c r="I13" s="38">
        <v>51</v>
      </c>
      <c r="J13" s="7">
        <f t="shared" si="1"/>
        <v>155550</v>
      </c>
      <c r="K13" s="33">
        <v>3448</v>
      </c>
      <c r="L13" s="29">
        <f aca="true" t="shared" si="2" ref="L13:L76">K13*I13</f>
        <v>175848</v>
      </c>
      <c r="M13" s="30">
        <f aca="true" t="shared" si="3" ref="M13:M76">K13-G13</f>
        <v>398</v>
      </c>
      <c r="N13" s="29">
        <f aca="true" t="shared" si="4" ref="N13:N76">L13-J13</f>
        <v>20298</v>
      </c>
    </row>
    <row r="14" spans="1:14" s="8" customFormat="1" ht="61.5" customHeight="1">
      <c r="A14" s="6">
        <v>3</v>
      </c>
      <c r="B14" s="32" t="s">
        <v>24</v>
      </c>
      <c r="C14" s="31">
        <v>180</v>
      </c>
      <c r="D14" s="13" t="s">
        <v>5</v>
      </c>
      <c r="E14" s="38">
        <v>78</v>
      </c>
      <c r="F14" s="7">
        <f t="shared" si="0"/>
        <v>14040</v>
      </c>
      <c r="G14" s="31">
        <v>180</v>
      </c>
      <c r="H14" s="13" t="s">
        <v>5</v>
      </c>
      <c r="I14" s="38">
        <v>78</v>
      </c>
      <c r="J14" s="7">
        <f t="shared" si="1"/>
        <v>14040</v>
      </c>
      <c r="K14" s="33">
        <v>131</v>
      </c>
      <c r="L14" s="29">
        <f t="shared" si="2"/>
        <v>10218</v>
      </c>
      <c r="M14" s="30">
        <f t="shared" si="3"/>
        <v>-49</v>
      </c>
      <c r="N14" s="29">
        <f t="shared" si="4"/>
        <v>-3822</v>
      </c>
    </row>
    <row r="15" spans="1:14" s="8" customFormat="1" ht="61.5" customHeight="1">
      <c r="A15" s="6">
        <v>4</v>
      </c>
      <c r="B15" s="32" t="s">
        <v>25</v>
      </c>
      <c r="C15" s="31">
        <v>6600</v>
      </c>
      <c r="D15" s="13" t="s">
        <v>5</v>
      </c>
      <c r="E15" s="38">
        <v>20</v>
      </c>
      <c r="F15" s="7">
        <f t="shared" si="0"/>
        <v>132000</v>
      </c>
      <c r="G15" s="31">
        <v>6600</v>
      </c>
      <c r="H15" s="13" t="s">
        <v>5</v>
      </c>
      <c r="I15" s="38">
        <v>20</v>
      </c>
      <c r="J15" s="7">
        <f t="shared" si="1"/>
        <v>132000</v>
      </c>
      <c r="K15" s="33">
        <v>6329</v>
      </c>
      <c r="L15" s="29">
        <f t="shared" si="2"/>
        <v>126580</v>
      </c>
      <c r="M15" s="30">
        <f t="shared" si="3"/>
        <v>-271</v>
      </c>
      <c r="N15" s="29">
        <f t="shared" si="4"/>
        <v>-5420</v>
      </c>
    </row>
    <row r="16" spans="1:14" s="8" customFormat="1" ht="61.5" customHeight="1">
      <c r="A16" s="6">
        <v>5</v>
      </c>
      <c r="B16" s="32" t="s">
        <v>26</v>
      </c>
      <c r="C16" s="31">
        <v>800</v>
      </c>
      <c r="D16" s="13" t="s">
        <v>5</v>
      </c>
      <c r="E16" s="38">
        <v>30</v>
      </c>
      <c r="F16" s="7">
        <f t="shared" si="0"/>
        <v>24000</v>
      </c>
      <c r="G16" s="31">
        <v>800</v>
      </c>
      <c r="H16" s="13" t="s">
        <v>5</v>
      </c>
      <c r="I16" s="38">
        <v>30</v>
      </c>
      <c r="J16" s="7">
        <f t="shared" si="1"/>
        <v>24000</v>
      </c>
      <c r="K16" s="33">
        <v>869</v>
      </c>
      <c r="L16" s="29">
        <f t="shared" si="2"/>
        <v>26070</v>
      </c>
      <c r="M16" s="30">
        <f t="shared" si="3"/>
        <v>69</v>
      </c>
      <c r="N16" s="29">
        <f t="shared" si="4"/>
        <v>2070</v>
      </c>
    </row>
    <row r="17" spans="1:14" s="8" customFormat="1" ht="61.5" customHeight="1">
      <c r="A17" s="6">
        <v>6</v>
      </c>
      <c r="B17" s="32" t="s">
        <v>27</v>
      </c>
      <c r="C17" s="31">
        <v>2900</v>
      </c>
      <c r="D17" s="13" t="s">
        <v>5</v>
      </c>
      <c r="E17" s="38">
        <v>17</v>
      </c>
      <c r="F17" s="7">
        <f t="shared" si="0"/>
        <v>49300</v>
      </c>
      <c r="G17" s="31">
        <v>2900</v>
      </c>
      <c r="H17" s="13" t="s">
        <v>5</v>
      </c>
      <c r="I17" s="38">
        <v>17</v>
      </c>
      <c r="J17" s="7">
        <f t="shared" si="1"/>
        <v>49300</v>
      </c>
      <c r="K17" s="33">
        <v>2590</v>
      </c>
      <c r="L17" s="29">
        <f t="shared" si="2"/>
        <v>44030</v>
      </c>
      <c r="M17" s="30">
        <f t="shared" si="3"/>
        <v>-310</v>
      </c>
      <c r="N17" s="29">
        <f t="shared" si="4"/>
        <v>-5270</v>
      </c>
    </row>
    <row r="18" spans="1:14" s="17" customFormat="1" ht="61.5" customHeight="1">
      <c r="A18" s="6">
        <v>7</v>
      </c>
      <c r="B18" s="32" t="s">
        <v>28</v>
      </c>
      <c r="C18" s="31">
        <v>120</v>
      </c>
      <c r="D18" s="13" t="s">
        <v>5</v>
      </c>
      <c r="E18" s="38">
        <v>41</v>
      </c>
      <c r="F18" s="7">
        <f aca="true" t="shared" si="5" ref="F18:F69">C18*E18</f>
        <v>4920</v>
      </c>
      <c r="G18" s="31">
        <v>120</v>
      </c>
      <c r="H18" s="13" t="s">
        <v>5</v>
      </c>
      <c r="I18" s="38">
        <v>41</v>
      </c>
      <c r="J18" s="7">
        <f aca="true" t="shared" si="6" ref="J18:J81">G18*I18</f>
        <v>4920</v>
      </c>
      <c r="K18" s="33">
        <v>420</v>
      </c>
      <c r="L18" s="29">
        <f t="shared" si="2"/>
        <v>17220</v>
      </c>
      <c r="M18" s="30">
        <f t="shared" si="3"/>
        <v>300</v>
      </c>
      <c r="N18" s="29">
        <f t="shared" si="4"/>
        <v>12300</v>
      </c>
    </row>
    <row r="19" spans="1:14" s="8" customFormat="1" ht="61.5" customHeight="1">
      <c r="A19" s="6">
        <v>8</v>
      </c>
      <c r="B19" s="32" t="s">
        <v>29</v>
      </c>
      <c r="C19" s="31">
        <v>444</v>
      </c>
      <c r="D19" s="13" t="s">
        <v>5</v>
      </c>
      <c r="E19" s="38">
        <v>20</v>
      </c>
      <c r="F19" s="7">
        <f t="shared" si="5"/>
        <v>8880</v>
      </c>
      <c r="G19" s="31">
        <v>444</v>
      </c>
      <c r="H19" s="13" t="s">
        <v>5</v>
      </c>
      <c r="I19" s="38">
        <v>20</v>
      </c>
      <c r="J19" s="7">
        <f t="shared" si="6"/>
        <v>8880</v>
      </c>
      <c r="K19" s="33">
        <v>438</v>
      </c>
      <c r="L19" s="29">
        <f t="shared" si="2"/>
        <v>8760</v>
      </c>
      <c r="M19" s="30">
        <f t="shared" si="3"/>
        <v>-6</v>
      </c>
      <c r="N19" s="29">
        <f t="shared" si="4"/>
        <v>-120</v>
      </c>
    </row>
    <row r="20" spans="1:14" s="8" customFormat="1" ht="72" customHeight="1">
      <c r="A20" s="6">
        <v>9</v>
      </c>
      <c r="B20" s="32" t="s">
        <v>30</v>
      </c>
      <c r="C20" s="31">
        <v>1</v>
      </c>
      <c r="D20" s="13" t="s">
        <v>12</v>
      </c>
      <c r="E20" s="38">
        <v>95000</v>
      </c>
      <c r="F20" s="7">
        <f aca="true" t="shared" si="7" ref="F20:F25">C20*E20</f>
        <v>95000</v>
      </c>
      <c r="G20" s="31">
        <v>1</v>
      </c>
      <c r="H20" s="13" t="s">
        <v>12</v>
      </c>
      <c r="I20" s="38">
        <v>95000</v>
      </c>
      <c r="J20" s="7">
        <f t="shared" si="6"/>
        <v>95000</v>
      </c>
      <c r="K20" s="33">
        <v>1</v>
      </c>
      <c r="L20" s="29">
        <f t="shared" si="2"/>
        <v>95000</v>
      </c>
      <c r="M20" s="30">
        <f t="shared" si="3"/>
        <v>0</v>
      </c>
      <c r="N20" s="29">
        <f t="shared" si="4"/>
        <v>0</v>
      </c>
    </row>
    <row r="21" spans="1:14" s="8" customFormat="1" ht="72" customHeight="1">
      <c r="A21" s="6">
        <v>10</v>
      </c>
      <c r="B21" s="32" t="s">
        <v>31</v>
      </c>
      <c r="C21" s="31">
        <v>40</v>
      </c>
      <c r="D21" s="13" t="s">
        <v>5</v>
      </c>
      <c r="E21" s="38">
        <v>460</v>
      </c>
      <c r="F21" s="7">
        <f t="shared" si="7"/>
        <v>18400</v>
      </c>
      <c r="G21" s="31">
        <v>40</v>
      </c>
      <c r="H21" s="13" t="s">
        <v>5</v>
      </c>
      <c r="I21" s="38">
        <v>460</v>
      </c>
      <c r="J21" s="7">
        <f t="shared" si="6"/>
        <v>18400</v>
      </c>
      <c r="K21" s="33">
        <v>40</v>
      </c>
      <c r="L21" s="29">
        <f t="shared" si="2"/>
        <v>18400</v>
      </c>
      <c r="M21" s="30">
        <f t="shared" si="3"/>
        <v>0</v>
      </c>
      <c r="N21" s="29">
        <f t="shared" si="4"/>
        <v>0</v>
      </c>
    </row>
    <row r="22" spans="1:14" s="8" customFormat="1" ht="72" customHeight="1">
      <c r="A22" s="6">
        <v>11</v>
      </c>
      <c r="B22" s="32" t="s">
        <v>32</v>
      </c>
      <c r="C22" s="31">
        <v>20</v>
      </c>
      <c r="D22" s="13" t="s">
        <v>5</v>
      </c>
      <c r="E22" s="38">
        <v>480</v>
      </c>
      <c r="F22" s="7">
        <f t="shared" si="7"/>
        <v>9600</v>
      </c>
      <c r="G22" s="31">
        <v>20</v>
      </c>
      <c r="H22" s="13" t="s">
        <v>5</v>
      </c>
      <c r="I22" s="38">
        <v>480</v>
      </c>
      <c r="J22" s="7">
        <f t="shared" si="6"/>
        <v>9600</v>
      </c>
      <c r="K22" s="33">
        <v>10</v>
      </c>
      <c r="L22" s="29">
        <f t="shared" si="2"/>
        <v>4800</v>
      </c>
      <c r="M22" s="30">
        <f t="shared" si="3"/>
        <v>-10</v>
      </c>
      <c r="N22" s="29">
        <f t="shared" si="4"/>
        <v>-4800</v>
      </c>
    </row>
    <row r="23" spans="1:14" s="8" customFormat="1" ht="72" customHeight="1">
      <c r="A23" s="6">
        <v>12</v>
      </c>
      <c r="B23" s="32" t="s">
        <v>33</v>
      </c>
      <c r="C23" s="31">
        <v>25</v>
      </c>
      <c r="D23" s="13" t="s">
        <v>5</v>
      </c>
      <c r="E23" s="38">
        <v>480</v>
      </c>
      <c r="F23" s="7">
        <f t="shared" si="7"/>
        <v>12000</v>
      </c>
      <c r="G23" s="31">
        <v>25</v>
      </c>
      <c r="H23" s="13" t="s">
        <v>5</v>
      </c>
      <c r="I23" s="38">
        <v>480</v>
      </c>
      <c r="J23" s="7">
        <f t="shared" si="6"/>
        <v>12000</v>
      </c>
      <c r="K23" s="33">
        <v>25</v>
      </c>
      <c r="L23" s="29">
        <f t="shared" si="2"/>
        <v>12000</v>
      </c>
      <c r="M23" s="30">
        <f t="shared" si="3"/>
        <v>0</v>
      </c>
      <c r="N23" s="29">
        <f t="shared" si="4"/>
        <v>0</v>
      </c>
    </row>
    <row r="24" spans="1:14" s="8" customFormat="1" ht="46.5" customHeight="1">
      <c r="A24" s="6">
        <v>13</v>
      </c>
      <c r="B24" s="32" t="s">
        <v>34</v>
      </c>
      <c r="C24" s="31">
        <v>90</v>
      </c>
      <c r="D24" s="13" t="s">
        <v>6</v>
      </c>
      <c r="E24" s="38">
        <v>418</v>
      </c>
      <c r="F24" s="7">
        <f t="shared" si="7"/>
        <v>37620</v>
      </c>
      <c r="G24" s="31">
        <v>90</v>
      </c>
      <c r="H24" s="13" t="s">
        <v>6</v>
      </c>
      <c r="I24" s="38">
        <v>418</v>
      </c>
      <c r="J24" s="7">
        <f t="shared" si="6"/>
        <v>37620</v>
      </c>
      <c r="K24" s="33">
        <v>72</v>
      </c>
      <c r="L24" s="29">
        <f t="shared" si="2"/>
        <v>30096</v>
      </c>
      <c r="M24" s="30">
        <f t="shared" si="3"/>
        <v>-18</v>
      </c>
      <c r="N24" s="29">
        <f t="shared" si="4"/>
        <v>-7524</v>
      </c>
    </row>
    <row r="25" spans="1:14" s="8" customFormat="1" ht="46.5" customHeight="1">
      <c r="A25" s="6">
        <v>14</v>
      </c>
      <c r="B25" s="32" t="s">
        <v>35</v>
      </c>
      <c r="C25" s="31">
        <v>10</v>
      </c>
      <c r="D25" s="13" t="s">
        <v>6</v>
      </c>
      <c r="E25" s="38">
        <v>300</v>
      </c>
      <c r="F25" s="7">
        <f t="shared" si="7"/>
        <v>3000</v>
      </c>
      <c r="G25" s="31">
        <v>10</v>
      </c>
      <c r="H25" s="13" t="s">
        <v>6</v>
      </c>
      <c r="I25" s="38">
        <v>300</v>
      </c>
      <c r="J25" s="7">
        <f t="shared" si="6"/>
        <v>3000</v>
      </c>
      <c r="K25" s="33">
        <v>21</v>
      </c>
      <c r="L25" s="29">
        <f t="shared" si="2"/>
        <v>6300</v>
      </c>
      <c r="M25" s="30">
        <f t="shared" si="3"/>
        <v>11</v>
      </c>
      <c r="N25" s="29">
        <f t="shared" si="4"/>
        <v>3300</v>
      </c>
    </row>
    <row r="26" spans="1:14" s="8" customFormat="1" ht="46.5" customHeight="1">
      <c r="A26" s="6">
        <v>15</v>
      </c>
      <c r="B26" s="32" t="s">
        <v>36</v>
      </c>
      <c r="C26" s="31">
        <v>7</v>
      </c>
      <c r="D26" s="13" t="s">
        <v>6</v>
      </c>
      <c r="E26" s="38">
        <v>2920</v>
      </c>
      <c r="F26" s="7">
        <f t="shared" si="5"/>
        <v>20440</v>
      </c>
      <c r="G26" s="31">
        <v>7</v>
      </c>
      <c r="H26" s="13" t="s">
        <v>6</v>
      </c>
      <c r="I26" s="38">
        <v>2920</v>
      </c>
      <c r="J26" s="7">
        <f t="shared" si="6"/>
        <v>20440</v>
      </c>
      <c r="K26" s="33">
        <v>8</v>
      </c>
      <c r="L26" s="29">
        <f t="shared" si="2"/>
        <v>23360</v>
      </c>
      <c r="M26" s="30">
        <f t="shared" si="3"/>
        <v>1</v>
      </c>
      <c r="N26" s="29">
        <f t="shared" si="4"/>
        <v>2920</v>
      </c>
    </row>
    <row r="27" spans="1:14" s="8" customFormat="1" ht="46.5" customHeight="1">
      <c r="A27" s="6">
        <v>16</v>
      </c>
      <c r="B27" s="32" t="s">
        <v>37</v>
      </c>
      <c r="C27" s="31">
        <v>3</v>
      </c>
      <c r="D27" s="13" t="s">
        <v>6</v>
      </c>
      <c r="E27" s="38">
        <v>1315</v>
      </c>
      <c r="F27" s="7">
        <f t="shared" si="5"/>
        <v>3945</v>
      </c>
      <c r="G27" s="31">
        <v>3</v>
      </c>
      <c r="H27" s="13" t="s">
        <v>6</v>
      </c>
      <c r="I27" s="38">
        <v>1315</v>
      </c>
      <c r="J27" s="7">
        <f t="shared" si="6"/>
        <v>3945</v>
      </c>
      <c r="K27" s="33">
        <v>6</v>
      </c>
      <c r="L27" s="29">
        <f t="shared" si="2"/>
        <v>7890</v>
      </c>
      <c r="M27" s="30">
        <f t="shared" si="3"/>
        <v>3</v>
      </c>
      <c r="N27" s="29">
        <f t="shared" si="4"/>
        <v>3945</v>
      </c>
    </row>
    <row r="28" spans="1:14" s="17" customFormat="1" ht="46.5" customHeight="1">
      <c r="A28" s="6">
        <v>17</v>
      </c>
      <c r="B28" s="32" t="s">
        <v>38</v>
      </c>
      <c r="C28" s="31">
        <v>2</v>
      </c>
      <c r="D28" s="13" t="s">
        <v>6</v>
      </c>
      <c r="E28" s="38">
        <v>920</v>
      </c>
      <c r="F28" s="7">
        <f t="shared" si="5"/>
        <v>1840</v>
      </c>
      <c r="G28" s="31">
        <v>2</v>
      </c>
      <c r="H28" s="13" t="s">
        <v>6</v>
      </c>
      <c r="I28" s="38">
        <v>920</v>
      </c>
      <c r="J28" s="7">
        <f t="shared" si="6"/>
        <v>1840</v>
      </c>
      <c r="K28" s="33">
        <v>9</v>
      </c>
      <c r="L28" s="29">
        <f t="shared" si="2"/>
        <v>8280</v>
      </c>
      <c r="M28" s="30">
        <f t="shared" si="3"/>
        <v>7</v>
      </c>
      <c r="N28" s="29">
        <f t="shared" si="4"/>
        <v>6440</v>
      </c>
    </row>
    <row r="29" spans="1:14" s="17" customFormat="1" ht="46.5" customHeight="1">
      <c r="A29" s="6">
        <v>18</v>
      </c>
      <c r="B29" s="32" t="s">
        <v>39</v>
      </c>
      <c r="C29" s="31">
        <v>2</v>
      </c>
      <c r="D29" s="13" t="s">
        <v>6</v>
      </c>
      <c r="E29" s="38">
        <v>8350</v>
      </c>
      <c r="F29" s="7">
        <f t="shared" si="5"/>
        <v>16700</v>
      </c>
      <c r="G29" s="31">
        <v>2</v>
      </c>
      <c r="H29" s="13" t="s">
        <v>6</v>
      </c>
      <c r="I29" s="38">
        <v>8350</v>
      </c>
      <c r="J29" s="7">
        <f t="shared" si="6"/>
        <v>16700</v>
      </c>
      <c r="K29" s="33">
        <v>1</v>
      </c>
      <c r="L29" s="29">
        <f t="shared" si="2"/>
        <v>8350</v>
      </c>
      <c r="M29" s="30">
        <f t="shared" si="3"/>
        <v>-1</v>
      </c>
      <c r="N29" s="29">
        <f t="shared" si="4"/>
        <v>-8350</v>
      </c>
    </row>
    <row r="30" spans="1:14" s="17" customFormat="1" ht="46.5" customHeight="1">
      <c r="A30" s="6">
        <v>19</v>
      </c>
      <c r="B30" s="32" t="s">
        <v>40</v>
      </c>
      <c r="C30" s="31">
        <v>3</v>
      </c>
      <c r="D30" s="13" t="s">
        <v>6</v>
      </c>
      <c r="E30" s="38">
        <v>5700</v>
      </c>
      <c r="F30" s="7">
        <f t="shared" si="5"/>
        <v>17100</v>
      </c>
      <c r="G30" s="31">
        <v>3</v>
      </c>
      <c r="H30" s="13" t="s">
        <v>6</v>
      </c>
      <c r="I30" s="38">
        <v>5700</v>
      </c>
      <c r="J30" s="7">
        <f t="shared" si="6"/>
        <v>17100</v>
      </c>
      <c r="K30" s="33">
        <v>3</v>
      </c>
      <c r="L30" s="29">
        <f t="shared" si="2"/>
        <v>17100</v>
      </c>
      <c r="M30" s="30">
        <f t="shared" si="3"/>
        <v>0</v>
      </c>
      <c r="N30" s="29">
        <f t="shared" si="4"/>
        <v>0</v>
      </c>
    </row>
    <row r="31" spans="1:14" s="17" customFormat="1" ht="46.5" customHeight="1">
      <c r="A31" s="6">
        <v>20</v>
      </c>
      <c r="B31" s="32" t="s">
        <v>41</v>
      </c>
      <c r="C31" s="31">
        <v>6</v>
      </c>
      <c r="D31" s="13" t="s">
        <v>6</v>
      </c>
      <c r="E31" s="38">
        <v>4300</v>
      </c>
      <c r="F31" s="7">
        <f t="shared" si="5"/>
        <v>25800</v>
      </c>
      <c r="G31" s="31">
        <v>6</v>
      </c>
      <c r="H31" s="13" t="s">
        <v>6</v>
      </c>
      <c r="I31" s="38">
        <v>4300</v>
      </c>
      <c r="J31" s="7">
        <f t="shared" si="6"/>
        <v>25800</v>
      </c>
      <c r="K31" s="33">
        <v>4</v>
      </c>
      <c r="L31" s="29">
        <f t="shared" si="2"/>
        <v>17200</v>
      </c>
      <c r="M31" s="30">
        <f t="shared" si="3"/>
        <v>-2</v>
      </c>
      <c r="N31" s="29">
        <f t="shared" si="4"/>
        <v>-8600</v>
      </c>
    </row>
    <row r="32" spans="1:14" s="8" customFormat="1" ht="46.5" customHeight="1">
      <c r="A32" s="6">
        <v>21</v>
      </c>
      <c r="B32" s="32" t="s">
        <v>42</v>
      </c>
      <c r="C32" s="31">
        <v>1</v>
      </c>
      <c r="D32" s="13" t="s">
        <v>6</v>
      </c>
      <c r="E32" s="38">
        <v>1700</v>
      </c>
      <c r="F32" s="7">
        <f t="shared" si="5"/>
        <v>1700</v>
      </c>
      <c r="G32" s="31">
        <v>1</v>
      </c>
      <c r="H32" s="13" t="s">
        <v>6</v>
      </c>
      <c r="I32" s="38">
        <v>1700</v>
      </c>
      <c r="J32" s="7">
        <f t="shared" si="6"/>
        <v>1700</v>
      </c>
      <c r="K32" s="33">
        <v>1</v>
      </c>
      <c r="L32" s="29">
        <f t="shared" si="2"/>
        <v>1700</v>
      </c>
      <c r="M32" s="30">
        <f t="shared" si="3"/>
        <v>0</v>
      </c>
      <c r="N32" s="29">
        <f t="shared" si="4"/>
        <v>0</v>
      </c>
    </row>
    <row r="33" spans="1:14" s="8" customFormat="1" ht="61.5" customHeight="1">
      <c r="A33" s="6">
        <v>22</v>
      </c>
      <c r="B33" s="32" t="s">
        <v>43</v>
      </c>
      <c r="C33" s="31">
        <v>3</v>
      </c>
      <c r="D33" s="13" t="s">
        <v>6</v>
      </c>
      <c r="E33" s="38">
        <v>19375</v>
      </c>
      <c r="F33" s="7">
        <f t="shared" si="5"/>
        <v>58125</v>
      </c>
      <c r="G33" s="31">
        <v>3</v>
      </c>
      <c r="H33" s="13" t="s">
        <v>6</v>
      </c>
      <c r="I33" s="38">
        <v>19375</v>
      </c>
      <c r="J33" s="7">
        <f t="shared" si="6"/>
        <v>58125</v>
      </c>
      <c r="K33" s="33">
        <v>3</v>
      </c>
      <c r="L33" s="29">
        <f t="shared" si="2"/>
        <v>58125</v>
      </c>
      <c r="M33" s="30">
        <f t="shared" si="3"/>
        <v>0</v>
      </c>
      <c r="N33" s="29">
        <f t="shared" si="4"/>
        <v>0</v>
      </c>
    </row>
    <row r="34" spans="1:14" s="8" customFormat="1" ht="72" customHeight="1">
      <c r="A34" s="6">
        <v>23</v>
      </c>
      <c r="B34" s="32" t="s">
        <v>44</v>
      </c>
      <c r="C34" s="31">
        <v>1</v>
      </c>
      <c r="D34" s="13" t="s">
        <v>12</v>
      </c>
      <c r="E34" s="38">
        <v>21000</v>
      </c>
      <c r="F34" s="7">
        <f t="shared" si="5"/>
        <v>21000</v>
      </c>
      <c r="G34" s="31">
        <v>1</v>
      </c>
      <c r="H34" s="13" t="s">
        <v>12</v>
      </c>
      <c r="I34" s="38">
        <v>21000</v>
      </c>
      <c r="J34" s="7">
        <f t="shared" si="6"/>
        <v>21000</v>
      </c>
      <c r="K34" s="33">
        <v>1</v>
      </c>
      <c r="L34" s="29">
        <f t="shared" si="2"/>
        <v>21000</v>
      </c>
      <c r="M34" s="30">
        <f t="shared" si="3"/>
        <v>0</v>
      </c>
      <c r="N34" s="29">
        <f t="shared" si="4"/>
        <v>0</v>
      </c>
    </row>
    <row r="35" spans="1:14" s="8" customFormat="1" ht="72" customHeight="1">
      <c r="A35" s="6">
        <v>24</v>
      </c>
      <c r="B35" s="32" t="s">
        <v>45</v>
      </c>
      <c r="C35" s="31">
        <v>1</v>
      </c>
      <c r="D35" s="13" t="s">
        <v>12</v>
      </c>
      <c r="E35" s="38">
        <v>3600</v>
      </c>
      <c r="F35" s="7">
        <f t="shared" si="5"/>
        <v>3600</v>
      </c>
      <c r="G35" s="31">
        <v>1</v>
      </c>
      <c r="H35" s="13" t="s">
        <v>12</v>
      </c>
      <c r="I35" s="38">
        <v>3600</v>
      </c>
      <c r="J35" s="7">
        <f t="shared" si="6"/>
        <v>3600</v>
      </c>
      <c r="K35" s="33">
        <v>1</v>
      </c>
      <c r="L35" s="29">
        <f t="shared" si="2"/>
        <v>3600</v>
      </c>
      <c r="M35" s="30">
        <f t="shared" si="3"/>
        <v>0</v>
      </c>
      <c r="N35" s="29">
        <f t="shared" si="4"/>
        <v>0</v>
      </c>
    </row>
    <row r="36" spans="1:14" s="8" customFormat="1" ht="72" customHeight="1">
      <c r="A36" s="6">
        <v>25</v>
      </c>
      <c r="B36" s="32" t="s">
        <v>46</v>
      </c>
      <c r="C36" s="31">
        <v>1</v>
      </c>
      <c r="D36" s="13" t="s">
        <v>12</v>
      </c>
      <c r="E36" s="38">
        <v>3800</v>
      </c>
      <c r="F36" s="7">
        <f t="shared" si="5"/>
        <v>3800</v>
      </c>
      <c r="G36" s="31">
        <v>1</v>
      </c>
      <c r="H36" s="13" t="s">
        <v>12</v>
      </c>
      <c r="I36" s="38">
        <v>3800</v>
      </c>
      <c r="J36" s="7">
        <f t="shared" si="6"/>
        <v>3800</v>
      </c>
      <c r="K36" s="33">
        <v>1</v>
      </c>
      <c r="L36" s="29">
        <f t="shared" si="2"/>
        <v>3800</v>
      </c>
      <c r="M36" s="30">
        <f t="shared" si="3"/>
        <v>0</v>
      </c>
      <c r="N36" s="29">
        <f t="shared" si="4"/>
        <v>0</v>
      </c>
    </row>
    <row r="37" spans="1:14" s="17" customFormat="1" ht="72" customHeight="1">
      <c r="A37" s="6">
        <v>26</v>
      </c>
      <c r="B37" s="32" t="s">
        <v>47</v>
      </c>
      <c r="C37" s="31">
        <v>1</v>
      </c>
      <c r="D37" s="13" t="s">
        <v>12</v>
      </c>
      <c r="E37" s="38">
        <v>4000</v>
      </c>
      <c r="F37" s="7">
        <f t="shared" si="5"/>
        <v>4000</v>
      </c>
      <c r="G37" s="31">
        <v>1</v>
      </c>
      <c r="H37" s="13" t="s">
        <v>12</v>
      </c>
      <c r="I37" s="38">
        <v>4000</v>
      </c>
      <c r="J37" s="7">
        <f t="shared" si="6"/>
        <v>4000</v>
      </c>
      <c r="K37" s="33">
        <v>1</v>
      </c>
      <c r="L37" s="29">
        <f t="shared" si="2"/>
        <v>4000</v>
      </c>
      <c r="M37" s="30">
        <f t="shared" si="3"/>
        <v>0</v>
      </c>
      <c r="N37" s="29">
        <f t="shared" si="4"/>
        <v>0</v>
      </c>
    </row>
    <row r="38" spans="1:14" s="8" customFormat="1" ht="72" customHeight="1">
      <c r="A38" s="6">
        <v>27</v>
      </c>
      <c r="B38" s="32" t="s">
        <v>48</v>
      </c>
      <c r="C38" s="31">
        <v>1</v>
      </c>
      <c r="D38" s="13" t="s">
        <v>12</v>
      </c>
      <c r="E38" s="38">
        <v>4200</v>
      </c>
      <c r="F38" s="7">
        <f t="shared" si="5"/>
        <v>4200</v>
      </c>
      <c r="G38" s="31">
        <v>1</v>
      </c>
      <c r="H38" s="13" t="s">
        <v>12</v>
      </c>
      <c r="I38" s="38">
        <v>4200</v>
      </c>
      <c r="J38" s="7">
        <f t="shared" si="6"/>
        <v>4200</v>
      </c>
      <c r="K38" s="33">
        <v>1</v>
      </c>
      <c r="L38" s="29">
        <f t="shared" si="2"/>
        <v>4200</v>
      </c>
      <c r="M38" s="30">
        <f t="shared" si="3"/>
        <v>0</v>
      </c>
      <c r="N38" s="29">
        <f t="shared" si="4"/>
        <v>0</v>
      </c>
    </row>
    <row r="39" spans="1:14" s="8" customFormat="1" ht="72" customHeight="1">
      <c r="A39" s="6">
        <v>28</v>
      </c>
      <c r="B39" s="32" t="s">
        <v>49</v>
      </c>
      <c r="C39" s="31">
        <v>1</v>
      </c>
      <c r="D39" s="13" t="s">
        <v>12</v>
      </c>
      <c r="E39" s="38">
        <v>8200</v>
      </c>
      <c r="F39" s="7">
        <f t="shared" si="5"/>
        <v>8200</v>
      </c>
      <c r="G39" s="31">
        <v>1</v>
      </c>
      <c r="H39" s="13" t="s">
        <v>12</v>
      </c>
      <c r="I39" s="38">
        <v>8200</v>
      </c>
      <c r="J39" s="7">
        <f t="shared" si="6"/>
        <v>8200</v>
      </c>
      <c r="K39" s="33">
        <v>1</v>
      </c>
      <c r="L39" s="29">
        <f t="shared" si="2"/>
        <v>8200</v>
      </c>
      <c r="M39" s="30">
        <f t="shared" si="3"/>
        <v>0</v>
      </c>
      <c r="N39" s="29">
        <f t="shared" si="4"/>
        <v>0</v>
      </c>
    </row>
    <row r="40" spans="1:14" s="8" customFormat="1" ht="90" customHeight="1">
      <c r="A40" s="6">
        <v>29</v>
      </c>
      <c r="B40" s="32" t="s">
        <v>50</v>
      </c>
      <c r="C40" s="31">
        <v>1</v>
      </c>
      <c r="D40" s="13" t="s">
        <v>12</v>
      </c>
      <c r="E40" s="38">
        <v>5870</v>
      </c>
      <c r="F40" s="7">
        <f t="shared" si="5"/>
        <v>5870</v>
      </c>
      <c r="G40" s="31">
        <v>1</v>
      </c>
      <c r="H40" s="13" t="s">
        <v>12</v>
      </c>
      <c r="I40" s="38">
        <v>5870</v>
      </c>
      <c r="J40" s="7">
        <f t="shared" si="6"/>
        <v>5870</v>
      </c>
      <c r="K40" s="33">
        <v>1</v>
      </c>
      <c r="L40" s="29">
        <f t="shared" si="2"/>
        <v>5870</v>
      </c>
      <c r="M40" s="30">
        <f t="shared" si="3"/>
        <v>0</v>
      </c>
      <c r="N40" s="29">
        <f t="shared" si="4"/>
        <v>0</v>
      </c>
    </row>
    <row r="41" spans="1:14" s="8" customFormat="1" ht="90" customHeight="1">
      <c r="A41" s="6">
        <v>30</v>
      </c>
      <c r="B41" s="32" t="s">
        <v>51</v>
      </c>
      <c r="C41" s="31">
        <v>1</v>
      </c>
      <c r="D41" s="13" t="s">
        <v>12</v>
      </c>
      <c r="E41" s="38">
        <v>9200</v>
      </c>
      <c r="F41" s="7">
        <f t="shared" si="5"/>
        <v>9200</v>
      </c>
      <c r="G41" s="31">
        <v>1</v>
      </c>
      <c r="H41" s="13" t="s">
        <v>12</v>
      </c>
      <c r="I41" s="38">
        <v>9200</v>
      </c>
      <c r="J41" s="7">
        <f t="shared" si="6"/>
        <v>9200</v>
      </c>
      <c r="K41" s="33">
        <v>1</v>
      </c>
      <c r="L41" s="29">
        <f t="shared" si="2"/>
        <v>9200</v>
      </c>
      <c r="M41" s="30">
        <f t="shared" si="3"/>
        <v>0</v>
      </c>
      <c r="N41" s="29">
        <f t="shared" si="4"/>
        <v>0</v>
      </c>
    </row>
    <row r="42" spans="1:14" s="8" customFormat="1" ht="46.5" customHeight="1">
      <c r="A42" s="6">
        <v>31</v>
      </c>
      <c r="B42" s="32" t="s">
        <v>52</v>
      </c>
      <c r="C42" s="31">
        <v>1</v>
      </c>
      <c r="D42" s="13" t="s">
        <v>6</v>
      </c>
      <c r="E42" s="38">
        <v>2500</v>
      </c>
      <c r="F42" s="7">
        <f t="shared" si="5"/>
        <v>2500</v>
      </c>
      <c r="G42" s="31">
        <v>1</v>
      </c>
      <c r="H42" s="13" t="s">
        <v>6</v>
      </c>
      <c r="I42" s="38">
        <v>2500</v>
      </c>
      <c r="J42" s="7">
        <f t="shared" si="6"/>
        <v>2500</v>
      </c>
      <c r="K42" s="33">
        <v>1</v>
      </c>
      <c r="L42" s="29">
        <f t="shared" si="2"/>
        <v>2500</v>
      </c>
      <c r="M42" s="30">
        <f t="shared" si="3"/>
        <v>0</v>
      </c>
      <c r="N42" s="29">
        <f t="shared" si="4"/>
        <v>0</v>
      </c>
    </row>
    <row r="43" spans="1:14" s="8" customFormat="1" ht="46.5" customHeight="1">
      <c r="A43" s="6">
        <v>32</v>
      </c>
      <c r="B43" s="32" t="s">
        <v>53</v>
      </c>
      <c r="C43" s="31">
        <v>1</v>
      </c>
      <c r="D43" s="13" t="s">
        <v>6</v>
      </c>
      <c r="E43" s="38">
        <v>2675</v>
      </c>
      <c r="F43" s="7">
        <f t="shared" si="5"/>
        <v>2675</v>
      </c>
      <c r="G43" s="31">
        <v>1</v>
      </c>
      <c r="H43" s="13" t="s">
        <v>6</v>
      </c>
      <c r="I43" s="38">
        <v>2675</v>
      </c>
      <c r="J43" s="7">
        <f t="shared" si="6"/>
        <v>2675</v>
      </c>
      <c r="K43" s="33">
        <v>1</v>
      </c>
      <c r="L43" s="29">
        <f t="shared" si="2"/>
        <v>2675</v>
      </c>
      <c r="M43" s="30">
        <f t="shared" si="3"/>
        <v>0</v>
      </c>
      <c r="N43" s="29">
        <f t="shared" si="4"/>
        <v>0</v>
      </c>
    </row>
    <row r="44" spans="1:14" s="8" customFormat="1" ht="46.5" customHeight="1">
      <c r="A44" s="6">
        <v>33</v>
      </c>
      <c r="B44" s="32" t="s">
        <v>54</v>
      </c>
      <c r="C44" s="31">
        <v>5</v>
      </c>
      <c r="D44" s="13" t="s">
        <v>6</v>
      </c>
      <c r="E44" s="38">
        <v>1060</v>
      </c>
      <c r="F44" s="7">
        <f t="shared" si="5"/>
        <v>5300</v>
      </c>
      <c r="G44" s="31">
        <v>5</v>
      </c>
      <c r="H44" s="13" t="s">
        <v>6</v>
      </c>
      <c r="I44" s="38">
        <v>1060</v>
      </c>
      <c r="J44" s="7">
        <f t="shared" si="6"/>
        <v>5300</v>
      </c>
      <c r="K44" s="33">
        <v>4</v>
      </c>
      <c r="L44" s="29">
        <f t="shared" si="2"/>
        <v>4240</v>
      </c>
      <c r="M44" s="30">
        <f t="shared" si="3"/>
        <v>-1</v>
      </c>
      <c r="N44" s="29">
        <f t="shared" si="4"/>
        <v>-1060</v>
      </c>
    </row>
    <row r="45" spans="1:14" s="8" customFormat="1" ht="46.5" customHeight="1">
      <c r="A45" s="6">
        <v>34</v>
      </c>
      <c r="B45" s="32" t="s">
        <v>55</v>
      </c>
      <c r="C45" s="31">
        <v>1</v>
      </c>
      <c r="D45" s="13" t="s">
        <v>6</v>
      </c>
      <c r="E45" s="38">
        <v>2150</v>
      </c>
      <c r="F45" s="7">
        <f t="shared" si="5"/>
        <v>2150</v>
      </c>
      <c r="G45" s="31">
        <v>1</v>
      </c>
      <c r="H45" s="13" t="s">
        <v>6</v>
      </c>
      <c r="I45" s="38">
        <v>2150</v>
      </c>
      <c r="J45" s="7">
        <f t="shared" si="6"/>
        <v>2150</v>
      </c>
      <c r="K45" s="33">
        <v>1</v>
      </c>
      <c r="L45" s="29">
        <f t="shared" si="2"/>
        <v>2150</v>
      </c>
      <c r="M45" s="30">
        <f t="shared" si="3"/>
        <v>0</v>
      </c>
      <c r="N45" s="29">
        <f t="shared" si="4"/>
        <v>0</v>
      </c>
    </row>
    <row r="46" spans="1:14" s="8" customFormat="1" ht="61.5" customHeight="1">
      <c r="A46" s="6">
        <v>35</v>
      </c>
      <c r="B46" s="32" t="s">
        <v>56</v>
      </c>
      <c r="C46" s="31">
        <v>14</v>
      </c>
      <c r="D46" s="13" t="s">
        <v>6</v>
      </c>
      <c r="E46" s="38">
        <v>3737</v>
      </c>
      <c r="F46" s="7">
        <f t="shared" si="5"/>
        <v>52318</v>
      </c>
      <c r="G46" s="31">
        <v>14</v>
      </c>
      <c r="H46" s="13" t="s">
        <v>6</v>
      </c>
      <c r="I46" s="38">
        <v>3737</v>
      </c>
      <c r="J46" s="7">
        <f t="shared" si="6"/>
        <v>52318</v>
      </c>
      <c r="K46" s="33">
        <v>14</v>
      </c>
      <c r="L46" s="29">
        <f t="shared" si="2"/>
        <v>52318</v>
      </c>
      <c r="M46" s="30">
        <f t="shared" si="3"/>
        <v>0</v>
      </c>
      <c r="N46" s="29">
        <f t="shared" si="4"/>
        <v>0</v>
      </c>
    </row>
    <row r="47" spans="1:14" s="8" customFormat="1" ht="72" customHeight="1">
      <c r="A47" s="6">
        <v>36</v>
      </c>
      <c r="B47" s="32" t="s">
        <v>57</v>
      </c>
      <c r="C47" s="31">
        <v>3</v>
      </c>
      <c r="D47" s="13" t="s">
        <v>6</v>
      </c>
      <c r="E47" s="38">
        <v>23550</v>
      </c>
      <c r="F47" s="7">
        <f t="shared" si="5"/>
        <v>70650</v>
      </c>
      <c r="G47" s="31">
        <v>3</v>
      </c>
      <c r="H47" s="13" t="s">
        <v>6</v>
      </c>
      <c r="I47" s="38">
        <v>23550</v>
      </c>
      <c r="J47" s="7">
        <f t="shared" si="6"/>
        <v>70650</v>
      </c>
      <c r="K47" s="33">
        <v>3</v>
      </c>
      <c r="L47" s="29">
        <f t="shared" si="2"/>
        <v>70650</v>
      </c>
      <c r="M47" s="30">
        <f t="shared" si="3"/>
        <v>0</v>
      </c>
      <c r="N47" s="29">
        <f t="shared" si="4"/>
        <v>0</v>
      </c>
    </row>
    <row r="48" spans="1:14" s="8" customFormat="1" ht="72" customHeight="1">
      <c r="A48" s="6">
        <v>37</v>
      </c>
      <c r="B48" s="32" t="s">
        <v>58</v>
      </c>
      <c r="C48" s="31">
        <v>1</v>
      </c>
      <c r="D48" s="13" t="s">
        <v>6</v>
      </c>
      <c r="E48" s="38">
        <v>32500</v>
      </c>
      <c r="F48" s="26">
        <f t="shared" si="5"/>
        <v>32500</v>
      </c>
      <c r="G48" s="31">
        <v>1</v>
      </c>
      <c r="H48" s="13" t="s">
        <v>6</v>
      </c>
      <c r="I48" s="38">
        <v>32500</v>
      </c>
      <c r="J48" s="26">
        <f t="shared" si="6"/>
        <v>32500</v>
      </c>
      <c r="K48" s="33">
        <v>1</v>
      </c>
      <c r="L48" s="29">
        <f t="shared" si="2"/>
        <v>32500</v>
      </c>
      <c r="M48" s="30">
        <f t="shared" si="3"/>
        <v>0</v>
      </c>
      <c r="N48" s="29">
        <f t="shared" si="4"/>
        <v>0</v>
      </c>
    </row>
    <row r="49" spans="1:14" ht="72" customHeight="1">
      <c r="A49" s="6">
        <v>38</v>
      </c>
      <c r="B49" s="32" t="s">
        <v>59</v>
      </c>
      <c r="C49" s="31">
        <v>10</v>
      </c>
      <c r="D49" s="13" t="s">
        <v>6</v>
      </c>
      <c r="E49" s="38">
        <v>1776</v>
      </c>
      <c r="F49" s="7">
        <f t="shared" si="5"/>
        <v>17760</v>
      </c>
      <c r="G49" s="31">
        <v>10</v>
      </c>
      <c r="H49" s="13" t="s">
        <v>6</v>
      </c>
      <c r="I49" s="38">
        <v>1776</v>
      </c>
      <c r="J49" s="7">
        <f t="shared" si="6"/>
        <v>17760</v>
      </c>
      <c r="K49" s="33">
        <v>32</v>
      </c>
      <c r="L49" s="29">
        <f t="shared" si="2"/>
        <v>56832</v>
      </c>
      <c r="M49" s="30">
        <f t="shared" si="3"/>
        <v>22</v>
      </c>
      <c r="N49" s="29">
        <f t="shared" si="4"/>
        <v>39072</v>
      </c>
    </row>
    <row r="50" spans="1:14" ht="72" customHeight="1">
      <c r="A50" s="6">
        <v>39</v>
      </c>
      <c r="B50" s="32" t="s">
        <v>60</v>
      </c>
      <c r="C50" s="31">
        <v>75</v>
      </c>
      <c r="D50" s="13" t="s">
        <v>6</v>
      </c>
      <c r="E50" s="38">
        <v>925</v>
      </c>
      <c r="F50" s="7">
        <f t="shared" si="5"/>
        <v>69375</v>
      </c>
      <c r="G50" s="31">
        <v>75</v>
      </c>
      <c r="H50" s="13" t="s">
        <v>6</v>
      </c>
      <c r="I50" s="38">
        <v>925</v>
      </c>
      <c r="J50" s="7">
        <f t="shared" si="6"/>
        <v>69375</v>
      </c>
      <c r="K50" s="33">
        <v>65</v>
      </c>
      <c r="L50" s="29">
        <f t="shared" si="2"/>
        <v>60125</v>
      </c>
      <c r="M50" s="30">
        <f t="shared" si="3"/>
        <v>-10</v>
      </c>
      <c r="N50" s="29">
        <f t="shared" si="4"/>
        <v>-9250</v>
      </c>
    </row>
    <row r="51" spans="1:14" ht="90" customHeight="1">
      <c r="A51" s="6">
        <v>40</v>
      </c>
      <c r="B51" s="32" t="s">
        <v>61</v>
      </c>
      <c r="C51" s="31">
        <v>1000</v>
      </c>
      <c r="D51" s="13" t="s">
        <v>5</v>
      </c>
      <c r="E51" s="38">
        <v>16</v>
      </c>
      <c r="F51" s="7">
        <f t="shared" si="5"/>
        <v>16000</v>
      </c>
      <c r="G51" s="31">
        <v>1000</v>
      </c>
      <c r="H51" s="13" t="s">
        <v>5</v>
      </c>
      <c r="I51" s="38">
        <v>16</v>
      </c>
      <c r="J51" s="7">
        <f t="shared" si="6"/>
        <v>16000</v>
      </c>
      <c r="K51" s="33">
        <v>915</v>
      </c>
      <c r="L51" s="29">
        <f t="shared" si="2"/>
        <v>14640</v>
      </c>
      <c r="M51" s="30">
        <f t="shared" si="3"/>
        <v>-85</v>
      </c>
      <c r="N51" s="29">
        <f t="shared" si="4"/>
        <v>-1360</v>
      </c>
    </row>
    <row r="52" spans="1:14" ht="61.5" customHeight="1">
      <c r="A52" s="6">
        <v>41</v>
      </c>
      <c r="B52" s="32" t="s">
        <v>62</v>
      </c>
      <c r="C52" s="31">
        <v>1000</v>
      </c>
      <c r="D52" s="13" t="s">
        <v>5</v>
      </c>
      <c r="E52" s="38">
        <v>27</v>
      </c>
      <c r="F52" s="7">
        <f t="shared" si="5"/>
        <v>27000</v>
      </c>
      <c r="G52" s="31">
        <v>1000</v>
      </c>
      <c r="H52" s="13" t="s">
        <v>5</v>
      </c>
      <c r="I52" s="38">
        <v>27</v>
      </c>
      <c r="J52" s="7">
        <f t="shared" si="6"/>
        <v>27000</v>
      </c>
      <c r="K52" s="33">
        <v>282</v>
      </c>
      <c r="L52" s="29">
        <f t="shared" si="2"/>
        <v>7614</v>
      </c>
      <c r="M52" s="30">
        <f t="shared" si="3"/>
        <v>-718</v>
      </c>
      <c r="N52" s="29">
        <f t="shared" si="4"/>
        <v>-19386</v>
      </c>
    </row>
    <row r="53" spans="1:14" ht="46.5" customHeight="1">
      <c r="A53" s="6">
        <v>42</v>
      </c>
      <c r="B53" s="32" t="s">
        <v>63</v>
      </c>
      <c r="C53" s="31">
        <v>600</v>
      </c>
      <c r="D53" s="13" t="s">
        <v>5</v>
      </c>
      <c r="E53" s="38">
        <v>45</v>
      </c>
      <c r="F53" s="7">
        <f t="shared" si="5"/>
        <v>27000</v>
      </c>
      <c r="G53" s="31">
        <v>600</v>
      </c>
      <c r="H53" s="13" t="s">
        <v>5</v>
      </c>
      <c r="I53" s="38">
        <v>45</v>
      </c>
      <c r="J53" s="7">
        <f t="shared" si="6"/>
        <v>27000</v>
      </c>
      <c r="K53" s="33">
        <v>0</v>
      </c>
      <c r="L53" s="29">
        <f t="shared" si="2"/>
        <v>0</v>
      </c>
      <c r="M53" s="30">
        <f t="shared" si="3"/>
        <v>-600</v>
      </c>
      <c r="N53" s="29">
        <f t="shared" si="4"/>
        <v>-27000</v>
      </c>
    </row>
    <row r="54" spans="1:14" ht="46.5" customHeight="1">
      <c r="A54" s="6">
        <v>43</v>
      </c>
      <c r="B54" s="32" t="s">
        <v>64</v>
      </c>
      <c r="C54" s="31">
        <v>45</v>
      </c>
      <c r="D54" s="13" t="s">
        <v>5</v>
      </c>
      <c r="E54" s="38">
        <v>56</v>
      </c>
      <c r="F54" s="7">
        <f t="shared" si="5"/>
        <v>2520</v>
      </c>
      <c r="G54" s="31">
        <v>45</v>
      </c>
      <c r="H54" s="13" t="s">
        <v>5</v>
      </c>
      <c r="I54" s="38">
        <v>56</v>
      </c>
      <c r="J54" s="7">
        <f t="shared" si="6"/>
        <v>2520</v>
      </c>
      <c r="K54" s="33">
        <v>31</v>
      </c>
      <c r="L54" s="29">
        <f t="shared" si="2"/>
        <v>1736</v>
      </c>
      <c r="M54" s="30">
        <f t="shared" si="3"/>
        <v>-14</v>
      </c>
      <c r="N54" s="29">
        <f t="shared" si="4"/>
        <v>-784</v>
      </c>
    </row>
    <row r="55" spans="1:14" s="8" customFormat="1" ht="46.5" customHeight="1">
      <c r="A55" s="6">
        <v>44</v>
      </c>
      <c r="B55" s="32" t="s">
        <v>65</v>
      </c>
      <c r="C55" s="31">
        <v>2700</v>
      </c>
      <c r="D55" s="13" t="s">
        <v>5</v>
      </c>
      <c r="E55" s="38">
        <v>45</v>
      </c>
      <c r="F55" s="7">
        <f t="shared" si="5"/>
        <v>121500</v>
      </c>
      <c r="G55" s="31">
        <v>2700</v>
      </c>
      <c r="H55" s="13" t="s">
        <v>5</v>
      </c>
      <c r="I55" s="38">
        <v>45</v>
      </c>
      <c r="J55" s="7">
        <f t="shared" si="6"/>
        <v>121500</v>
      </c>
      <c r="K55" s="33">
        <v>3437</v>
      </c>
      <c r="L55" s="29">
        <f t="shared" si="2"/>
        <v>154665</v>
      </c>
      <c r="M55" s="30">
        <f t="shared" si="3"/>
        <v>737</v>
      </c>
      <c r="N55" s="29">
        <f t="shared" si="4"/>
        <v>33165</v>
      </c>
    </row>
    <row r="56" spans="1:14" s="8" customFormat="1" ht="46.5" customHeight="1">
      <c r="A56" s="6">
        <v>45</v>
      </c>
      <c r="B56" s="32" t="s">
        <v>66</v>
      </c>
      <c r="C56" s="31">
        <v>700</v>
      </c>
      <c r="D56" s="13" t="s">
        <v>5</v>
      </c>
      <c r="E56" s="38">
        <v>40</v>
      </c>
      <c r="F56" s="7">
        <f t="shared" si="5"/>
        <v>28000</v>
      </c>
      <c r="G56" s="31">
        <v>700</v>
      </c>
      <c r="H56" s="13" t="s">
        <v>5</v>
      </c>
      <c r="I56" s="38">
        <v>40</v>
      </c>
      <c r="J56" s="7">
        <f t="shared" si="6"/>
        <v>28000</v>
      </c>
      <c r="K56" s="33">
        <v>691</v>
      </c>
      <c r="L56" s="29">
        <f t="shared" si="2"/>
        <v>27640</v>
      </c>
      <c r="M56" s="30">
        <f t="shared" si="3"/>
        <v>-9</v>
      </c>
      <c r="N56" s="29">
        <f t="shared" si="4"/>
        <v>-360</v>
      </c>
    </row>
    <row r="57" spans="1:14" s="8" customFormat="1" ht="46.5" customHeight="1">
      <c r="A57" s="6">
        <v>46</v>
      </c>
      <c r="B57" s="32" t="s">
        <v>67</v>
      </c>
      <c r="C57" s="31">
        <v>3300</v>
      </c>
      <c r="D57" s="13" t="s">
        <v>8</v>
      </c>
      <c r="E57" s="38">
        <v>3.8</v>
      </c>
      <c r="F57" s="7">
        <f t="shared" si="5"/>
        <v>12540</v>
      </c>
      <c r="G57" s="31">
        <v>3300</v>
      </c>
      <c r="H57" s="13" t="s">
        <v>8</v>
      </c>
      <c r="I57" s="38">
        <v>3.8</v>
      </c>
      <c r="J57" s="7">
        <f t="shared" si="6"/>
        <v>12540</v>
      </c>
      <c r="K57" s="33">
        <v>6123.46</v>
      </c>
      <c r="L57" s="29">
        <f t="shared" si="2"/>
        <v>23269.147999999997</v>
      </c>
      <c r="M57" s="30">
        <f t="shared" si="3"/>
        <v>2823.46</v>
      </c>
      <c r="N57" s="29">
        <f t="shared" si="4"/>
        <v>10729.147999999997</v>
      </c>
    </row>
    <row r="58" spans="1:14" s="8" customFormat="1" ht="46.5" customHeight="1">
      <c r="A58" s="6">
        <v>47</v>
      </c>
      <c r="B58" s="32" t="s">
        <v>68</v>
      </c>
      <c r="C58" s="31">
        <v>4700</v>
      </c>
      <c r="D58" s="13" t="s">
        <v>8</v>
      </c>
      <c r="E58" s="38">
        <v>17</v>
      </c>
      <c r="F58" s="7">
        <f t="shared" si="5"/>
        <v>79900</v>
      </c>
      <c r="G58" s="31">
        <v>4700</v>
      </c>
      <c r="H58" s="13" t="s">
        <v>8</v>
      </c>
      <c r="I58" s="38">
        <v>17</v>
      </c>
      <c r="J58" s="7">
        <f t="shared" si="6"/>
        <v>79900</v>
      </c>
      <c r="K58" s="33">
        <v>9350.87</v>
      </c>
      <c r="L58" s="29">
        <f t="shared" si="2"/>
        <v>158964.79</v>
      </c>
      <c r="M58" s="30">
        <f t="shared" si="3"/>
        <v>4650.870000000001</v>
      </c>
      <c r="N58" s="29">
        <f t="shared" si="4"/>
        <v>79064.79000000001</v>
      </c>
    </row>
    <row r="59" spans="1:14" s="8" customFormat="1" ht="61.5" customHeight="1">
      <c r="A59" s="6">
        <v>48</v>
      </c>
      <c r="B59" s="32" t="s">
        <v>69</v>
      </c>
      <c r="C59" s="31">
        <v>400</v>
      </c>
      <c r="D59" s="13" t="s">
        <v>16</v>
      </c>
      <c r="E59" s="38">
        <v>21</v>
      </c>
      <c r="F59" s="7">
        <f t="shared" si="5"/>
        <v>8400</v>
      </c>
      <c r="G59" s="31">
        <v>400</v>
      </c>
      <c r="H59" s="13" t="s">
        <v>16</v>
      </c>
      <c r="I59" s="38">
        <v>21</v>
      </c>
      <c r="J59" s="7">
        <f t="shared" si="6"/>
        <v>8400</v>
      </c>
      <c r="K59" s="33">
        <v>291.46</v>
      </c>
      <c r="L59" s="29">
        <f t="shared" si="2"/>
        <v>6120.66</v>
      </c>
      <c r="M59" s="30">
        <f t="shared" si="3"/>
        <v>-108.54000000000002</v>
      </c>
      <c r="N59" s="29">
        <f t="shared" si="4"/>
        <v>-2279.34</v>
      </c>
    </row>
    <row r="60" spans="1:14" s="8" customFormat="1" ht="46.5" customHeight="1">
      <c r="A60" s="6">
        <v>49</v>
      </c>
      <c r="B60" s="32" t="s">
        <v>70</v>
      </c>
      <c r="C60" s="31">
        <v>40</v>
      </c>
      <c r="D60" s="13" t="s">
        <v>8</v>
      </c>
      <c r="E60" s="38">
        <v>175</v>
      </c>
      <c r="F60" s="26">
        <f t="shared" si="5"/>
        <v>7000</v>
      </c>
      <c r="G60" s="31">
        <v>40</v>
      </c>
      <c r="H60" s="13" t="s">
        <v>8</v>
      </c>
      <c r="I60" s="38">
        <v>175</v>
      </c>
      <c r="J60" s="26">
        <f t="shared" si="6"/>
        <v>7000</v>
      </c>
      <c r="K60" s="33">
        <v>144.34</v>
      </c>
      <c r="L60" s="29">
        <f t="shared" si="2"/>
        <v>25259.5</v>
      </c>
      <c r="M60" s="30">
        <f t="shared" si="3"/>
        <v>104.34</v>
      </c>
      <c r="N60" s="29">
        <f t="shared" si="4"/>
        <v>18259.5</v>
      </c>
    </row>
    <row r="61" spans="1:14" s="8" customFormat="1" ht="46.5" customHeight="1">
      <c r="A61" s="6">
        <v>50</v>
      </c>
      <c r="B61" s="32" t="s">
        <v>71</v>
      </c>
      <c r="C61" s="31">
        <v>400</v>
      </c>
      <c r="D61" s="13" t="s">
        <v>16</v>
      </c>
      <c r="E61" s="38">
        <v>15</v>
      </c>
      <c r="F61" s="7">
        <f t="shared" si="5"/>
        <v>6000</v>
      </c>
      <c r="G61" s="31">
        <v>400</v>
      </c>
      <c r="H61" s="13" t="s">
        <v>16</v>
      </c>
      <c r="I61" s="38">
        <v>15</v>
      </c>
      <c r="J61" s="7">
        <f t="shared" si="6"/>
        <v>6000</v>
      </c>
      <c r="K61" s="33">
        <v>228.66</v>
      </c>
      <c r="L61" s="29">
        <f t="shared" si="2"/>
        <v>3429.9</v>
      </c>
      <c r="M61" s="30">
        <f t="shared" si="3"/>
        <v>-171.34</v>
      </c>
      <c r="N61" s="29">
        <f t="shared" si="4"/>
        <v>-2570.1</v>
      </c>
    </row>
    <row r="62" spans="1:14" s="8" customFormat="1" ht="46.5" customHeight="1">
      <c r="A62" s="6">
        <v>51</v>
      </c>
      <c r="B62" s="32" t="s">
        <v>72</v>
      </c>
      <c r="C62" s="31">
        <v>17500</v>
      </c>
      <c r="D62" s="13" t="s">
        <v>5</v>
      </c>
      <c r="E62" s="38">
        <v>1.35</v>
      </c>
      <c r="F62" s="7">
        <f t="shared" si="5"/>
        <v>23625</v>
      </c>
      <c r="G62" s="31">
        <v>17500</v>
      </c>
      <c r="H62" s="13" t="s">
        <v>5</v>
      </c>
      <c r="I62" s="38">
        <v>1.35</v>
      </c>
      <c r="J62" s="7">
        <f t="shared" si="6"/>
        <v>23625</v>
      </c>
      <c r="K62" s="33">
        <v>11156</v>
      </c>
      <c r="L62" s="29">
        <f t="shared" si="2"/>
        <v>15060.6</v>
      </c>
      <c r="M62" s="30">
        <f t="shared" si="3"/>
        <v>-6344</v>
      </c>
      <c r="N62" s="29">
        <f t="shared" si="4"/>
        <v>-8564.4</v>
      </c>
    </row>
    <row r="63" spans="1:14" s="8" customFormat="1" ht="46.5" customHeight="1">
      <c r="A63" s="6">
        <v>52</v>
      </c>
      <c r="B63" s="32" t="s">
        <v>73</v>
      </c>
      <c r="C63" s="31">
        <v>50</v>
      </c>
      <c r="D63" s="13" t="s">
        <v>5</v>
      </c>
      <c r="E63" s="38">
        <v>13</v>
      </c>
      <c r="F63" s="7">
        <f t="shared" si="5"/>
        <v>650</v>
      </c>
      <c r="G63" s="31">
        <v>50</v>
      </c>
      <c r="H63" s="13" t="s">
        <v>5</v>
      </c>
      <c r="I63" s="38">
        <v>13</v>
      </c>
      <c r="J63" s="7">
        <f t="shared" si="6"/>
        <v>650</v>
      </c>
      <c r="K63" s="33">
        <v>0</v>
      </c>
      <c r="L63" s="29">
        <f t="shared" si="2"/>
        <v>0</v>
      </c>
      <c r="M63" s="30">
        <f t="shared" si="3"/>
        <v>-50</v>
      </c>
      <c r="N63" s="29">
        <f t="shared" si="4"/>
        <v>-650</v>
      </c>
    </row>
    <row r="64" spans="1:14" s="8" customFormat="1" ht="46.5" customHeight="1">
      <c r="A64" s="6">
        <v>53</v>
      </c>
      <c r="B64" s="32" t="s">
        <v>74</v>
      </c>
      <c r="C64" s="31">
        <v>10</v>
      </c>
      <c r="D64" s="13" t="s">
        <v>5</v>
      </c>
      <c r="E64" s="38">
        <v>8</v>
      </c>
      <c r="F64" s="7">
        <f t="shared" si="5"/>
        <v>80</v>
      </c>
      <c r="G64" s="31">
        <v>10</v>
      </c>
      <c r="H64" s="13" t="s">
        <v>5</v>
      </c>
      <c r="I64" s="38">
        <v>8</v>
      </c>
      <c r="J64" s="7">
        <f t="shared" si="6"/>
        <v>80</v>
      </c>
      <c r="K64" s="33">
        <v>0</v>
      </c>
      <c r="L64" s="29">
        <f t="shared" si="2"/>
        <v>0</v>
      </c>
      <c r="M64" s="30">
        <f t="shared" si="3"/>
        <v>-10</v>
      </c>
      <c r="N64" s="29">
        <f t="shared" si="4"/>
        <v>-80</v>
      </c>
    </row>
    <row r="65" spans="1:14" s="8" customFormat="1" ht="46.5" customHeight="1">
      <c r="A65" s="6">
        <v>54</v>
      </c>
      <c r="B65" s="32" t="s">
        <v>75</v>
      </c>
      <c r="C65" s="31">
        <v>17</v>
      </c>
      <c r="D65" s="13" t="s">
        <v>6</v>
      </c>
      <c r="E65" s="38">
        <v>1760</v>
      </c>
      <c r="F65" s="7">
        <f t="shared" si="5"/>
        <v>29920</v>
      </c>
      <c r="G65" s="31">
        <v>17</v>
      </c>
      <c r="H65" s="13" t="s">
        <v>6</v>
      </c>
      <c r="I65" s="38">
        <v>1760</v>
      </c>
      <c r="J65" s="7">
        <f t="shared" si="6"/>
        <v>29920</v>
      </c>
      <c r="K65" s="33">
        <v>12</v>
      </c>
      <c r="L65" s="29">
        <f t="shared" si="2"/>
        <v>21120</v>
      </c>
      <c r="M65" s="30">
        <f t="shared" si="3"/>
        <v>-5</v>
      </c>
      <c r="N65" s="29">
        <f t="shared" si="4"/>
        <v>-8800</v>
      </c>
    </row>
    <row r="66" spans="1:14" s="8" customFormat="1" ht="46.5" customHeight="1">
      <c r="A66" s="6">
        <v>55</v>
      </c>
      <c r="B66" s="32" t="s">
        <v>76</v>
      </c>
      <c r="C66" s="31">
        <v>75</v>
      </c>
      <c r="D66" s="13" t="s">
        <v>5</v>
      </c>
      <c r="E66" s="38">
        <v>30</v>
      </c>
      <c r="F66" s="7">
        <f t="shared" si="5"/>
        <v>2250</v>
      </c>
      <c r="G66" s="31">
        <v>75</v>
      </c>
      <c r="H66" s="13" t="s">
        <v>5</v>
      </c>
      <c r="I66" s="38">
        <v>30</v>
      </c>
      <c r="J66" s="7">
        <f t="shared" si="6"/>
        <v>2250</v>
      </c>
      <c r="K66" s="33">
        <v>21</v>
      </c>
      <c r="L66" s="29">
        <f t="shared" si="2"/>
        <v>630</v>
      </c>
      <c r="M66" s="30">
        <f t="shared" si="3"/>
        <v>-54</v>
      </c>
      <c r="N66" s="29">
        <f t="shared" si="4"/>
        <v>-1620</v>
      </c>
    </row>
    <row r="67" spans="1:14" s="8" customFormat="1" ht="46.5" customHeight="1">
      <c r="A67" s="6">
        <v>56</v>
      </c>
      <c r="B67" s="32" t="s">
        <v>77</v>
      </c>
      <c r="C67" s="31">
        <v>5</v>
      </c>
      <c r="D67" s="13" t="s">
        <v>16</v>
      </c>
      <c r="E67" s="38">
        <v>130</v>
      </c>
      <c r="F67" s="7">
        <f t="shared" si="5"/>
        <v>650</v>
      </c>
      <c r="G67" s="31">
        <v>5</v>
      </c>
      <c r="H67" s="13" t="s">
        <v>16</v>
      </c>
      <c r="I67" s="38">
        <v>130</v>
      </c>
      <c r="J67" s="7">
        <f t="shared" si="6"/>
        <v>650</v>
      </c>
      <c r="K67" s="33">
        <v>55</v>
      </c>
      <c r="L67" s="29">
        <f t="shared" si="2"/>
        <v>7150</v>
      </c>
      <c r="M67" s="30">
        <f t="shared" si="3"/>
        <v>50</v>
      </c>
      <c r="N67" s="29">
        <f t="shared" si="4"/>
        <v>6500</v>
      </c>
    </row>
    <row r="68" spans="1:14" s="8" customFormat="1" ht="46.5" customHeight="1">
      <c r="A68" s="6">
        <v>57</v>
      </c>
      <c r="B68" s="32" t="s">
        <v>78</v>
      </c>
      <c r="C68" s="31">
        <v>10</v>
      </c>
      <c r="D68" s="13" t="s">
        <v>6</v>
      </c>
      <c r="E68" s="38">
        <v>690</v>
      </c>
      <c r="F68" s="7">
        <f t="shared" si="5"/>
        <v>6900</v>
      </c>
      <c r="G68" s="31">
        <v>10</v>
      </c>
      <c r="H68" s="13" t="s">
        <v>6</v>
      </c>
      <c r="I68" s="38">
        <v>690</v>
      </c>
      <c r="J68" s="7">
        <f t="shared" si="6"/>
        <v>6900</v>
      </c>
      <c r="K68" s="33">
        <v>1</v>
      </c>
      <c r="L68" s="29">
        <f t="shared" si="2"/>
        <v>690</v>
      </c>
      <c r="M68" s="30">
        <f t="shared" si="3"/>
        <v>-9</v>
      </c>
      <c r="N68" s="29">
        <f t="shared" si="4"/>
        <v>-6210</v>
      </c>
    </row>
    <row r="69" spans="1:14" s="8" customFormat="1" ht="61.5" customHeight="1">
      <c r="A69" s="6">
        <v>58</v>
      </c>
      <c r="B69" s="32" t="s">
        <v>79</v>
      </c>
      <c r="C69" s="31">
        <v>1</v>
      </c>
      <c r="D69" s="13" t="s">
        <v>12</v>
      </c>
      <c r="E69" s="38">
        <v>30000</v>
      </c>
      <c r="F69" s="7">
        <f t="shared" si="5"/>
        <v>30000</v>
      </c>
      <c r="G69" s="31">
        <v>1</v>
      </c>
      <c r="H69" s="13" t="s">
        <v>12</v>
      </c>
      <c r="I69" s="38">
        <v>30000</v>
      </c>
      <c r="J69" s="7">
        <f t="shared" si="6"/>
        <v>30000</v>
      </c>
      <c r="K69" s="33">
        <v>0.2669056</v>
      </c>
      <c r="L69" s="29">
        <f t="shared" si="2"/>
        <v>8007.168000000001</v>
      </c>
      <c r="M69" s="30">
        <f t="shared" si="3"/>
        <v>-0.7330943999999999</v>
      </c>
      <c r="N69" s="29">
        <f t="shared" si="4"/>
        <v>-21992.832</v>
      </c>
    </row>
    <row r="70" spans="1:14" s="8" customFormat="1" ht="46.5" customHeight="1">
      <c r="A70" s="40">
        <v>59</v>
      </c>
      <c r="B70" s="41" t="s">
        <v>80</v>
      </c>
      <c r="C70" s="34" t="s">
        <v>93</v>
      </c>
      <c r="D70" s="13" t="s">
        <v>93</v>
      </c>
      <c r="E70" s="37" t="s">
        <v>93</v>
      </c>
      <c r="F70" s="35" t="s">
        <v>93</v>
      </c>
      <c r="G70" s="13">
        <v>2</v>
      </c>
      <c r="H70" s="13" t="s">
        <v>6</v>
      </c>
      <c r="I70" s="39">
        <v>1045.68</v>
      </c>
      <c r="J70" s="7">
        <f t="shared" si="6"/>
        <v>2091.36</v>
      </c>
      <c r="K70" s="43">
        <v>3</v>
      </c>
      <c r="L70" s="29">
        <f t="shared" si="2"/>
        <v>3137.04</v>
      </c>
      <c r="M70" s="30">
        <f t="shared" si="3"/>
        <v>1</v>
      </c>
      <c r="N70" s="29">
        <f t="shared" si="4"/>
        <v>1045.6799999999998</v>
      </c>
    </row>
    <row r="71" spans="1:14" s="8" customFormat="1" ht="46.5" customHeight="1">
      <c r="A71" s="40">
        <v>60</v>
      </c>
      <c r="B71" s="41" t="s">
        <v>81</v>
      </c>
      <c r="C71" s="34" t="s">
        <v>93</v>
      </c>
      <c r="D71" s="13" t="s">
        <v>93</v>
      </c>
      <c r="E71" s="37" t="s">
        <v>93</v>
      </c>
      <c r="F71" s="35" t="s">
        <v>93</v>
      </c>
      <c r="G71" s="13">
        <v>1</v>
      </c>
      <c r="H71" s="13" t="s">
        <v>6</v>
      </c>
      <c r="I71" s="39">
        <v>1528.68</v>
      </c>
      <c r="J71" s="7">
        <f t="shared" si="6"/>
        <v>1528.68</v>
      </c>
      <c r="K71" s="43">
        <v>1</v>
      </c>
      <c r="L71" s="29">
        <f t="shared" si="2"/>
        <v>1528.68</v>
      </c>
      <c r="M71" s="30">
        <f t="shared" si="3"/>
        <v>0</v>
      </c>
      <c r="N71" s="29">
        <f t="shared" si="4"/>
        <v>0</v>
      </c>
    </row>
    <row r="72" spans="1:14" s="8" customFormat="1" ht="46.5" customHeight="1">
      <c r="A72" s="40">
        <v>61</v>
      </c>
      <c r="B72" s="41" t="s">
        <v>82</v>
      </c>
      <c r="C72" s="34" t="s">
        <v>93</v>
      </c>
      <c r="D72" s="13" t="s">
        <v>93</v>
      </c>
      <c r="E72" s="37" t="s">
        <v>93</v>
      </c>
      <c r="F72" s="35" t="s">
        <v>93</v>
      </c>
      <c r="G72" s="13">
        <v>1</v>
      </c>
      <c r="H72" s="13" t="s">
        <v>12</v>
      </c>
      <c r="I72" s="39">
        <v>3022.89</v>
      </c>
      <c r="J72" s="7">
        <f t="shared" si="6"/>
        <v>3022.89</v>
      </c>
      <c r="K72" s="43">
        <v>1</v>
      </c>
      <c r="L72" s="29">
        <f t="shared" si="2"/>
        <v>3022.89</v>
      </c>
      <c r="M72" s="30">
        <f t="shared" si="3"/>
        <v>0</v>
      </c>
      <c r="N72" s="29">
        <f t="shared" si="4"/>
        <v>0</v>
      </c>
    </row>
    <row r="73" spans="1:14" s="8" customFormat="1" ht="46.5" customHeight="1">
      <c r="A73" s="40">
        <v>62</v>
      </c>
      <c r="B73" s="41" t="s">
        <v>83</v>
      </c>
      <c r="C73" s="34" t="s">
        <v>93</v>
      </c>
      <c r="D73" s="13" t="s">
        <v>93</v>
      </c>
      <c r="E73" s="37" t="s">
        <v>93</v>
      </c>
      <c r="F73" s="35" t="s">
        <v>93</v>
      </c>
      <c r="G73" s="13">
        <v>1</v>
      </c>
      <c r="H73" s="13" t="s">
        <v>12</v>
      </c>
      <c r="I73" s="39">
        <v>2472.2</v>
      </c>
      <c r="J73" s="7">
        <f t="shared" si="6"/>
        <v>2472.2</v>
      </c>
      <c r="K73" s="43">
        <v>1</v>
      </c>
      <c r="L73" s="29">
        <f t="shared" si="2"/>
        <v>2472.2</v>
      </c>
      <c r="M73" s="30">
        <f t="shared" si="3"/>
        <v>0</v>
      </c>
      <c r="N73" s="29">
        <f t="shared" si="4"/>
        <v>0</v>
      </c>
    </row>
    <row r="74" spans="1:14" s="8" customFormat="1" ht="46.5" customHeight="1">
      <c r="A74" s="40">
        <v>63</v>
      </c>
      <c r="B74" s="41" t="s">
        <v>84</v>
      </c>
      <c r="C74" s="34" t="s">
        <v>93</v>
      </c>
      <c r="D74" s="13" t="s">
        <v>93</v>
      </c>
      <c r="E74" s="37" t="s">
        <v>93</v>
      </c>
      <c r="F74" s="35" t="s">
        <v>93</v>
      </c>
      <c r="G74" s="13">
        <v>1</v>
      </c>
      <c r="H74" s="13" t="s">
        <v>12</v>
      </c>
      <c r="I74" s="39">
        <v>3336.7</v>
      </c>
      <c r="J74" s="7">
        <f t="shared" si="6"/>
        <v>3336.7</v>
      </c>
      <c r="K74" s="43">
        <v>1</v>
      </c>
      <c r="L74" s="29">
        <f t="shared" si="2"/>
        <v>3336.7</v>
      </c>
      <c r="M74" s="30">
        <f t="shared" si="3"/>
        <v>0</v>
      </c>
      <c r="N74" s="29">
        <f t="shared" si="4"/>
        <v>0</v>
      </c>
    </row>
    <row r="75" spans="1:14" s="8" customFormat="1" ht="46.5" customHeight="1">
      <c r="A75" s="40">
        <v>64</v>
      </c>
      <c r="B75" s="42" t="s">
        <v>85</v>
      </c>
      <c r="C75" s="34" t="s">
        <v>93</v>
      </c>
      <c r="D75" s="13" t="s">
        <v>93</v>
      </c>
      <c r="E75" s="37" t="s">
        <v>93</v>
      </c>
      <c r="F75" s="35" t="s">
        <v>93</v>
      </c>
      <c r="G75" s="13">
        <v>14</v>
      </c>
      <c r="H75" s="13" t="s">
        <v>6</v>
      </c>
      <c r="I75" s="39">
        <v>199</v>
      </c>
      <c r="J75" s="7">
        <f t="shared" si="6"/>
        <v>2786</v>
      </c>
      <c r="K75" s="43">
        <v>14</v>
      </c>
      <c r="L75" s="29">
        <f t="shared" si="2"/>
        <v>2786</v>
      </c>
      <c r="M75" s="30">
        <f t="shared" si="3"/>
        <v>0</v>
      </c>
      <c r="N75" s="29">
        <f t="shared" si="4"/>
        <v>0</v>
      </c>
    </row>
    <row r="76" spans="1:14" s="8" customFormat="1" ht="46.5" customHeight="1">
      <c r="A76" s="40">
        <v>65</v>
      </c>
      <c r="B76" s="42" t="s">
        <v>86</v>
      </c>
      <c r="C76" s="34" t="s">
        <v>93</v>
      </c>
      <c r="D76" s="13" t="s">
        <v>93</v>
      </c>
      <c r="E76" s="37" t="s">
        <v>93</v>
      </c>
      <c r="F76" s="35" t="s">
        <v>93</v>
      </c>
      <c r="G76" s="13">
        <v>1</v>
      </c>
      <c r="H76" s="13" t="s">
        <v>12</v>
      </c>
      <c r="I76" s="39">
        <v>112000</v>
      </c>
      <c r="J76" s="7">
        <f t="shared" si="6"/>
        <v>112000</v>
      </c>
      <c r="K76" s="43">
        <v>1</v>
      </c>
      <c r="L76" s="29">
        <f t="shared" si="2"/>
        <v>112000</v>
      </c>
      <c r="M76" s="30">
        <f t="shared" si="3"/>
        <v>0</v>
      </c>
      <c r="N76" s="29">
        <f t="shared" si="4"/>
        <v>0</v>
      </c>
    </row>
    <row r="77" spans="1:14" s="8" customFormat="1" ht="46.5" customHeight="1">
      <c r="A77" s="40">
        <v>66</v>
      </c>
      <c r="B77" s="42" t="s">
        <v>87</v>
      </c>
      <c r="C77" s="34" t="s">
        <v>93</v>
      </c>
      <c r="D77" s="13" t="s">
        <v>93</v>
      </c>
      <c r="E77" s="37" t="s">
        <v>93</v>
      </c>
      <c r="F77" s="35" t="s">
        <v>93</v>
      </c>
      <c r="G77" s="13">
        <v>1</v>
      </c>
      <c r="H77" s="13" t="s">
        <v>12</v>
      </c>
      <c r="I77" s="39">
        <v>5200</v>
      </c>
      <c r="J77" s="7">
        <f t="shared" si="6"/>
        <v>5200</v>
      </c>
      <c r="K77" s="43">
        <v>1</v>
      </c>
      <c r="L77" s="29">
        <f>K77*I77</f>
        <v>5200</v>
      </c>
      <c r="M77" s="30">
        <f>K77-G77</f>
        <v>0</v>
      </c>
      <c r="N77" s="29">
        <f>L77-J77</f>
        <v>0</v>
      </c>
    </row>
    <row r="78" spans="1:14" s="8" customFormat="1" ht="46.5" customHeight="1">
      <c r="A78" s="40">
        <v>67</v>
      </c>
      <c r="B78" s="42" t="s">
        <v>88</v>
      </c>
      <c r="C78" s="34" t="s">
        <v>93</v>
      </c>
      <c r="D78" s="13" t="s">
        <v>93</v>
      </c>
      <c r="E78" s="37" t="s">
        <v>93</v>
      </c>
      <c r="F78" s="35" t="s">
        <v>93</v>
      </c>
      <c r="G78" s="13">
        <v>1</v>
      </c>
      <c r="H78" s="13" t="s">
        <v>12</v>
      </c>
      <c r="I78" s="39">
        <v>3711.32</v>
      </c>
      <c r="J78" s="7">
        <f t="shared" si="6"/>
        <v>3711.32</v>
      </c>
      <c r="K78" s="43">
        <v>1</v>
      </c>
      <c r="L78" s="29">
        <f>K78*I78</f>
        <v>3711.32</v>
      </c>
      <c r="M78" s="30">
        <f>K78-G78</f>
        <v>0</v>
      </c>
      <c r="N78" s="29">
        <f>L78-J78</f>
        <v>0</v>
      </c>
    </row>
    <row r="79" spans="1:14" s="8" customFormat="1" ht="46.5" customHeight="1">
      <c r="A79" s="40">
        <v>68</v>
      </c>
      <c r="B79" s="42" t="s">
        <v>89</v>
      </c>
      <c r="C79" s="34" t="s">
        <v>93</v>
      </c>
      <c r="D79" s="13" t="s">
        <v>93</v>
      </c>
      <c r="E79" s="37" t="s">
        <v>93</v>
      </c>
      <c r="F79" s="35" t="s">
        <v>93</v>
      </c>
      <c r="G79" s="13">
        <v>1</v>
      </c>
      <c r="H79" s="13" t="s">
        <v>12</v>
      </c>
      <c r="I79" s="39">
        <v>6750</v>
      </c>
      <c r="J79" s="7">
        <f t="shared" si="6"/>
        <v>6750</v>
      </c>
      <c r="K79" s="43">
        <v>0</v>
      </c>
      <c r="L79" s="29">
        <f>K79*I79</f>
        <v>0</v>
      </c>
      <c r="M79" s="30">
        <f>K79-G79</f>
        <v>-1</v>
      </c>
      <c r="N79" s="29">
        <f>L79-J79</f>
        <v>-6750</v>
      </c>
    </row>
    <row r="80" spans="1:14" s="8" customFormat="1" ht="46.5" customHeight="1">
      <c r="A80" s="40">
        <v>69</v>
      </c>
      <c r="B80" s="42" t="s">
        <v>90</v>
      </c>
      <c r="C80" s="34" t="s">
        <v>93</v>
      </c>
      <c r="D80" s="13" t="s">
        <v>93</v>
      </c>
      <c r="E80" s="37" t="s">
        <v>93</v>
      </c>
      <c r="F80" s="35" t="s">
        <v>93</v>
      </c>
      <c r="G80" s="13">
        <v>1</v>
      </c>
      <c r="H80" s="13" t="s">
        <v>12</v>
      </c>
      <c r="I80" s="39">
        <v>22266.13</v>
      </c>
      <c r="J80" s="7">
        <f t="shared" si="6"/>
        <v>22266.13</v>
      </c>
      <c r="K80" s="43">
        <v>1</v>
      </c>
      <c r="L80" s="29">
        <f>K80*I80</f>
        <v>22266.13</v>
      </c>
      <c r="M80" s="30">
        <f>K80-G80</f>
        <v>0</v>
      </c>
      <c r="N80" s="29">
        <f>L80-J80</f>
        <v>0</v>
      </c>
    </row>
    <row r="81" spans="1:14" s="8" customFormat="1" ht="46.5" customHeight="1">
      <c r="A81" s="40">
        <v>70</v>
      </c>
      <c r="B81" s="42" t="s">
        <v>91</v>
      </c>
      <c r="C81" s="34" t="s">
        <v>93</v>
      </c>
      <c r="D81" s="13" t="s">
        <v>93</v>
      </c>
      <c r="E81" s="37" t="s">
        <v>93</v>
      </c>
      <c r="F81" s="35" t="s">
        <v>93</v>
      </c>
      <c r="G81" s="13">
        <v>50</v>
      </c>
      <c r="H81" s="13" t="s">
        <v>94</v>
      </c>
      <c r="I81" s="39">
        <v>450</v>
      </c>
      <c r="J81" s="7">
        <f t="shared" si="6"/>
        <v>22500</v>
      </c>
      <c r="K81" s="43">
        <v>0</v>
      </c>
      <c r="L81" s="29">
        <f>K81*I81</f>
        <v>0</v>
      </c>
      <c r="M81" s="30">
        <f>K81-G81</f>
        <v>-50</v>
      </c>
      <c r="N81" s="29">
        <f>L81-J81</f>
        <v>-22500</v>
      </c>
    </row>
    <row r="82" spans="1:14" ht="46.5" customHeight="1" thickBot="1">
      <c r="A82" s="53" t="s">
        <v>95</v>
      </c>
      <c r="B82" s="54"/>
      <c r="C82" s="54"/>
      <c r="D82" s="54"/>
      <c r="E82" s="55"/>
      <c r="F82" s="22">
        <f>SUM(F12:F69)</f>
        <v>1656593</v>
      </c>
      <c r="G82" s="36"/>
      <c r="H82" s="36"/>
      <c r="I82" s="36"/>
      <c r="J82" s="22">
        <f>SUM(J12:J81)</f>
        <v>1844258.2799999998</v>
      </c>
      <c r="K82" s="23"/>
      <c r="L82" s="25">
        <f>SUM(L12:L81)</f>
        <v>1880520.7259999998</v>
      </c>
      <c r="M82" s="21"/>
      <c r="N82" s="24">
        <f>SUM(N12:N81)</f>
        <v>36262.44600000002</v>
      </c>
    </row>
    <row r="83" ht="83.25" customHeight="1"/>
    <row r="84" ht="54" customHeight="1"/>
    <row r="85" ht="32.25" customHeight="1"/>
    <row r="86" ht="48" customHeight="1"/>
    <row r="87" ht="48" customHeight="1"/>
    <row r="88" ht="33" customHeight="1"/>
    <row r="89" ht="31.5" customHeight="1"/>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sheetData>
  <sheetProtection/>
  <mergeCells count="10">
    <mergeCell ref="A82:E82"/>
    <mergeCell ref="E6:F6"/>
    <mergeCell ref="M6:N6"/>
    <mergeCell ref="K6:L6"/>
    <mergeCell ref="C10:F10"/>
    <mergeCell ref="K10:L10"/>
    <mergeCell ref="M10:N10"/>
    <mergeCell ref="A9:N9"/>
    <mergeCell ref="I6:J6"/>
    <mergeCell ref="G10:J10"/>
  </mergeCells>
  <printOptions horizontalCentered="1"/>
  <pageMargins left="0.25" right="0.25" top="0.5" bottom="0.75" header="0.25" footer="0.25"/>
  <pageSetup fitToHeight="0" horizontalDpi="600" verticalDpi="600" orientation="landscape" paperSize="119" scale="37" r:id="rId2"/>
  <headerFooter>
    <oddHeader>&amp;C&amp;"Times New Roman,Bold"&amp;16&amp;UTable 1 - Final Adjusting Change Order (Change Order #3) Supplemental Information</oddHeader>
    <oddFooter>&amp;L&amp;"Times New Roman,Regular"&amp;16 2013 Water System Improvements - Contract A - Water Lines&amp;C&amp;"Times New Roman,Regular"&amp;16Page 4 of 4&amp;R&amp;"Times New Roman,Regular"&amp;G</oddFooter>
  </headerFooter>
  <rowBreaks count="2" manualBreakCount="2">
    <brk id="29" max="13" man="1"/>
    <brk id="52" max="13" man="1"/>
  </rowBreaks>
  <legacyDrawingHF r:id="rId1"/>
</worksheet>
</file>

<file path=xl/worksheets/sheet2.xml><?xml version="1.0" encoding="utf-8"?>
<worksheet xmlns="http://schemas.openxmlformats.org/spreadsheetml/2006/main" xmlns:r="http://schemas.openxmlformats.org/officeDocument/2006/relationships">
  <dimension ref="A3:C31"/>
  <sheetViews>
    <sheetView tabSelected="1" zoomScalePageLayoutView="0" workbookViewId="0" topLeftCell="A1">
      <selection activeCell="F30" sqref="F30"/>
    </sheetView>
  </sheetViews>
  <sheetFormatPr defaultColWidth="9.140625" defaultRowHeight="12.75"/>
  <cols>
    <col min="1" max="1" width="25.7109375" style="0" customWidth="1"/>
    <col min="2" max="2" width="19.8515625" style="0" customWidth="1"/>
    <col min="3" max="3" width="22.421875" style="0" customWidth="1"/>
  </cols>
  <sheetData>
    <row r="3" ht="12.75">
      <c r="A3" s="52" t="s">
        <v>108</v>
      </c>
    </row>
    <row r="4" ht="13.5" thickBot="1"/>
    <row r="5" spans="1:3" ht="15.75" thickBot="1">
      <c r="A5" s="44" t="s">
        <v>100</v>
      </c>
      <c r="B5" s="45" t="s">
        <v>101</v>
      </c>
      <c r="C5" s="45" t="s">
        <v>102</v>
      </c>
    </row>
    <row r="6" spans="1:3" ht="15.75" thickBot="1">
      <c r="A6" s="46" t="s">
        <v>103</v>
      </c>
      <c r="B6" s="47">
        <v>13500</v>
      </c>
      <c r="C6" s="47">
        <v>4500</v>
      </c>
    </row>
    <row r="7" spans="1:3" ht="15.75" thickBot="1">
      <c r="A7" s="46" t="s">
        <v>104</v>
      </c>
      <c r="B7" s="47">
        <v>100000</v>
      </c>
      <c r="C7" s="47">
        <v>31160</v>
      </c>
    </row>
    <row r="8" spans="1:3" ht="45.75" thickBot="1">
      <c r="A8" s="46" t="s">
        <v>105</v>
      </c>
      <c r="B8" s="47">
        <v>31500</v>
      </c>
      <c r="C8" s="48">
        <v>10331.11</v>
      </c>
    </row>
    <row r="9" spans="1:3" ht="30.75" thickBot="1">
      <c r="A9" s="46" t="s">
        <v>106</v>
      </c>
      <c r="B9" s="49">
        <v>70000</v>
      </c>
      <c r="C9" s="49">
        <v>22000</v>
      </c>
    </row>
    <row r="10" spans="1:3" ht="15.75" thickBot="1">
      <c r="A10" s="50" t="s">
        <v>107</v>
      </c>
      <c r="B10" s="70">
        <v>215000</v>
      </c>
      <c r="C10" s="71">
        <v>67991.11</v>
      </c>
    </row>
    <row r="13" ht="12.75">
      <c r="A13" s="52" t="s">
        <v>115</v>
      </c>
    </row>
    <row r="15" spans="1:2" ht="12.75">
      <c r="A15" s="51" t="s">
        <v>111</v>
      </c>
      <c r="B15" s="67">
        <f>6927.37+6213.39</f>
        <v>13140.76</v>
      </c>
    </row>
    <row r="16" spans="1:2" ht="12.75">
      <c r="A16" s="51" t="s">
        <v>112</v>
      </c>
      <c r="B16" s="67">
        <f>3279.07+1946.33+1294.35</f>
        <v>6519.75</v>
      </c>
    </row>
    <row r="17" spans="1:2" ht="12.75">
      <c r="A17" s="51" t="s">
        <v>113</v>
      </c>
      <c r="B17" s="67">
        <v>2218</v>
      </c>
    </row>
    <row r="18" spans="1:2" ht="12.75">
      <c r="A18" s="51" t="s">
        <v>114</v>
      </c>
      <c r="B18" s="67">
        <f>1018*4</f>
        <v>4072</v>
      </c>
    </row>
    <row r="19" spans="1:2" ht="12.75">
      <c r="A19" s="51" t="s">
        <v>109</v>
      </c>
      <c r="B19" s="67">
        <v>1172</v>
      </c>
    </row>
    <row r="20" spans="1:2" ht="12.75">
      <c r="A20" s="51" t="s">
        <v>110</v>
      </c>
      <c r="B20" s="67">
        <v>237.73</v>
      </c>
    </row>
    <row r="21" spans="1:2" ht="12.75">
      <c r="A21" s="51" t="s">
        <v>110</v>
      </c>
      <c r="B21" s="67">
        <v>833.81</v>
      </c>
    </row>
    <row r="22" spans="1:2" ht="12.75">
      <c r="A22" s="51" t="s">
        <v>110</v>
      </c>
      <c r="B22" s="67">
        <v>1472.04</v>
      </c>
    </row>
    <row r="23" spans="1:2" ht="12.75">
      <c r="A23" s="51" t="s">
        <v>110</v>
      </c>
      <c r="B23" s="67">
        <v>3504.1</v>
      </c>
    </row>
    <row r="24" spans="1:2" ht="12.75">
      <c r="A24" s="51" t="s">
        <v>110</v>
      </c>
      <c r="B24" s="67">
        <v>4804.77</v>
      </c>
    </row>
    <row r="25" spans="1:2" ht="12.75">
      <c r="A25" s="51" t="s">
        <v>110</v>
      </c>
      <c r="B25" s="67">
        <v>5251.93</v>
      </c>
    </row>
    <row r="26" spans="1:2" ht="12.75">
      <c r="A26" s="51" t="s">
        <v>110</v>
      </c>
      <c r="B26" s="67">
        <v>6157.32</v>
      </c>
    </row>
    <row r="27" spans="1:2" ht="12.75">
      <c r="A27" s="51" t="s">
        <v>110</v>
      </c>
      <c r="B27" s="67">
        <v>6680.64</v>
      </c>
    </row>
    <row r="28" spans="1:2" ht="12.75">
      <c r="A28" s="51" t="s">
        <v>110</v>
      </c>
      <c r="B28" s="67">
        <v>7440.79</v>
      </c>
    </row>
    <row r="29" spans="1:2" ht="12.75">
      <c r="A29" s="51" t="s">
        <v>110</v>
      </c>
      <c r="B29" s="67">
        <v>8586.53</v>
      </c>
    </row>
    <row r="30" spans="1:2" ht="12.75">
      <c r="A30" s="51" t="s">
        <v>110</v>
      </c>
      <c r="B30" s="68">
        <f>22485.23-9000</f>
        <v>13485.23</v>
      </c>
    </row>
    <row r="31" ht="12.75">
      <c r="B31" s="69">
        <f>SUM(B15:B30)</f>
        <v>85577.40000000001</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Hethcoat &amp; Davis,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Windows User</cp:lastModifiedBy>
  <cp:lastPrinted>2019-08-30T19:44:01Z</cp:lastPrinted>
  <dcterms:created xsi:type="dcterms:W3CDTF">2004-09-07T14:15:40Z</dcterms:created>
  <dcterms:modified xsi:type="dcterms:W3CDTF">2020-01-18T15:17:25Z</dcterms:modified>
  <cp:category/>
  <cp:version/>
  <cp:contentType/>
  <cp:contentStatus/>
</cp:coreProperties>
</file>