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F5"/>
  <c r="J5" s="1"/>
  <c r="H5"/>
  <c r="D12" l="1"/>
  <c r="F12"/>
  <c r="H12"/>
  <c r="B12"/>
  <c r="J12" s="1"/>
  <c r="H14" l="1"/>
  <c r="F14"/>
  <c r="D14"/>
  <c r="B14"/>
  <c r="H31"/>
  <c r="F31"/>
  <c r="D31"/>
  <c r="B31"/>
  <c r="H17"/>
  <c r="H19" s="1"/>
  <c r="F17"/>
  <c r="F19" s="1"/>
  <c r="D17"/>
  <c r="J17" s="1"/>
  <c r="B17"/>
  <c r="B19" s="1"/>
  <c r="D19" l="1"/>
  <c r="J29"/>
  <c r="F23"/>
  <c r="F25" s="1"/>
  <c r="D23"/>
  <c r="D25" s="1"/>
  <c r="H23"/>
  <c r="H25" s="1"/>
  <c r="B23"/>
  <c r="B25" s="1"/>
  <c r="J23" l="1"/>
  <c r="J6"/>
  <c r="J7" s="1"/>
  <c r="J13"/>
  <c r="J14" s="1"/>
  <c r="J18"/>
  <c r="J19" s="1"/>
  <c r="J24"/>
  <c r="J30"/>
  <c r="J31" s="1"/>
  <c r="J25" l="1"/>
  <c r="H7" l="1"/>
  <c r="F7"/>
  <c r="D7"/>
  <c r="B7"/>
</calcChain>
</file>

<file path=xl/sharedStrings.xml><?xml version="1.0" encoding="utf-8"?>
<sst xmlns="http://schemas.openxmlformats.org/spreadsheetml/2006/main" count="30" uniqueCount="18">
  <si>
    <t>Variance</t>
  </si>
  <si>
    <t>FYE 06/30/2015</t>
  </si>
  <si>
    <t>FYE 06/30/2016</t>
  </si>
  <si>
    <t>FYE 06/30/2017</t>
  </si>
  <si>
    <t>FYE 06/30/2018</t>
  </si>
  <si>
    <t>FYE 06/30/2019</t>
  </si>
  <si>
    <t>Administration</t>
  </si>
  <si>
    <t>Water Treatment</t>
  </si>
  <si>
    <t>Wastewater Treatment</t>
  </si>
  <si>
    <t>Maintenance</t>
  </si>
  <si>
    <t>TOTALS</t>
  </si>
  <si>
    <t>Budgeted Wages</t>
  </si>
  <si>
    <t>Actual Wages</t>
  </si>
  <si>
    <t>Admin hired # 198 part-time to replace # 135 retiree and promoted to full time upon unplanned retirement of #166 and had 3 months of double wages.  Maint budgeted for $21k in overtime and had $41k due to FEMA winter issues</t>
  </si>
  <si>
    <t>WWTP unplanned retirement of operator in November 2016.  Did not replace.</t>
  </si>
  <si>
    <t>WTP operator and Maintenance worker resigned August 1.  Hired new employee with dual certifications as maintenance/WTP replacement.</t>
  </si>
  <si>
    <t>BUDGETED VS ACTUAL WAGES BY DEPARTMENT - FISCAL YEARS 2015 - 2019</t>
  </si>
  <si>
    <t>WTP - Rehired class IV DUAL CERTIFIED operator 9/18/17 which wasn't budgeted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</si>
</sst>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44" fontId="0" fillId="0" borderId="0" xfId="0" applyNumberFormat="1"/>
    <xf numFmtId="4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3" workbookViewId="0">
      <selection activeCell="N21" sqref="N21"/>
    </sheetView>
  </sheetViews>
  <sheetFormatPr defaultRowHeight="15"/>
  <cols>
    <col min="1" max="1" width="25.140625" customWidth="1"/>
    <col min="2" max="2" width="16" customWidth="1"/>
    <col min="3" max="3" width="2.7109375" customWidth="1"/>
    <col min="4" max="4" width="14.140625" customWidth="1"/>
    <col min="5" max="5" width="2.7109375" customWidth="1"/>
    <col min="6" max="6" width="14.140625" customWidth="1"/>
    <col min="7" max="7" width="2.7109375" customWidth="1"/>
    <col min="8" max="8" width="14" customWidth="1"/>
    <col min="9" max="9" width="2.7109375" style="6" customWidth="1"/>
    <col min="10" max="10" width="15.28515625" style="4" customWidth="1"/>
  </cols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3" spans="1:10" s="2" customFormat="1" ht="30">
      <c r="B3" s="5" t="s">
        <v>6</v>
      </c>
      <c r="C3" s="5"/>
      <c r="D3" s="8" t="s">
        <v>7</v>
      </c>
      <c r="E3" s="5"/>
      <c r="F3" s="8" t="s">
        <v>8</v>
      </c>
      <c r="G3" s="5"/>
      <c r="H3" s="5" t="s">
        <v>9</v>
      </c>
      <c r="I3" s="5"/>
      <c r="J3" s="5" t="s">
        <v>10</v>
      </c>
    </row>
    <row r="4" spans="1:10">
      <c r="A4" s="3" t="s">
        <v>1</v>
      </c>
      <c r="B4" s="3"/>
      <c r="C4" s="3"/>
    </row>
    <row r="5" spans="1:10">
      <c r="A5" s="7" t="s">
        <v>11</v>
      </c>
      <c r="B5" s="9">
        <v>208330.24299999996</v>
      </c>
      <c r="D5" s="9">
        <f>149379+1600</f>
        <v>150979</v>
      </c>
      <c r="F5" s="9">
        <f>147872+1600</f>
        <v>149472</v>
      </c>
      <c r="H5" s="9">
        <f>234298+2400</f>
        <v>236698</v>
      </c>
      <c r="J5" s="10">
        <f>SUM(B5:H5)</f>
        <v>745479.24300000002</v>
      </c>
    </row>
    <row r="6" spans="1:10">
      <c r="A6" s="7" t="s">
        <v>12</v>
      </c>
      <c r="B6" s="9">
        <v>229058.44999999998</v>
      </c>
      <c r="D6" s="9">
        <v>143458.66999999998</v>
      </c>
      <c r="F6" s="9">
        <v>153648.26</v>
      </c>
      <c r="H6" s="9">
        <v>257744.86</v>
      </c>
      <c r="J6" s="10">
        <f>SUM(B6:H6)</f>
        <v>783910.24</v>
      </c>
    </row>
    <row r="7" spans="1:10">
      <c r="A7" s="7" t="s">
        <v>0</v>
      </c>
      <c r="B7" s="9">
        <f>B6-B5</f>
        <v>20728.207000000024</v>
      </c>
      <c r="D7" s="9">
        <f>D6-D5</f>
        <v>-7520.3300000000163</v>
      </c>
      <c r="F7" s="9">
        <f>F6-F5</f>
        <v>4176.2600000000093</v>
      </c>
      <c r="H7" s="9">
        <f>H6-H5</f>
        <v>21046.859999999986</v>
      </c>
      <c r="J7" s="10">
        <f>J6-J5</f>
        <v>38430.996999999974</v>
      </c>
    </row>
    <row r="8" spans="1:10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1" spans="1:10">
      <c r="A11" s="3" t="s">
        <v>2</v>
      </c>
      <c r="B11" s="3"/>
      <c r="C11" s="3"/>
    </row>
    <row r="12" spans="1:10">
      <c r="A12" s="7" t="s">
        <v>11</v>
      </c>
      <c r="B12" s="11">
        <f>207220+4200</f>
        <v>211420</v>
      </c>
      <c r="D12" s="11">
        <f>160297+1600</f>
        <v>161897</v>
      </c>
      <c r="F12" s="11">
        <f>154199+1600</f>
        <v>155799</v>
      </c>
      <c r="H12" s="11">
        <f>260188+2400</f>
        <v>262588</v>
      </c>
      <c r="J12" s="10">
        <f>SUM(B12:H12)</f>
        <v>791704</v>
      </c>
    </row>
    <row r="13" spans="1:10">
      <c r="A13" s="7" t="s">
        <v>12</v>
      </c>
      <c r="B13" s="9">
        <v>212125.94</v>
      </c>
      <c r="D13" s="9">
        <v>148623.29999999999</v>
      </c>
      <c r="F13" s="9">
        <v>151199.47</v>
      </c>
      <c r="H13" s="9">
        <v>250760.86</v>
      </c>
      <c r="J13" s="10">
        <f>SUM(B13:H13)</f>
        <v>762709.57</v>
      </c>
    </row>
    <row r="14" spans="1:10">
      <c r="A14" s="7" t="s">
        <v>0</v>
      </c>
      <c r="B14" s="9">
        <f>B13-B12</f>
        <v>705.94000000000233</v>
      </c>
      <c r="D14" s="9">
        <f>D13-D12</f>
        <v>-13273.700000000012</v>
      </c>
      <c r="F14" s="9">
        <f>F13-F12</f>
        <v>-4599.5299999999988</v>
      </c>
      <c r="H14" s="9">
        <f>H13-H12</f>
        <v>-11827.140000000014</v>
      </c>
      <c r="J14" s="10">
        <f>J13-J12</f>
        <v>-28994.430000000051</v>
      </c>
    </row>
    <row r="16" spans="1:10">
      <c r="A16" s="3" t="s">
        <v>3</v>
      </c>
      <c r="B16" s="3"/>
      <c r="C16" s="3"/>
    </row>
    <row r="17" spans="1:10">
      <c r="A17" s="7" t="s">
        <v>11</v>
      </c>
      <c r="B17" s="11">
        <f>198760+5250</f>
        <v>204010</v>
      </c>
      <c r="C17" s="11"/>
      <c r="D17" s="11">
        <f>165608+2000</f>
        <v>167608</v>
      </c>
      <c r="E17" s="11"/>
      <c r="F17" s="11">
        <f>159632+2000</f>
        <v>161632</v>
      </c>
      <c r="G17" s="11"/>
      <c r="H17" s="11">
        <f>252119+3000</f>
        <v>255119</v>
      </c>
      <c r="J17" s="10">
        <f>SUM(B17:H17)</f>
        <v>788369</v>
      </c>
    </row>
    <row r="18" spans="1:10">
      <c r="A18" s="7" t="s">
        <v>12</v>
      </c>
      <c r="B18" s="9">
        <v>207058.93999999997</v>
      </c>
      <c r="D18" s="9">
        <v>163097.09</v>
      </c>
      <c r="F18" s="9">
        <v>141852.06</v>
      </c>
      <c r="H18" s="9">
        <v>255714.38</v>
      </c>
      <c r="J18" s="10">
        <f>SUM(B18:H18)</f>
        <v>767722.47</v>
      </c>
    </row>
    <row r="19" spans="1:10">
      <c r="A19" s="7" t="s">
        <v>0</v>
      </c>
      <c r="B19" s="9">
        <f>B18-B17</f>
        <v>3048.9399999999732</v>
      </c>
      <c r="D19" s="9">
        <f>D18-D17</f>
        <v>-4510.9100000000035</v>
      </c>
      <c r="F19" s="9">
        <f>F18-F17</f>
        <v>-19779.940000000002</v>
      </c>
      <c r="H19" s="9">
        <f>H18-H17</f>
        <v>595.38000000000466</v>
      </c>
      <c r="J19" s="10">
        <f>J18-J17</f>
        <v>-20646.530000000028</v>
      </c>
    </row>
    <row r="20" spans="1:10">
      <c r="A20" s="13" t="s">
        <v>14</v>
      </c>
    </row>
    <row r="22" spans="1:10">
      <c r="A22" s="3" t="s">
        <v>4</v>
      </c>
      <c r="B22" s="3"/>
      <c r="C22" s="3"/>
    </row>
    <row r="23" spans="1:10">
      <c r="A23" s="7" t="s">
        <v>11</v>
      </c>
      <c r="B23" s="11">
        <f>203296+5250</f>
        <v>208546</v>
      </c>
      <c r="C23" s="11"/>
      <c r="D23" s="11">
        <f>145052+2000</f>
        <v>147052</v>
      </c>
      <c r="E23" s="11"/>
      <c r="F23" s="11">
        <f>116114+2000</f>
        <v>118114</v>
      </c>
      <c r="G23" s="11"/>
      <c r="H23" s="11">
        <f>256873+3000</f>
        <v>259873</v>
      </c>
      <c r="J23" s="10">
        <f>SUM(B23:H23)</f>
        <v>733585</v>
      </c>
    </row>
    <row r="24" spans="1:10">
      <c r="A24" s="7" t="s">
        <v>12</v>
      </c>
      <c r="B24" s="9">
        <v>204959.57</v>
      </c>
      <c r="D24" s="9">
        <v>183913.08</v>
      </c>
      <c r="F24" s="9">
        <v>108126.26</v>
      </c>
      <c r="H24" s="9">
        <v>258195.20000000001</v>
      </c>
      <c r="J24" s="10">
        <f>SUM(B24:H24)</f>
        <v>755194.1100000001</v>
      </c>
    </row>
    <row r="25" spans="1:10">
      <c r="A25" s="7" t="s">
        <v>0</v>
      </c>
      <c r="B25" s="9">
        <f>B24-B23</f>
        <v>-3586.429999999993</v>
      </c>
      <c r="D25" s="9">
        <f>D24-D23</f>
        <v>36861.079999999987</v>
      </c>
      <c r="F25" s="9">
        <f>F24-F23</f>
        <v>-9987.7400000000052</v>
      </c>
      <c r="H25" s="9">
        <f>H24-H23</f>
        <v>-1677.7999999999884</v>
      </c>
      <c r="J25" s="10">
        <f>J24-J23</f>
        <v>21609.110000000102</v>
      </c>
    </row>
    <row r="26" spans="1:10">
      <c r="A26" s="13" t="s">
        <v>17</v>
      </c>
    </row>
    <row r="28" spans="1:10">
      <c r="A28" s="3" t="s">
        <v>5</v>
      </c>
      <c r="B28" s="3"/>
      <c r="C28" s="3"/>
    </row>
    <row r="29" spans="1:10">
      <c r="A29" s="7" t="s">
        <v>11</v>
      </c>
      <c r="B29" s="11">
        <v>217071</v>
      </c>
      <c r="C29" s="11"/>
      <c r="D29" s="11">
        <v>208524</v>
      </c>
      <c r="E29" s="11"/>
      <c r="F29" s="11">
        <v>121875</v>
      </c>
      <c r="G29" s="11"/>
      <c r="H29" s="11">
        <v>271460</v>
      </c>
      <c r="J29" s="10">
        <f>SUM(B29:H29)</f>
        <v>818930</v>
      </c>
    </row>
    <row r="30" spans="1:10">
      <c r="A30" s="7" t="s">
        <v>12</v>
      </c>
      <c r="B30" s="9">
        <v>218145.47999999998</v>
      </c>
      <c r="D30" s="9">
        <v>171682.33</v>
      </c>
      <c r="F30" s="9">
        <v>112425</v>
      </c>
      <c r="H30" s="9">
        <v>257568.71999999997</v>
      </c>
      <c r="J30" s="10">
        <f>SUM(B30:H30)</f>
        <v>759821.52999999991</v>
      </c>
    </row>
    <row r="31" spans="1:10">
      <c r="A31" s="7" t="s">
        <v>0</v>
      </c>
      <c r="B31" s="9">
        <f>B30-B29</f>
        <v>1074.4799999999814</v>
      </c>
      <c r="D31" s="9">
        <f>D30-D29</f>
        <v>-36841.670000000013</v>
      </c>
      <c r="F31" s="9">
        <f>F30-F29</f>
        <v>-9450</v>
      </c>
      <c r="H31" s="9">
        <f>H30-H29</f>
        <v>-13891.280000000028</v>
      </c>
      <c r="J31" s="10">
        <f>J30-J29</f>
        <v>-59108.470000000088</v>
      </c>
    </row>
    <row r="32" spans="1:10">
      <c r="A32" s="12" t="s">
        <v>15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mergeCells count="3">
    <mergeCell ref="A1:J1"/>
    <mergeCell ref="A8:J9"/>
    <mergeCell ref="A32:J33"/>
  </mergeCells>
  <pageMargins left="0.7" right="0.7" top="0.75" bottom="0.3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2020-04-09T18:38:26Z</cp:lastPrinted>
  <dcterms:created xsi:type="dcterms:W3CDTF">2020-04-09T16:35:57Z</dcterms:created>
  <dcterms:modified xsi:type="dcterms:W3CDTF">2020-04-09T18:39:33Z</dcterms:modified>
</cp:coreProperties>
</file>