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20" windowWidth="23715" windowHeight="95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O38" i="1"/>
  <c r="O37"/>
  <c r="O28"/>
  <c r="O27"/>
  <c r="O6"/>
  <c r="O5"/>
  <c r="N39"/>
  <c r="N38"/>
  <c r="N37"/>
  <c r="M38"/>
  <c r="L38"/>
  <c r="K38"/>
  <c r="J38"/>
  <c r="I38"/>
  <c r="H38"/>
  <c r="G38"/>
  <c r="F38"/>
  <c r="E38"/>
  <c r="D38"/>
  <c r="C38"/>
  <c r="B38"/>
  <c r="M37"/>
  <c r="L37"/>
  <c r="K37"/>
  <c r="J37"/>
  <c r="I37"/>
  <c r="H37"/>
  <c r="G37"/>
  <c r="F37"/>
  <c r="E37"/>
  <c r="D37"/>
  <c r="C37"/>
  <c r="B37"/>
  <c r="M20"/>
  <c r="L20"/>
  <c r="K20"/>
  <c r="J20"/>
  <c r="I20"/>
  <c r="H20"/>
  <c r="G20"/>
  <c r="F20"/>
  <c r="E20"/>
  <c r="D20"/>
  <c r="C20"/>
  <c r="B20"/>
  <c r="M34"/>
  <c r="L34"/>
  <c r="K34"/>
  <c r="J34"/>
  <c r="I34"/>
  <c r="H34"/>
  <c r="G34"/>
  <c r="F34"/>
  <c r="E34"/>
  <c r="D34"/>
  <c r="C34"/>
  <c r="B34"/>
  <c r="M32"/>
  <c r="L32"/>
  <c r="K32"/>
  <c r="J32"/>
  <c r="I32"/>
  <c r="H32"/>
  <c r="G32"/>
  <c r="F32"/>
  <c r="E32"/>
  <c r="D32"/>
  <c r="C32"/>
  <c r="B32"/>
  <c r="M12"/>
  <c r="L12"/>
  <c r="K12"/>
  <c r="J12"/>
  <c r="I12"/>
  <c r="H12"/>
  <c r="G12"/>
  <c r="F12"/>
  <c r="E12"/>
  <c r="D12"/>
  <c r="C12"/>
  <c r="B12"/>
  <c r="M10"/>
  <c r="L10"/>
  <c r="K10"/>
  <c r="J10"/>
  <c r="I10"/>
  <c r="H10"/>
  <c r="G10"/>
  <c r="F10"/>
  <c r="E10"/>
  <c r="D10"/>
  <c r="C10"/>
  <c r="B10"/>
  <c r="M33"/>
  <c r="L33"/>
  <c r="K33"/>
  <c r="J33"/>
  <c r="I33"/>
  <c r="H33"/>
  <c r="G33"/>
  <c r="F33"/>
  <c r="E33"/>
  <c r="D33"/>
  <c r="C33"/>
  <c r="B33"/>
  <c r="M31"/>
  <c r="M35" s="1"/>
  <c r="L31"/>
  <c r="L35" s="1"/>
  <c r="K31"/>
  <c r="K35" s="1"/>
  <c r="J31"/>
  <c r="J35" s="1"/>
  <c r="I31"/>
  <c r="I35" s="1"/>
  <c r="H31"/>
  <c r="H35" s="1"/>
  <c r="G31"/>
  <c r="G35" s="1"/>
  <c r="F31"/>
  <c r="F35" s="1"/>
  <c r="E31"/>
  <c r="E35" s="1"/>
  <c r="D31"/>
  <c r="D35" s="1"/>
  <c r="C31"/>
  <c r="C35" s="1"/>
  <c r="B31"/>
  <c r="B35" s="1"/>
  <c r="M29"/>
  <c r="L29"/>
  <c r="K29"/>
  <c r="J29"/>
  <c r="I29"/>
  <c r="H29"/>
  <c r="G29"/>
  <c r="F29"/>
  <c r="E29"/>
  <c r="D29"/>
  <c r="C29"/>
  <c r="B29"/>
  <c r="N28"/>
  <c r="N27"/>
  <c r="M19"/>
  <c r="M21" s="1"/>
  <c r="L19"/>
  <c r="K19"/>
  <c r="K21" s="1"/>
  <c r="J19"/>
  <c r="I19"/>
  <c r="I21" s="1"/>
  <c r="H19"/>
  <c r="G19"/>
  <c r="G21" s="1"/>
  <c r="F19"/>
  <c r="E19"/>
  <c r="E21" s="1"/>
  <c r="D19"/>
  <c r="C19"/>
  <c r="C21" s="1"/>
  <c r="B19"/>
  <c r="M11"/>
  <c r="L11"/>
  <c r="K11"/>
  <c r="J11"/>
  <c r="I11"/>
  <c r="H11"/>
  <c r="G11"/>
  <c r="F11"/>
  <c r="E11"/>
  <c r="D11"/>
  <c r="C11"/>
  <c r="B11"/>
  <c r="M9"/>
  <c r="L9"/>
  <c r="L13" s="1"/>
  <c r="K9"/>
  <c r="K13" s="1"/>
  <c r="J9"/>
  <c r="I9"/>
  <c r="H9"/>
  <c r="H13" s="1"/>
  <c r="G9"/>
  <c r="G13" s="1"/>
  <c r="F9"/>
  <c r="E9"/>
  <c r="D9"/>
  <c r="D13" s="1"/>
  <c r="C9"/>
  <c r="C13" s="1"/>
  <c r="B9"/>
  <c r="N18"/>
  <c r="M7"/>
  <c r="M15" s="1"/>
  <c r="L7"/>
  <c r="L15" s="1"/>
  <c r="K7"/>
  <c r="K15" s="1"/>
  <c r="J7"/>
  <c r="J15" s="1"/>
  <c r="I7"/>
  <c r="I15" s="1"/>
  <c r="H7"/>
  <c r="H15" s="1"/>
  <c r="G7"/>
  <c r="G15" s="1"/>
  <c r="F7"/>
  <c r="F15" s="1"/>
  <c r="E7"/>
  <c r="E15" s="1"/>
  <c r="D7"/>
  <c r="D15" s="1"/>
  <c r="C7"/>
  <c r="C15" s="1"/>
  <c r="B7"/>
  <c r="B15" s="1"/>
  <c r="N6"/>
  <c r="N5"/>
  <c r="N20" l="1"/>
  <c r="B21"/>
  <c r="F21"/>
  <c r="J21"/>
  <c r="D21"/>
  <c r="H21"/>
  <c r="L21"/>
  <c r="N15"/>
  <c r="B13"/>
  <c r="F13"/>
  <c r="J13"/>
  <c r="E13"/>
  <c r="I13"/>
  <c r="M13"/>
  <c r="N11"/>
  <c r="N19"/>
  <c r="N21" s="1"/>
  <c r="N29"/>
  <c r="N10"/>
  <c r="N12"/>
  <c r="N32"/>
  <c r="N34"/>
  <c r="N9"/>
  <c r="N33"/>
  <c r="N31"/>
  <c r="N7"/>
  <c r="N35" l="1"/>
  <c r="N13"/>
</calcChain>
</file>

<file path=xl/sharedStrings.xml><?xml version="1.0" encoding="utf-8"?>
<sst xmlns="http://schemas.openxmlformats.org/spreadsheetml/2006/main" count="26" uniqueCount="18">
  <si>
    <t>TOTALS</t>
  </si>
  <si>
    <t>1-150 cuft Customer Service Fees</t>
  </si>
  <si>
    <t>PWWC Retail 5/8" Charge Code 101 - City Customers at or Below Minimum</t>
  </si>
  <si>
    <t># Zero Billing Customers</t>
  </si>
  <si>
    <t>1-150 cuft Customers</t>
  </si>
  <si>
    <t>PWWC Retail 5/8" Charge Code 401 - Outside City Customers at or Below Minimum</t>
  </si>
  <si>
    <t>Zero Billing Customer Service Fees</t>
  </si>
  <si>
    <t>1-150 cuft Minimum Volumetric $$</t>
  </si>
  <si>
    <t>Zero Billing Minimum Volumetric $$</t>
  </si>
  <si>
    <t>New Minimum Additional Volumetric $$</t>
  </si>
  <si>
    <t>Additional City Customers 151 - 175 cuft</t>
  </si>
  <si>
    <t>New Customer Service Fee</t>
  </si>
  <si>
    <t>Increase Customer Service Fee to $6</t>
  </si>
  <si>
    <t>FY 2019 Revenues</t>
  </si>
  <si>
    <t>New Minimum Implemented FY2020</t>
  </si>
  <si>
    <t>Zero Usage Customer Revenue</t>
  </si>
  <si>
    <t>1-150 Minimum Bill Customer Revenue</t>
  </si>
  <si>
    <t>Avg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</si>
</sst>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16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164" fontId="0" fillId="0" borderId="0" xfId="1" applyNumberFormat="1" applyFont="1"/>
    <xf numFmtId="164" fontId="2" fillId="0" borderId="0" xfId="0" applyNumberFormat="1" applyFont="1"/>
    <xf numFmtId="164" fontId="0" fillId="0" borderId="2" xfId="1" applyNumberFormat="1" applyFont="1" applyBorder="1"/>
    <xf numFmtId="164" fontId="2" fillId="0" borderId="2" xfId="0" applyNumberFormat="1" applyFont="1" applyBorder="1"/>
    <xf numFmtId="44" fontId="0" fillId="0" borderId="0" xfId="2" applyFont="1"/>
    <xf numFmtId="44" fontId="2" fillId="0" borderId="0" xfId="2" applyFont="1"/>
    <xf numFmtId="44" fontId="0" fillId="0" borderId="2" xfId="2" applyFont="1" applyBorder="1"/>
    <xf numFmtId="44" fontId="0" fillId="0" borderId="0" xfId="0" applyNumberFormat="1"/>
    <xf numFmtId="44" fontId="2" fillId="0" borderId="2" xfId="0" applyNumberFormat="1" applyFont="1" applyBorder="1"/>
    <xf numFmtId="44" fontId="2" fillId="0" borderId="0" xfId="0" applyNumberFormat="1" applyFont="1"/>
    <xf numFmtId="0" fontId="2" fillId="0" borderId="0" xfId="0" applyFont="1" applyAlignment="1">
      <alignment horizontal="right"/>
    </xf>
    <xf numFmtId="44" fontId="0" fillId="0" borderId="0" xfId="2" applyFont="1" applyBorder="1"/>
    <xf numFmtId="44" fontId="2" fillId="0" borderId="0" xfId="2" applyFont="1" applyBorder="1"/>
    <xf numFmtId="0" fontId="0" fillId="0" borderId="0" xfId="0" applyBorder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4" fontId="2" fillId="0" borderId="0" xfId="0" applyNumberFormat="1" applyFont="1" applyBorder="1"/>
    <xf numFmtId="164" fontId="0" fillId="0" borderId="0" xfId="1" applyNumberFormat="1" applyFont="1" applyBorder="1"/>
    <xf numFmtId="164" fontId="2" fillId="0" borderId="0" xfId="0" applyNumberFormat="1" applyFont="1" applyBorder="1"/>
    <xf numFmtId="164" fontId="0" fillId="0" borderId="0" xfId="0" applyNumberForma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1"/>
  <sheetViews>
    <sheetView tabSelected="1" topLeftCell="A16" workbookViewId="0">
      <selection activeCell="O39" sqref="O39"/>
    </sheetView>
  </sheetViews>
  <sheetFormatPr defaultRowHeight="15"/>
  <cols>
    <col min="1" max="1" width="39" style="4" customWidth="1"/>
    <col min="2" max="5" width="11.5703125" bestFit="1" customWidth="1"/>
    <col min="6" max="6" width="11.5703125" customWidth="1"/>
    <col min="7" max="13" width="11.5703125" bestFit="1" customWidth="1"/>
    <col min="14" max="14" width="12.5703125" bestFit="1" customWidth="1"/>
    <col min="16" max="16" width="12.5703125" bestFit="1" customWidth="1"/>
  </cols>
  <sheetData>
    <row r="2" spans="1:15" ht="18.75">
      <c r="A2" s="21" t="s">
        <v>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4" spans="1:15" s="1" customFormat="1" ht="15.75" thickBot="1">
      <c r="B4" s="2">
        <v>44030</v>
      </c>
      <c r="C4" s="2">
        <v>44061</v>
      </c>
      <c r="D4" s="2">
        <v>44092</v>
      </c>
      <c r="E4" s="2">
        <v>44122</v>
      </c>
      <c r="F4" s="2">
        <v>44153</v>
      </c>
      <c r="G4" s="2">
        <v>44183</v>
      </c>
      <c r="H4" s="2">
        <v>43849</v>
      </c>
      <c r="I4" s="2">
        <v>43880</v>
      </c>
      <c r="J4" s="2">
        <v>43909</v>
      </c>
      <c r="K4" s="2">
        <v>43940</v>
      </c>
      <c r="L4" s="2">
        <v>43970</v>
      </c>
      <c r="M4" s="2">
        <v>44001</v>
      </c>
      <c r="N4" s="3" t="s">
        <v>0</v>
      </c>
      <c r="O4" s="1" t="s">
        <v>17</v>
      </c>
    </row>
    <row r="5" spans="1:15">
      <c r="A5" s="4" t="s">
        <v>3</v>
      </c>
      <c r="B5" s="5">
        <v>106</v>
      </c>
      <c r="C5" s="5">
        <v>93</v>
      </c>
      <c r="D5" s="5">
        <v>100</v>
      </c>
      <c r="E5" s="5">
        <v>105</v>
      </c>
      <c r="F5" s="5">
        <v>102</v>
      </c>
      <c r="G5" s="5">
        <v>137</v>
      </c>
      <c r="H5" s="5">
        <v>144</v>
      </c>
      <c r="I5" s="5">
        <v>143</v>
      </c>
      <c r="J5" s="5">
        <v>144</v>
      </c>
      <c r="K5" s="5">
        <v>138</v>
      </c>
      <c r="L5" s="5">
        <v>134</v>
      </c>
      <c r="M5" s="5">
        <v>113</v>
      </c>
      <c r="N5" s="6">
        <f>SUM(B5:M5)</f>
        <v>1459</v>
      </c>
      <c r="O5" s="5">
        <f>N5/12</f>
        <v>121.58333333333333</v>
      </c>
    </row>
    <row r="6" spans="1:15">
      <c r="A6" s="4" t="s">
        <v>4</v>
      </c>
      <c r="B6" s="7">
        <v>542</v>
      </c>
      <c r="C6" s="7">
        <v>554</v>
      </c>
      <c r="D6" s="7">
        <v>589</v>
      </c>
      <c r="E6" s="7">
        <v>690</v>
      </c>
      <c r="F6" s="7">
        <v>560</v>
      </c>
      <c r="G6" s="7">
        <v>625</v>
      </c>
      <c r="H6" s="7">
        <v>620</v>
      </c>
      <c r="I6" s="7">
        <v>509</v>
      </c>
      <c r="J6" s="7">
        <v>686</v>
      </c>
      <c r="K6" s="7">
        <v>666</v>
      </c>
      <c r="L6" s="7">
        <v>627</v>
      </c>
      <c r="M6" s="7">
        <v>521</v>
      </c>
      <c r="N6" s="8">
        <f>SUM(B6:M6)</f>
        <v>7189</v>
      </c>
      <c r="O6" s="5">
        <f>N6/12</f>
        <v>599.08333333333337</v>
      </c>
    </row>
    <row r="7" spans="1:15">
      <c r="B7" s="5">
        <f>SUM(B5:B6)</f>
        <v>648</v>
      </c>
      <c r="C7" s="5">
        <f t="shared" ref="C7:M7" si="0">SUM(C5:C6)</f>
        <v>647</v>
      </c>
      <c r="D7" s="5">
        <f t="shared" si="0"/>
        <v>689</v>
      </c>
      <c r="E7" s="5">
        <f t="shared" si="0"/>
        <v>795</v>
      </c>
      <c r="F7" s="5">
        <f t="shared" si="0"/>
        <v>662</v>
      </c>
      <c r="G7" s="5">
        <f t="shared" si="0"/>
        <v>762</v>
      </c>
      <c r="H7" s="5">
        <f t="shared" si="0"/>
        <v>764</v>
      </c>
      <c r="I7" s="5">
        <f t="shared" si="0"/>
        <v>652</v>
      </c>
      <c r="J7" s="5">
        <f t="shared" si="0"/>
        <v>830</v>
      </c>
      <c r="K7" s="5">
        <f t="shared" si="0"/>
        <v>804</v>
      </c>
      <c r="L7" s="5">
        <f t="shared" si="0"/>
        <v>761</v>
      </c>
      <c r="M7" s="5">
        <f t="shared" si="0"/>
        <v>634</v>
      </c>
      <c r="N7" s="6">
        <f>SUM(B7:M7)</f>
        <v>8648</v>
      </c>
    </row>
    <row r="8" spans="1: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/>
    </row>
    <row r="9" spans="1:15">
      <c r="A9" s="19" t="s">
        <v>8</v>
      </c>
      <c r="B9" s="9">
        <f>B5*8.6</f>
        <v>911.59999999999991</v>
      </c>
      <c r="C9" s="9">
        <f>C5*8.6</f>
        <v>799.8</v>
      </c>
      <c r="D9" s="9">
        <f>D5*8.6</f>
        <v>860</v>
      </c>
      <c r="E9" s="9">
        <f>E5*8.6</f>
        <v>903</v>
      </c>
      <c r="F9" s="9">
        <f>F5*8.6</f>
        <v>877.19999999999993</v>
      </c>
      <c r="G9" s="9">
        <f>G5*8.6</f>
        <v>1178.2</v>
      </c>
      <c r="H9" s="9">
        <f>H5*8.6</f>
        <v>1238.3999999999999</v>
      </c>
      <c r="I9" s="9">
        <f>I5*8.6</f>
        <v>1229.8</v>
      </c>
      <c r="J9" s="9">
        <f>J5*8.6</f>
        <v>1238.3999999999999</v>
      </c>
      <c r="K9" s="9">
        <f>K5*8.6</f>
        <v>1186.8</v>
      </c>
      <c r="L9" s="9">
        <f>L5*8.6</f>
        <v>1152.3999999999999</v>
      </c>
      <c r="M9" s="9">
        <f>M5*8.6</f>
        <v>971.8</v>
      </c>
      <c r="N9" s="10">
        <f t="shared" ref="N9:N13" si="1">SUM(B9:M9)</f>
        <v>12547.399999999998</v>
      </c>
    </row>
    <row r="10" spans="1:15">
      <c r="A10" s="19" t="s">
        <v>6</v>
      </c>
      <c r="B10" s="9">
        <f>B5*5</f>
        <v>530</v>
      </c>
      <c r="C10" s="9">
        <f>C5*5</f>
        <v>465</v>
      </c>
      <c r="D10" s="9">
        <f>D5*5</f>
        <v>500</v>
      </c>
      <c r="E10" s="9">
        <f>E5*5</f>
        <v>525</v>
      </c>
      <c r="F10" s="9">
        <f>F5*5</f>
        <v>510</v>
      </c>
      <c r="G10" s="9">
        <f>G5*5</f>
        <v>685</v>
      </c>
      <c r="H10" s="9">
        <f>H5*5</f>
        <v>720</v>
      </c>
      <c r="I10" s="9">
        <f>I5*5</f>
        <v>715</v>
      </c>
      <c r="J10" s="9">
        <f>J5*5</f>
        <v>720</v>
      </c>
      <c r="K10" s="9">
        <f>K5*5</f>
        <v>690</v>
      </c>
      <c r="L10" s="9">
        <f>L5*5</f>
        <v>670</v>
      </c>
      <c r="M10" s="9">
        <f>M5*5</f>
        <v>565</v>
      </c>
      <c r="N10" s="14">
        <f>SUM(B10:M10)</f>
        <v>7295</v>
      </c>
    </row>
    <row r="11" spans="1:15" s="18" customFormat="1">
      <c r="A11" s="20" t="s">
        <v>7</v>
      </c>
      <c r="B11" s="16">
        <f>B6*8.6</f>
        <v>4661.2</v>
      </c>
      <c r="C11" s="16">
        <f>C6*8.6</f>
        <v>4764.3999999999996</v>
      </c>
      <c r="D11" s="16">
        <f>D6*8.6</f>
        <v>5065.3999999999996</v>
      </c>
      <c r="E11" s="16">
        <f>E6*8.6</f>
        <v>5934</v>
      </c>
      <c r="F11" s="16">
        <f>F6*8.6</f>
        <v>4816</v>
      </c>
      <c r="G11" s="16">
        <f>G6*8.6</f>
        <v>5375</v>
      </c>
      <c r="H11" s="16">
        <f>H6*8.6</f>
        <v>5332</v>
      </c>
      <c r="I11" s="16">
        <f>I6*8.6</f>
        <v>4377.3999999999996</v>
      </c>
      <c r="J11" s="16">
        <f>J6*8.6</f>
        <v>5899.5999999999995</v>
      </c>
      <c r="K11" s="16">
        <f>K6*8.6</f>
        <v>5727.5999999999995</v>
      </c>
      <c r="L11" s="16">
        <f>L6*8.6</f>
        <v>5392.2</v>
      </c>
      <c r="M11" s="16">
        <f>M6*8.6</f>
        <v>4480.5999999999995</v>
      </c>
      <c r="N11" s="17">
        <f t="shared" si="1"/>
        <v>61825.399999999994</v>
      </c>
    </row>
    <row r="12" spans="1:15">
      <c r="A12" s="19" t="s">
        <v>1</v>
      </c>
      <c r="B12" s="11">
        <f>B6*5</f>
        <v>2710</v>
      </c>
      <c r="C12" s="11">
        <f>C6*5</f>
        <v>2770</v>
      </c>
      <c r="D12" s="11">
        <f>D6*5</f>
        <v>2945</v>
      </c>
      <c r="E12" s="11">
        <f>E6*5</f>
        <v>3450</v>
      </c>
      <c r="F12" s="11">
        <f>F6*5</f>
        <v>2800</v>
      </c>
      <c r="G12" s="11">
        <f>G6*5</f>
        <v>3125</v>
      </c>
      <c r="H12" s="11">
        <f>H6*5</f>
        <v>3100</v>
      </c>
      <c r="I12" s="11">
        <f>I6*5</f>
        <v>2545</v>
      </c>
      <c r="J12" s="11">
        <f>J6*5</f>
        <v>3430</v>
      </c>
      <c r="K12" s="11">
        <f>K6*5</f>
        <v>3330</v>
      </c>
      <c r="L12" s="11">
        <f>L6*5</f>
        <v>3135</v>
      </c>
      <c r="M12" s="11">
        <f>M6*5</f>
        <v>2605</v>
      </c>
      <c r="N12" s="13">
        <f>SUM(B12:M12)</f>
        <v>35945</v>
      </c>
    </row>
    <row r="13" spans="1:15">
      <c r="A13" s="4" t="s">
        <v>13</v>
      </c>
      <c r="B13" s="12">
        <f>SUM(B9:B12)</f>
        <v>8812.7999999999993</v>
      </c>
      <c r="C13" s="12">
        <f t="shared" ref="C13:M13" si="2">SUM(C9:C12)</f>
        <v>8799.2000000000007</v>
      </c>
      <c r="D13" s="12">
        <f t="shared" si="2"/>
        <v>9370.4</v>
      </c>
      <c r="E13" s="12">
        <f t="shared" si="2"/>
        <v>10812</v>
      </c>
      <c r="F13" s="12">
        <f t="shared" si="2"/>
        <v>9003.2000000000007</v>
      </c>
      <c r="G13" s="12">
        <f t="shared" si="2"/>
        <v>10363.200000000001</v>
      </c>
      <c r="H13" s="12">
        <f t="shared" si="2"/>
        <v>10390.4</v>
      </c>
      <c r="I13" s="12">
        <f t="shared" si="2"/>
        <v>8867.2000000000007</v>
      </c>
      <c r="J13" s="12">
        <f t="shared" si="2"/>
        <v>11288</v>
      </c>
      <c r="K13" s="12">
        <f t="shared" si="2"/>
        <v>10934.4</v>
      </c>
      <c r="L13" s="12">
        <f t="shared" si="2"/>
        <v>10349.599999999999</v>
      </c>
      <c r="M13" s="12">
        <f t="shared" si="2"/>
        <v>8622.4</v>
      </c>
      <c r="N13" s="10">
        <f t="shared" si="1"/>
        <v>117612.79999999999</v>
      </c>
    </row>
    <row r="14" spans="1:1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0"/>
    </row>
    <row r="15" spans="1:15">
      <c r="A15" s="4" t="s">
        <v>12</v>
      </c>
      <c r="B15" s="12">
        <f>B7*1</f>
        <v>648</v>
      </c>
      <c r="C15" s="12">
        <f t="shared" ref="C15:M15" si="3">C7*1</f>
        <v>647</v>
      </c>
      <c r="D15" s="12">
        <f t="shared" si="3"/>
        <v>689</v>
      </c>
      <c r="E15" s="12">
        <f t="shared" si="3"/>
        <v>795</v>
      </c>
      <c r="F15" s="12">
        <f t="shared" si="3"/>
        <v>662</v>
      </c>
      <c r="G15" s="12">
        <f t="shared" si="3"/>
        <v>762</v>
      </c>
      <c r="H15" s="12">
        <f t="shared" si="3"/>
        <v>764</v>
      </c>
      <c r="I15" s="12">
        <f t="shared" si="3"/>
        <v>652</v>
      </c>
      <c r="J15" s="12">
        <f t="shared" si="3"/>
        <v>830</v>
      </c>
      <c r="K15" s="12">
        <f t="shared" si="3"/>
        <v>804</v>
      </c>
      <c r="L15" s="12">
        <f t="shared" si="3"/>
        <v>761</v>
      </c>
      <c r="M15" s="12">
        <f t="shared" si="3"/>
        <v>634</v>
      </c>
      <c r="N15" s="10">
        <f>SUM(B15:M15)</f>
        <v>8648</v>
      </c>
    </row>
    <row r="16" spans="1:1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0"/>
    </row>
    <row r="17" spans="1:15">
      <c r="A17" s="4" t="s">
        <v>14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4"/>
    </row>
    <row r="18" spans="1:15">
      <c r="A18" s="4" t="s">
        <v>10</v>
      </c>
      <c r="B18" s="24">
        <v>96</v>
      </c>
      <c r="C18" s="24">
        <v>119</v>
      </c>
      <c r="D18" s="24">
        <v>109</v>
      </c>
      <c r="E18" s="24">
        <v>132</v>
      </c>
      <c r="F18" s="24">
        <v>107</v>
      </c>
      <c r="G18" s="24">
        <v>133</v>
      </c>
      <c r="H18" s="24">
        <v>117</v>
      </c>
      <c r="I18" s="24">
        <v>113</v>
      </c>
      <c r="J18" s="24">
        <v>141</v>
      </c>
      <c r="K18" s="24">
        <v>159</v>
      </c>
      <c r="L18" s="24">
        <v>151</v>
      </c>
      <c r="M18" s="24">
        <v>127</v>
      </c>
      <c r="N18" s="25">
        <f>SUM(B18:M18)</f>
        <v>1504</v>
      </c>
      <c r="O18" s="18"/>
    </row>
    <row r="19" spans="1:15">
      <c r="A19" s="4" t="s">
        <v>9</v>
      </c>
      <c r="B19" s="16">
        <f>B18*8.6</f>
        <v>825.59999999999991</v>
      </c>
      <c r="C19" s="16">
        <f t="shared" ref="C19:M19" si="4">C18*8.6</f>
        <v>1023.4</v>
      </c>
      <c r="D19" s="16">
        <f t="shared" si="4"/>
        <v>937.4</v>
      </c>
      <c r="E19" s="16">
        <f t="shared" si="4"/>
        <v>1135.2</v>
      </c>
      <c r="F19" s="16">
        <f t="shared" si="4"/>
        <v>920.19999999999993</v>
      </c>
      <c r="G19" s="16">
        <f t="shared" si="4"/>
        <v>1143.8</v>
      </c>
      <c r="H19" s="16">
        <f t="shared" si="4"/>
        <v>1006.1999999999999</v>
      </c>
      <c r="I19" s="16">
        <f t="shared" si="4"/>
        <v>971.8</v>
      </c>
      <c r="J19" s="16">
        <f t="shared" si="4"/>
        <v>1212.5999999999999</v>
      </c>
      <c r="K19" s="16">
        <f t="shared" si="4"/>
        <v>1367.3999999999999</v>
      </c>
      <c r="L19" s="16">
        <f t="shared" si="4"/>
        <v>1298.5999999999999</v>
      </c>
      <c r="M19" s="16">
        <f t="shared" si="4"/>
        <v>1092.2</v>
      </c>
      <c r="N19" s="23">
        <f>SUM(B19:M19)</f>
        <v>12934.400000000001</v>
      </c>
    </row>
    <row r="20" spans="1:15">
      <c r="A20" s="4" t="s">
        <v>11</v>
      </c>
      <c r="B20" s="11">
        <f>B18*6</f>
        <v>576</v>
      </c>
      <c r="C20" s="11">
        <f t="shared" ref="C20:M20" si="5">C18*6</f>
        <v>714</v>
      </c>
      <c r="D20" s="11">
        <f t="shared" si="5"/>
        <v>654</v>
      </c>
      <c r="E20" s="11">
        <f t="shared" si="5"/>
        <v>792</v>
      </c>
      <c r="F20" s="11">
        <f t="shared" si="5"/>
        <v>642</v>
      </c>
      <c r="G20" s="11">
        <f t="shared" si="5"/>
        <v>798</v>
      </c>
      <c r="H20" s="11">
        <f t="shared" si="5"/>
        <v>702</v>
      </c>
      <c r="I20" s="11">
        <f t="shared" si="5"/>
        <v>678</v>
      </c>
      <c r="J20" s="11">
        <f t="shared" si="5"/>
        <v>846</v>
      </c>
      <c r="K20" s="11">
        <f t="shared" si="5"/>
        <v>954</v>
      </c>
      <c r="L20" s="11">
        <f t="shared" si="5"/>
        <v>906</v>
      </c>
      <c r="M20" s="11">
        <f t="shared" si="5"/>
        <v>762</v>
      </c>
      <c r="N20" s="13">
        <f>SUM(B20:M20)</f>
        <v>9024</v>
      </c>
    </row>
    <row r="21" spans="1:15">
      <c r="B21" s="12">
        <f>SUM(B19:B20)</f>
        <v>1401.6</v>
      </c>
      <c r="C21" s="12">
        <f t="shared" ref="C21:N21" si="6">SUM(C19:C20)</f>
        <v>1737.4</v>
      </c>
      <c r="D21" s="12">
        <f t="shared" si="6"/>
        <v>1591.4</v>
      </c>
      <c r="E21" s="12">
        <f t="shared" si="6"/>
        <v>1927.2</v>
      </c>
      <c r="F21" s="12">
        <f t="shared" si="6"/>
        <v>1562.1999999999998</v>
      </c>
      <c r="G21" s="12">
        <f t="shared" si="6"/>
        <v>1941.8</v>
      </c>
      <c r="H21" s="12">
        <f t="shared" si="6"/>
        <v>1708.1999999999998</v>
      </c>
      <c r="I21" s="12">
        <f t="shared" si="6"/>
        <v>1649.8</v>
      </c>
      <c r="J21" s="12">
        <f t="shared" si="6"/>
        <v>2058.6</v>
      </c>
      <c r="K21" s="12">
        <f t="shared" si="6"/>
        <v>2321.3999999999996</v>
      </c>
      <c r="L21" s="12">
        <f t="shared" si="6"/>
        <v>2204.6</v>
      </c>
      <c r="M21" s="12">
        <f t="shared" si="6"/>
        <v>1854.2</v>
      </c>
      <c r="N21" s="14">
        <f t="shared" si="6"/>
        <v>21958.400000000001</v>
      </c>
    </row>
    <row r="22" spans="1:1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0"/>
    </row>
    <row r="23" spans="1:1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0"/>
    </row>
    <row r="24" spans="1:15" s="22" customFormat="1" ht="18.75">
      <c r="A24" s="21" t="s">
        <v>5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6" spans="1:15" s="1" customFormat="1" ht="15.75" thickBot="1">
      <c r="B26" s="2">
        <v>44030</v>
      </c>
      <c r="C26" s="2">
        <v>44061</v>
      </c>
      <c r="D26" s="2">
        <v>44092</v>
      </c>
      <c r="E26" s="2">
        <v>44122</v>
      </c>
      <c r="F26" s="2">
        <v>44153</v>
      </c>
      <c r="G26" s="2">
        <v>44183</v>
      </c>
      <c r="H26" s="2">
        <v>43849</v>
      </c>
      <c r="I26" s="2">
        <v>43880</v>
      </c>
      <c r="J26" s="2">
        <v>43909</v>
      </c>
      <c r="K26" s="2">
        <v>43940</v>
      </c>
      <c r="L26" s="2">
        <v>43970</v>
      </c>
      <c r="M26" s="2">
        <v>44001</v>
      </c>
      <c r="N26" s="3" t="s">
        <v>0</v>
      </c>
      <c r="O26" s="1" t="s">
        <v>17</v>
      </c>
    </row>
    <row r="27" spans="1:15">
      <c r="A27" s="4" t="s">
        <v>3</v>
      </c>
      <c r="B27" s="5">
        <v>11</v>
      </c>
      <c r="C27" s="5">
        <v>11</v>
      </c>
      <c r="D27" s="5">
        <v>11</v>
      </c>
      <c r="E27" s="5">
        <v>11</v>
      </c>
      <c r="F27" s="5">
        <v>18</v>
      </c>
      <c r="G27" s="5">
        <v>23</v>
      </c>
      <c r="H27" s="5">
        <v>22</v>
      </c>
      <c r="I27" s="5">
        <v>27</v>
      </c>
      <c r="J27" s="5">
        <v>24</v>
      </c>
      <c r="K27" s="5">
        <v>19</v>
      </c>
      <c r="L27" s="5">
        <v>19</v>
      </c>
      <c r="M27" s="5">
        <v>11</v>
      </c>
      <c r="N27" s="6">
        <f>SUM(B27:M27)</f>
        <v>207</v>
      </c>
      <c r="O27" s="5">
        <f>N27/12</f>
        <v>17.25</v>
      </c>
    </row>
    <row r="28" spans="1:15">
      <c r="A28" s="4" t="s">
        <v>4</v>
      </c>
      <c r="B28" s="7">
        <v>51</v>
      </c>
      <c r="C28" s="7">
        <v>49</v>
      </c>
      <c r="D28" s="7">
        <v>59</v>
      </c>
      <c r="E28" s="7">
        <v>71</v>
      </c>
      <c r="F28" s="7">
        <v>50</v>
      </c>
      <c r="G28" s="7">
        <v>63</v>
      </c>
      <c r="H28" s="7">
        <v>66</v>
      </c>
      <c r="I28" s="7">
        <v>54</v>
      </c>
      <c r="J28" s="7">
        <v>72</v>
      </c>
      <c r="K28" s="7">
        <v>69</v>
      </c>
      <c r="L28" s="7">
        <v>72</v>
      </c>
      <c r="M28" s="7">
        <v>51</v>
      </c>
      <c r="N28" s="8">
        <f>SUM(B28:M28)</f>
        <v>727</v>
      </c>
      <c r="O28" s="5">
        <f>N28/12</f>
        <v>60.583333333333336</v>
      </c>
    </row>
    <row r="29" spans="1:15">
      <c r="B29" s="5">
        <f>SUM(B27:B28)</f>
        <v>62</v>
      </c>
      <c r="C29" s="5">
        <f t="shared" ref="C29:M29" si="7">SUM(C27:C28)</f>
        <v>60</v>
      </c>
      <c r="D29" s="5">
        <f t="shared" si="7"/>
        <v>70</v>
      </c>
      <c r="E29" s="5">
        <f t="shared" si="7"/>
        <v>82</v>
      </c>
      <c r="F29" s="5">
        <f t="shared" si="7"/>
        <v>68</v>
      </c>
      <c r="G29" s="5">
        <f t="shared" si="7"/>
        <v>86</v>
      </c>
      <c r="H29" s="5">
        <f t="shared" si="7"/>
        <v>88</v>
      </c>
      <c r="I29" s="5">
        <f t="shared" si="7"/>
        <v>81</v>
      </c>
      <c r="J29" s="5">
        <f t="shared" si="7"/>
        <v>96</v>
      </c>
      <c r="K29" s="5">
        <f t="shared" si="7"/>
        <v>88</v>
      </c>
      <c r="L29" s="5">
        <f t="shared" si="7"/>
        <v>91</v>
      </c>
      <c r="M29" s="5">
        <f t="shared" si="7"/>
        <v>62</v>
      </c>
      <c r="N29" s="6">
        <f>SUM(B29:M29)</f>
        <v>934</v>
      </c>
    </row>
    <row r="30" spans="1:1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4"/>
    </row>
    <row r="31" spans="1:15">
      <c r="A31" s="19" t="s">
        <v>8</v>
      </c>
      <c r="B31" s="9">
        <f>B27*15.05</f>
        <v>165.55</v>
      </c>
      <c r="C31" s="9">
        <f t="shared" ref="C31:M31" si="8">C27*15.05</f>
        <v>165.55</v>
      </c>
      <c r="D31" s="9">
        <f t="shared" si="8"/>
        <v>165.55</v>
      </c>
      <c r="E31" s="9">
        <f t="shared" si="8"/>
        <v>165.55</v>
      </c>
      <c r="F31" s="9">
        <f t="shared" si="8"/>
        <v>270.90000000000003</v>
      </c>
      <c r="G31" s="9">
        <f t="shared" si="8"/>
        <v>346.15000000000003</v>
      </c>
      <c r="H31" s="9">
        <f t="shared" si="8"/>
        <v>331.1</v>
      </c>
      <c r="I31" s="9">
        <f t="shared" si="8"/>
        <v>406.35</v>
      </c>
      <c r="J31" s="9">
        <f t="shared" si="8"/>
        <v>361.20000000000005</v>
      </c>
      <c r="K31" s="9">
        <f t="shared" si="8"/>
        <v>285.95</v>
      </c>
      <c r="L31" s="9">
        <f t="shared" si="8"/>
        <v>285.95</v>
      </c>
      <c r="M31" s="9">
        <f t="shared" si="8"/>
        <v>165.55</v>
      </c>
      <c r="N31" s="10">
        <f t="shared" ref="N31:N33" si="9">SUM(B31:M31)</f>
        <v>3115.3500000000004</v>
      </c>
    </row>
    <row r="32" spans="1:15">
      <c r="A32" s="19" t="s">
        <v>6</v>
      </c>
      <c r="B32" s="9">
        <f>B27*4</f>
        <v>44</v>
      </c>
      <c r="C32" s="9">
        <f>C27*4</f>
        <v>44</v>
      </c>
      <c r="D32" s="9">
        <f>D27*4</f>
        <v>44</v>
      </c>
      <c r="E32" s="9">
        <f>E27*4</f>
        <v>44</v>
      </c>
      <c r="F32" s="9">
        <f>F27*4</f>
        <v>72</v>
      </c>
      <c r="G32" s="9">
        <f>G27*4</f>
        <v>92</v>
      </c>
      <c r="H32" s="9">
        <f>H27*4</f>
        <v>88</v>
      </c>
      <c r="I32" s="9">
        <f>I27*4</f>
        <v>108</v>
      </c>
      <c r="J32" s="9">
        <f>J27*4</f>
        <v>96</v>
      </c>
      <c r="K32" s="9">
        <f>K27*4</f>
        <v>76</v>
      </c>
      <c r="L32" s="9">
        <f>L27*4</f>
        <v>76</v>
      </c>
      <c r="M32" s="9">
        <f>M27*4</f>
        <v>44</v>
      </c>
      <c r="N32" s="14">
        <f>SUM(B32:M32)</f>
        <v>828</v>
      </c>
    </row>
    <row r="33" spans="1:16" s="18" customFormat="1">
      <c r="A33" s="20" t="s">
        <v>7</v>
      </c>
      <c r="B33" s="16">
        <f>B28*15.05</f>
        <v>767.55000000000007</v>
      </c>
      <c r="C33" s="16">
        <f>C28*15.05</f>
        <v>737.45</v>
      </c>
      <c r="D33" s="16">
        <f>D28*15.05</f>
        <v>887.95</v>
      </c>
      <c r="E33" s="16">
        <f>E28*15.05</f>
        <v>1068.55</v>
      </c>
      <c r="F33" s="16">
        <f>F28*15.05</f>
        <v>752.5</v>
      </c>
      <c r="G33" s="16">
        <f>G28*15.05</f>
        <v>948.15000000000009</v>
      </c>
      <c r="H33" s="16">
        <f>H28*15.05</f>
        <v>993.30000000000007</v>
      </c>
      <c r="I33" s="16">
        <f>I28*15.05</f>
        <v>812.7</v>
      </c>
      <c r="J33" s="16">
        <f>J28*15.05</f>
        <v>1083.6000000000001</v>
      </c>
      <c r="K33" s="16">
        <f>K28*15.05</f>
        <v>1038.45</v>
      </c>
      <c r="L33" s="16">
        <f>L28*15.05</f>
        <v>1083.6000000000001</v>
      </c>
      <c r="M33" s="16">
        <f>M28*15.05</f>
        <v>767.55000000000007</v>
      </c>
      <c r="N33" s="17">
        <f t="shared" si="9"/>
        <v>10941.35</v>
      </c>
    </row>
    <row r="34" spans="1:16">
      <c r="A34" s="19" t="s">
        <v>1</v>
      </c>
      <c r="B34" s="11">
        <f>B28*4</f>
        <v>204</v>
      </c>
      <c r="C34" s="11">
        <f>C28*4</f>
        <v>196</v>
      </c>
      <c r="D34" s="11">
        <f>D28*4</f>
        <v>236</v>
      </c>
      <c r="E34" s="11">
        <f>E28*4</f>
        <v>284</v>
      </c>
      <c r="F34" s="11">
        <f>F28*4</f>
        <v>200</v>
      </c>
      <c r="G34" s="11">
        <f>G28*4</f>
        <v>252</v>
      </c>
      <c r="H34" s="11">
        <f>H28*4</f>
        <v>264</v>
      </c>
      <c r="I34" s="11">
        <f>I28*4</f>
        <v>216</v>
      </c>
      <c r="J34" s="11">
        <f>J28*4</f>
        <v>288</v>
      </c>
      <c r="K34" s="11">
        <f>K28*4</f>
        <v>276</v>
      </c>
      <c r="L34" s="11">
        <f>L28*4</f>
        <v>288</v>
      </c>
      <c r="M34" s="11">
        <f>M28*4</f>
        <v>204</v>
      </c>
      <c r="N34" s="13">
        <f>SUM(B34:M34)</f>
        <v>2908</v>
      </c>
    </row>
    <row r="35" spans="1:16">
      <c r="B35" s="12">
        <f>SUM(B31:B34)</f>
        <v>1181.1000000000001</v>
      </c>
      <c r="C35" s="12">
        <f t="shared" ref="C35:N35" si="10">SUM(C31:C34)</f>
        <v>1143</v>
      </c>
      <c r="D35" s="12">
        <f t="shared" si="10"/>
        <v>1333.5</v>
      </c>
      <c r="E35" s="12">
        <f t="shared" si="10"/>
        <v>1562.1</v>
      </c>
      <c r="F35" s="12">
        <f t="shared" si="10"/>
        <v>1295.4000000000001</v>
      </c>
      <c r="G35" s="12">
        <f t="shared" si="10"/>
        <v>1638.3000000000002</v>
      </c>
      <c r="H35" s="12">
        <f t="shared" si="10"/>
        <v>1676.4</v>
      </c>
      <c r="I35" s="12">
        <f t="shared" si="10"/>
        <v>1543.0500000000002</v>
      </c>
      <c r="J35" s="12">
        <f t="shared" si="10"/>
        <v>1828.8000000000002</v>
      </c>
      <c r="K35" s="12">
        <f t="shared" si="10"/>
        <v>1676.4</v>
      </c>
      <c r="L35" s="12">
        <f t="shared" si="10"/>
        <v>1733.5500000000002</v>
      </c>
      <c r="M35" s="12">
        <f t="shared" si="10"/>
        <v>1181.1000000000001</v>
      </c>
      <c r="N35" s="14">
        <f t="shared" si="10"/>
        <v>17792.7</v>
      </c>
      <c r="P35" s="12"/>
    </row>
    <row r="36" spans="1:16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</row>
    <row r="37" spans="1:16">
      <c r="A37" s="4" t="s">
        <v>15</v>
      </c>
      <c r="B37" s="12">
        <f>B9+B10+B31+B32</f>
        <v>1651.1499999999999</v>
      </c>
      <c r="C37" s="12">
        <f t="shared" ref="C37:M37" si="11">C9+C10+C31+C32</f>
        <v>1474.35</v>
      </c>
      <c r="D37" s="12">
        <f t="shared" si="11"/>
        <v>1569.55</v>
      </c>
      <c r="E37" s="12">
        <f t="shared" si="11"/>
        <v>1637.55</v>
      </c>
      <c r="F37" s="12">
        <f t="shared" si="11"/>
        <v>1730.1</v>
      </c>
      <c r="G37" s="12">
        <f t="shared" si="11"/>
        <v>2301.35</v>
      </c>
      <c r="H37" s="12">
        <f t="shared" si="11"/>
        <v>2377.5</v>
      </c>
      <c r="I37" s="12">
        <f t="shared" si="11"/>
        <v>2459.15</v>
      </c>
      <c r="J37" s="12">
        <f t="shared" si="11"/>
        <v>2415.6</v>
      </c>
      <c r="K37" s="12">
        <f t="shared" si="11"/>
        <v>2238.75</v>
      </c>
      <c r="L37" s="12">
        <f t="shared" si="11"/>
        <v>2184.35</v>
      </c>
      <c r="M37" s="12">
        <f t="shared" si="11"/>
        <v>1746.35</v>
      </c>
      <c r="N37" s="10">
        <f>SUM(B37:M37)</f>
        <v>23785.749999999996</v>
      </c>
      <c r="O37" s="26">
        <f>O27+O5</f>
        <v>138.83333333333331</v>
      </c>
    </row>
    <row r="38" spans="1:16">
      <c r="A38" s="4" t="s">
        <v>16</v>
      </c>
      <c r="B38" s="12">
        <f>B11+B12+B33+B34</f>
        <v>8342.75</v>
      </c>
      <c r="C38" s="12">
        <f t="shared" ref="C38:M38" si="12">C11+C12+C33+C34</f>
        <v>8467.85</v>
      </c>
      <c r="D38" s="12">
        <f t="shared" si="12"/>
        <v>9134.35</v>
      </c>
      <c r="E38" s="12">
        <f t="shared" si="12"/>
        <v>10736.55</v>
      </c>
      <c r="F38" s="12">
        <f t="shared" si="12"/>
        <v>8568.5</v>
      </c>
      <c r="G38" s="12">
        <f t="shared" si="12"/>
        <v>9700.15</v>
      </c>
      <c r="H38" s="12">
        <f t="shared" si="12"/>
        <v>9689.2999999999993</v>
      </c>
      <c r="I38" s="12">
        <f t="shared" si="12"/>
        <v>7951.0999999999995</v>
      </c>
      <c r="J38" s="12">
        <f t="shared" si="12"/>
        <v>10701.199999999999</v>
      </c>
      <c r="K38" s="12">
        <f t="shared" si="12"/>
        <v>10372.049999999999</v>
      </c>
      <c r="L38" s="12">
        <f t="shared" si="12"/>
        <v>9898.8000000000011</v>
      </c>
      <c r="M38" s="12">
        <f t="shared" si="12"/>
        <v>8057.15</v>
      </c>
      <c r="N38" s="10">
        <f>SUM(B38:M38)</f>
        <v>111619.75</v>
      </c>
      <c r="O38" s="26">
        <f>O28+O6</f>
        <v>659.66666666666674</v>
      </c>
    </row>
    <row r="39" spans="1:16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0">
        <f>SUM(N37:N38)</f>
        <v>135405.5</v>
      </c>
    </row>
    <row r="46" spans="1:16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0"/>
    </row>
    <row r="47" spans="1:16">
      <c r="N47" s="4"/>
    </row>
    <row r="51" spans="1:1">
      <c r="A51" s="15"/>
    </row>
  </sheetData>
  <mergeCells count="2">
    <mergeCell ref="A2:M2"/>
    <mergeCell ref="A24:M2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2020-04-03T19:34:08Z</dcterms:created>
  <dcterms:modified xsi:type="dcterms:W3CDTF">2020-04-13T20:22:57Z</dcterms:modified>
</cp:coreProperties>
</file>