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05" windowWidth="15315" windowHeight="7230"/>
  </bookViews>
  <sheets>
    <sheet name="WATER" sheetId="1" r:id="rId1"/>
    <sheet name="Sheet3" sheetId="3" r:id="rId2"/>
  </sheets>
  <calcPr calcId="125725"/>
</workbook>
</file>

<file path=xl/calcChain.xml><?xml version="1.0" encoding="utf-8"?>
<calcChain xmlns="http://schemas.openxmlformats.org/spreadsheetml/2006/main">
  <c r="M9" i="1"/>
  <c r="M6"/>
  <c r="M18"/>
  <c r="M15"/>
  <c r="J18"/>
  <c r="J15"/>
  <c r="G18"/>
  <c r="G15"/>
  <c r="D18"/>
  <c r="D15"/>
  <c r="J9"/>
  <c r="J6"/>
  <c r="L9"/>
  <c r="L6"/>
  <c r="K20"/>
  <c r="H20"/>
  <c r="J20" s="1"/>
  <c r="E20"/>
  <c r="B20"/>
  <c r="D20" s="1"/>
  <c r="K11"/>
  <c r="M11" s="1"/>
  <c r="L18"/>
  <c r="I18"/>
  <c r="F18"/>
  <c r="C18"/>
  <c r="K16"/>
  <c r="L16" s="1"/>
  <c r="H16"/>
  <c r="E16"/>
  <c r="F16" s="1"/>
  <c r="B16"/>
  <c r="K7"/>
  <c r="M7" s="1"/>
  <c r="L15"/>
  <c r="I15"/>
  <c r="F15"/>
  <c r="C15"/>
  <c r="G7"/>
  <c r="F7"/>
  <c r="E7"/>
  <c r="D7"/>
  <c r="C7"/>
  <c r="G11"/>
  <c r="F11"/>
  <c r="E11"/>
  <c r="D11"/>
  <c r="C11"/>
  <c r="H11"/>
  <c r="B11"/>
  <c r="I9"/>
  <c r="H7"/>
  <c r="I7" s="1"/>
  <c r="B7"/>
  <c r="I6"/>
  <c r="J11" l="1"/>
  <c r="D16"/>
  <c r="J16"/>
  <c r="L7"/>
  <c r="C16"/>
  <c r="F20"/>
  <c r="G20"/>
  <c r="M16"/>
  <c r="I16"/>
  <c r="L11"/>
  <c r="L20"/>
  <c r="J7"/>
  <c r="G16"/>
  <c r="M20"/>
  <c r="I20"/>
  <c r="C20"/>
  <c r="I11"/>
</calcChain>
</file>

<file path=xl/sharedStrings.xml><?xml version="1.0" encoding="utf-8"?>
<sst xmlns="http://schemas.openxmlformats.org/spreadsheetml/2006/main" count="24" uniqueCount="10">
  <si>
    <t>Effective Dates</t>
  </si>
  <si>
    <t>First 150 (Minimum)</t>
  </si>
  <si>
    <t>Over 10,000 (&gt; 10,000)</t>
  </si>
  <si>
    <t>% Inc</t>
  </si>
  <si>
    <t>City of Princeton Water and Wastewater Commission</t>
  </si>
  <si>
    <t>Per 100/cuft charge</t>
  </si>
  <si>
    <t>Wholesale per 100 cuft</t>
  </si>
  <si>
    <t>Historical Background of Retail vs Wholesale Water Rates</t>
  </si>
  <si>
    <t>$$ Inc</t>
  </si>
  <si>
    <t xml:space="preserve">Throughout the 1980's and 1990's there were no water rate increases to either the wholesale or retail customer base, even though the City was experiencing significant population and industrial declines.  In November 2000 the board took the recommendation of the Quest engineers and applied a 40% across the board increase to offset the debt incurred with the water treatment plant capacity upgrade.   No true COSS appears to have been done, just a calculation of debt service and new production costs, which is the easy way to raise rates.  Across the board percentage increases look fair since everyone's rate rises by the same percentage; however, percentages do not show the true picture.  The problem with percentage increases is that the initial gaps between tiers of declining block rate structures continue to widen since a flat percentage applied to a larger base number yields a larger amount of an increase than the same rate applied to a lower base.  For example, the 40% increase that was implemented in 2000 increased the wholesale rate by $ 0.306 per 100 cuft but increased the charge per 100 cuft for the lowest end user by $1.13 (3.7x the wholesale increase).  Again in 2006, there was an "across the board increase", but this time only 3%.  However, 3% on the minimum tier raised the minimum level by $0.15 per 100 cuft and raised the larger tiers by $ 0.05.  From 1995 to 2014, the customer consuming the minimum saw increases of $4.35 ($2.90 per 100 cuft) as compared to the wholesale users only increasing $1.52 over the same timeframe.  </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</si>
</sst>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_(* #,##0_);_(* \(#,##0\);_(* &quot;-&quot;??_);_(@_)"/>
    <numFmt numFmtId="165" formatCode="0.0%"/>
    <numFmt numFmtId="166" formatCode="_(&quot;$&quot;* #,##0.000_);_(&quot;$&quot;* \(#,##0.000\);_(&quot;$&quot;* &quot;-&quot;??_);_(@_)"/>
    <numFmt numFmtId="167" formatCode="_(&quot;$&quot;* #,##0.0000_);_(&quot;$&quot;* \(#,##0.0000\);_(&quot;$&quot;* &quot;-&quot;??_);_(@_)"/>
  </numFmts>
  <fonts count="6">
    <font>
      <sz val="11"/>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2"/>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9">
    <xf numFmtId="0" fontId="0" fillId="0" borderId="0" xfId="0"/>
    <xf numFmtId="0" fontId="2" fillId="0" borderId="0" xfId="0" applyFont="1" applyAlignment="1"/>
    <xf numFmtId="0" fontId="3" fillId="0" borderId="0" xfId="0" applyFont="1"/>
    <xf numFmtId="164" fontId="3" fillId="0" borderId="0" xfId="1" applyNumberFormat="1" applyFont="1"/>
    <xf numFmtId="43" fontId="3" fillId="0" borderId="0" xfId="1" applyFont="1"/>
    <xf numFmtId="0" fontId="4" fillId="0" borderId="1" xfId="0" applyFont="1" applyBorder="1" applyAlignment="1">
      <alignment horizontal="center"/>
    </xf>
    <xf numFmtId="14" fontId="4" fillId="0" borderId="1" xfId="1" applyNumberFormat="1" applyFont="1" applyBorder="1" applyAlignment="1">
      <alignment horizontal="center"/>
    </xf>
    <xf numFmtId="0" fontId="4" fillId="0" borderId="0" xfId="0" applyFont="1" applyBorder="1" applyAlignment="1">
      <alignment horizontal="center"/>
    </xf>
    <xf numFmtId="0" fontId="3" fillId="0" borderId="0" xfId="0" applyFont="1" applyAlignment="1">
      <alignment horizontal="center"/>
    </xf>
    <xf numFmtId="0" fontId="4" fillId="0" borderId="0" xfId="0" applyFont="1" applyAlignment="1">
      <alignment horizontal="center"/>
    </xf>
    <xf numFmtId="165" fontId="3" fillId="0" borderId="0" xfId="3" applyNumberFormat="1" applyFont="1" applyBorder="1" applyAlignment="1">
      <alignment horizontal="center"/>
    </xf>
    <xf numFmtId="43" fontId="3" fillId="0" borderId="0" xfId="1" applyFont="1" applyAlignment="1">
      <alignment horizontal="center"/>
    </xf>
    <xf numFmtId="43" fontId="5" fillId="0" borderId="0" xfId="1" applyFont="1"/>
    <xf numFmtId="0" fontId="5" fillId="0" borderId="0" xfId="0" applyFont="1"/>
    <xf numFmtId="44" fontId="3" fillId="0" borderId="0" xfId="2" applyFont="1"/>
    <xf numFmtId="9" fontId="4" fillId="0" borderId="1" xfId="3" applyFont="1" applyBorder="1" applyAlignment="1">
      <alignment horizontal="center"/>
    </xf>
    <xf numFmtId="44" fontId="3" fillId="0" borderId="0" xfId="2" applyFont="1" applyAlignment="1">
      <alignment horizontal="center"/>
    </xf>
    <xf numFmtId="166" fontId="4" fillId="0" borderId="0" xfId="2" applyNumberFormat="1" applyFont="1" applyAlignment="1">
      <alignment horizontal="center"/>
    </xf>
    <xf numFmtId="44" fontId="3" fillId="0" borderId="0" xfId="2" applyFont="1" applyBorder="1" applyAlignment="1">
      <alignment horizontal="center"/>
    </xf>
    <xf numFmtId="44" fontId="3" fillId="0" borderId="0" xfId="2" applyFont="1" applyBorder="1"/>
    <xf numFmtId="165" fontId="3" fillId="2" borderId="0" xfId="3" applyNumberFormat="1" applyFont="1" applyFill="1" applyBorder="1" applyAlignment="1">
      <alignment horizontal="center"/>
    </xf>
    <xf numFmtId="167" fontId="3" fillId="0" borderId="0" xfId="2" applyNumberFormat="1" applyFont="1" applyBorder="1"/>
    <xf numFmtId="44" fontId="3" fillId="0" borderId="0" xfId="0" applyNumberFormat="1" applyFont="1"/>
    <xf numFmtId="9" fontId="3" fillId="2" borderId="0" xfId="3" applyFont="1" applyFill="1" applyBorder="1" applyAlignment="1">
      <alignment horizontal="center"/>
    </xf>
    <xf numFmtId="9" fontId="4" fillId="2" borderId="0" xfId="3" applyFont="1" applyFill="1" applyBorder="1" applyAlignment="1">
      <alignment horizontal="center"/>
    </xf>
    <xf numFmtId="0" fontId="4" fillId="2" borderId="0" xfId="0" applyFont="1" applyFill="1" applyBorder="1" applyAlignment="1">
      <alignment horizontal="center"/>
    </xf>
    <xf numFmtId="166" fontId="3" fillId="0" borderId="0" xfId="0" applyNumberFormat="1" applyFont="1"/>
    <xf numFmtId="0" fontId="3" fillId="0" borderId="0" xfId="0" applyFont="1" applyAlignment="1">
      <alignment horizontal="center" vertical="center" wrapText="1"/>
    </xf>
    <xf numFmtId="0" fontId="2"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35"/>
  <sheetViews>
    <sheetView tabSelected="1" workbookViewId="0">
      <selection activeCell="U17" sqref="U17"/>
    </sheetView>
  </sheetViews>
  <sheetFormatPr defaultRowHeight="12.75"/>
  <cols>
    <col min="1" max="1" width="20.7109375" style="2" customWidth="1"/>
    <col min="2" max="3" width="9.7109375" style="3" bestFit="1" customWidth="1"/>
    <col min="4" max="4" width="10.7109375" style="3" bestFit="1" customWidth="1"/>
    <col min="5" max="5" width="9.7109375" style="3" bestFit="1" customWidth="1"/>
    <col min="6" max="7" width="8.7109375" style="3" bestFit="1" customWidth="1"/>
    <col min="8" max="8" width="9.7109375" style="3" bestFit="1" customWidth="1"/>
    <col min="9" max="9" width="5.7109375" style="3" bestFit="1" customWidth="1"/>
    <col min="10" max="10" width="7.5703125" style="3" bestFit="1" customWidth="1"/>
    <col min="11" max="11" width="9.7109375" style="3" bestFit="1" customWidth="1"/>
    <col min="12" max="12" width="5.7109375" style="3" bestFit="1" customWidth="1"/>
    <col min="13" max="13" width="7.5703125" style="3" bestFit="1" customWidth="1"/>
    <col min="14" max="14" width="5.7109375" style="3" bestFit="1" customWidth="1"/>
    <col min="15" max="15" width="8.7109375" style="3" bestFit="1" customWidth="1"/>
    <col min="16" max="16" width="5.7109375" style="3" bestFit="1" customWidth="1"/>
    <col min="17" max="17" width="8.7109375" style="3" bestFit="1" customWidth="1"/>
    <col min="18" max="18" width="5.7109375" style="3" bestFit="1" customWidth="1"/>
    <col min="19" max="19" width="8.42578125" style="4" bestFit="1" customWidth="1"/>
    <col min="20" max="20" width="5.7109375" style="4" bestFit="1" customWidth="1"/>
    <col min="21" max="21" width="8" style="4" customWidth="1"/>
    <col min="22" max="22" width="6.85546875" style="4" bestFit="1" customWidth="1"/>
    <col min="23" max="23" width="8.140625" style="4" bestFit="1" customWidth="1"/>
    <col min="24" max="24" width="8.140625" style="2" bestFit="1" customWidth="1"/>
    <col min="25" max="27" width="8.140625" style="2" customWidth="1"/>
    <col min="28" max="28" width="9" style="2" bestFit="1" customWidth="1"/>
    <col min="29" max="16384" width="9.140625" style="2"/>
  </cols>
  <sheetData>
    <row r="1" spans="1:23" s="13" customFormat="1" ht="15.75">
      <c r="A1" s="28" t="s">
        <v>4</v>
      </c>
      <c r="B1" s="28"/>
      <c r="C1" s="28"/>
      <c r="D1" s="28"/>
      <c r="E1" s="28"/>
      <c r="F1" s="28"/>
      <c r="G1" s="28"/>
      <c r="H1" s="28"/>
      <c r="I1" s="28"/>
      <c r="J1" s="28"/>
      <c r="K1" s="28"/>
      <c r="L1" s="28"/>
      <c r="M1" s="28"/>
      <c r="N1" s="1"/>
      <c r="O1" s="1"/>
      <c r="P1" s="1"/>
      <c r="Q1" s="1"/>
      <c r="R1" s="1"/>
      <c r="S1" s="1"/>
      <c r="T1" s="1"/>
      <c r="U1" s="12"/>
      <c r="V1" s="12"/>
      <c r="W1" s="12"/>
    </row>
    <row r="2" spans="1:23" s="13" customFormat="1" ht="15.75">
      <c r="A2" s="28" t="s">
        <v>7</v>
      </c>
      <c r="B2" s="28"/>
      <c r="C2" s="28"/>
      <c r="D2" s="28"/>
      <c r="E2" s="28"/>
      <c r="F2" s="28"/>
      <c r="G2" s="28"/>
      <c r="H2" s="28"/>
      <c r="I2" s="28"/>
      <c r="J2" s="28"/>
      <c r="K2" s="28"/>
      <c r="L2" s="28"/>
      <c r="M2" s="28"/>
      <c r="N2" s="1"/>
      <c r="O2" s="1"/>
      <c r="P2" s="1"/>
      <c r="Q2" s="1"/>
      <c r="R2" s="1"/>
      <c r="S2" s="1"/>
      <c r="T2" s="1"/>
      <c r="U2" s="12"/>
      <c r="V2" s="12"/>
      <c r="W2" s="12"/>
    </row>
    <row r="3" spans="1:23">
      <c r="A3" s="9"/>
      <c r="B3" s="9"/>
      <c r="C3" s="9"/>
      <c r="D3" s="9"/>
      <c r="E3" s="9"/>
      <c r="F3" s="9"/>
      <c r="G3" s="9"/>
      <c r="H3" s="9"/>
      <c r="I3" s="9"/>
      <c r="J3" s="9"/>
      <c r="K3" s="9"/>
      <c r="L3" s="9"/>
      <c r="M3" s="9"/>
      <c r="N3" s="9"/>
      <c r="O3" s="9"/>
      <c r="P3" s="9"/>
      <c r="Q3" s="9"/>
      <c r="R3" s="9"/>
      <c r="S3" s="9"/>
      <c r="T3" s="9"/>
    </row>
    <row r="4" spans="1:23">
      <c r="A4" s="9"/>
      <c r="B4" s="9"/>
      <c r="C4" s="9"/>
      <c r="D4" s="9"/>
      <c r="E4" s="9"/>
      <c r="F4" s="9"/>
      <c r="G4" s="9"/>
      <c r="H4" s="9"/>
      <c r="I4" s="9"/>
      <c r="J4" s="9"/>
      <c r="K4" s="9"/>
      <c r="L4" s="9"/>
      <c r="M4" s="9"/>
      <c r="N4" s="9"/>
      <c r="O4" s="9"/>
      <c r="P4" s="9"/>
      <c r="Q4" s="9"/>
      <c r="R4" s="9"/>
      <c r="S4" s="9"/>
      <c r="T4" s="9"/>
    </row>
    <row r="5" spans="1:23">
      <c r="A5" s="5" t="s">
        <v>0</v>
      </c>
      <c r="B5" s="6">
        <v>30376</v>
      </c>
      <c r="C5" s="6">
        <v>31352</v>
      </c>
      <c r="D5" s="6">
        <v>31776</v>
      </c>
      <c r="E5" s="6">
        <v>32143</v>
      </c>
      <c r="F5" s="6">
        <v>33970</v>
      </c>
      <c r="G5" s="6">
        <v>34881</v>
      </c>
      <c r="H5" s="6">
        <v>36831</v>
      </c>
      <c r="I5" s="15" t="s">
        <v>3</v>
      </c>
      <c r="J5" s="5" t="s">
        <v>8</v>
      </c>
      <c r="K5" s="6">
        <v>37530</v>
      </c>
      <c r="L5" s="6" t="s">
        <v>3</v>
      </c>
      <c r="M5" s="5" t="s">
        <v>8</v>
      </c>
      <c r="N5" s="2"/>
      <c r="O5" s="2"/>
      <c r="P5" s="2"/>
      <c r="Q5" s="2"/>
      <c r="R5" s="2"/>
    </row>
    <row r="6" spans="1:23">
      <c r="A6" s="8" t="s">
        <v>1</v>
      </c>
      <c r="B6" s="16">
        <v>4.25</v>
      </c>
      <c r="C6" s="11">
        <v>4.25</v>
      </c>
      <c r="D6" s="11">
        <v>4.25</v>
      </c>
      <c r="E6" s="11">
        <v>4.25</v>
      </c>
      <c r="F6" s="11">
        <v>4.25</v>
      </c>
      <c r="G6" s="4">
        <v>4.25</v>
      </c>
      <c r="H6" s="14">
        <v>5.95</v>
      </c>
      <c r="I6" s="23">
        <f>(H6-G6)/G6</f>
        <v>0.4</v>
      </c>
      <c r="J6" s="22">
        <f>H6-G6</f>
        <v>1.7000000000000002</v>
      </c>
      <c r="K6" s="18">
        <v>6.95</v>
      </c>
      <c r="L6" s="10">
        <f>K6/H6-1</f>
        <v>0.16806722689075637</v>
      </c>
      <c r="M6" s="22">
        <f>K6-H6</f>
        <v>1</v>
      </c>
      <c r="N6" s="2"/>
      <c r="O6" s="2"/>
      <c r="P6" s="2"/>
      <c r="Q6" s="2"/>
      <c r="R6" s="2"/>
    </row>
    <row r="7" spans="1:23">
      <c r="A7" s="8" t="s">
        <v>5</v>
      </c>
      <c r="B7" s="16">
        <f>B6/1.5</f>
        <v>2.8333333333333335</v>
      </c>
      <c r="C7" s="16">
        <f t="shared" ref="C7:G7" si="0">C6/1.5</f>
        <v>2.8333333333333335</v>
      </c>
      <c r="D7" s="16">
        <f t="shared" si="0"/>
        <v>2.8333333333333335</v>
      </c>
      <c r="E7" s="16">
        <f t="shared" si="0"/>
        <v>2.8333333333333335</v>
      </c>
      <c r="F7" s="16">
        <f t="shared" si="0"/>
        <v>2.8333333333333335</v>
      </c>
      <c r="G7" s="16">
        <f t="shared" si="0"/>
        <v>2.8333333333333335</v>
      </c>
      <c r="H7" s="16">
        <f>H6/1.5</f>
        <v>3.9666666666666668</v>
      </c>
      <c r="I7" s="23">
        <f>(H7-G7)/G7</f>
        <v>0.39999999999999997</v>
      </c>
      <c r="J7" s="22">
        <f>H7-G7</f>
        <v>1.1333333333333333</v>
      </c>
      <c r="K7" s="18">
        <f>K6/1.5</f>
        <v>4.6333333333333337</v>
      </c>
      <c r="L7" s="10">
        <f>K7/H7-1</f>
        <v>0.16806722689075637</v>
      </c>
      <c r="M7" s="22">
        <f>K7-H7</f>
        <v>0.66666666666666696</v>
      </c>
      <c r="N7" s="2"/>
      <c r="O7" s="2"/>
      <c r="P7" s="2"/>
      <c r="Q7" s="2"/>
      <c r="R7" s="2"/>
    </row>
    <row r="8" spans="1:23">
      <c r="A8" s="8"/>
      <c r="B8" s="16"/>
      <c r="C8" s="11"/>
      <c r="D8" s="11"/>
      <c r="E8" s="11"/>
      <c r="F8" s="11"/>
      <c r="G8" s="4"/>
      <c r="H8" s="14"/>
      <c r="I8" s="23"/>
      <c r="J8" s="2"/>
      <c r="K8" s="7"/>
      <c r="L8" s="7"/>
      <c r="M8" s="2"/>
      <c r="N8" s="2"/>
      <c r="O8" s="2"/>
      <c r="P8" s="2"/>
      <c r="Q8" s="2"/>
      <c r="R8" s="2"/>
    </row>
    <row r="9" spans="1:23">
      <c r="A9" s="8" t="s">
        <v>2</v>
      </c>
      <c r="B9" s="16">
        <v>0.85</v>
      </c>
      <c r="C9" s="11">
        <v>0.85</v>
      </c>
      <c r="D9" s="11">
        <v>0.85</v>
      </c>
      <c r="E9" s="11">
        <v>0.85</v>
      </c>
      <c r="F9" s="11">
        <v>0.85</v>
      </c>
      <c r="G9" s="4">
        <v>0.85</v>
      </c>
      <c r="H9" s="14">
        <v>1.19</v>
      </c>
      <c r="I9" s="23">
        <f>(H9-G9)/G9</f>
        <v>0.39999999999999997</v>
      </c>
      <c r="J9" s="22">
        <f>H9-G9</f>
        <v>0.33999999999999997</v>
      </c>
      <c r="K9" s="21">
        <v>1.49</v>
      </c>
      <c r="L9" s="10">
        <f>K9/H9-1</f>
        <v>0.25210084033613445</v>
      </c>
      <c r="M9" s="22">
        <f>K9-H9</f>
        <v>0.30000000000000004</v>
      </c>
      <c r="N9" s="2"/>
      <c r="O9" s="2"/>
      <c r="P9" s="2"/>
      <c r="Q9" s="2"/>
      <c r="R9" s="2"/>
    </row>
    <row r="10" spans="1:23">
      <c r="A10" s="8"/>
      <c r="B10" s="16"/>
      <c r="C10" s="11"/>
      <c r="D10" s="11"/>
      <c r="E10" s="11"/>
      <c r="F10" s="11"/>
      <c r="G10" s="4"/>
      <c r="H10" s="14"/>
      <c r="I10" s="23"/>
      <c r="J10" s="2"/>
      <c r="K10" s="7"/>
      <c r="L10" s="7"/>
      <c r="M10" s="2"/>
      <c r="N10" s="2"/>
      <c r="O10" s="2"/>
      <c r="P10" s="2"/>
      <c r="Q10" s="2"/>
      <c r="R10" s="2"/>
    </row>
    <row r="11" spans="1:23">
      <c r="A11" s="9" t="s">
        <v>6</v>
      </c>
      <c r="B11" s="17">
        <f>0.9*B9</f>
        <v>0.76500000000000001</v>
      </c>
      <c r="C11" s="17">
        <f t="shared" ref="C11:G11" si="1">0.9*C9</f>
        <v>0.76500000000000001</v>
      </c>
      <c r="D11" s="17">
        <f t="shared" si="1"/>
        <v>0.76500000000000001</v>
      </c>
      <c r="E11" s="17">
        <f t="shared" si="1"/>
        <v>0.76500000000000001</v>
      </c>
      <c r="F11" s="17">
        <f t="shared" si="1"/>
        <v>0.76500000000000001</v>
      </c>
      <c r="G11" s="17">
        <f t="shared" si="1"/>
        <v>0.76500000000000001</v>
      </c>
      <c r="H11" s="17">
        <f>0.9*H9</f>
        <v>1.071</v>
      </c>
      <c r="I11" s="24">
        <f>(H11/B11)-1</f>
        <v>0.39999999999999991</v>
      </c>
      <c r="J11" s="26">
        <f>H11-G11</f>
        <v>0.30599999999999994</v>
      </c>
      <c r="K11" s="21">
        <f>K9*0.9</f>
        <v>1.341</v>
      </c>
      <c r="L11" s="10">
        <f>K11/H11-1</f>
        <v>0.25210084033613445</v>
      </c>
      <c r="M11" s="22">
        <f>K11-H11</f>
        <v>0.27</v>
      </c>
      <c r="N11" s="2"/>
      <c r="O11" s="2"/>
      <c r="P11" s="2"/>
      <c r="Q11" s="2"/>
      <c r="R11" s="2"/>
    </row>
    <row r="12" spans="1:23">
      <c r="A12" s="9"/>
      <c r="B12" s="9"/>
      <c r="C12" s="9"/>
      <c r="D12" s="9"/>
      <c r="E12" s="9"/>
      <c r="F12" s="9"/>
      <c r="G12" s="9"/>
      <c r="H12" s="9"/>
      <c r="I12" s="9"/>
      <c r="J12" s="9"/>
      <c r="K12" s="9"/>
      <c r="L12" s="9"/>
      <c r="M12" s="9"/>
      <c r="N12" s="9"/>
      <c r="O12" s="9"/>
      <c r="P12" s="9"/>
      <c r="Q12" s="9"/>
      <c r="R12" s="9"/>
    </row>
    <row r="13" spans="1:23">
      <c r="A13" s="9"/>
      <c r="B13" s="9"/>
      <c r="C13" s="9"/>
      <c r="D13" s="9"/>
      <c r="E13" s="9"/>
      <c r="F13" s="9"/>
      <c r="G13" s="9"/>
      <c r="H13" s="9"/>
      <c r="I13" s="9"/>
      <c r="J13" s="9"/>
      <c r="K13" s="9"/>
      <c r="L13" s="9"/>
      <c r="M13" s="9"/>
      <c r="N13" s="9"/>
      <c r="O13" s="9"/>
      <c r="P13" s="9"/>
      <c r="Q13" s="9"/>
      <c r="R13" s="9"/>
    </row>
    <row r="14" spans="1:23">
      <c r="A14" s="9"/>
      <c r="B14" s="6">
        <v>38292</v>
      </c>
      <c r="C14" s="6" t="s">
        <v>3</v>
      </c>
      <c r="D14" s="5" t="s">
        <v>8</v>
      </c>
      <c r="E14" s="6">
        <v>39022</v>
      </c>
      <c r="F14" s="6" t="s">
        <v>3</v>
      </c>
      <c r="G14" s="5" t="s">
        <v>8</v>
      </c>
      <c r="H14" s="6">
        <v>40544</v>
      </c>
      <c r="I14" s="6" t="s">
        <v>3</v>
      </c>
      <c r="J14" s="5" t="s">
        <v>8</v>
      </c>
      <c r="K14" s="6">
        <v>41883</v>
      </c>
      <c r="L14" s="6" t="s">
        <v>3</v>
      </c>
      <c r="M14" s="5" t="s">
        <v>8</v>
      </c>
      <c r="N14" s="9"/>
      <c r="O14" s="9"/>
      <c r="P14" s="9"/>
      <c r="Q14" s="9"/>
      <c r="R14" s="9"/>
    </row>
    <row r="15" spans="1:23">
      <c r="A15" s="8" t="s">
        <v>1</v>
      </c>
      <c r="B15" s="18">
        <v>7.75</v>
      </c>
      <c r="C15" s="10">
        <f>B15/K6-1</f>
        <v>0.1151079136690647</v>
      </c>
      <c r="D15" s="22">
        <f>B15-K6</f>
        <v>0.79999999999999982</v>
      </c>
      <c r="E15" s="18">
        <v>7.98</v>
      </c>
      <c r="F15" s="20">
        <f>E15/B15-1</f>
        <v>2.9677419354838808E-2</v>
      </c>
      <c r="G15" s="22">
        <f>E15-B15</f>
        <v>0.23000000000000043</v>
      </c>
      <c r="H15" s="19">
        <v>8</v>
      </c>
      <c r="I15" s="10">
        <f>H15/E15-1</f>
        <v>2.5062656641603454E-3</v>
      </c>
      <c r="J15" s="22">
        <f>H15-E15</f>
        <v>1.9999999999999574E-2</v>
      </c>
      <c r="K15" s="19">
        <v>8.6</v>
      </c>
      <c r="L15" s="10">
        <f>K15/H15-1</f>
        <v>7.4999999999999956E-2</v>
      </c>
      <c r="M15" s="22">
        <f>K15-H15</f>
        <v>0.59999999999999964</v>
      </c>
      <c r="N15" s="9"/>
      <c r="O15" s="9"/>
      <c r="P15" s="9"/>
      <c r="Q15" s="9"/>
      <c r="R15" s="9"/>
    </row>
    <row r="16" spans="1:23">
      <c r="A16" s="8" t="s">
        <v>5</v>
      </c>
      <c r="B16" s="18">
        <f>B15/1.5</f>
        <v>5.166666666666667</v>
      </c>
      <c r="C16" s="10">
        <f>B16/K7-1</f>
        <v>0.1151079136690647</v>
      </c>
      <c r="D16" s="22">
        <f>B16-K7</f>
        <v>0.53333333333333321</v>
      </c>
      <c r="E16" s="18">
        <f>E15/1.5</f>
        <v>5.32</v>
      </c>
      <c r="F16" s="20">
        <f>E16/B16-1</f>
        <v>2.9677419354838808E-2</v>
      </c>
      <c r="G16" s="22">
        <f>E16-B16</f>
        <v>0.15333333333333332</v>
      </c>
      <c r="H16" s="18">
        <f>H15/1.5</f>
        <v>5.333333333333333</v>
      </c>
      <c r="I16" s="10">
        <f>H16/E16-1</f>
        <v>2.5062656641603454E-3</v>
      </c>
      <c r="J16" s="22">
        <f>H16-E16</f>
        <v>1.3333333333332753E-2</v>
      </c>
      <c r="K16" s="18">
        <f>K15/1.5</f>
        <v>5.7333333333333334</v>
      </c>
      <c r="L16" s="10">
        <f>K16/H16-1</f>
        <v>7.5000000000000178E-2</v>
      </c>
      <c r="M16" s="22">
        <f>K16-H16</f>
        <v>0.40000000000000036</v>
      </c>
      <c r="N16" s="9"/>
      <c r="O16" s="9"/>
      <c r="P16" s="9"/>
      <c r="Q16" s="9"/>
      <c r="R16" s="9"/>
    </row>
    <row r="17" spans="1:18">
      <c r="A17" s="8"/>
      <c r="B17" s="7"/>
      <c r="C17" s="7"/>
      <c r="D17" s="2"/>
      <c r="E17" s="7"/>
      <c r="F17" s="25"/>
      <c r="G17" s="2"/>
      <c r="H17" s="7"/>
      <c r="I17" s="7"/>
      <c r="J17" s="2"/>
      <c r="K17" s="7"/>
      <c r="L17" s="7"/>
      <c r="M17" s="2"/>
      <c r="N17" s="9"/>
      <c r="O17" s="9"/>
      <c r="P17" s="9"/>
      <c r="Q17" s="9"/>
      <c r="R17" s="9"/>
    </row>
    <row r="18" spans="1:18">
      <c r="A18" s="8" t="s">
        <v>2</v>
      </c>
      <c r="B18" s="21">
        <v>1.79</v>
      </c>
      <c r="C18" s="10">
        <f>B18/K9-1</f>
        <v>0.20134228187919456</v>
      </c>
      <c r="D18" s="22">
        <f>B18-K9</f>
        <v>0.30000000000000004</v>
      </c>
      <c r="E18" s="21">
        <v>1.84</v>
      </c>
      <c r="F18" s="20">
        <f>E18/B18-1</f>
        <v>2.7932960893854775E-2</v>
      </c>
      <c r="G18" s="22">
        <f>E18-B18</f>
        <v>5.0000000000000044E-2</v>
      </c>
      <c r="H18" s="21">
        <v>2.0240000000000005</v>
      </c>
      <c r="I18" s="10">
        <f>H18/E18-1</f>
        <v>0.10000000000000031</v>
      </c>
      <c r="J18" s="22">
        <f>H18-E18</f>
        <v>0.18400000000000039</v>
      </c>
      <c r="K18" s="21">
        <v>2.2871000000000001</v>
      </c>
      <c r="L18" s="10">
        <f>K18/H18-1</f>
        <v>0.12999011857707488</v>
      </c>
      <c r="M18" s="22">
        <f>K18-H18</f>
        <v>0.26309999999999967</v>
      </c>
      <c r="N18" s="9"/>
      <c r="O18" s="9"/>
      <c r="P18" s="9"/>
      <c r="Q18" s="9"/>
      <c r="R18" s="9"/>
    </row>
    <row r="19" spans="1:18">
      <c r="A19" s="8"/>
      <c r="B19" s="7"/>
      <c r="C19" s="7"/>
      <c r="D19" s="2"/>
      <c r="E19" s="7"/>
      <c r="F19" s="25"/>
      <c r="G19" s="2"/>
      <c r="H19" s="7"/>
      <c r="I19" s="7"/>
      <c r="J19" s="2"/>
      <c r="K19" s="7"/>
      <c r="L19" s="7"/>
      <c r="M19" s="2"/>
      <c r="N19" s="9"/>
      <c r="O19" s="9"/>
      <c r="P19" s="9"/>
      <c r="Q19" s="9"/>
      <c r="R19" s="9"/>
    </row>
    <row r="20" spans="1:18">
      <c r="A20" s="9" t="s">
        <v>6</v>
      </c>
      <c r="B20" s="21">
        <f>B18</f>
        <v>1.79</v>
      </c>
      <c r="C20" s="10">
        <f>B20/K11-1</f>
        <v>0.33482475764354969</v>
      </c>
      <c r="D20" s="22">
        <f>B20-K11</f>
        <v>0.44900000000000007</v>
      </c>
      <c r="E20" s="21">
        <f>E18</f>
        <v>1.84</v>
      </c>
      <c r="F20" s="20">
        <f>E20/B20-1</f>
        <v>2.7932960893854775E-2</v>
      </c>
      <c r="G20" s="22">
        <f>E20-B20</f>
        <v>5.0000000000000044E-2</v>
      </c>
      <c r="H20" s="21">
        <f>H18</f>
        <v>2.0240000000000005</v>
      </c>
      <c r="I20" s="10">
        <f>H20/E20-1</f>
        <v>0.10000000000000031</v>
      </c>
      <c r="J20" s="26">
        <f>H20-E20</f>
        <v>0.18400000000000039</v>
      </c>
      <c r="K20" s="21">
        <f>K18</f>
        <v>2.2871000000000001</v>
      </c>
      <c r="L20" s="10">
        <f>K20/H20-1</f>
        <v>0.12999011857707488</v>
      </c>
      <c r="M20" s="26">
        <f>K20-H20</f>
        <v>0.26309999999999967</v>
      </c>
      <c r="N20" s="9"/>
      <c r="O20" s="9"/>
      <c r="P20" s="9"/>
      <c r="Q20" s="9"/>
      <c r="R20" s="9"/>
    </row>
    <row r="21" spans="1:18">
      <c r="D21" s="4"/>
      <c r="E21" s="4"/>
      <c r="F21" s="4"/>
      <c r="G21" s="4"/>
      <c r="H21" s="4"/>
      <c r="I21" s="4"/>
      <c r="J21" s="4"/>
      <c r="K21" s="4"/>
      <c r="L21" s="4"/>
      <c r="M21" s="4"/>
      <c r="N21" s="4"/>
      <c r="O21" s="4"/>
      <c r="P21" s="4"/>
      <c r="Q21" s="4"/>
      <c r="R21" s="4"/>
    </row>
    <row r="24" spans="1:18">
      <c r="A24" s="27" t="s">
        <v>9</v>
      </c>
      <c r="B24" s="27"/>
      <c r="C24" s="27"/>
      <c r="D24" s="27"/>
      <c r="E24" s="27"/>
      <c r="F24" s="27"/>
      <c r="G24" s="27"/>
      <c r="H24" s="27"/>
      <c r="I24" s="27"/>
      <c r="J24" s="27"/>
      <c r="K24" s="27"/>
      <c r="L24" s="27"/>
      <c r="M24" s="27"/>
      <c r="N24" s="27"/>
    </row>
    <row r="25" spans="1:18">
      <c r="A25" s="27"/>
      <c r="B25" s="27"/>
      <c r="C25" s="27"/>
      <c r="D25" s="27"/>
      <c r="E25" s="27"/>
      <c r="F25" s="27"/>
      <c r="G25" s="27"/>
      <c r="H25" s="27"/>
      <c r="I25" s="27"/>
      <c r="J25" s="27"/>
      <c r="K25" s="27"/>
      <c r="L25" s="27"/>
      <c r="M25" s="27"/>
      <c r="N25" s="27"/>
    </row>
    <row r="26" spans="1:18">
      <c r="A26" s="27"/>
      <c r="B26" s="27"/>
      <c r="C26" s="27"/>
      <c r="D26" s="27"/>
      <c r="E26" s="27"/>
      <c r="F26" s="27"/>
      <c r="G26" s="27"/>
      <c r="H26" s="27"/>
      <c r="I26" s="27"/>
      <c r="J26" s="27"/>
      <c r="K26" s="27"/>
      <c r="L26" s="27"/>
      <c r="M26" s="27"/>
      <c r="N26" s="27"/>
    </row>
    <row r="27" spans="1:18">
      <c r="A27" s="27"/>
      <c r="B27" s="27"/>
      <c r="C27" s="27"/>
      <c r="D27" s="27"/>
      <c r="E27" s="27"/>
      <c r="F27" s="27"/>
      <c r="G27" s="27"/>
      <c r="H27" s="27"/>
      <c r="I27" s="27"/>
      <c r="J27" s="27"/>
      <c r="K27" s="27"/>
      <c r="L27" s="27"/>
      <c r="M27" s="27"/>
      <c r="N27" s="27"/>
    </row>
    <row r="28" spans="1:18">
      <c r="A28" s="27"/>
      <c r="B28" s="27"/>
      <c r="C28" s="27"/>
      <c r="D28" s="27"/>
      <c r="E28" s="27"/>
      <c r="F28" s="27"/>
      <c r="G28" s="27"/>
      <c r="H28" s="27"/>
      <c r="I28" s="27"/>
      <c r="J28" s="27"/>
      <c r="K28" s="27"/>
      <c r="L28" s="27"/>
      <c r="M28" s="27"/>
      <c r="N28" s="27"/>
    </row>
    <row r="29" spans="1:18">
      <c r="A29" s="27"/>
      <c r="B29" s="27"/>
      <c r="C29" s="27"/>
      <c r="D29" s="27"/>
      <c r="E29" s="27"/>
      <c r="F29" s="27"/>
      <c r="G29" s="27"/>
      <c r="H29" s="27"/>
      <c r="I29" s="27"/>
      <c r="J29" s="27"/>
      <c r="K29" s="27"/>
      <c r="L29" s="27"/>
      <c r="M29" s="27"/>
      <c r="N29" s="27"/>
    </row>
    <row r="30" spans="1:18">
      <c r="A30" s="27"/>
      <c r="B30" s="27"/>
      <c r="C30" s="27"/>
      <c r="D30" s="27"/>
      <c r="E30" s="27"/>
      <c r="F30" s="27"/>
      <c r="G30" s="27"/>
      <c r="H30" s="27"/>
      <c r="I30" s="27"/>
      <c r="J30" s="27"/>
      <c r="K30" s="27"/>
      <c r="L30" s="27"/>
      <c r="M30" s="27"/>
      <c r="N30" s="27"/>
    </row>
    <row r="31" spans="1:18">
      <c r="A31" s="27"/>
      <c r="B31" s="27"/>
      <c r="C31" s="27"/>
      <c r="D31" s="27"/>
      <c r="E31" s="27"/>
      <c r="F31" s="27"/>
      <c r="G31" s="27"/>
      <c r="H31" s="27"/>
      <c r="I31" s="27"/>
      <c r="J31" s="27"/>
      <c r="K31" s="27"/>
      <c r="L31" s="27"/>
      <c r="M31" s="27"/>
      <c r="N31" s="27"/>
    </row>
    <row r="32" spans="1:18">
      <c r="A32" s="27"/>
      <c r="B32" s="27"/>
      <c r="C32" s="27"/>
      <c r="D32" s="27"/>
      <c r="E32" s="27"/>
      <c r="F32" s="27"/>
      <c r="G32" s="27"/>
      <c r="H32" s="27"/>
      <c r="I32" s="27"/>
      <c r="J32" s="27"/>
      <c r="K32" s="27"/>
      <c r="L32" s="27"/>
      <c r="M32" s="27"/>
      <c r="N32" s="27"/>
    </row>
    <row r="33" spans="1:14">
      <c r="A33" s="27"/>
      <c r="B33" s="27"/>
      <c r="C33" s="27"/>
      <c r="D33" s="27"/>
      <c r="E33" s="27"/>
      <c r="F33" s="27"/>
      <c r="G33" s="27"/>
      <c r="H33" s="27"/>
      <c r="I33" s="27"/>
      <c r="J33" s="27"/>
      <c r="K33" s="27"/>
      <c r="L33" s="27"/>
      <c r="M33" s="27"/>
      <c r="N33" s="27"/>
    </row>
    <row r="34" spans="1:14">
      <c r="A34" s="27"/>
      <c r="B34" s="27"/>
      <c r="C34" s="27"/>
      <c r="D34" s="27"/>
      <c r="E34" s="27"/>
      <c r="F34" s="27"/>
      <c r="G34" s="27"/>
      <c r="H34" s="27"/>
      <c r="I34" s="27"/>
      <c r="J34" s="27"/>
      <c r="K34" s="27"/>
      <c r="L34" s="27"/>
      <c r="M34" s="27"/>
      <c r="N34" s="27"/>
    </row>
    <row r="35" spans="1:14">
      <c r="A35" s="27"/>
      <c r="B35" s="27"/>
      <c r="C35" s="27"/>
      <c r="D35" s="27"/>
      <c r="E35" s="27"/>
      <c r="F35" s="27"/>
      <c r="G35" s="27"/>
      <c r="H35" s="27"/>
      <c r="I35" s="27"/>
      <c r="J35" s="27"/>
      <c r="K35" s="27"/>
      <c r="L35" s="27"/>
      <c r="M35" s="27"/>
      <c r="N35" s="27"/>
    </row>
  </sheetData>
  <mergeCells count="3">
    <mergeCell ref="A24:N35"/>
    <mergeCell ref="A1:M1"/>
    <mergeCell ref="A2:M2"/>
  </mergeCells>
  <pageMargins left="0.28000000000000003" right="0.17" top="0.63" bottom="0.26" header="0.63" footer="0.3"/>
  <pageSetup orientation="landscape" verticalDpi="597"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Q20" sqref="Q20"/>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WATER</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dc:creator>
  <cp:lastModifiedBy>Windows User</cp:lastModifiedBy>
  <cp:lastPrinted>2020-04-07T20:12:49Z</cp:lastPrinted>
  <dcterms:created xsi:type="dcterms:W3CDTF">2020-03-05T01:19:43Z</dcterms:created>
  <dcterms:modified xsi:type="dcterms:W3CDTF">2020-04-13T16:52:37Z</dcterms:modified>
</cp:coreProperties>
</file>