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435" windowHeight="6975"/>
  </bookViews>
  <sheets>
    <sheet name="Property" sheetId="1" r:id="rId1"/>
    <sheet name="Vehicles &amp; Equipment" sheetId="2" r:id="rId2"/>
  </sheets>
  <calcPr calcId="125725"/>
</workbook>
</file>

<file path=xl/calcChain.xml><?xml version="1.0" encoding="utf-8"?>
<calcChain xmlns="http://schemas.openxmlformats.org/spreadsheetml/2006/main">
  <c r="C88" i="1"/>
  <c r="D88" s="1"/>
  <c r="F77"/>
  <c r="C70"/>
  <c r="C69"/>
  <c r="C68"/>
  <c r="E27" i="2"/>
  <c r="D66" i="1" s="1"/>
  <c r="C59"/>
  <c r="C21"/>
  <c r="D21"/>
  <c r="C47"/>
  <c r="D47"/>
  <c r="C56"/>
  <c r="D56"/>
  <c r="C62" s="1"/>
  <c r="C38"/>
  <c r="D38"/>
  <c r="D13"/>
  <c r="C13"/>
  <c r="E13" i="2"/>
  <c r="D65" i="1" s="1"/>
  <c r="D13" i="2"/>
  <c r="C61" i="1" l="1"/>
  <c r="C60"/>
  <c r="C63" s="1"/>
  <c r="C71"/>
  <c r="C72" s="1"/>
  <c r="D58"/>
  <c r="E38" l="1"/>
  <c r="E50"/>
  <c r="C77" s="1"/>
  <c r="E56"/>
  <c r="C80" s="1"/>
  <c r="C87" s="1"/>
  <c r="D87" s="1"/>
  <c r="E21"/>
  <c r="E47"/>
  <c r="E13"/>
  <c r="C84" l="1"/>
  <c r="D84" s="1"/>
  <c r="C78"/>
  <c r="C85" s="1"/>
  <c r="E58"/>
  <c r="C79" l="1"/>
  <c r="D85"/>
  <c r="C86" l="1"/>
  <c r="D86" s="1"/>
  <c r="C81"/>
  <c r="C89"/>
  <c r="D89" s="1"/>
</calcChain>
</file>

<file path=xl/sharedStrings.xml><?xml version="1.0" encoding="utf-8"?>
<sst xmlns="http://schemas.openxmlformats.org/spreadsheetml/2006/main" count="100" uniqueCount="80">
  <si>
    <t>Filter Building</t>
  </si>
  <si>
    <t>WTP</t>
  </si>
  <si>
    <t>Value</t>
  </si>
  <si>
    <t>Premium</t>
  </si>
  <si>
    <t>High Service Pump</t>
  </si>
  <si>
    <t>Maintenance Garage &amp; Contents</t>
  </si>
  <si>
    <t>Pump Station - Flynn Fork Road</t>
  </si>
  <si>
    <t>500 kw Generator - WWTP</t>
  </si>
  <si>
    <t>Oxidation Ditches</t>
  </si>
  <si>
    <t>Office Bldg &amp; Contents</t>
  </si>
  <si>
    <t>Meadowbrook</t>
  </si>
  <si>
    <t>Tanks</t>
  </si>
  <si>
    <t>Maintenance</t>
  </si>
  <si>
    <t>Lift Stations</t>
  </si>
  <si>
    <t xml:space="preserve">Varmintrace </t>
  </si>
  <si>
    <t xml:space="preserve">Cardinal Lane </t>
  </si>
  <si>
    <t xml:space="preserve">Industrial Park </t>
  </si>
  <si>
    <t>WWTP</t>
  </si>
  <si>
    <t>Skyline - 500,000 Gallon</t>
  </si>
  <si>
    <t>Clarifiers</t>
  </si>
  <si>
    <t>Raw Water Pumps</t>
  </si>
  <si>
    <t>Actiflo Buidling</t>
  </si>
  <si>
    <t>Settling Basins</t>
  </si>
  <si>
    <t>Clearwells</t>
  </si>
  <si>
    <t>Shock Tank Building</t>
  </si>
  <si>
    <t>Sludge Pumps</t>
  </si>
  <si>
    <t>Maintenance Garage Office</t>
  </si>
  <si>
    <t>Influent Basin</t>
  </si>
  <si>
    <t>Screw Pumps</t>
  </si>
  <si>
    <t>Grit Chamber</t>
  </si>
  <si>
    <t>RAS Pumps</t>
  </si>
  <si>
    <t>Sludge Basins</t>
  </si>
  <si>
    <t>Sludge Press &amp; Building</t>
  </si>
  <si>
    <t>Parshall Flume</t>
  </si>
  <si>
    <t>Chlorine Contact Chamber</t>
  </si>
  <si>
    <t>Post Aeration</t>
  </si>
  <si>
    <t>Pumpkin Center</t>
  </si>
  <si>
    <t>Industrial Park - 1,000,000 Gallon</t>
  </si>
  <si>
    <t>Linton Hill Pump Station</t>
  </si>
  <si>
    <t>Generator</t>
  </si>
  <si>
    <t>New Maintenance Bldg &amp; Contents</t>
  </si>
  <si>
    <t>Fencing &amp; Communication Tower</t>
  </si>
  <si>
    <t>Linton Hill Tank - 600,000 Gallon</t>
  </si>
  <si>
    <t xml:space="preserve">Main Control Bldg &amp; Contents </t>
  </si>
  <si>
    <t>Fencing &amp; Lighting</t>
  </si>
  <si>
    <t>Wal-Mart</t>
  </si>
  <si>
    <t>Admin</t>
  </si>
  <si>
    <t>Description</t>
  </si>
  <si>
    <t>Dept</t>
  </si>
  <si>
    <t>VIN#</t>
  </si>
  <si>
    <t>Coverage</t>
  </si>
  <si>
    <t>Electric Welder</t>
  </si>
  <si>
    <t>Water Department Radios</t>
  </si>
  <si>
    <t>2011 Case 590 SN 4x4 Backhoe</t>
  </si>
  <si>
    <t>Sewer Rodding Machine</t>
  </si>
  <si>
    <t>1993 Freightliner Semi-Truck</t>
  </si>
  <si>
    <t>EQUIPMENT:</t>
  </si>
  <si>
    <t>VEHICLES:</t>
  </si>
  <si>
    <t>1987 Other City Dump Trailer</t>
  </si>
  <si>
    <t>2002 GMC Dump Truck</t>
  </si>
  <si>
    <t>2008 GMC 3500 P/U Truck</t>
  </si>
  <si>
    <t>2011 Dodge Dakota 4x4 Crewcab</t>
  </si>
  <si>
    <t>2013 Chevrolet Silverado</t>
  </si>
  <si>
    <t xml:space="preserve"> 2015 Chevrolet Silverado</t>
  </si>
  <si>
    <t>2016 Chevrolet Silverado</t>
  </si>
  <si>
    <t>Maint</t>
  </si>
  <si>
    <t>2016 JCB Super Exit Dipper</t>
  </si>
  <si>
    <t>Trailer</t>
  </si>
  <si>
    <t>2016 GMC P/U</t>
  </si>
  <si>
    <t>2003 Chevrolet S-10</t>
  </si>
  <si>
    <t>%</t>
  </si>
  <si>
    <t>Property Coverage</t>
  </si>
  <si>
    <t>Equipment Coverage (next tab)</t>
  </si>
  <si>
    <t>Automobile Liability (next tab)</t>
  </si>
  <si>
    <t>Sewer Backup</t>
  </si>
  <si>
    <t>Public Officials Liability</t>
  </si>
  <si>
    <t>Commercial General Liability</t>
  </si>
  <si>
    <t>Comm</t>
  </si>
  <si>
    <t>Per City Hall</t>
  </si>
  <si>
    <t>Department Breakdown Totals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</si>
</sst>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4" fontId="4" fillId="0" borderId="0" xfId="1" applyFont="1"/>
    <xf numFmtId="44" fontId="3" fillId="2" borderId="0" xfId="1" applyFont="1" applyFill="1"/>
    <xf numFmtId="44" fontId="4" fillId="0" borderId="1" xfId="1" applyFont="1" applyBorder="1"/>
    <xf numFmtId="44" fontId="4" fillId="0" borderId="0" xfId="0" applyNumberFormat="1" applyFont="1"/>
    <xf numFmtId="44" fontId="3" fillId="0" borderId="0" xfId="0" applyNumberFormat="1" applyFont="1"/>
    <xf numFmtId="44" fontId="0" fillId="0" borderId="0" xfId="1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1" applyNumberFormat="1" applyFont="1" applyFill="1"/>
    <xf numFmtId="164" fontId="2" fillId="0" borderId="0" xfId="0" applyNumberFormat="1" applyFont="1" applyFill="1"/>
    <xf numFmtId="44" fontId="2" fillId="0" borderId="0" xfId="0" applyNumberFormat="1" applyFont="1" applyFill="1"/>
    <xf numFmtId="0" fontId="0" fillId="0" borderId="0" xfId="0" applyNumberFormat="1" applyFill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4" fillId="0" borderId="0" xfId="1" applyNumberFormat="1" applyFont="1"/>
    <xf numFmtId="164" fontId="4" fillId="0" borderId="1" xfId="1" applyNumberFormat="1" applyFont="1" applyBorder="1"/>
    <xf numFmtId="164" fontId="3" fillId="0" borderId="0" xfId="1" applyNumberFormat="1" applyFont="1"/>
    <xf numFmtId="44" fontId="3" fillId="0" borderId="0" xfId="1" applyFont="1"/>
    <xf numFmtId="10" fontId="3" fillId="0" borderId="0" xfId="2" applyNumberFormat="1" applyFont="1"/>
    <xf numFmtId="10" fontId="3" fillId="0" borderId="0" xfId="0" applyNumberFormat="1" applyFont="1"/>
    <xf numFmtId="0" fontId="4" fillId="0" borderId="0" xfId="0" applyFont="1" applyAlignment="1">
      <alignment horizontal="right"/>
    </xf>
    <xf numFmtId="44" fontId="5" fillId="0" borderId="0" xfId="0" applyNumberFormat="1" applyFont="1"/>
    <xf numFmtId="44" fontId="4" fillId="2" borderId="0" xfId="0" applyNumberFormat="1" applyFont="1" applyFill="1"/>
    <xf numFmtId="44" fontId="3" fillId="3" borderId="0" xfId="1" applyFont="1" applyFill="1"/>
    <xf numFmtId="44" fontId="4" fillId="0" borderId="0" xfId="1" applyNumberFormat="1" applyFont="1"/>
    <xf numFmtId="44" fontId="5" fillId="0" borderId="0" xfId="1" applyNumberFormat="1" applyFont="1"/>
    <xf numFmtId="44" fontId="4" fillId="3" borderId="0" xfId="1" applyNumberFormat="1" applyFont="1" applyFill="1"/>
    <xf numFmtId="44" fontId="4" fillId="0" borderId="0" xfId="1" applyFont="1" applyBorder="1"/>
    <xf numFmtId="44" fontId="3" fillId="4" borderId="0" xfId="1" applyFont="1" applyFill="1" applyBorder="1"/>
    <xf numFmtId="44" fontId="3" fillId="0" borderId="1" xfId="1" applyFont="1" applyBorder="1"/>
    <xf numFmtId="164" fontId="4" fillId="0" borderId="0" xfId="0" applyNumberFormat="1" applyFont="1"/>
    <xf numFmtId="44" fontId="4" fillId="4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1" applyNumberFormat="1" applyFont="1"/>
    <xf numFmtId="44" fontId="3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topLeftCell="A70" workbookViewId="0">
      <selection activeCell="F93" sqref="F93"/>
    </sheetView>
  </sheetViews>
  <sheetFormatPr defaultRowHeight="12.75"/>
  <cols>
    <col min="1" max="1" width="5.85546875" style="1" customWidth="1"/>
    <col min="2" max="2" width="33.42578125" style="3" customWidth="1"/>
    <col min="3" max="3" width="13.7109375" style="7" customWidth="1"/>
    <col min="4" max="4" width="14.7109375" style="39" customWidth="1"/>
    <col min="5" max="5" width="9.140625" style="3"/>
    <col min="6" max="6" width="11.5703125" style="3" bestFit="1" customWidth="1"/>
    <col min="7" max="16384" width="9.140625" style="3"/>
  </cols>
  <sheetData>
    <row r="1" spans="1:5">
      <c r="C1" s="19">
        <v>43282</v>
      </c>
      <c r="D1" s="20"/>
      <c r="E1" s="2" t="s">
        <v>70</v>
      </c>
    </row>
    <row r="2" spans="1:5">
      <c r="A2" s="1" t="s">
        <v>1</v>
      </c>
      <c r="C2" s="21" t="s">
        <v>2</v>
      </c>
      <c r="D2" s="22" t="s">
        <v>3</v>
      </c>
      <c r="E2" s="22" t="s">
        <v>3</v>
      </c>
    </row>
    <row r="3" spans="1:5">
      <c r="B3" s="3" t="s">
        <v>0</v>
      </c>
      <c r="C3" s="23">
        <v>1790117</v>
      </c>
      <c r="D3" s="4">
        <v>3960.45</v>
      </c>
    </row>
    <row r="4" spans="1:5">
      <c r="B4" s="3" t="s">
        <v>4</v>
      </c>
      <c r="C4" s="23">
        <v>945086</v>
      </c>
      <c r="D4" s="4">
        <v>2090.9</v>
      </c>
    </row>
    <row r="5" spans="1:5">
      <c r="B5" s="3" t="s">
        <v>20</v>
      </c>
      <c r="C5" s="23">
        <v>464393</v>
      </c>
      <c r="D5" s="4">
        <v>1027.42</v>
      </c>
    </row>
    <row r="6" spans="1:5">
      <c r="B6" s="3" t="s">
        <v>21</v>
      </c>
      <c r="C6" s="23">
        <v>995933</v>
      </c>
      <c r="D6" s="4">
        <v>2203.4</v>
      </c>
    </row>
    <row r="7" spans="1:5">
      <c r="B7" s="3" t="s">
        <v>22</v>
      </c>
      <c r="C7" s="23">
        <v>635183</v>
      </c>
      <c r="D7" s="4">
        <v>1141.57</v>
      </c>
    </row>
    <row r="8" spans="1:5">
      <c r="B8" s="3" t="s">
        <v>23</v>
      </c>
      <c r="C8" s="23">
        <v>751640</v>
      </c>
      <c r="D8" s="4">
        <v>1350.87</v>
      </c>
    </row>
    <row r="9" spans="1:5">
      <c r="B9" s="3" t="s">
        <v>24</v>
      </c>
      <c r="C9" s="23">
        <v>253007</v>
      </c>
      <c r="D9" s="4">
        <v>669.69</v>
      </c>
    </row>
    <row r="10" spans="1:5">
      <c r="B10" s="3" t="s">
        <v>25</v>
      </c>
      <c r="C10" s="23">
        <v>199289</v>
      </c>
      <c r="D10" s="4">
        <v>358.17</v>
      </c>
    </row>
    <row r="11" spans="1:5">
      <c r="B11" s="3" t="s">
        <v>39</v>
      </c>
      <c r="C11" s="23">
        <v>301189</v>
      </c>
      <c r="D11" s="4">
        <v>541.29999999999995</v>
      </c>
    </row>
    <row r="12" spans="1:5">
      <c r="B12" s="3" t="s">
        <v>41</v>
      </c>
      <c r="C12" s="24">
        <v>55973</v>
      </c>
      <c r="D12" s="6">
        <v>100.6</v>
      </c>
    </row>
    <row r="13" spans="1:5" s="1" customFormat="1">
      <c r="C13" s="25">
        <f>SUM(C3:C12)</f>
        <v>6391810</v>
      </c>
      <c r="D13" s="26">
        <f>SUM(D3:D12)</f>
        <v>13444.37</v>
      </c>
      <c r="E13" s="27">
        <f>D13/D58</f>
        <v>0.27231988319977996</v>
      </c>
    </row>
    <row r="14" spans="1:5" ht="6.75" customHeight="1">
      <c r="C14" s="23"/>
      <c r="D14" s="4"/>
    </row>
    <row r="15" spans="1:5">
      <c r="A15" s="1" t="s">
        <v>11</v>
      </c>
      <c r="C15" s="23"/>
      <c r="D15" s="4"/>
    </row>
    <row r="16" spans="1:5">
      <c r="B16" s="3" t="s">
        <v>42</v>
      </c>
      <c r="C16" s="23">
        <v>580132</v>
      </c>
      <c r="D16" s="4">
        <v>1042.6300000000001</v>
      </c>
    </row>
    <row r="17" spans="1:5">
      <c r="B17" s="3" t="s">
        <v>38</v>
      </c>
      <c r="C17" s="23">
        <v>347322</v>
      </c>
      <c r="D17" s="4">
        <v>624.22</v>
      </c>
    </row>
    <row r="18" spans="1:5">
      <c r="B18" s="3" t="s">
        <v>37</v>
      </c>
      <c r="C18" s="23">
        <v>2328628</v>
      </c>
      <c r="D18" s="4">
        <v>4185.07</v>
      </c>
    </row>
    <row r="19" spans="1:5">
      <c r="B19" s="3" t="s">
        <v>18</v>
      </c>
      <c r="C19" s="23">
        <v>1004544</v>
      </c>
      <c r="D19" s="4">
        <v>1805.39</v>
      </c>
    </row>
    <row r="20" spans="1:5">
      <c r="B20" s="3" t="s">
        <v>6</v>
      </c>
      <c r="C20" s="24">
        <v>78073</v>
      </c>
      <c r="D20" s="6">
        <v>140.31</v>
      </c>
    </row>
    <row r="21" spans="1:5" s="1" customFormat="1">
      <c r="C21" s="25">
        <f t="shared" ref="C21:D21" si="0">SUM(C16:C20)</f>
        <v>4338699</v>
      </c>
      <c r="D21" s="26">
        <f t="shared" si="0"/>
        <v>7797.6200000000008</v>
      </c>
      <c r="E21" s="27">
        <f>D21/D58</f>
        <v>0.15794321099733705</v>
      </c>
    </row>
    <row r="22" spans="1:5" ht="7.5" customHeight="1">
      <c r="C22" s="23"/>
      <c r="D22" s="4"/>
    </row>
    <row r="23" spans="1:5">
      <c r="A23" s="1" t="s">
        <v>17</v>
      </c>
      <c r="C23" s="23"/>
      <c r="D23" s="4"/>
    </row>
    <row r="24" spans="1:5">
      <c r="B24" s="3" t="s">
        <v>43</v>
      </c>
      <c r="C24" s="23">
        <v>1382005</v>
      </c>
      <c r="D24" s="4">
        <v>3057.54</v>
      </c>
    </row>
    <row r="25" spans="1:5">
      <c r="B25" s="3" t="s">
        <v>7</v>
      </c>
      <c r="C25" s="23">
        <v>525799</v>
      </c>
      <c r="D25" s="4">
        <v>1163.27</v>
      </c>
    </row>
    <row r="26" spans="1:5">
      <c r="B26" s="3" t="s">
        <v>8</v>
      </c>
      <c r="C26" s="23">
        <v>4943581</v>
      </c>
      <c r="D26" s="4">
        <v>8884.73</v>
      </c>
    </row>
    <row r="27" spans="1:5">
      <c r="B27" s="3" t="s">
        <v>19</v>
      </c>
      <c r="C27" s="23">
        <v>1719074</v>
      </c>
      <c r="D27" s="4">
        <v>3089.56</v>
      </c>
    </row>
    <row r="28" spans="1:5">
      <c r="B28" s="3" t="s">
        <v>27</v>
      </c>
      <c r="C28" s="23">
        <v>61714</v>
      </c>
      <c r="D28" s="4">
        <v>110.91</v>
      </c>
    </row>
    <row r="29" spans="1:5">
      <c r="B29" s="3" t="s">
        <v>28</v>
      </c>
      <c r="C29" s="23">
        <v>483153</v>
      </c>
      <c r="D29" s="4">
        <v>868.33</v>
      </c>
    </row>
    <row r="30" spans="1:5">
      <c r="B30" s="3" t="s">
        <v>29</v>
      </c>
      <c r="C30" s="23">
        <v>650970</v>
      </c>
      <c r="D30" s="4">
        <v>1440.2</v>
      </c>
    </row>
    <row r="31" spans="1:5">
      <c r="B31" s="3" t="s">
        <v>30</v>
      </c>
      <c r="C31" s="23">
        <v>222253</v>
      </c>
      <c r="D31" s="4">
        <v>399.44</v>
      </c>
    </row>
    <row r="32" spans="1:5">
      <c r="B32" s="3" t="s">
        <v>31</v>
      </c>
      <c r="C32" s="23">
        <v>358187</v>
      </c>
      <c r="D32" s="4">
        <v>643.74</v>
      </c>
    </row>
    <row r="33" spans="1:5">
      <c r="B33" s="3" t="s">
        <v>32</v>
      </c>
      <c r="C33" s="23">
        <v>892906</v>
      </c>
      <c r="D33" s="4">
        <v>2669.92</v>
      </c>
    </row>
    <row r="34" spans="1:5">
      <c r="B34" s="3" t="s">
        <v>33</v>
      </c>
      <c r="C34" s="23">
        <v>33317</v>
      </c>
      <c r="D34" s="4">
        <v>59.88</v>
      </c>
    </row>
    <row r="35" spans="1:5">
      <c r="B35" s="3" t="s">
        <v>34</v>
      </c>
      <c r="C35" s="23">
        <v>292783</v>
      </c>
      <c r="D35" s="4">
        <v>526.20000000000005</v>
      </c>
    </row>
    <row r="36" spans="1:5">
      <c r="B36" s="3" t="s">
        <v>35</v>
      </c>
      <c r="C36" s="23">
        <v>70940</v>
      </c>
      <c r="D36" s="4">
        <v>127.5</v>
      </c>
    </row>
    <row r="37" spans="1:5">
      <c r="B37" s="3" t="s">
        <v>44</v>
      </c>
      <c r="C37" s="24">
        <v>67557</v>
      </c>
      <c r="D37" s="6">
        <v>149.46</v>
      </c>
    </row>
    <row r="38" spans="1:5" s="1" customFormat="1">
      <c r="C38" s="25">
        <f t="shared" ref="C38:D38" si="1">SUM(C24:C37)</f>
        <v>11704239</v>
      </c>
      <c r="D38" s="26">
        <f t="shared" si="1"/>
        <v>23190.68</v>
      </c>
      <c r="E38" s="27">
        <f>D38/D58</f>
        <v>0.46973441439974295</v>
      </c>
    </row>
    <row r="39" spans="1:5" ht="7.5" customHeight="1">
      <c r="C39" s="23"/>
      <c r="D39" s="4"/>
    </row>
    <row r="40" spans="1:5">
      <c r="A40" s="1" t="s">
        <v>13</v>
      </c>
      <c r="C40" s="23"/>
      <c r="D40" s="4"/>
    </row>
    <row r="41" spans="1:5">
      <c r="B41" s="3" t="s">
        <v>10</v>
      </c>
      <c r="C41" s="23">
        <v>78073</v>
      </c>
      <c r="D41" s="4">
        <v>140.31</v>
      </c>
    </row>
    <row r="42" spans="1:5">
      <c r="B42" s="3" t="s">
        <v>14</v>
      </c>
      <c r="C42" s="23">
        <v>227122</v>
      </c>
      <c r="D42" s="4">
        <v>408.19</v>
      </c>
    </row>
    <row r="43" spans="1:5">
      <c r="B43" s="3" t="s">
        <v>45</v>
      </c>
      <c r="C43" s="23">
        <v>227122</v>
      </c>
      <c r="D43" s="4">
        <v>408.19</v>
      </c>
    </row>
    <row r="44" spans="1:5">
      <c r="B44" s="3" t="s">
        <v>15</v>
      </c>
      <c r="C44" s="23">
        <v>156146</v>
      </c>
      <c r="D44" s="4">
        <v>280.63</v>
      </c>
    </row>
    <row r="45" spans="1:5">
      <c r="B45" s="3" t="s">
        <v>16</v>
      </c>
      <c r="C45" s="23">
        <v>78073</v>
      </c>
      <c r="D45" s="4">
        <v>140.31</v>
      </c>
    </row>
    <row r="46" spans="1:5">
      <c r="B46" s="3" t="s">
        <v>36</v>
      </c>
      <c r="C46" s="24">
        <v>66727</v>
      </c>
      <c r="D46" s="6">
        <v>119.92</v>
      </c>
    </row>
    <row r="47" spans="1:5" s="1" customFormat="1">
      <c r="C47" s="25">
        <f t="shared" ref="C47:D47" si="2">SUM(C41:C46)</f>
        <v>833263</v>
      </c>
      <c r="D47" s="26">
        <f t="shared" si="2"/>
        <v>1497.5500000000002</v>
      </c>
      <c r="E47" s="27">
        <f>D47/D58</f>
        <v>3.033333961247946E-2</v>
      </c>
    </row>
    <row r="48" spans="1:5" ht="7.5" customHeight="1">
      <c r="C48" s="23"/>
      <c r="D48" s="4"/>
    </row>
    <row r="49" spans="1:6">
      <c r="A49" s="1" t="s">
        <v>46</v>
      </c>
      <c r="C49" s="23"/>
      <c r="D49" s="4"/>
    </row>
    <row r="50" spans="1:6">
      <c r="B50" s="3" t="s">
        <v>9</v>
      </c>
      <c r="C50" s="25">
        <v>466854</v>
      </c>
      <c r="D50" s="26">
        <v>1395.96</v>
      </c>
      <c r="E50" s="27">
        <f>D50/D58</f>
        <v>2.8275602661304678E-2</v>
      </c>
    </row>
    <row r="51" spans="1:6" ht="6" customHeight="1">
      <c r="C51" s="23"/>
      <c r="D51" s="4"/>
    </row>
    <row r="52" spans="1:6">
      <c r="A52" s="1" t="s">
        <v>12</v>
      </c>
      <c r="C52" s="23"/>
      <c r="D52" s="4"/>
    </row>
    <row r="53" spans="1:6">
      <c r="B53" s="3" t="s">
        <v>5</v>
      </c>
      <c r="C53" s="23">
        <v>111646</v>
      </c>
      <c r="D53" s="4">
        <v>381.94</v>
      </c>
    </row>
    <row r="54" spans="1:6">
      <c r="B54" s="3" t="s">
        <v>26</v>
      </c>
      <c r="C54" s="23">
        <v>294307</v>
      </c>
      <c r="D54" s="4">
        <v>1006.82</v>
      </c>
    </row>
    <row r="55" spans="1:6">
      <c r="B55" s="3" t="s">
        <v>40</v>
      </c>
      <c r="C55" s="24">
        <v>191416</v>
      </c>
      <c r="D55" s="6">
        <v>654.83000000000004</v>
      </c>
    </row>
    <row r="56" spans="1:6" s="1" customFormat="1">
      <c r="C56" s="25">
        <f t="shared" ref="C56:D56" si="3">SUM(C53:C55)</f>
        <v>597369</v>
      </c>
      <c r="D56" s="26">
        <f t="shared" si="3"/>
        <v>2043.5900000000001</v>
      </c>
      <c r="E56" s="27">
        <f>D56/D58</f>
        <v>4.1393549129355882E-2</v>
      </c>
    </row>
    <row r="57" spans="1:6">
      <c r="C57" s="23"/>
      <c r="D57" s="4"/>
      <c r="F57" s="1" t="s">
        <v>78</v>
      </c>
    </row>
    <row r="58" spans="1:6">
      <c r="B58" s="1" t="s">
        <v>71</v>
      </c>
      <c r="C58" s="23"/>
      <c r="D58" s="5">
        <f>D56+D50+D47+D38+D21+D13</f>
        <v>49369.770000000004</v>
      </c>
      <c r="E58" s="28">
        <f>SUM(E13:E56)</f>
        <v>0.99999999999999989</v>
      </c>
      <c r="F58" s="26">
        <v>50106.32</v>
      </c>
    </row>
    <row r="59" spans="1:6">
      <c r="B59" s="29" t="s">
        <v>46</v>
      </c>
      <c r="C59" s="7">
        <f>D50</f>
        <v>1395.96</v>
      </c>
      <c r="D59" s="26"/>
      <c r="E59" s="28"/>
      <c r="F59" s="1"/>
    </row>
    <row r="60" spans="1:6">
      <c r="B60" s="29" t="s">
        <v>1</v>
      </c>
      <c r="C60" s="7">
        <f>D13+D21</f>
        <v>21241.99</v>
      </c>
      <c r="D60" s="26"/>
      <c r="E60" s="28"/>
      <c r="F60" s="1"/>
    </row>
    <row r="61" spans="1:6">
      <c r="B61" s="29" t="s">
        <v>17</v>
      </c>
      <c r="C61" s="7">
        <f>D47+D38</f>
        <v>24688.23</v>
      </c>
      <c r="D61" s="26"/>
      <c r="E61" s="28"/>
      <c r="F61" s="1"/>
    </row>
    <row r="62" spans="1:6" ht="15">
      <c r="B62" s="29" t="s">
        <v>65</v>
      </c>
      <c r="C62" s="30">
        <f>D56</f>
        <v>2043.5900000000001</v>
      </c>
      <c r="D62" s="26"/>
      <c r="E62" s="28"/>
      <c r="F62" s="1"/>
    </row>
    <row r="63" spans="1:6">
      <c r="B63" s="29"/>
      <c r="C63" s="31">
        <f>SUM(C59:C62)</f>
        <v>49369.770000000004</v>
      </c>
      <c r="D63" s="26"/>
      <c r="E63" s="28"/>
      <c r="F63" s="1"/>
    </row>
    <row r="64" spans="1:6">
      <c r="B64" s="29"/>
      <c r="D64" s="26"/>
      <c r="E64" s="28"/>
      <c r="F64" s="1"/>
    </row>
    <row r="65" spans="2:6">
      <c r="B65" s="3" t="s">
        <v>72</v>
      </c>
      <c r="C65" s="23" t="s">
        <v>65</v>
      </c>
      <c r="D65" s="26">
        <f>'Vehicles &amp; Equipment'!E13</f>
        <v>2298.13</v>
      </c>
      <c r="F65" s="26">
        <v>1372.25</v>
      </c>
    </row>
    <row r="66" spans="2:6">
      <c r="B66" s="3" t="s">
        <v>73</v>
      </c>
      <c r="C66" s="23"/>
      <c r="D66" s="32">
        <f>'Vehicles &amp; Equipment'!E27</f>
        <v>12133.32</v>
      </c>
      <c r="F66" s="26">
        <v>11290.67</v>
      </c>
    </row>
    <row r="67" spans="2:6">
      <c r="C67" s="23"/>
      <c r="D67" s="4"/>
      <c r="F67" s="26"/>
    </row>
    <row r="68" spans="2:6">
      <c r="B68" s="29" t="s">
        <v>46</v>
      </c>
      <c r="C68" s="33">
        <f>'Vehicles &amp; Equipment'!E16</f>
        <v>1812.02</v>
      </c>
      <c r="D68" s="4"/>
      <c r="F68" s="1"/>
    </row>
    <row r="69" spans="2:6">
      <c r="B69" s="29" t="s">
        <v>1</v>
      </c>
      <c r="C69" s="33">
        <f>'Vehicles &amp; Equipment'!E17</f>
        <v>842.65</v>
      </c>
      <c r="D69" s="4"/>
      <c r="F69" s="1"/>
    </row>
    <row r="70" spans="2:6">
      <c r="B70" s="29" t="s">
        <v>17</v>
      </c>
      <c r="C70" s="33">
        <f>'Vehicles &amp; Equipment'!E18+'Vehicles &amp; Equipment'!E19+'Vehicles &amp; Equipment'!E20</f>
        <v>3645.06</v>
      </c>
      <c r="D70" s="4"/>
      <c r="F70" s="1"/>
    </row>
    <row r="71" spans="2:6" ht="15">
      <c r="B71" s="29" t="s">
        <v>65</v>
      </c>
      <c r="C71" s="34">
        <f>D66-C68-C69-C70</f>
        <v>5833.59</v>
      </c>
      <c r="D71" s="4"/>
      <c r="F71" s="1"/>
    </row>
    <row r="72" spans="2:6">
      <c r="B72" s="29"/>
      <c r="C72" s="35">
        <f>SUM(C68:C71)</f>
        <v>12133.32</v>
      </c>
      <c r="D72" s="4"/>
      <c r="F72" s="1"/>
    </row>
    <row r="73" spans="2:6">
      <c r="B73" s="29"/>
      <c r="C73" s="33"/>
      <c r="D73" s="4"/>
      <c r="F73" s="1"/>
    </row>
    <row r="74" spans="2:6">
      <c r="B74" s="3" t="s">
        <v>74</v>
      </c>
      <c r="C74" s="23" t="s">
        <v>17</v>
      </c>
      <c r="D74" s="4">
        <v>6319.21</v>
      </c>
      <c r="F74" s="26">
        <v>6319.21</v>
      </c>
    </row>
    <row r="75" spans="2:6">
      <c r="B75" s="3" t="s">
        <v>75</v>
      </c>
      <c r="C75" s="23" t="s">
        <v>77</v>
      </c>
      <c r="D75" s="36">
        <v>3898.56</v>
      </c>
      <c r="F75" s="26">
        <v>3898.56</v>
      </c>
    </row>
    <row r="76" spans="2:6">
      <c r="B76" s="3" t="s">
        <v>76</v>
      </c>
      <c r="C76" s="23"/>
      <c r="D76" s="37">
        <v>24018.48</v>
      </c>
      <c r="F76" s="38">
        <v>24018.48</v>
      </c>
    </row>
    <row r="77" spans="2:6">
      <c r="B77" s="29" t="s">
        <v>46</v>
      </c>
      <c r="C77" s="4">
        <f>E50*D76</f>
        <v>679.13699700849315</v>
      </c>
      <c r="F77" s="8">
        <f>SUM(F58:F76)</f>
        <v>97005.489999999991</v>
      </c>
    </row>
    <row r="78" spans="2:6">
      <c r="B78" s="29" t="s">
        <v>1</v>
      </c>
      <c r="C78" s="7">
        <f>(E13+E21)*D76</f>
        <v>10334.26552271157</v>
      </c>
      <c r="D78" s="4"/>
      <c r="F78" s="1"/>
    </row>
    <row r="79" spans="2:6">
      <c r="B79" s="29" t="s">
        <v>17</v>
      </c>
      <c r="C79" s="7">
        <f>D76-C77-C78-C80</f>
        <v>12010.867348387485</v>
      </c>
      <c r="D79" s="4"/>
      <c r="F79" s="1"/>
    </row>
    <row r="80" spans="2:6" ht="15">
      <c r="B80" s="29" t="s">
        <v>65</v>
      </c>
      <c r="C80" s="30">
        <f>E56*D76</f>
        <v>994.21013189245161</v>
      </c>
      <c r="D80" s="4"/>
      <c r="F80" s="1"/>
    </row>
    <row r="81" spans="2:6">
      <c r="B81" s="29"/>
      <c r="C81" s="40">
        <f>SUM(C77:C80)</f>
        <v>24018.48</v>
      </c>
      <c r="D81" s="4"/>
      <c r="F81" s="1"/>
    </row>
    <row r="82" spans="2:6">
      <c r="C82" s="23"/>
      <c r="D82" s="4"/>
      <c r="F82" s="1"/>
    </row>
    <row r="83" spans="2:6">
      <c r="B83" s="1"/>
      <c r="C83" s="41" t="s">
        <v>79</v>
      </c>
      <c r="D83" s="41"/>
    </row>
    <row r="84" spans="2:6">
      <c r="B84" s="42" t="s">
        <v>46</v>
      </c>
      <c r="C84" s="43">
        <f>C77+C68+C59</f>
        <v>3887.1169970084929</v>
      </c>
      <c r="D84" s="43">
        <f>C84/12</f>
        <v>323.92641641737441</v>
      </c>
    </row>
    <row r="85" spans="2:6">
      <c r="B85" s="42" t="s">
        <v>1</v>
      </c>
      <c r="C85" s="43">
        <f>C78+C69+C60</f>
        <v>32418.905522711571</v>
      </c>
      <c r="D85" s="43">
        <f t="shared" ref="D85:D89" si="4">C85/12</f>
        <v>2701.5754602259644</v>
      </c>
    </row>
    <row r="86" spans="2:6">
      <c r="B86" s="42" t="s">
        <v>17</v>
      </c>
      <c r="C86" s="43">
        <f>C79+D74+C70+C61</f>
        <v>46663.367348387488</v>
      </c>
      <c r="D86" s="43">
        <f t="shared" si="4"/>
        <v>3888.6139456989572</v>
      </c>
    </row>
    <row r="87" spans="2:6">
      <c r="B87" s="42" t="s">
        <v>65</v>
      </c>
      <c r="C87" s="43">
        <f>C80+C71+F65+C62</f>
        <v>10243.640131892451</v>
      </c>
      <c r="D87" s="43">
        <f t="shared" si="4"/>
        <v>853.63667765770424</v>
      </c>
    </row>
    <row r="88" spans="2:6">
      <c r="B88" s="42" t="s">
        <v>77</v>
      </c>
      <c r="C88" s="44">
        <f>D75-106</f>
        <v>3792.56</v>
      </c>
      <c r="D88" s="44">
        <f t="shared" si="4"/>
        <v>316.04666666666668</v>
      </c>
    </row>
    <row r="89" spans="2:6">
      <c r="B89" s="1"/>
      <c r="C89" s="43">
        <f>SUM(C84:C88)</f>
        <v>97005.59</v>
      </c>
      <c r="D89" s="43">
        <f t="shared" si="4"/>
        <v>8083.7991666666667</v>
      </c>
    </row>
    <row r="90" spans="2:6">
      <c r="C90" s="23"/>
      <c r="D90" s="23"/>
    </row>
    <row r="91" spans="2:6">
      <c r="C91" s="23"/>
      <c r="D91" s="23"/>
    </row>
    <row r="92" spans="2:6">
      <c r="C92" s="23"/>
      <c r="D92" s="23"/>
    </row>
    <row r="93" spans="2:6">
      <c r="C93" s="23"/>
      <c r="D93" s="23"/>
    </row>
    <row r="94" spans="2:6">
      <c r="C94" s="23"/>
      <c r="D94" s="23"/>
    </row>
    <row r="95" spans="2:6">
      <c r="C95" s="23"/>
      <c r="D95" s="23"/>
    </row>
    <row r="96" spans="2:6">
      <c r="C96" s="23"/>
      <c r="D96" s="23"/>
    </row>
    <row r="97" spans="3:4">
      <c r="C97" s="23"/>
      <c r="D97" s="23"/>
    </row>
    <row r="98" spans="3:4">
      <c r="C98" s="23"/>
      <c r="D98" s="23"/>
    </row>
    <row r="99" spans="3:4">
      <c r="C99" s="23"/>
      <c r="D99" s="23"/>
    </row>
    <row r="100" spans="3:4">
      <c r="C100" s="23"/>
      <c r="D100" s="23"/>
    </row>
    <row r="101" spans="3:4">
      <c r="C101" s="23"/>
      <c r="D101" s="23"/>
    </row>
    <row r="102" spans="3:4">
      <c r="C102" s="23"/>
      <c r="D102" s="23"/>
    </row>
    <row r="103" spans="3:4">
      <c r="C103" s="23"/>
      <c r="D103" s="23"/>
    </row>
    <row r="104" spans="3:4">
      <c r="C104" s="23"/>
      <c r="D104" s="23"/>
    </row>
    <row r="105" spans="3:4">
      <c r="C105" s="23"/>
      <c r="D105" s="23"/>
    </row>
    <row r="106" spans="3:4">
      <c r="C106" s="23"/>
      <c r="D106" s="23"/>
    </row>
    <row r="107" spans="3:4">
      <c r="C107" s="23"/>
      <c r="D107" s="23"/>
    </row>
    <row r="108" spans="3:4">
      <c r="C108" s="23"/>
      <c r="D108" s="23"/>
    </row>
    <row r="109" spans="3:4">
      <c r="C109" s="23"/>
      <c r="D109" s="23"/>
    </row>
    <row r="110" spans="3:4">
      <c r="C110" s="23"/>
      <c r="D110" s="23"/>
    </row>
    <row r="111" spans="3:4">
      <c r="C111" s="23"/>
      <c r="D111" s="23"/>
    </row>
    <row r="112" spans="3:4">
      <c r="C112" s="23"/>
      <c r="D112" s="23"/>
    </row>
    <row r="113" spans="3:4">
      <c r="C113" s="23"/>
      <c r="D113" s="23"/>
    </row>
    <row r="114" spans="3:4">
      <c r="C114" s="23"/>
      <c r="D114" s="23"/>
    </row>
    <row r="115" spans="3:4">
      <c r="C115" s="23"/>
      <c r="D115" s="23"/>
    </row>
    <row r="116" spans="3:4">
      <c r="C116" s="23"/>
      <c r="D116" s="23"/>
    </row>
    <row r="117" spans="3:4">
      <c r="C117" s="23"/>
      <c r="D117" s="23"/>
    </row>
    <row r="118" spans="3:4">
      <c r="C118" s="23"/>
      <c r="D118" s="23"/>
    </row>
    <row r="119" spans="3:4">
      <c r="C119" s="23"/>
      <c r="D119" s="23"/>
    </row>
    <row r="120" spans="3:4">
      <c r="C120" s="23"/>
      <c r="D120" s="23"/>
    </row>
    <row r="121" spans="3:4">
      <c r="C121" s="23"/>
      <c r="D121" s="23"/>
    </row>
    <row r="122" spans="3:4">
      <c r="C122" s="23"/>
      <c r="D122" s="23"/>
    </row>
    <row r="123" spans="3:4">
      <c r="C123" s="23"/>
      <c r="D123" s="23"/>
    </row>
    <row r="124" spans="3:4">
      <c r="C124" s="23"/>
      <c r="D124" s="23"/>
    </row>
    <row r="125" spans="3:4">
      <c r="C125" s="23"/>
      <c r="D125" s="23"/>
    </row>
    <row r="126" spans="3:4">
      <c r="C126" s="23"/>
      <c r="D126" s="23"/>
    </row>
    <row r="127" spans="3:4">
      <c r="C127" s="23"/>
      <c r="D127" s="23"/>
    </row>
    <row r="128" spans="3:4">
      <c r="C128" s="23"/>
      <c r="D128" s="23"/>
    </row>
    <row r="129" spans="3:4">
      <c r="C129" s="23"/>
      <c r="D129" s="23"/>
    </row>
    <row r="130" spans="3:4">
      <c r="C130" s="23"/>
      <c r="D130" s="23"/>
    </row>
    <row r="131" spans="3:4">
      <c r="C131" s="23"/>
      <c r="D131" s="23"/>
    </row>
    <row r="132" spans="3:4">
      <c r="C132" s="23"/>
      <c r="D132" s="23"/>
    </row>
    <row r="133" spans="3:4">
      <c r="C133" s="23"/>
      <c r="D133" s="23"/>
    </row>
    <row r="134" spans="3:4">
      <c r="C134" s="23"/>
      <c r="D134" s="23"/>
    </row>
    <row r="135" spans="3:4">
      <c r="C135" s="23"/>
      <c r="D135" s="23"/>
    </row>
    <row r="136" spans="3:4">
      <c r="C136" s="23"/>
      <c r="D136" s="23"/>
    </row>
    <row r="137" spans="3:4">
      <c r="C137" s="23"/>
      <c r="D137" s="23"/>
    </row>
    <row r="138" spans="3:4">
      <c r="C138" s="23"/>
      <c r="D138" s="23"/>
    </row>
    <row r="139" spans="3:4">
      <c r="C139" s="23"/>
      <c r="D139" s="23"/>
    </row>
    <row r="140" spans="3:4">
      <c r="C140" s="23"/>
      <c r="D140" s="23"/>
    </row>
    <row r="141" spans="3:4">
      <c r="C141" s="23"/>
      <c r="D141" s="23"/>
    </row>
    <row r="142" spans="3:4">
      <c r="C142" s="23"/>
      <c r="D142" s="23"/>
    </row>
    <row r="143" spans="3:4">
      <c r="C143" s="23"/>
      <c r="D143" s="23"/>
    </row>
    <row r="144" spans="3:4">
      <c r="C144" s="23"/>
      <c r="D144" s="23"/>
    </row>
    <row r="145" spans="3:4">
      <c r="C145" s="23"/>
      <c r="D145" s="23"/>
    </row>
    <row r="146" spans="3:4">
      <c r="C146" s="23"/>
      <c r="D146" s="23"/>
    </row>
    <row r="147" spans="3:4">
      <c r="C147" s="23"/>
      <c r="D147" s="23"/>
    </row>
    <row r="148" spans="3:4">
      <c r="C148" s="23"/>
      <c r="D148" s="23"/>
    </row>
    <row r="149" spans="3:4">
      <c r="C149" s="23"/>
      <c r="D149" s="23"/>
    </row>
    <row r="150" spans="3:4">
      <c r="C150" s="23"/>
      <c r="D150" s="23"/>
    </row>
    <row r="151" spans="3:4">
      <c r="C151" s="23"/>
      <c r="D151" s="23"/>
    </row>
    <row r="152" spans="3:4">
      <c r="C152" s="23"/>
      <c r="D152" s="23"/>
    </row>
    <row r="153" spans="3:4">
      <c r="C153" s="23"/>
      <c r="D153" s="23"/>
    </row>
    <row r="154" spans="3:4">
      <c r="C154" s="23"/>
      <c r="D154" s="23"/>
    </row>
    <row r="155" spans="3:4">
      <c r="C155" s="23"/>
      <c r="D155" s="23"/>
    </row>
    <row r="156" spans="3:4">
      <c r="C156" s="23"/>
      <c r="D156" s="23"/>
    </row>
    <row r="157" spans="3:4">
      <c r="C157" s="23"/>
      <c r="D157" s="23"/>
    </row>
    <row r="158" spans="3:4">
      <c r="C158" s="23"/>
      <c r="D158" s="23"/>
    </row>
    <row r="159" spans="3:4">
      <c r="C159" s="23"/>
      <c r="D159" s="23"/>
    </row>
    <row r="160" spans="3:4">
      <c r="C160" s="23"/>
      <c r="D160" s="23"/>
    </row>
    <row r="161" spans="3:4">
      <c r="C161" s="23"/>
      <c r="D161" s="23"/>
    </row>
    <row r="162" spans="3:4">
      <c r="C162" s="23"/>
      <c r="D162" s="23"/>
    </row>
    <row r="163" spans="3:4">
      <c r="C163" s="23"/>
      <c r="D163" s="23"/>
    </row>
    <row r="164" spans="3:4">
      <c r="C164" s="23"/>
      <c r="D164" s="23"/>
    </row>
    <row r="165" spans="3:4">
      <c r="C165" s="23"/>
      <c r="D165" s="23"/>
    </row>
    <row r="166" spans="3:4">
      <c r="C166" s="23"/>
      <c r="D166" s="23"/>
    </row>
    <row r="167" spans="3:4">
      <c r="C167" s="23"/>
      <c r="D167" s="23"/>
    </row>
    <row r="168" spans="3:4">
      <c r="C168" s="23"/>
      <c r="D168" s="23"/>
    </row>
    <row r="169" spans="3:4">
      <c r="C169" s="23"/>
      <c r="D169" s="23"/>
    </row>
    <row r="170" spans="3:4">
      <c r="C170" s="23"/>
      <c r="D170" s="23"/>
    </row>
    <row r="171" spans="3:4">
      <c r="C171" s="23"/>
      <c r="D171" s="23"/>
    </row>
    <row r="172" spans="3:4">
      <c r="C172" s="23"/>
      <c r="D172" s="23"/>
    </row>
    <row r="173" spans="3:4">
      <c r="C173" s="23"/>
      <c r="D173" s="23"/>
    </row>
    <row r="174" spans="3:4">
      <c r="C174" s="23"/>
      <c r="D174" s="23"/>
    </row>
    <row r="175" spans="3:4">
      <c r="C175" s="23"/>
      <c r="D175" s="23"/>
    </row>
    <row r="176" spans="3:4">
      <c r="C176" s="23"/>
      <c r="D176" s="23"/>
    </row>
    <row r="177" spans="3:4">
      <c r="C177" s="23"/>
      <c r="D177" s="23"/>
    </row>
    <row r="178" spans="3:4">
      <c r="C178" s="23"/>
      <c r="D178" s="23"/>
    </row>
    <row r="179" spans="3:4">
      <c r="C179" s="23"/>
      <c r="D179" s="23"/>
    </row>
    <row r="180" spans="3:4">
      <c r="C180" s="23"/>
      <c r="D180" s="23"/>
    </row>
    <row r="181" spans="3:4">
      <c r="C181" s="23"/>
      <c r="D181" s="23"/>
    </row>
    <row r="182" spans="3:4">
      <c r="C182" s="23"/>
      <c r="D182" s="23"/>
    </row>
    <row r="183" spans="3:4">
      <c r="C183" s="23"/>
      <c r="D183" s="23"/>
    </row>
    <row r="184" spans="3:4">
      <c r="C184" s="23"/>
      <c r="D184" s="23"/>
    </row>
    <row r="185" spans="3:4">
      <c r="C185" s="23"/>
      <c r="D185" s="23"/>
    </row>
    <row r="186" spans="3:4">
      <c r="C186" s="23"/>
      <c r="D186" s="23"/>
    </row>
    <row r="187" spans="3:4">
      <c r="C187" s="23"/>
      <c r="D187" s="23"/>
    </row>
    <row r="188" spans="3:4">
      <c r="C188" s="23"/>
      <c r="D188" s="23"/>
    </row>
    <row r="189" spans="3:4">
      <c r="C189" s="23"/>
      <c r="D189" s="23"/>
    </row>
    <row r="190" spans="3:4">
      <c r="C190" s="23"/>
      <c r="D190" s="23"/>
    </row>
    <row r="191" spans="3:4">
      <c r="C191" s="23"/>
      <c r="D191" s="23"/>
    </row>
    <row r="192" spans="3:4">
      <c r="C192" s="23"/>
      <c r="D192" s="23"/>
    </row>
    <row r="193" spans="3:4">
      <c r="C193" s="23"/>
      <c r="D193" s="23"/>
    </row>
    <row r="194" spans="3:4">
      <c r="C194" s="23"/>
      <c r="D194" s="23"/>
    </row>
    <row r="195" spans="3:4">
      <c r="C195" s="23"/>
      <c r="D195" s="23"/>
    </row>
    <row r="196" spans="3:4">
      <c r="C196" s="23"/>
      <c r="D196" s="23"/>
    </row>
    <row r="197" spans="3:4">
      <c r="C197" s="23"/>
      <c r="D197" s="23"/>
    </row>
    <row r="198" spans="3:4">
      <c r="C198" s="23"/>
      <c r="D198" s="23"/>
    </row>
    <row r="199" spans="3:4">
      <c r="C199" s="23"/>
    </row>
    <row r="200" spans="3:4">
      <c r="C200" s="23"/>
    </row>
    <row r="201" spans="3:4">
      <c r="C201" s="23"/>
    </row>
    <row r="202" spans="3:4">
      <c r="C202" s="23"/>
    </row>
    <row r="203" spans="3:4">
      <c r="C203" s="23"/>
    </row>
  </sheetData>
  <mergeCells count="2">
    <mergeCell ref="C83:D83"/>
    <mergeCell ref="C1:D1"/>
  </mergeCells>
  <pageMargins left="0.7" right="0.7" top="0.19" bottom="0.19" header="0.19" footer="0.17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topLeftCell="A13" workbookViewId="0">
      <selection activeCell="I23" sqref="I23"/>
    </sheetView>
  </sheetViews>
  <sheetFormatPr defaultRowHeight="15"/>
  <cols>
    <col min="1" max="1" width="31.140625" style="10" customWidth="1"/>
    <col min="2" max="2" width="7.85546875" style="10" customWidth="1"/>
    <col min="3" max="3" width="7.140625" style="10" customWidth="1"/>
    <col min="4" max="4" width="14.5703125" style="10" customWidth="1"/>
    <col min="5" max="5" width="11.85546875" style="10" customWidth="1"/>
    <col min="6" max="16384" width="9.140625" style="10"/>
  </cols>
  <sheetData>
    <row r="2" spans="1:5" s="11" customFormat="1">
      <c r="D2" s="12">
        <v>2018</v>
      </c>
      <c r="E2" s="12">
        <v>2018</v>
      </c>
    </row>
    <row r="3" spans="1:5" s="11" customFormat="1">
      <c r="A3" s="12" t="s">
        <v>47</v>
      </c>
      <c r="B3" s="12" t="s">
        <v>49</v>
      </c>
      <c r="C3" s="12" t="s">
        <v>48</v>
      </c>
      <c r="D3" s="12" t="s">
        <v>50</v>
      </c>
      <c r="E3" s="12" t="s">
        <v>3</v>
      </c>
    </row>
    <row r="4" spans="1:5">
      <c r="A4" s="13"/>
      <c r="B4" s="13"/>
      <c r="C4" s="13"/>
    </row>
    <row r="5" spans="1:5">
      <c r="A5" s="14" t="s">
        <v>56</v>
      </c>
      <c r="B5" s="13"/>
      <c r="C5" s="13"/>
    </row>
    <row r="6" spans="1:5">
      <c r="A6" s="10" t="s">
        <v>51</v>
      </c>
      <c r="C6" s="10">
        <v>4</v>
      </c>
      <c r="D6" s="15">
        <v>1517</v>
      </c>
      <c r="E6" s="9">
        <v>12.82</v>
      </c>
    </row>
    <row r="7" spans="1:5">
      <c r="A7" s="10" t="s">
        <v>52</v>
      </c>
      <c r="C7" s="10">
        <v>4</v>
      </c>
      <c r="D7" s="15">
        <v>7296</v>
      </c>
      <c r="E7" s="9">
        <v>61.64</v>
      </c>
    </row>
    <row r="8" spans="1:5">
      <c r="A8" s="10" t="s">
        <v>53</v>
      </c>
      <c r="B8" s="10">
        <v>6076</v>
      </c>
      <c r="C8" s="10">
        <v>4</v>
      </c>
      <c r="D8" s="15">
        <v>99474</v>
      </c>
      <c r="E8" s="9">
        <v>840.46</v>
      </c>
    </row>
    <row r="9" spans="1:5">
      <c r="A9" s="10" t="s">
        <v>54</v>
      </c>
      <c r="C9" s="10">
        <v>4</v>
      </c>
      <c r="D9" s="15">
        <v>54128</v>
      </c>
      <c r="E9" s="9">
        <v>457.33</v>
      </c>
    </row>
    <row r="10" spans="1:5">
      <c r="A10" s="10" t="s">
        <v>66</v>
      </c>
      <c r="C10" s="10">
        <v>4</v>
      </c>
      <c r="D10" s="15">
        <v>107641</v>
      </c>
      <c r="E10" s="9">
        <v>909.46</v>
      </c>
    </row>
    <row r="11" spans="1:5">
      <c r="A11" s="10" t="s">
        <v>67</v>
      </c>
      <c r="B11" s="10">
        <v>5347</v>
      </c>
      <c r="C11" s="10">
        <v>4</v>
      </c>
      <c r="D11" s="15">
        <v>1943</v>
      </c>
      <c r="E11" s="9">
        <v>16.420000000000002</v>
      </c>
    </row>
    <row r="12" spans="1:5">
      <c r="D12" s="15"/>
      <c r="E12" s="9"/>
    </row>
    <row r="13" spans="1:5">
      <c r="D13" s="16">
        <f>SUM(D6:D12)</f>
        <v>271999</v>
      </c>
      <c r="E13" s="17">
        <f>SUM(E6:E12)</f>
        <v>2298.13</v>
      </c>
    </row>
    <row r="15" spans="1:5">
      <c r="A15" s="11" t="s">
        <v>57</v>
      </c>
    </row>
    <row r="16" spans="1:5">
      <c r="A16" s="10" t="s">
        <v>68</v>
      </c>
      <c r="B16" s="10">
        <v>6692</v>
      </c>
      <c r="C16" s="10">
        <v>1</v>
      </c>
      <c r="E16" s="9">
        <v>1812.02</v>
      </c>
    </row>
    <row r="17" spans="1:5">
      <c r="A17" s="10" t="s">
        <v>69</v>
      </c>
      <c r="B17" s="10">
        <v>8055</v>
      </c>
      <c r="C17" s="10">
        <v>2</v>
      </c>
      <c r="E17" s="9">
        <v>842.65</v>
      </c>
    </row>
    <row r="18" spans="1:5">
      <c r="A18" s="10" t="s">
        <v>55</v>
      </c>
      <c r="B18" s="10">
        <v>966</v>
      </c>
      <c r="C18" s="10">
        <v>3</v>
      </c>
      <c r="E18" s="9">
        <v>2330.65</v>
      </c>
    </row>
    <row r="19" spans="1:5">
      <c r="A19" s="10" t="s">
        <v>58</v>
      </c>
      <c r="B19" s="18">
        <v>471</v>
      </c>
      <c r="C19" s="10">
        <v>3</v>
      </c>
      <c r="E19" s="9">
        <v>231.58</v>
      </c>
    </row>
    <row r="20" spans="1:5">
      <c r="A20" s="10" t="s">
        <v>61</v>
      </c>
      <c r="B20" s="10">
        <v>767</v>
      </c>
      <c r="C20" s="10">
        <v>3</v>
      </c>
      <c r="E20" s="9">
        <v>1082.83</v>
      </c>
    </row>
    <row r="21" spans="1:5">
      <c r="A21" s="10" t="s">
        <v>59</v>
      </c>
      <c r="B21" s="10">
        <v>373</v>
      </c>
      <c r="C21" s="10">
        <v>4</v>
      </c>
      <c r="E21" s="9">
        <v>1185.21</v>
      </c>
    </row>
    <row r="22" spans="1:5">
      <c r="A22" s="10" t="s">
        <v>60</v>
      </c>
      <c r="B22" s="10">
        <v>6988</v>
      </c>
      <c r="C22" s="10">
        <v>4</v>
      </c>
      <c r="E22" s="9">
        <v>899.52</v>
      </c>
    </row>
    <row r="23" spans="1:5">
      <c r="A23" s="10" t="s">
        <v>62</v>
      </c>
      <c r="B23" s="10">
        <v>653</v>
      </c>
      <c r="C23" s="10">
        <v>4</v>
      </c>
      <c r="E23" s="9">
        <v>1235.44</v>
      </c>
    </row>
    <row r="24" spans="1:5">
      <c r="A24" s="10" t="s">
        <v>63</v>
      </c>
      <c r="B24" s="10">
        <v>503</v>
      </c>
      <c r="C24" s="10">
        <v>4</v>
      </c>
      <c r="E24" s="9">
        <v>808.46</v>
      </c>
    </row>
    <row r="25" spans="1:5">
      <c r="A25" s="10" t="s">
        <v>64</v>
      </c>
      <c r="B25" s="10">
        <v>4676</v>
      </c>
      <c r="C25" s="10">
        <v>4</v>
      </c>
      <c r="E25" s="9">
        <v>1704.96</v>
      </c>
    </row>
    <row r="26" spans="1:5">
      <c r="E26" s="9"/>
    </row>
    <row r="27" spans="1:5">
      <c r="E27" s="9">
        <f>SUM(E16:E26)</f>
        <v>12133.32</v>
      </c>
    </row>
    <row r="28" spans="1:5">
      <c r="E28" s="9"/>
    </row>
  </sheetData>
  <sortState ref="A17:H26">
    <sortCondition ref="C17:C26"/>
  </sortState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</vt:lpstr>
      <vt:lpstr>Vehicles &amp; Equipment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Window</cp:lastModifiedBy>
  <cp:lastPrinted>2020-01-23T01:07:23Z</cp:lastPrinted>
  <dcterms:created xsi:type="dcterms:W3CDTF">2016-07-26T19:37:57Z</dcterms:created>
  <dcterms:modified xsi:type="dcterms:W3CDTF">2020-01-23T01:18:49Z</dcterms:modified>
</cp:coreProperties>
</file>