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s\0583 - Caldwell County Water District\Drafts\Responses to Commission Staff DR\"/>
    </mc:Choice>
  </mc:AlternateContent>
  <xr:revisionPtr revIDLastSave="0" documentId="8_{BF256CD9-43F9-4809-A3C5-382A624AA0E1}" xr6:coauthVersionLast="36" xr6:coauthVersionMax="36" xr10:uidLastSave="{00000000-0000-0000-0000-000000000000}"/>
  <bookViews>
    <workbookView xWindow="0" yWindow="0" windowWidth="18555" windowHeight="9893" xr2:uid="{00000000-000D-0000-FFFF-FFFF00000000}"/>
  </bookViews>
  <sheets>
    <sheet name="NARUC Recap" sheetId="6" r:id="rId1"/>
    <sheet name="Administration" sheetId="2" r:id="rId2"/>
    <sheet name="Water" sheetId="3" r:id="rId3"/>
    <sheet name="Sewer" sheetId="4" r:id="rId4"/>
    <sheet name="Maintenance" sheetId="5" r:id="rId5"/>
  </sheets>
  <definedNames>
    <definedName name="_xlnm.Print_Titles" localSheetId="1">Administration!$1:$4</definedName>
    <definedName name="_xlnm.Print_Titles" localSheetId="4">Maintenance!$1:$4</definedName>
    <definedName name="_xlnm.Print_Titles" localSheetId="3">Sewer!$1:$4</definedName>
    <definedName name="_xlnm.Print_Titles" localSheetId="2">Water!$1:$4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2" i="3" l="1"/>
  <c r="E282" i="3"/>
  <c r="H286" i="3"/>
  <c r="E286" i="3"/>
  <c r="H283" i="3"/>
  <c r="E283" i="3"/>
  <c r="I30" i="6"/>
  <c r="H30" i="6"/>
  <c r="G30" i="6"/>
  <c r="F30" i="6"/>
  <c r="E30" i="6"/>
  <c r="C30" i="6"/>
  <c r="I24" i="6"/>
  <c r="H24" i="6"/>
  <c r="G24" i="6"/>
  <c r="F24" i="6"/>
  <c r="D24" i="6"/>
  <c r="I22" i="6"/>
  <c r="H22" i="6"/>
  <c r="G22" i="6"/>
  <c r="C22" i="6"/>
  <c r="I13" i="6"/>
  <c r="H13" i="6"/>
  <c r="G13" i="6"/>
  <c r="C13" i="6"/>
  <c r="H107" i="3"/>
  <c r="E107" i="3"/>
  <c r="H293" i="3"/>
  <c r="E293" i="3"/>
  <c r="G283" i="3" l="1"/>
  <c r="I283" i="3" s="1"/>
  <c r="G282" i="3"/>
  <c r="I282" i="3" s="1"/>
  <c r="G286" i="3"/>
  <c r="I286" i="3" s="1"/>
  <c r="G107" i="3"/>
  <c r="I107" i="3" s="1"/>
  <c r="G293" i="3"/>
  <c r="I293" i="3" s="1"/>
  <c r="F318" i="3" l="1"/>
  <c r="F321" i="3" s="1"/>
  <c r="C24" i="6" s="1"/>
  <c r="H317" i="3"/>
  <c r="H320" i="3"/>
  <c r="H319" i="3"/>
  <c r="H88" i="2"/>
  <c r="H84" i="2"/>
  <c r="G84" i="2" s="1"/>
  <c r="I84" i="2" s="1"/>
  <c r="H83" i="2"/>
  <c r="G83" i="2" s="1"/>
  <c r="I83" i="2" s="1"/>
  <c r="H82" i="2"/>
  <c r="H81" i="2"/>
  <c r="H80" i="2"/>
  <c r="G80" i="2" s="1"/>
  <c r="I80" i="2" s="1"/>
  <c r="H79" i="2"/>
  <c r="G79" i="2" s="1"/>
  <c r="I79" i="2" s="1"/>
  <c r="H78" i="2"/>
  <c r="H77" i="2"/>
  <c r="G77" i="2" s="1"/>
  <c r="I77" i="2" s="1"/>
  <c r="H76" i="2"/>
  <c r="H75" i="2"/>
  <c r="H74" i="2"/>
  <c r="H73" i="2"/>
  <c r="H72" i="2"/>
  <c r="H71" i="2"/>
  <c r="H70" i="2"/>
  <c r="H69" i="2"/>
  <c r="G69" i="2" s="1"/>
  <c r="I69" i="2" s="1"/>
  <c r="H63" i="2"/>
  <c r="H62" i="2"/>
  <c r="H61" i="2"/>
  <c r="H60" i="2"/>
  <c r="G60" i="2" s="1"/>
  <c r="I60" i="2" s="1"/>
  <c r="H59" i="2"/>
  <c r="H58" i="2"/>
  <c r="G58" i="2" s="1"/>
  <c r="I58" i="2" s="1"/>
  <c r="H57" i="2"/>
  <c r="H56" i="2"/>
  <c r="H55" i="2"/>
  <c r="G55" i="2" s="1"/>
  <c r="I55" i="2" s="1"/>
  <c r="H54" i="2"/>
  <c r="G54" i="2" s="1"/>
  <c r="I54" i="2" s="1"/>
  <c r="H53" i="2"/>
  <c r="H31" i="2"/>
  <c r="H64" i="2" s="1"/>
  <c r="E11" i="6" s="1"/>
  <c r="G68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E88" i="2"/>
  <c r="E70" i="2"/>
  <c r="E74" i="2"/>
  <c r="E69" i="2"/>
  <c r="E84" i="2"/>
  <c r="E73" i="2"/>
  <c r="G73" i="2" s="1"/>
  <c r="I73" i="2" s="1"/>
  <c r="E72" i="2"/>
  <c r="E83" i="2"/>
  <c r="E82" i="2"/>
  <c r="E68" i="2"/>
  <c r="E81" i="2"/>
  <c r="G81" i="2" s="1"/>
  <c r="I81" i="2" s="1"/>
  <c r="E71" i="2"/>
  <c r="G71" i="2" s="1"/>
  <c r="I71" i="2" s="1"/>
  <c r="E80" i="2"/>
  <c r="E79" i="2"/>
  <c r="E78" i="2"/>
  <c r="E77" i="2"/>
  <c r="E76" i="2"/>
  <c r="E75" i="2"/>
  <c r="G75" i="2" s="1"/>
  <c r="I75" i="2" s="1"/>
  <c r="E25" i="2"/>
  <c r="E24" i="2"/>
  <c r="E23" i="2"/>
  <c r="E22" i="2"/>
  <c r="E21" i="2"/>
  <c r="E20" i="2"/>
  <c r="E19" i="2"/>
  <c r="E18" i="2"/>
  <c r="E17" i="2"/>
  <c r="E16" i="2"/>
  <c r="E30" i="2"/>
  <c r="E31" i="2"/>
  <c r="E63" i="2"/>
  <c r="E62" i="2"/>
  <c r="G62" i="2" s="1"/>
  <c r="I62" i="2" s="1"/>
  <c r="E61" i="2"/>
  <c r="E60" i="2"/>
  <c r="E59" i="2"/>
  <c r="E58" i="2"/>
  <c r="E15" i="2"/>
  <c r="E14" i="2"/>
  <c r="E13" i="2"/>
  <c r="E57" i="2"/>
  <c r="E29" i="2"/>
  <c r="E12" i="2"/>
  <c r="E56" i="2"/>
  <c r="G56" i="2" s="1"/>
  <c r="I56" i="2" s="1"/>
  <c r="E55" i="2"/>
  <c r="E28" i="2"/>
  <c r="E27" i="2"/>
  <c r="E11" i="2"/>
  <c r="E10" i="2"/>
  <c r="E9" i="2"/>
  <c r="E54" i="2"/>
  <c r="E53" i="2"/>
  <c r="E52" i="2"/>
  <c r="E8" i="2"/>
  <c r="E7" i="2"/>
  <c r="E6" i="2"/>
  <c r="E26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H22" i="5"/>
  <c r="H24" i="5" s="1"/>
  <c r="E36" i="6" s="1"/>
  <c r="H68" i="5"/>
  <c r="G68" i="5" s="1"/>
  <c r="I68" i="5" s="1"/>
  <c r="M294" i="4"/>
  <c r="H292" i="4"/>
  <c r="E31" i="6" s="1"/>
  <c r="G290" i="4"/>
  <c r="G289" i="4"/>
  <c r="G286" i="4"/>
  <c r="D30" i="6" s="1"/>
  <c r="G193" i="4"/>
  <c r="G192" i="4"/>
  <c r="G191" i="4"/>
  <c r="G190" i="4"/>
  <c r="G181" i="4"/>
  <c r="G180" i="4"/>
  <c r="G179" i="4"/>
  <c r="G178" i="4"/>
  <c r="G177" i="4"/>
  <c r="G176" i="4"/>
  <c r="G175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42" i="4"/>
  <c r="G41" i="4"/>
  <c r="G40" i="4"/>
  <c r="G39" i="4"/>
  <c r="G38" i="4"/>
  <c r="G37" i="4"/>
  <c r="G36" i="4"/>
  <c r="G35" i="4"/>
  <c r="G34" i="4"/>
  <c r="G8" i="4"/>
  <c r="G7" i="4"/>
  <c r="G6" i="4"/>
  <c r="H291" i="4"/>
  <c r="H282" i="4"/>
  <c r="H281" i="4"/>
  <c r="H280" i="4"/>
  <c r="H279" i="4"/>
  <c r="G279" i="4"/>
  <c r="I279" i="4" s="1"/>
  <c r="H278" i="4"/>
  <c r="H277" i="4"/>
  <c r="H276" i="4"/>
  <c r="H275" i="4"/>
  <c r="G275" i="4"/>
  <c r="I275" i="4" s="1"/>
  <c r="H274" i="4"/>
  <c r="G274" i="4" s="1"/>
  <c r="I274" i="4" s="1"/>
  <c r="H273" i="4"/>
  <c r="G273" i="4" s="1"/>
  <c r="I273" i="4" s="1"/>
  <c r="H272" i="4"/>
  <c r="H271" i="4"/>
  <c r="H270" i="4"/>
  <c r="H269" i="4"/>
  <c r="G269" i="4" s="1"/>
  <c r="I269" i="4" s="1"/>
  <c r="H268" i="4"/>
  <c r="H267" i="4"/>
  <c r="H266" i="4"/>
  <c r="H265" i="4"/>
  <c r="H264" i="4"/>
  <c r="G264" i="4"/>
  <c r="I264" i="4" s="1"/>
  <c r="H263" i="4"/>
  <c r="H262" i="4"/>
  <c r="H261" i="4"/>
  <c r="H260" i="4"/>
  <c r="H259" i="4"/>
  <c r="G259" i="4" s="1"/>
  <c r="I259" i="4" s="1"/>
  <c r="H258" i="4"/>
  <c r="H257" i="4"/>
  <c r="H256" i="4"/>
  <c r="H255" i="4"/>
  <c r="G255" i="4"/>
  <c r="I255" i="4" s="1"/>
  <c r="H254" i="4"/>
  <c r="H253" i="4"/>
  <c r="H252" i="4"/>
  <c r="H251" i="4"/>
  <c r="G251" i="4"/>
  <c r="I251" i="4" s="1"/>
  <c r="H250" i="4"/>
  <c r="G250" i="4" s="1"/>
  <c r="I250" i="4" s="1"/>
  <c r="H249" i="4"/>
  <c r="G249" i="4" s="1"/>
  <c r="I249" i="4" s="1"/>
  <c r="H248" i="4"/>
  <c r="H247" i="4"/>
  <c r="H246" i="4"/>
  <c r="H245" i="4"/>
  <c r="G245" i="4" s="1"/>
  <c r="I245" i="4" s="1"/>
  <c r="H244" i="4"/>
  <c r="H243" i="4"/>
  <c r="H242" i="4"/>
  <c r="H241" i="4"/>
  <c r="G241" i="4" s="1"/>
  <c r="I241" i="4" s="1"/>
  <c r="H240" i="4"/>
  <c r="G240" i="4" s="1"/>
  <c r="I240" i="4" s="1"/>
  <c r="H239" i="4"/>
  <c r="H238" i="4"/>
  <c r="H237" i="4"/>
  <c r="H236" i="4"/>
  <c r="G236" i="4"/>
  <c r="I236" i="4" s="1"/>
  <c r="H235" i="4"/>
  <c r="H234" i="4"/>
  <c r="H233" i="4"/>
  <c r="H232" i="4"/>
  <c r="G232" i="4"/>
  <c r="I232" i="4" s="1"/>
  <c r="H231" i="4"/>
  <c r="H230" i="4"/>
  <c r="H229" i="4"/>
  <c r="H228" i="4"/>
  <c r="H227" i="4"/>
  <c r="G227" i="4" s="1"/>
  <c r="I227" i="4" s="1"/>
  <c r="H226" i="4"/>
  <c r="H225" i="4"/>
  <c r="H224" i="4"/>
  <c r="H223" i="4"/>
  <c r="G223" i="4"/>
  <c r="I223" i="4" s="1"/>
  <c r="H222" i="4"/>
  <c r="H221" i="4"/>
  <c r="H220" i="4"/>
  <c r="H219" i="4"/>
  <c r="G219" i="4"/>
  <c r="I219" i="4" s="1"/>
  <c r="H218" i="4"/>
  <c r="G218" i="4" s="1"/>
  <c r="I218" i="4" s="1"/>
  <c r="H217" i="4"/>
  <c r="G217" i="4" s="1"/>
  <c r="I217" i="4" s="1"/>
  <c r="H216" i="4"/>
  <c r="H215" i="4"/>
  <c r="H214" i="4"/>
  <c r="H213" i="4"/>
  <c r="G213" i="4" s="1"/>
  <c r="I213" i="4" s="1"/>
  <c r="H212" i="4"/>
  <c r="H211" i="4"/>
  <c r="H210" i="4"/>
  <c r="H209" i="4"/>
  <c r="H208" i="4"/>
  <c r="G208" i="4"/>
  <c r="I208" i="4" s="1"/>
  <c r="H207" i="4"/>
  <c r="G207" i="4" s="1"/>
  <c r="I207" i="4" s="1"/>
  <c r="H206" i="4"/>
  <c r="H205" i="4"/>
  <c r="H204" i="4"/>
  <c r="H203" i="4"/>
  <c r="G203" i="4"/>
  <c r="I203" i="4" s="1"/>
  <c r="H202" i="4"/>
  <c r="G202" i="4" s="1"/>
  <c r="I202" i="4" s="1"/>
  <c r="H201" i="4"/>
  <c r="G201" i="4" s="1"/>
  <c r="I201" i="4" s="1"/>
  <c r="H200" i="4"/>
  <c r="H199" i="4"/>
  <c r="H198" i="4"/>
  <c r="H197" i="4"/>
  <c r="G197" i="4" s="1"/>
  <c r="I197" i="4" s="1"/>
  <c r="H196" i="4"/>
  <c r="H195" i="4"/>
  <c r="H194" i="4"/>
  <c r="H185" i="4"/>
  <c r="G185" i="4" s="1"/>
  <c r="I185" i="4" s="1"/>
  <c r="H184" i="4"/>
  <c r="G184" i="4" s="1"/>
  <c r="I184" i="4" s="1"/>
  <c r="H183" i="4"/>
  <c r="H182" i="4"/>
  <c r="H173" i="4"/>
  <c r="H172" i="4"/>
  <c r="G172" i="4"/>
  <c r="I172" i="4" s="1"/>
  <c r="H171" i="4"/>
  <c r="G171" i="4" s="1"/>
  <c r="I171" i="4" s="1"/>
  <c r="H170" i="4"/>
  <c r="H169" i="4"/>
  <c r="H168" i="4"/>
  <c r="G168" i="4"/>
  <c r="I168" i="4" s="1"/>
  <c r="H167" i="4"/>
  <c r="G167" i="4" s="1"/>
  <c r="I167" i="4" s="1"/>
  <c r="H166" i="4"/>
  <c r="H165" i="4"/>
  <c r="H164" i="4"/>
  <c r="H163" i="4"/>
  <c r="H162" i="4"/>
  <c r="H161" i="4"/>
  <c r="H143" i="4"/>
  <c r="H142" i="4"/>
  <c r="H141" i="4"/>
  <c r="H140" i="4"/>
  <c r="G140" i="4" s="1"/>
  <c r="I140" i="4" s="1"/>
  <c r="H139" i="4"/>
  <c r="H138" i="4"/>
  <c r="H137" i="4"/>
  <c r="H136" i="4"/>
  <c r="H135" i="4"/>
  <c r="H134" i="4"/>
  <c r="H133" i="4"/>
  <c r="H132" i="4"/>
  <c r="G132" i="4"/>
  <c r="I132" i="4" s="1"/>
  <c r="H131" i="4"/>
  <c r="G131" i="4" s="1"/>
  <c r="I131" i="4" s="1"/>
  <c r="H130" i="4"/>
  <c r="H111" i="4"/>
  <c r="H110" i="4"/>
  <c r="H109" i="4"/>
  <c r="H108" i="4"/>
  <c r="H107" i="4"/>
  <c r="H106" i="4"/>
  <c r="H105" i="4"/>
  <c r="H104" i="4"/>
  <c r="G104" i="4"/>
  <c r="I104" i="4" s="1"/>
  <c r="H103" i="4"/>
  <c r="H102" i="4"/>
  <c r="H101" i="4"/>
  <c r="H100" i="4"/>
  <c r="G100" i="4"/>
  <c r="I100" i="4" s="1"/>
  <c r="H99" i="4"/>
  <c r="G99" i="4" s="1"/>
  <c r="I99" i="4" s="1"/>
  <c r="H98" i="4"/>
  <c r="H97" i="4"/>
  <c r="H96" i="4"/>
  <c r="H95" i="4"/>
  <c r="H94" i="4"/>
  <c r="G94" i="4"/>
  <c r="I94" i="4" s="1"/>
  <c r="H93" i="4"/>
  <c r="G93" i="4" s="1"/>
  <c r="I93" i="4" s="1"/>
  <c r="H92" i="4"/>
  <c r="H91" i="4"/>
  <c r="H90" i="4"/>
  <c r="H89" i="4"/>
  <c r="G89" i="4" s="1"/>
  <c r="I89" i="4" s="1"/>
  <c r="H88" i="4"/>
  <c r="H87" i="4"/>
  <c r="H86" i="4"/>
  <c r="H85" i="4"/>
  <c r="H70" i="4"/>
  <c r="H69" i="4"/>
  <c r="G69" i="4"/>
  <c r="I69" i="4" s="1"/>
  <c r="H68" i="4"/>
  <c r="G68" i="4" s="1"/>
  <c r="I68" i="4" s="1"/>
  <c r="H67" i="4"/>
  <c r="H66" i="4"/>
  <c r="H65" i="4"/>
  <c r="G65" i="4"/>
  <c r="I65" i="4" s="1"/>
  <c r="H64" i="4"/>
  <c r="G64" i="4" s="1"/>
  <c r="I64" i="4" s="1"/>
  <c r="H63" i="4"/>
  <c r="H62" i="4"/>
  <c r="H61" i="4"/>
  <c r="H60" i="4"/>
  <c r="G60" i="4" s="1"/>
  <c r="I60" i="4" s="1"/>
  <c r="H59" i="4"/>
  <c r="H58" i="4"/>
  <c r="H57" i="4"/>
  <c r="H56" i="4"/>
  <c r="H55" i="4"/>
  <c r="G55" i="4"/>
  <c r="I55" i="4" s="1"/>
  <c r="H54" i="4"/>
  <c r="H53" i="4"/>
  <c r="H52" i="4"/>
  <c r="H51" i="4"/>
  <c r="G51" i="4"/>
  <c r="I51" i="4" s="1"/>
  <c r="H50" i="4"/>
  <c r="G50" i="4" s="1"/>
  <c r="I50" i="4" s="1"/>
  <c r="H49" i="4"/>
  <c r="H48" i="4"/>
  <c r="H47" i="4"/>
  <c r="H46" i="4"/>
  <c r="H45" i="4"/>
  <c r="G45" i="4"/>
  <c r="I45" i="4" s="1"/>
  <c r="H44" i="4"/>
  <c r="G44" i="4" s="1"/>
  <c r="I44" i="4" s="1"/>
  <c r="H43" i="4"/>
  <c r="H32" i="4"/>
  <c r="H31" i="4"/>
  <c r="G31" i="4"/>
  <c r="I31" i="4" s="1"/>
  <c r="H30" i="4"/>
  <c r="H29" i="4"/>
  <c r="H28" i="4"/>
  <c r="H27" i="4"/>
  <c r="G27" i="4"/>
  <c r="I27" i="4" s="1"/>
  <c r="H26" i="4"/>
  <c r="H25" i="4"/>
  <c r="H24" i="4"/>
  <c r="H23" i="4"/>
  <c r="G23" i="4"/>
  <c r="I23" i="4" s="1"/>
  <c r="H22" i="4"/>
  <c r="H21" i="4"/>
  <c r="H20" i="4"/>
  <c r="H19" i="4"/>
  <c r="G19" i="4"/>
  <c r="I19" i="4" s="1"/>
  <c r="H18" i="4"/>
  <c r="G18" i="4" s="1"/>
  <c r="I18" i="4" s="1"/>
  <c r="H17" i="4"/>
  <c r="G17" i="4" s="1"/>
  <c r="I17" i="4" s="1"/>
  <c r="H16" i="4"/>
  <c r="H15" i="4"/>
  <c r="H14" i="4"/>
  <c r="H13" i="4"/>
  <c r="H12" i="4"/>
  <c r="H11" i="4"/>
  <c r="H10" i="4"/>
  <c r="H9" i="4"/>
  <c r="H187" i="4" s="1"/>
  <c r="E28" i="6" s="1"/>
  <c r="E291" i="4"/>
  <c r="E290" i="4"/>
  <c r="E289" i="4"/>
  <c r="E286" i="4"/>
  <c r="E282" i="4"/>
  <c r="E281" i="4"/>
  <c r="E280" i="4"/>
  <c r="G280" i="4" s="1"/>
  <c r="I280" i="4" s="1"/>
  <c r="E279" i="4"/>
  <c r="E278" i="4"/>
  <c r="E277" i="4"/>
  <c r="E276" i="4"/>
  <c r="G276" i="4" s="1"/>
  <c r="I276" i="4" s="1"/>
  <c r="E275" i="4"/>
  <c r="E274" i="4"/>
  <c r="E273" i="4"/>
  <c r="E272" i="4"/>
  <c r="G272" i="4" s="1"/>
  <c r="I272" i="4" s="1"/>
  <c r="E271" i="4"/>
  <c r="G271" i="4" s="1"/>
  <c r="I271" i="4" s="1"/>
  <c r="E270" i="4"/>
  <c r="E269" i="4"/>
  <c r="E268" i="4"/>
  <c r="G268" i="4" s="1"/>
  <c r="I268" i="4" s="1"/>
  <c r="E267" i="4"/>
  <c r="E266" i="4"/>
  <c r="E265" i="4"/>
  <c r="E264" i="4"/>
  <c r="E263" i="4"/>
  <c r="G263" i="4" s="1"/>
  <c r="I263" i="4" s="1"/>
  <c r="E262" i="4"/>
  <c r="E261" i="4"/>
  <c r="E260" i="4"/>
  <c r="G260" i="4" s="1"/>
  <c r="I260" i="4" s="1"/>
  <c r="E259" i="4"/>
  <c r="E258" i="4"/>
  <c r="E257" i="4"/>
  <c r="E256" i="4"/>
  <c r="G256" i="4" s="1"/>
  <c r="I256" i="4" s="1"/>
  <c r="E255" i="4"/>
  <c r="E254" i="4"/>
  <c r="E253" i="4"/>
  <c r="E252" i="4"/>
  <c r="G252" i="4" s="1"/>
  <c r="I252" i="4" s="1"/>
  <c r="E251" i="4"/>
  <c r="E250" i="4"/>
  <c r="E249" i="4"/>
  <c r="E248" i="4"/>
  <c r="G248" i="4" s="1"/>
  <c r="I248" i="4" s="1"/>
  <c r="E247" i="4"/>
  <c r="G247" i="4" s="1"/>
  <c r="I247" i="4" s="1"/>
  <c r="E246" i="4"/>
  <c r="E245" i="4"/>
  <c r="E244" i="4"/>
  <c r="G244" i="4" s="1"/>
  <c r="I244" i="4" s="1"/>
  <c r="E243" i="4"/>
  <c r="G243" i="4" s="1"/>
  <c r="I243" i="4" s="1"/>
  <c r="E242" i="4"/>
  <c r="E241" i="4"/>
  <c r="E240" i="4"/>
  <c r="E239" i="4"/>
  <c r="G239" i="4" s="1"/>
  <c r="I239" i="4" s="1"/>
  <c r="E238" i="4"/>
  <c r="E237" i="4"/>
  <c r="E236" i="4"/>
  <c r="E235" i="4"/>
  <c r="G235" i="4" s="1"/>
  <c r="I235" i="4" s="1"/>
  <c r="E234" i="4"/>
  <c r="E233" i="4"/>
  <c r="E232" i="4"/>
  <c r="E231" i="4"/>
  <c r="G231" i="4" s="1"/>
  <c r="I231" i="4" s="1"/>
  <c r="E230" i="4"/>
  <c r="E229" i="4"/>
  <c r="E228" i="4"/>
  <c r="G228" i="4" s="1"/>
  <c r="I228" i="4" s="1"/>
  <c r="E227" i="4"/>
  <c r="E226" i="4"/>
  <c r="E225" i="4"/>
  <c r="E224" i="4"/>
  <c r="G224" i="4" s="1"/>
  <c r="I224" i="4" s="1"/>
  <c r="E223" i="4"/>
  <c r="E222" i="4"/>
  <c r="E221" i="4"/>
  <c r="E220" i="4"/>
  <c r="G220" i="4" s="1"/>
  <c r="I220" i="4" s="1"/>
  <c r="E219" i="4"/>
  <c r="E218" i="4"/>
  <c r="E217" i="4"/>
  <c r="E216" i="4"/>
  <c r="G216" i="4" s="1"/>
  <c r="I216" i="4" s="1"/>
  <c r="E215" i="4"/>
  <c r="G215" i="4" s="1"/>
  <c r="I215" i="4" s="1"/>
  <c r="E214" i="4"/>
  <c r="E213" i="4"/>
  <c r="E212" i="4"/>
  <c r="G212" i="4" s="1"/>
  <c r="I212" i="4" s="1"/>
  <c r="E211" i="4"/>
  <c r="E210" i="4"/>
  <c r="E209" i="4"/>
  <c r="E208" i="4"/>
  <c r="E207" i="4"/>
  <c r="E206" i="4"/>
  <c r="E205" i="4"/>
  <c r="E204" i="4"/>
  <c r="G204" i="4" s="1"/>
  <c r="I204" i="4" s="1"/>
  <c r="E203" i="4"/>
  <c r="E202" i="4"/>
  <c r="E201" i="4"/>
  <c r="E200" i="4"/>
  <c r="G200" i="4" s="1"/>
  <c r="I200" i="4" s="1"/>
  <c r="E199" i="4"/>
  <c r="G199" i="4" s="1"/>
  <c r="I199" i="4" s="1"/>
  <c r="E198" i="4"/>
  <c r="E197" i="4"/>
  <c r="E196" i="4"/>
  <c r="G196" i="4" s="1"/>
  <c r="I196" i="4" s="1"/>
  <c r="E195" i="4"/>
  <c r="G195" i="4" s="1"/>
  <c r="I195" i="4" s="1"/>
  <c r="E194" i="4"/>
  <c r="E193" i="4"/>
  <c r="E192" i="4"/>
  <c r="E191" i="4"/>
  <c r="E190" i="4"/>
  <c r="E185" i="4"/>
  <c r="E184" i="4"/>
  <c r="E183" i="4"/>
  <c r="E182" i="4"/>
  <c r="G182" i="4" s="1"/>
  <c r="I182" i="4" s="1"/>
  <c r="E181" i="4"/>
  <c r="E180" i="4"/>
  <c r="E179" i="4"/>
  <c r="E178" i="4"/>
  <c r="E177" i="4"/>
  <c r="E176" i="4"/>
  <c r="E175" i="4"/>
  <c r="E173" i="4"/>
  <c r="E172" i="4"/>
  <c r="E171" i="4"/>
  <c r="E170" i="4"/>
  <c r="G170" i="4" s="1"/>
  <c r="I170" i="4" s="1"/>
  <c r="E169" i="4"/>
  <c r="E168" i="4"/>
  <c r="E167" i="4"/>
  <c r="E166" i="4"/>
  <c r="G166" i="4" s="1"/>
  <c r="I166" i="4" s="1"/>
  <c r="E165" i="4"/>
  <c r="E164" i="4"/>
  <c r="G164" i="4" s="1"/>
  <c r="I164" i="4" s="1"/>
  <c r="E163" i="4"/>
  <c r="E162" i="4"/>
  <c r="G162" i="4" s="1"/>
  <c r="I162" i="4" s="1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3" i="4"/>
  <c r="E142" i="4"/>
  <c r="G142" i="4" s="1"/>
  <c r="I142" i="4" s="1"/>
  <c r="E141" i="4"/>
  <c r="E140" i="4"/>
  <c r="E139" i="4"/>
  <c r="E138" i="4"/>
  <c r="G138" i="4" s="1"/>
  <c r="I138" i="4" s="1"/>
  <c r="E137" i="4"/>
  <c r="E136" i="4"/>
  <c r="G136" i="4" s="1"/>
  <c r="I136" i="4" s="1"/>
  <c r="E135" i="4"/>
  <c r="E134" i="4"/>
  <c r="G134" i="4" s="1"/>
  <c r="I134" i="4" s="1"/>
  <c r="E133" i="4"/>
  <c r="E132" i="4"/>
  <c r="E131" i="4"/>
  <c r="E130" i="4"/>
  <c r="G130" i="4" s="1"/>
  <c r="I130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1" i="4"/>
  <c r="E110" i="4"/>
  <c r="G110" i="4" s="1"/>
  <c r="I110" i="4" s="1"/>
  <c r="E109" i="4"/>
  <c r="E108" i="4"/>
  <c r="G108" i="4" s="1"/>
  <c r="I108" i="4" s="1"/>
  <c r="E107" i="4"/>
  <c r="E106" i="4"/>
  <c r="G106" i="4" s="1"/>
  <c r="I106" i="4" s="1"/>
  <c r="E105" i="4"/>
  <c r="E104" i="4"/>
  <c r="E103" i="4"/>
  <c r="E102" i="4"/>
  <c r="G102" i="4" s="1"/>
  <c r="I102" i="4" s="1"/>
  <c r="E101" i="4"/>
  <c r="E100" i="4"/>
  <c r="E99" i="4"/>
  <c r="E98" i="4"/>
  <c r="G98" i="4" s="1"/>
  <c r="I98" i="4" s="1"/>
  <c r="E97" i="4"/>
  <c r="E96" i="4"/>
  <c r="G96" i="4" s="1"/>
  <c r="I96" i="4" s="1"/>
  <c r="E95" i="4"/>
  <c r="E94" i="4"/>
  <c r="E93" i="4"/>
  <c r="E92" i="4"/>
  <c r="G92" i="4" s="1"/>
  <c r="I92" i="4" s="1"/>
  <c r="E91" i="4"/>
  <c r="E90" i="4"/>
  <c r="G90" i="4" s="1"/>
  <c r="I90" i="4" s="1"/>
  <c r="E89" i="4"/>
  <c r="E88" i="4"/>
  <c r="G88" i="4" s="1"/>
  <c r="I88" i="4" s="1"/>
  <c r="E87" i="4"/>
  <c r="E86" i="4"/>
  <c r="G86" i="4" s="1"/>
  <c r="I86" i="4" s="1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0" i="4"/>
  <c r="E69" i="4"/>
  <c r="E68" i="4"/>
  <c r="E67" i="4"/>
  <c r="G67" i="4" s="1"/>
  <c r="I67" i="4" s="1"/>
  <c r="E66" i="4"/>
  <c r="E65" i="4"/>
  <c r="E64" i="4"/>
  <c r="E63" i="4"/>
  <c r="G63" i="4" s="1"/>
  <c r="I63" i="4" s="1"/>
  <c r="E62" i="4"/>
  <c r="E61" i="4"/>
  <c r="G61" i="4" s="1"/>
  <c r="I61" i="4" s="1"/>
  <c r="E60" i="4"/>
  <c r="E59" i="4"/>
  <c r="G59" i="4" s="1"/>
  <c r="I59" i="4" s="1"/>
  <c r="E58" i="4"/>
  <c r="E57" i="4"/>
  <c r="G57" i="4" s="1"/>
  <c r="I57" i="4" s="1"/>
  <c r="E56" i="4"/>
  <c r="E55" i="4"/>
  <c r="E54" i="4"/>
  <c r="E53" i="4"/>
  <c r="G53" i="4" s="1"/>
  <c r="I53" i="4" s="1"/>
  <c r="E52" i="4"/>
  <c r="E51" i="4"/>
  <c r="E50" i="4"/>
  <c r="E49" i="4"/>
  <c r="G49" i="4" s="1"/>
  <c r="I49" i="4" s="1"/>
  <c r="E48" i="4"/>
  <c r="E47" i="4"/>
  <c r="G47" i="4" s="1"/>
  <c r="I47" i="4" s="1"/>
  <c r="E46" i="4"/>
  <c r="E45" i="4"/>
  <c r="E44" i="4"/>
  <c r="E43" i="4"/>
  <c r="G43" i="4" s="1"/>
  <c r="I43" i="4" s="1"/>
  <c r="E42" i="4"/>
  <c r="E41" i="4"/>
  <c r="E40" i="4"/>
  <c r="E39" i="4"/>
  <c r="E38" i="4"/>
  <c r="E37" i="4"/>
  <c r="E36" i="4"/>
  <c r="E35" i="4"/>
  <c r="E34" i="4"/>
  <c r="E32" i="4"/>
  <c r="G32" i="4" s="1"/>
  <c r="I32" i="4" s="1"/>
  <c r="E31" i="4"/>
  <c r="E30" i="4"/>
  <c r="E29" i="4"/>
  <c r="G29" i="4" s="1"/>
  <c r="I29" i="4" s="1"/>
  <c r="E28" i="4"/>
  <c r="G28" i="4" s="1"/>
  <c r="I28" i="4" s="1"/>
  <c r="E27" i="4"/>
  <c r="E26" i="4"/>
  <c r="E25" i="4"/>
  <c r="G25" i="4" s="1"/>
  <c r="I25" i="4" s="1"/>
  <c r="E24" i="4"/>
  <c r="G24" i="4" s="1"/>
  <c r="I24" i="4" s="1"/>
  <c r="E23" i="4"/>
  <c r="E22" i="4"/>
  <c r="E21" i="4"/>
  <c r="E20" i="4"/>
  <c r="G20" i="4" s="1"/>
  <c r="I20" i="4" s="1"/>
  <c r="E19" i="4"/>
  <c r="E18" i="4"/>
  <c r="E17" i="4"/>
  <c r="E16" i="4"/>
  <c r="G16" i="4" s="1"/>
  <c r="I16" i="4" s="1"/>
  <c r="E15" i="4"/>
  <c r="G15" i="4" s="1"/>
  <c r="I15" i="4" s="1"/>
  <c r="E14" i="4"/>
  <c r="E13" i="4"/>
  <c r="E12" i="4"/>
  <c r="G12" i="4" s="1"/>
  <c r="I12" i="4" s="1"/>
  <c r="E11" i="4"/>
  <c r="E10" i="4"/>
  <c r="E9" i="4"/>
  <c r="G9" i="4" s="1"/>
  <c r="I9" i="4" s="1"/>
  <c r="E8" i="4"/>
  <c r="E7" i="4"/>
  <c r="E6" i="4"/>
  <c r="G79" i="5"/>
  <c r="I79" i="5" s="1"/>
  <c r="G78" i="5"/>
  <c r="H83" i="5"/>
  <c r="H82" i="5"/>
  <c r="H81" i="5"/>
  <c r="H80" i="5"/>
  <c r="H52" i="5"/>
  <c r="H28" i="5"/>
  <c r="H74" i="5"/>
  <c r="H51" i="5"/>
  <c r="H73" i="5"/>
  <c r="H50" i="5"/>
  <c r="H72" i="5"/>
  <c r="H49" i="5"/>
  <c r="H48" i="5"/>
  <c r="H71" i="5"/>
  <c r="G71" i="5" s="1"/>
  <c r="I71" i="5" s="1"/>
  <c r="H70" i="5"/>
  <c r="H69" i="5"/>
  <c r="H47" i="5"/>
  <c r="H46" i="5"/>
  <c r="H45" i="5"/>
  <c r="H44" i="5"/>
  <c r="G34" i="5"/>
  <c r="G43" i="5"/>
  <c r="G42" i="5"/>
  <c r="G41" i="5"/>
  <c r="G40" i="5"/>
  <c r="G39" i="5"/>
  <c r="G33" i="5"/>
  <c r="G38" i="5"/>
  <c r="G32" i="5"/>
  <c r="G31" i="5"/>
  <c r="G67" i="5"/>
  <c r="G37" i="5"/>
  <c r="G30" i="5"/>
  <c r="G36" i="5"/>
  <c r="G35" i="5"/>
  <c r="G66" i="5"/>
  <c r="G65" i="5"/>
  <c r="G64" i="5"/>
  <c r="G29" i="5"/>
  <c r="G63" i="5"/>
  <c r="G62" i="5"/>
  <c r="G61" i="5"/>
  <c r="G27" i="5"/>
  <c r="G60" i="5"/>
  <c r="G59" i="5"/>
  <c r="G58" i="5"/>
  <c r="G57" i="5"/>
  <c r="G56" i="5"/>
  <c r="G55" i="5"/>
  <c r="G54" i="5"/>
  <c r="G53" i="5"/>
  <c r="H13" i="5"/>
  <c r="H12" i="5"/>
  <c r="H11" i="5"/>
  <c r="H10" i="5"/>
  <c r="H9" i="5"/>
  <c r="H8" i="5"/>
  <c r="H7" i="5"/>
  <c r="H6" i="5"/>
  <c r="E13" i="5"/>
  <c r="E12" i="5"/>
  <c r="E11" i="5"/>
  <c r="E10" i="5"/>
  <c r="E9" i="5"/>
  <c r="E8" i="5"/>
  <c r="G8" i="5" s="1"/>
  <c r="I8" i="5" s="1"/>
  <c r="E7" i="5"/>
  <c r="E6" i="5"/>
  <c r="E21" i="5"/>
  <c r="E20" i="5"/>
  <c r="E19" i="5"/>
  <c r="E22" i="5"/>
  <c r="G22" i="5" s="1"/>
  <c r="E18" i="5"/>
  <c r="E17" i="5"/>
  <c r="E23" i="5"/>
  <c r="E52" i="5"/>
  <c r="E28" i="5"/>
  <c r="E74" i="5"/>
  <c r="E51" i="5"/>
  <c r="E73" i="5"/>
  <c r="E50" i="5"/>
  <c r="E72" i="5"/>
  <c r="E49" i="5"/>
  <c r="E48" i="5"/>
  <c r="E71" i="5"/>
  <c r="E70" i="5"/>
  <c r="E69" i="5"/>
  <c r="E47" i="5"/>
  <c r="E34" i="5"/>
  <c r="E46" i="5"/>
  <c r="E45" i="5"/>
  <c r="E44" i="5"/>
  <c r="E43" i="5"/>
  <c r="E42" i="5"/>
  <c r="E41" i="5"/>
  <c r="E40" i="5"/>
  <c r="E39" i="5"/>
  <c r="E33" i="5"/>
  <c r="E38" i="5"/>
  <c r="E68" i="5"/>
  <c r="E32" i="5"/>
  <c r="E31" i="5"/>
  <c r="E67" i="5"/>
  <c r="E37" i="5"/>
  <c r="E30" i="5"/>
  <c r="E36" i="5"/>
  <c r="E35" i="5"/>
  <c r="E66" i="5"/>
  <c r="E65" i="5"/>
  <c r="E64" i="5"/>
  <c r="E29" i="5"/>
  <c r="E63" i="5"/>
  <c r="E62" i="5"/>
  <c r="E61" i="5"/>
  <c r="E27" i="5"/>
  <c r="E60" i="5"/>
  <c r="E59" i="5"/>
  <c r="E58" i="5"/>
  <c r="E57" i="5"/>
  <c r="E56" i="5"/>
  <c r="E55" i="5"/>
  <c r="E54" i="5"/>
  <c r="E53" i="5"/>
  <c r="E83" i="5"/>
  <c r="E82" i="5"/>
  <c r="E81" i="5"/>
  <c r="E80" i="5"/>
  <c r="G80" i="5" s="1"/>
  <c r="I80" i="5" s="1"/>
  <c r="E79" i="5"/>
  <c r="E78" i="5"/>
  <c r="M149" i="3"/>
  <c r="L149" i="3"/>
  <c r="I17" i="6" s="1"/>
  <c r="K149" i="3"/>
  <c r="H17" i="6" s="1"/>
  <c r="J149" i="3"/>
  <c r="G17" i="6" s="1"/>
  <c r="F149" i="3"/>
  <c r="C17" i="6" s="1"/>
  <c r="H9" i="3"/>
  <c r="H10" i="3"/>
  <c r="H8" i="3"/>
  <c r="H7" i="3"/>
  <c r="H6" i="3"/>
  <c r="H299" i="3"/>
  <c r="E22" i="6" s="1"/>
  <c r="E299" i="3"/>
  <c r="G306" i="3"/>
  <c r="G305" i="3"/>
  <c r="I305" i="3" s="1"/>
  <c r="G304" i="3"/>
  <c r="I304" i="3" s="1"/>
  <c r="G303" i="3"/>
  <c r="I303" i="3" s="1"/>
  <c r="G302" i="3"/>
  <c r="I302" i="3" s="1"/>
  <c r="G309" i="3"/>
  <c r="I309" i="3" s="1"/>
  <c r="G307" i="3"/>
  <c r="I307" i="3" s="1"/>
  <c r="G308" i="3"/>
  <c r="I308" i="3" s="1"/>
  <c r="I306" i="3"/>
  <c r="H312" i="3"/>
  <c r="H311" i="3"/>
  <c r="H310" i="3"/>
  <c r="G278" i="3"/>
  <c r="I278" i="3" s="1"/>
  <c r="G277" i="3"/>
  <c r="I277" i="3" s="1"/>
  <c r="G276" i="3"/>
  <c r="I276" i="3" s="1"/>
  <c r="G275" i="3"/>
  <c r="I275" i="3" s="1"/>
  <c r="G274" i="3"/>
  <c r="I274" i="3" s="1"/>
  <c r="G273" i="3"/>
  <c r="I273" i="3" s="1"/>
  <c r="G272" i="3"/>
  <c r="I272" i="3" s="1"/>
  <c r="G271" i="3"/>
  <c r="I271" i="3" s="1"/>
  <c r="G270" i="3"/>
  <c r="I270" i="3" s="1"/>
  <c r="H295" i="3"/>
  <c r="H294" i="3"/>
  <c r="H292" i="3"/>
  <c r="H291" i="3"/>
  <c r="H290" i="3"/>
  <c r="H289" i="3"/>
  <c r="H288" i="3"/>
  <c r="H287" i="3"/>
  <c r="H285" i="3"/>
  <c r="H284" i="3"/>
  <c r="H281" i="3"/>
  <c r="H280" i="3"/>
  <c r="H279" i="3"/>
  <c r="H263" i="3"/>
  <c r="G261" i="3"/>
  <c r="I261" i="3" s="1"/>
  <c r="G176" i="3"/>
  <c r="G226" i="3"/>
  <c r="G225" i="3"/>
  <c r="G224" i="3"/>
  <c r="H266" i="3"/>
  <c r="H265" i="3"/>
  <c r="H264" i="3"/>
  <c r="H262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175" i="3"/>
  <c r="H174" i="3"/>
  <c r="H223" i="3"/>
  <c r="H242" i="3"/>
  <c r="H222" i="3"/>
  <c r="H221" i="3"/>
  <c r="H173" i="3"/>
  <c r="H172" i="3"/>
  <c r="H171" i="3"/>
  <c r="H170" i="3"/>
  <c r="H169" i="3"/>
  <c r="H168" i="3"/>
  <c r="H241" i="3"/>
  <c r="H220" i="3"/>
  <c r="H219" i="3"/>
  <c r="H218" i="3"/>
  <c r="H217" i="3"/>
  <c r="H153" i="3"/>
  <c r="H167" i="3"/>
  <c r="H166" i="3"/>
  <c r="H216" i="3"/>
  <c r="H165" i="3"/>
  <c r="H215" i="3"/>
  <c r="H214" i="3"/>
  <c r="H213" i="3"/>
  <c r="H212" i="3"/>
  <c r="H164" i="3"/>
  <c r="H211" i="3"/>
  <c r="H210" i="3"/>
  <c r="H152" i="3"/>
  <c r="H209" i="3"/>
  <c r="H163" i="3"/>
  <c r="H208" i="3"/>
  <c r="H207" i="3"/>
  <c r="H162" i="3"/>
  <c r="H206" i="3"/>
  <c r="H205" i="3"/>
  <c r="H204" i="3"/>
  <c r="H161" i="3"/>
  <c r="H203" i="3"/>
  <c r="H202" i="3"/>
  <c r="H201" i="3"/>
  <c r="H200" i="3"/>
  <c r="H16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59" i="3"/>
  <c r="H240" i="3"/>
  <c r="H239" i="3"/>
  <c r="H187" i="3"/>
  <c r="H158" i="3"/>
  <c r="H157" i="3"/>
  <c r="H186" i="3"/>
  <c r="H185" i="3"/>
  <c r="H238" i="3"/>
  <c r="H237" i="3"/>
  <c r="H236" i="3"/>
  <c r="H235" i="3"/>
  <c r="H184" i="3"/>
  <c r="H183" i="3"/>
  <c r="H234" i="3"/>
  <c r="H182" i="3"/>
  <c r="H156" i="3"/>
  <c r="H233" i="3"/>
  <c r="H232" i="3"/>
  <c r="H231" i="3"/>
  <c r="H181" i="3"/>
  <c r="H155" i="3"/>
  <c r="H154" i="3"/>
  <c r="H180" i="3"/>
  <c r="H179" i="3"/>
  <c r="H178" i="3"/>
  <c r="H230" i="3"/>
  <c r="H177" i="3"/>
  <c r="H229" i="3"/>
  <c r="H228" i="3"/>
  <c r="H227" i="3"/>
  <c r="H30" i="3"/>
  <c r="H38" i="3"/>
  <c r="H45" i="3"/>
  <c r="H31" i="3"/>
  <c r="H37" i="3"/>
  <c r="H34" i="3"/>
  <c r="H33" i="3"/>
  <c r="H29" i="3"/>
  <c r="H43" i="3"/>
  <c r="H42" i="3"/>
  <c r="H41" i="3"/>
  <c r="H40" i="3"/>
  <c r="H39" i="3"/>
  <c r="H44" i="3"/>
  <c r="H36" i="3"/>
  <c r="H35" i="3"/>
  <c r="H32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5" i="3"/>
  <c r="I55" i="3"/>
  <c r="I54" i="3"/>
  <c r="I53" i="3"/>
  <c r="I52" i="3"/>
  <c r="I51" i="3"/>
  <c r="I50" i="3"/>
  <c r="I49" i="3"/>
  <c r="I48" i="3"/>
  <c r="I46" i="3"/>
  <c r="G47" i="3"/>
  <c r="I47" i="3" s="1"/>
  <c r="H130" i="3"/>
  <c r="H84" i="3"/>
  <c r="H99" i="3"/>
  <c r="H136" i="3"/>
  <c r="H72" i="3"/>
  <c r="H71" i="3"/>
  <c r="H70" i="3"/>
  <c r="H69" i="3"/>
  <c r="H128" i="3"/>
  <c r="H73" i="3"/>
  <c r="H135" i="3"/>
  <c r="H134" i="3"/>
  <c r="H108" i="3"/>
  <c r="H119" i="3"/>
  <c r="H59" i="3"/>
  <c r="H81" i="3"/>
  <c r="H80" i="3"/>
  <c r="H104" i="3"/>
  <c r="H126" i="3"/>
  <c r="H140" i="3"/>
  <c r="H85" i="3"/>
  <c r="H98" i="3"/>
  <c r="H63" i="3"/>
  <c r="H67" i="3"/>
  <c r="H64" i="3"/>
  <c r="H105" i="3"/>
  <c r="H121" i="3"/>
  <c r="H97" i="3"/>
  <c r="H77" i="3"/>
  <c r="H62" i="3"/>
  <c r="H61" i="3"/>
  <c r="H60" i="3"/>
  <c r="H58" i="3"/>
  <c r="H57" i="3"/>
  <c r="H56" i="3"/>
  <c r="H66" i="3"/>
  <c r="H131" i="3"/>
  <c r="H86" i="3"/>
  <c r="H116" i="3"/>
  <c r="H125" i="3"/>
  <c r="H101" i="3"/>
  <c r="H96" i="3"/>
  <c r="H113" i="3"/>
  <c r="H138" i="3"/>
  <c r="H114" i="3"/>
  <c r="H102" i="3"/>
  <c r="H111" i="3"/>
  <c r="H132" i="3"/>
  <c r="H143" i="3"/>
  <c r="H142" i="3"/>
  <c r="H106" i="3"/>
  <c r="H133" i="3"/>
  <c r="H117" i="3"/>
  <c r="H127" i="3"/>
  <c r="H76" i="3"/>
  <c r="H95" i="3"/>
  <c r="H87" i="3"/>
  <c r="H94" i="3"/>
  <c r="H147" i="3"/>
  <c r="H110" i="3"/>
  <c r="H93" i="3"/>
  <c r="H92" i="3"/>
  <c r="H103" i="3"/>
  <c r="H112" i="3"/>
  <c r="H75" i="3"/>
  <c r="H91" i="3"/>
  <c r="H100" i="3"/>
  <c r="H129" i="3"/>
  <c r="H79" i="3"/>
  <c r="H115" i="3"/>
  <c r="H90" i="3"/>
  <c r="H83" i="3"/>
  <c r="H78" i="3"/>
  <c r="H124" i="3"/>
  <c r="H120" i="3"/>
  <c r="H141" i="3"/>
  <c r="H137" i="3"/>
  <c r="H68" i="3"/>
  <c r="H65" i="3"/>
  <c r="H118" i="3"/>
  <c r="H89" i="3"/>
  <c r="H122" i="3"/>
  <c r="H74" i="3"/>
  <c r="H139" i="3"/>
  <c r="H88" i="3"/>
  <c r="H82" i="3"/>
  <c r="H123" i="3"/>
  <c r="H109" i="3"/>
  <c r="H148" i="3"/>
  <c r="H146" i="3"/>
  <c r="H145" i="3"/>
  <c r="H144" i="3"/>
  <c r="E306" i="3"/>
  <c r="E305" i="3"/>
  <c r="E312" i="3"/>
  <c r="E311" i="3"/>
  <c r="E310" i="3"/>
  <c r="E304" i="3"/>
  <c r="E303" i="3"/>
  <c r="E302" i="3"/>
  <c r="E309" i="3"/>
  <c r="E307" i="3"/>
  <c r="E308" i="3"/>
  <c r="E295" i="3"/>
  <c r="G295" i="3" s="1"/>
  <c r="I295" i="3" s="1"/>
  <c r="E294" i="3"/>
  <c r="E292" i="3"/>
  <c r="E291" i="3"/>
  <c r="E290" i="3"/>
  <c r="E289" i="3"/>
  <c r="E288" i="3"/>
  <c r="G288" i="3" s="1"/>
  <c r="I288" i="3" s="1"/>
  <c r="E287" i="3"/>
  <c r="E285" i="3"/>
  <c r="E284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6" i="3"/>
  <c r="E265" i="3"/>
  <c r="E264" i="3"/>
  <c r="E263" i="3"/>
  <c r="E262" i="3"/>
  <c r="G262" i="3" s="1"/>
  <c r="I262" i="3" s="1"/>
  <c r="E261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175" i="3"/>
  <c r="E174" i="3"/>
  <c r="E223" i="3"/>
  <c r="E242" i="3"/>
  <c r="E222" i="3"/>
  <c r="E221" i="3"/>
  <c r="E173" i="3"/>
  <c r="E172" i="3"/>
  <c r="E171" i="3"/>
  <c r="E170" i="3"/>
  <c r="E169" i="3"/>
  <c r="E168" i="3"/>
  <c r="E241" i="3"/>
  <c r="E220" i="3"/>
  <c r="E219" i="3"/>
  <c r="E218" i="3"/>
  <c r="E217" i="3"/>
  <c r="E153" i="3"/>
  <c r="E167" i="3"/>
  <c r="E166" i="3"/>
  <c r="E216" i="3"/>
  <c r="E165" i="3"/>
  <c r="E215" i="3"/>
  <c r="E214" i="3"/>
  <c r="E213" i="3"/>
  <c r="E212" i="3"/>
  <c r="E164" i="3"/>
  <c r="E211" i="3"/>
  <c r="E210" i="3"/>
  <c r="E152" i="3"/>
  <c r="E209" i="3"/>
  <c r="E163" i="3"/>
  <c r="E208" i="3"/>
  <c r="E207" i="3"/>
  <c r="E162" i="3"/>
  <c r="E206" i="3"/>
  <c r="E205" i="3"/>
  <c r="E204" i="3"/>
  <c r="E161" i="3"/>
  <c r="E203" i="3"/>
  <c r="E202" i="3"/>
  <c r="E201" i="3"/>
  <c r="E200" i="3"/>
  <c r="E16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59" i="3"/>
  <c r="E240" i="3"/>
  <c r="E239" i="3"/>
  <c r="E187" i="3"/>
  <c r="E158" i="3"/>
  <c r="E157" i="3"/>
  <c r="E186" i="3"/>
  <c r="E185" i="3"/>
  <c r="E238" i="3"/>
  <c r="E237" i="3"/>
  <c r="E236" i="3"/>
  <c r="E235" i="3"/>
  <c r="E184" i="3"/>
  <c r="E183" i="3"/>
  <c r="E234" i="3"/>
  <c r="E182" i="3"/>
  <c r="E156" i="3"/>
  <c r="E233" i="3"/>
  <c r="E232" i="3"/>
  <c r="E231" i="3"/>
  <c r="E181" i="3"/>
  <c r="E155" i="3"/>
  <c r="E154" i="3"/>
  <c r="E180" i="3"/>
  <c r="E179" i="3"/>
  <c r="E178" i="3"/>
  <c r="E230" i="3"/>
  <c r="E177" i="3"/>
  <c r="E176" i="3"/>
  <c r="E229" i="3"/>
  <c r="E228" i="3"/>
  <c r="E227" i="3"/>
  <c r="E226" i="3"/>
  <c r="I226" i="3" s="1"/>
  <c r="E225" i="3"/>
  <c r="E224" i="3"/>
  <c r="E30" i="3"/>
  <c r="E38" i="3"/>
  <c r="E45" i="3"/>
  <c r="E31" i="3"/>
  <c r="E37" i="3"/>
  <c r="E34" i="3"/>
  <c r="E33" i="3"/>
  <c r="E29" i="3"/>
  <c r="E43" i="3"/>
  <c r="E42" i="3"/>
  <c r="E41" i="3"/>
  <c r="E40" i="3"/>
  <c r="E39" i="3"/>
  <c r="E44" i="3"/>
  <c r="E36" i="3"/>
  <c r="E35" i="3"/>
  <c r="E32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E11" i="3"/>
  <c r="E15" i="3"/>
  <c r="E130" i="3"/>
  <c r="E84" i="3"/>
  <c r="E99" i="3"/>
  <c r="E136" i="3"/>
  <c r="E72" i="3"/>
  <c r="E71" i="3"/>
  <c r="E70" i="3"/>
  <c r="E69" i="3"/>
  <c r="E128" i="3"/>
  <c r="E73" i="3"/>
  <c r="E135" i="3"/>
  <c r="E134" i="3"/>
  <c r="E108" i="3"/>
  <c r="E119" i="3"/>
  <c r="E47" i="3"/>
  <c r="E59" i="3"/>
  <c r="E81" i="3"/>
  <c r="E80" i="3"/>
  <c r="G80" i="3" s="1"/>
  <c r="I80" i="3" s="1"/>
  <c r="E104" i="3"/>
  <c r="E126" i="3"/>
  <c r="E140" i="3"/>
  <c r="E85" i="3"/>
  <c r="E98" i="3"/>
  <c r="E63" i="3"/>
  <c r="E67" i="3"/>
  <c r="E64" i="3"/>
  <c r="G64" i="3" s="1"/>
  <c r="I64" i="3" s="1"/>
  <c r="E105" i="3"/>
  <c r="E121" i="3"/>
  <c r="E97" i="3"/>
  <c r="E77" i="3"/>
  <c r="E62" i="3"/>
  <c r="E61" i="3"/>
  <c r="E60" i="3"/>
  <c r="E58" i="3"/>
  <c r="G58" i="3" s="1"/>
  <c r="I58" i="3" s="1"/>
  <c r="E57" i="3"/>
  <c r="E56" i="3"/>
  <c r="E55" i="3"/>
  <c r="E54" i="3"/>
  <c r="E53" i="3"/>
  <c r="E52" i="3"/>
  <c r="E51" i="3"/>
  <c r="E50" i="3"/>
  <c r="E49" i="3"/>
  <c r="E48" i="3"/>
  <c r="E46" i="3"/>
  <c r="E66" i="3"/>
  <c r="E131" i="3"/>
  <c r="E86" i="3"/>
  <c r="E116" i="3"/>
  <c r="E125" i="3"/>
  <c r="E101" i="3"/>
  <c r="E96" i="3"/>
  <c r="E113" i="3"/>
  <c r="E138" i="3"/>
  <c r="E114" i="3"/>
  <c r="E102" i="3"/>
  <c r="E111" i="3"/>
  <c r="E132" i="3"/>
  <c r="E143" i="3"/>
  <c r="E142" i="3"/>
  <c r="E106" i="3"/>
  <c r="E133" i="3"/>
  <c r="E117" i="3"/>
  <c r="E127" i="3"/>
  <c r="E76" i="3"/>
  <c r="E95" i="3"/>
  <c r="E87" i="3"/>
  <c r="E94" i="3"/>
  <c r="E147" i="3"/>
  <c r="E110" i="3"/>
  <c r="E93" i="3"/>
  <c r="E92" i="3"/>
  <c r="E103" i="3"/>
  <c r="E112" i="3"/>
  <c r="E75" i="3"/>
  <c r="E91" i="3"/>
  <c r="E100" i="3"/>
  <c r="E129" i="3"/>
  <c r="E79" i="3"/>
  <c r="E115" i="3"/>
  <c r="E90" i="3"/>
  <c r="E83" i="3"/>
  <c r="E78" i="3"/>
  <c r="E124" i="3"/>
  <c r="E120" i="3"/>
  <c r="E141" i="3"/>
  <c r="E137" i="3"/>
  <c r="E68" i="3"/>
  <c r="E65" i="3"/>
  <c r="E118" i="3"/>
  <c r="E89" i="3"/>
  <c r="E122" i="3"/>
  <c r="E74" i="3"/>
  <c r="E139" i="3"/>
  <c r="E88" i="3"/>
  <c r="E82" i="3"/>
  <c r="E123" i="3"/>
  <c r="E109" i="3"/>
  <c r="E148" i="3"/>
  <c r="E146" i="3"/>
  <c r="E145" i="3"/>
  <c r="E144" i="3"/>
  <c r="E9" i="3"/>
  <c r="E10" i="3"/>
  <c r="E8" i="3"/>
  <c r="E7" i="3"/>
  <c r="E6" i="3"/>
  <c r="G6" i="3" s="1"/>
  <c r="I6" i="3" s="1"/>
  <c r="F292" i="4"/>
  <c r="C31" i="6" s="1"/>
  <c r="J292" i="4"/>
  <c r="G31" i="6" s="1"/>
  <c r="K292" i="4"/>
  <c r="H31" i="6" s="1"/>
  <c r="L292" i="4"/>
  <c r="I31" i="6" s="1"/>
  <c r="M292" i="4"/>
  <c r="M84" i="5"/>
  <c r="L84" i="5"/>
  <c r="I38" i="6" s="1"/>
  <c r="K84" i="5"/>
  <c r="H38" i="6" s="1"/>
  <c r="J84" i="5"/>
  <c r="G38" i="6" s="1"/>
  <c r="F84" i="5"/>
  <c r="C38" i="6" s="1"/>
  <c r="M85" i="2"/>
  <c r="L85" i="2"/>
  <c r="I12" i="6" s="1"/>
  <c r="K85" i="2"/>
  <c r="H12" i="6" s="1"/>
  <c r="J85" i="2"/>
  <c r="G12" i="6" s="1"/>
  <c r="F85" i="2"/>
  <c r="C12" i="6" s="1"/>
  <c r="M14" i="5"/>
  <c r="L14" i="5"/>
  <c r="I35" i="6" s="1"/>
  <c r="K14" i="5"/>
  <c r="H35" i="6" s="1"/>
  <c r="J14" i="5"/>
  <c r="G35" i="6" s="1"/>
  <c r="F14" i="5"/>
  <c r="C35" i="6" s="1"/>
  <c r="M75" i="5"/>
  <c r="L75" i="5"/>
  <c r="I37" i="6" s="1"/>
  <c r="K75" i="5"/>
  <c r="H37" i="6" s="1"/>
  <c r="J75" i="5"/>
  <c r="F75" i="5"/>
  <c r="C37" i="6" s="1"/>
  <c r="M24" i="5"/>
  <c r="L24" i="5"/>
  <c r="I36" i="6" s="1"/>
  <c r="K24" i="5"/>
  <c r="H36" i="6" s="1"/>
  <c r="J24" i="5"/>
  <c r="G36" i="6" s="1"/>
  <c r="F24" i="5"/>
  <c r="C36" i="6" s="1"/>
  <c r="M64" i="2"/>
  <c r="L64" i="2"/>
  <c r="I11" i="6" s="1"/>
  <c r="I14" i="6" s="1"/>
  <c r="K64" i="2"/>
  <c r="H11" i="6" s="1"/>
  <c r="J64" i="2"/>
  <c r="G11" i="6" s="1"/>
  <c r="F64" i="2"/>
  <c r="C11" i="6" s="1"/>
  <c r="C14" i="6" s="1"/>
  <c r="M283" i="4"/>
  <c r="L283" i="4"/>
  <c r="I29" i="6" s="1"/>
  <c r="K283" i="4"/>
  <c r="H29" i="6" s="1"/>
  <c r="J283" i="4"/>
  <c r="G29" i="6" s="1"/>
  <c r="F283" i="4"/>
  <c r="C29" i="6" s="1"/>
  <c r="M187" i="4"/>
  <c r="L187" i="4"/>
  <c r="I28" i="6" s="1"/>
  <c r="K187" i="4"/>
  <c r="H28" i="6" s="1"/>
  <c r="J187" i="4"/>
  <c r="G28" i="6" s="1"/>
  <c r="F187" i="4"/>
  <c r="C28" i="6" s="1"/>
  <c r="C32" i="6" s="1"/>
  <c r="M313" i="3"/>
  <c r="L313" i="3"/>
  <c r="I23" i="6" s="1"/>
  <c r="K313" i="3"/>
  <c r="H23" i="6" s="1"/>
  <c r="J313" i="3"/>
  <c r="G23" i="6" s="1"/>
  <c r="F313" i="3"/>
  <c r="C23" i="6" s="1"/>
  <c r="M267" i="3"/>
  <c r="L267" i="3"/>
  <c r="I20" i="6" s="1"/>
  <c r="K267" i="3"/>
  <c r="H20" i="6" s="1"/>
  <c r="J267" i="3"/>
  <c r="G20" i="6" s="1"/>
  <c r="F267" i="3"/>
  <c r="C20" i="6" s="1"/>
  <c r="M296" i="3"/>
  <c r="L296" i="3"/>
  <c r="I21" i="6" s="1"/>
  <c r="K296" i="3"/>
  <c r="H21" i="6" s="1"/>
  <c r="J296" i="3"/>
  <c r="G21" i="6" s="1"/>
  <c r="F296" i="3"/>
  <c r="C21" i="6" s="1"/>
  <c r="M258" i="3"/>
  <c r="L258" i="3"/>
  <c r="I19" i="6" s="1"/>
  <c r="K258" i="3"/>
  <c r="H19" i="6" s="1"/>
  <c r="J258" i="3"/>
  <c r="G19" i="6" s="1"/>
  <c r="F258" i="3"/>
  <c r="C19" i="6" s="1"/>
  <c r="M243" i="3"/>
  <c r="L243" i="3"/>
  <c r="I18" i="6" s="1"/>
  <c r="K243" i="3"/>
  <c r="H18" i="6" s="1"/>
  <c r="J243" i="3"/>
  <c r="G18" i="6" s="1"/>
  <c r="F243" i="3"/>
  <c r="C18" i="6" s="1"/>
  <c r="G24" i="5" l="1"/>
  <c r="D36" i="6" s="1"/>
  <c r="I22" i="5"/>
  <c r="I24" i="5" s="1"/>
  <c r="F36" i="6" s="1"/>
  <c r="E32" i="6"/>
  <c r="G292" i="4"/>
  <c r="G22" i="4"/>
  <c r="I22" i="4" s="1"/>
  <c r="G26" i="4"/>
  <c r="I26" i="4" s="1"/>
  <c r="G30" i="4"/>
  <c r="I30" i="4" s="1"/>
  <c r="G54" i="4"/>
  <c r="I54" i="4" s="1"/>
  <c r="G103" i="4"/>
  <c r="I103" i="4" s="1"/>
  <c r="G135" i="4"/>
  <c r="I135" i="4" s="1"/>
  <c r="G206" i="4"/>
  <c r="I206" i="4" s="1"/>
  <c r="G222" i="4"/>
  <c r="I222" i="4" s="1"/>
  <c r="G254" i="4"/>
  <c r="I254" i="4" s="1"/>
  <c r="G278" i="4"/>
  <c r="I278" i="4" s="1"/>
  <c r="G291" i="4"/>
  <c r="I291" i="4" s="1"/>
  <c r="I292" i="4" s="1"/>
  <c r="L294" i="4"/>
  <c r="G14" i="4"/>
  <c r="I14" i="4" s="1"/>
  <c r="G198" i="4"/>
  <c r="I198" i="4" s="1"/>
  <c r="G214" i="4"/>
  <c r="I214" i="4" s="1"/>
  <c r="G246" i="4"/>
  <c r="I246" i="4" s="1"/>
  <c r="G270" i="4"/>
  <c r="I270" i="4" s="1"/>
  <c r="F294" i="4"/>
  <c r="G70" i="2"/>
  <c r="I70" i="2" s="1"/>
  <c r="G88" i="2"/>
  <c r="E13" i="6"/>
  <c r="E14" i="6" s="1"/>
  <c r="G32" i="6"/>
  <c r="C39" i="6"/>
  <c r="G279" i="3"/>
  <c r="I279" i="3" s="1"/>
  <c r="G46" i="4"/>
  <c r="I46" i="4" s="1"/>
  <c r="G56" i="4"/>
  <c r="I56" i="4" s="1"/>
  <c r="G70" i="4"/>
  <c r="I70" i="4" s="1"/>
  <c r="G95" i="4"/>
  <c r="I95" i="4" s="1"/>
  <c r="G109" i="4"/>
  <c r="I109" i="4" s="1"/>
  <c r="G141" i="4"/>
  <c r="I141" i="4" s="1"/>
  <c r="G163" i="4"/>
  <c r="I163" i="4" s="1"/>
  <c r="G173" i="4"/>
  <c r="I173" i="4" s="1"/>
  <c r="G194" i="4"/>
  <c r="I194" i="4" s="1"/>
  <c r="G237" i="4"/>
  <c r="I237" i="4" s="1"/>
  <c r="G242" i="4"/>
  <c r="I242" i="4" s="1"/>
  <c r="G61" i="2"/>
  <c r="I61" i="2" s="1"/>
  <c r="H32" i="6"/>
  <c r="G77" i="3"/>
  <c r="I77" i="3" s="1"/>
  <c r="G49" i="5"/>
  <c r="I49" i="5" s="1"/>
  <c r="G66" i="4"/>
  <c r="I66" i="4" s="1"/>
  <c r="G85" i="4"/>
  <c r="I85" i="4" s="1"/>
  <c r="G105" i="4"/>
  <c r="I105" i="4" s="1"/>
  <c r="G137" i="4"/>
  <c r="I137" i="4" s="1"/>
  <c r="G169" i="4"/>
  <c r="I169" i="4" s="1"/>
  <c r="G209" i="4"/>
  <c r="I209" i="4" s="1"/>
  <c r="G233" i="4"/>
  <c r="I233" i="4" s="1"/>
  <c r="G238" i="4"/>
  <c r="I238" i="4" s="1"/>
  <c r="G265" i="4"/>
  <c r="I265" i="4" s="1"/>
  <c r="H294" i="4"/>
  <c r="G31" i="2"/>
  <c r="I31" i="2" s="1"/>
  <c r="G57" i="2"/>
  <c r="I57" i="2" s="1"/>
  <c r="G76" i="2"/>
  <c r="I76" i="2" s="1"/>
  <c r="H85" i="2"/>
  <c r="E12" i="6" s="1"/>
  <c r="G39" i="6"/>
  <c r="G85" i="3"/>
  <c r="I85" i="3" s="1"/>
  <c r="I32" i="6"/>
  <c r="G14" i="6"/>
  <c r="H39" i="6"/>
  <c r="G10" i="4"/>
  <c r="I10" i="4" s="1"/>
  <c r="G52" i="4"/>
  <c r="I52" i="4" s="1"/>
  <c r="G62" i="4"/>
  <c r="I62" i="4" s="1"/>
  <c r="G91" i="4"/>
  <c r="I91" i="4" s="1"/>
  <c r="G101" i="4"/>
  <c r="I101" i="4" s="1"/>
  <c r="G133" i="4"/>
  <c r="I133" i="4" s="1"/>
  <c r="G210" i="4"/>
  <c r="I210" i="4" s="1"/>
  <c r="G229" i="4"/>
  <c r="I229" i="4" s="1"/>
  <c r="G234" i="4"/>
  <c r="I234" i="4" s="1"/>
  <c r="G261" i="4"/>
  <c r="I261" i="4" s="1"/>
  <c r="G266" i="4"/>
  <c r="I266" i="4" s="1"/>
  <c r="H283" i="4"/>
  <c r="E29" i="6" s="1"/>
  <c r="G72" i="2"/>
  <c r="I72" i="2" s="1"/>
  <c r="I85" i="2" s="1"/>
  <c r="F12" i="6" s="1"/>
  <c r="G74" i="2"/>
  <c r="I74" i="2" s="1"/>
  <c r="G50" i="5"/>
  <c r="I50" i="5" s="1"/>
  <c r="G11" i="4"/>
  <c r="I11" i="4" s="1"/>
  <c r="G48" i="4"/>
  <c r="I48" i="4" s="1"/>
  <c r="G58" i="4"/>
  <c r="I58" i="4" s="1"/>
  <c r="G97" i="4"/>
  <c r="I97" i="4" s="1"/>
  <c r="G111" i="4"/>
  <c r="I111" i="4" s="1"/>
  <c r="G143" i="4"/>
  <c r="I143" i="4" s="1"/>
  <c r="G165" i="4"/>
  <c r="I165" i="4" s="1"/>
  <c r="G211" i="4"/>
  <c r="I211" i="4" s="1"/>
  <c r="G225" i="4"/>
  <c r="I225" i="4" s="1"/>
  <c r="G230" i="4"/>
  <c r="I230" i="4" s="1"/>
  <c r="G257" i="4"/>
  <c r="I257" i="4" s="1"/>
  <c r="G262" i="4"/>
  <c r="I262" i="4" s="1"/>
  <c r="G267" i="4"/>
  <c r="I267" i="4" s="1"/>
  <c r="G281" i="4"/>
  <c r="I281" i="4" s="1"/>
  <c r="J294" i="4"/>
  <c r="G53" i="2"/>
  <c r="I53" i="2" s="1"/>
  <c r="G63" i="2"/>
  <c r="I63" i="2" s="1"/>
  <c r="G82" i="2"/>
  <c r="I82" i="2" s="1"/>
  <c r="G13" i="4"/>
  <c r="I13" i="4" s="1"/>
  <c r="I187" i="4" s="1"/>
  <c r="F28" i="6" s="1"/>
  <c r="H14" i="6"/>
  <c r="I39" i="6"/>
  <c r="J86" i="5"/>
  <c r="G37" i="6"/>
  <c r="G253" i="3"/>
  <c r="I253" i="3" s="1"/>
  <c r="G21" i="4"/>
  <c r="I21" i="4" s="1"/>
  <c r="G87" i="4"/>
  <c r="I87" i="4" s="1"/>
  <c r="G107" i="4"/>
  <c r="I107" i="4" s="1"/>
  <c r="G139" i="4"/>
  <c r="I139" i="4" s="1"/>
  <c r="G161" i="4"/>
  <c r="I161" i="4" s="1"/>
  <c r="G183" i="4"/>
  <c r="I183" i="4" s="1"/>
  <c r="G205" i="4"/>
  <c r="I205" i="4" s="1"/>
  <c r="G221" i="4"/>
  <c r="I221" i="4" s="1"/>
  <c r="G226" i="4"/>
  <c r="I226" i="4" s="1"/>
  <c r="G253" i="4"/>
  <c r="I253" i="4" s="1"/>
  <c r="G258" i="4"/>
  <c r="I258" i="4" s="1"/>
  <c r="G277" i="4"/>
  <c r="I277" i="4" s="1"/>
  <c r="G282" i="4"/>
  <c r="I282" i="4" s="1"/>
  <c r="K294" i="4"/>
  <c r="G59" i="2"/>
  <c r="I59" i="2" s="1"/>
  <c r="G78" i="2"/>
  <c r="I78" i="2" s="1"/>
  <c r="G69" i="5"/>
  <c r="I69" i="5" s="1"/>
  <c r="H318" i="3"/>
  <c r="G8" i="3"/>
  <c r="I8" i="3" s="1"/>
  <c r="G13" i="3"/>
  <c r="I13" i="3" s="1"/>
  <c r="G18" i="3"/>
  <c r="I18" i="3" s="1"/>
  <c r="G22" i="3"/>
  <c r="I22" i="3" s="1"/>
  <c r="G26" i="3"/>
  <c r="I26" i="3" s="1"/>
  <c r="G35" i="3"/>
  <c r="I35" i="3" s="1"/>
  <c r="G40" i="3"/>
  <c r="I40" i="3" s="1"/>
  <c r="G29" i="3"/>
  <c r="I29" i="3" s="1"/>
  <c r="G31" i="3"/>
  <c r="I31" i="3" s="1"/>
  <c r="G251" i="3"/>
  <c r="I251" i="3" s="1"/>
  <c r="G311" i="3"/>
  <c r="I311" i="3" s="1"/>
  <c r="G25" i="6"/>
  <c r="G41" i="6" s="1"/>
  <c r="H25" i="6"/>
  <c r="H41" i="6" s="1"/>
  <c r="C25" i="6"/>
  <c r="C41" i="6" s="1"/>
  <c r="G266" i="3"/>
  <c r="I266" i="3" s="1"/>
  <c r="I25" i="6"/>
  <c r="I41" i="6" s="1"/>
  <c r="H321" i="3"/>
  <c r="E24" i="6" s="1"/>
  <c r="F91" i="2"/>
  <c r="M91" i="2"/>
  <c r="L91" i="2"/>
  <c r="K91" i="2"/>
  <c r="J91" i="2"/>
  <c r="H149" i="3"/>
  <c r="E17" i="6" s="1"/>
  <c r="L315" i="3"/>
  <c r="J315" i="3"/>
  <c r="G231" i="3"/>
  <c r="I231" i="3" s="1"/>
  <c r="G235" i="3"/>
  <c r="I235" i="3" s="1"/>
  <c r="G187" i="3"/>
  <c r="I187" i="3" s="1"/>
  <c r="G192" i="3"/>
  <c r="I192" i="3" s="1"/>
  <c r="G160" i="3"/>
  <c r="I160" i="3" s="1"/>
  <c r="G206" i="3"/>
  <c r="I206" i="3" s="1"/>
  <c r="G211" i="3"/>
  <c r="I211" i="3" s="1"/>
  <c r="G166" i="3"/>
  <c r="I166" i="3" s="1"/>
  <c r="G168" i="3"/>
  <c r="I168" i="3" s="1"/>
  <c r="G172" i="3"/>
  <c r="I172" i="3" s="1"/>
  <c r="K315" i="3"/>
  <c r="M315" i="3"/>
  <c r="G81" i="5"/>
  <c r="I81" i="5" s="1"/>
  <c r="H84" i="5"/>
  <c r="E38" i="6" s="1"/>
  <c r="G82" i="5"/>
  <c r="I82" i="5" s="1"/>
  <c r="G45" i="5"/>
  <c r="I45" i="5" s="1"/>
  <c r="G51" i="5"/>
  <c r="I51" i="5" s="1"/>
  <c r="G28" i="5"/>
  <c r="I28" i="5" s="1"/>
  <c r="G73" i="5"/>
  <c r="I73" i="5" s="1"/>
  <c r="G52" i="5"/>
  <c r="I52" i="5" s="1"/>
  <c r="L86" i="5"/>
  <c r="H14" i="5"/>
  <c r="E35" i="6" s="1"/>
  <c r="G10" i="5"/>
  <c r="I10" i="5" s="1"/>
  <c r="G47" i="5"/>
  <c r="I47" i="5" s="1"/>
  <c r="G70" i="5"/>
  <c r="I70" i="5" s="1"/>
  <c r="G9" i="5"/>
  <c r="I9" i="5" s="1"/>
  <c r="G13" i="5"/>
  <c r="I13" i="5" s="1"/>
  <c r="G44" i="5"/>
  <c r="I44" i="5" s="1"/>
  <c r="G46" i="5"/>
  <c r="I46" i="5" s="1"/>
  <c r="G48" i="5"/>
  <c r="I48" i="5" s="1"/>
  <c r="G72" i="5"/>
  <c r="I72" i="5" s="1"/>
  <c r="H75" i="5"/>
  <c r="E37" i="6" s="1"/>
  <c r="G83" i="5"/>
  <c r="I83" i="5" s="1"/>
  <c r="G74" i="5"/>
  <c r="I74" i="5" s="1"/>
  <c r="G6" i="5"/>
  <c r="M86" i="5"/>
  <c r="G12" i="5"/>
  <c r="I12" i="5" s="1"/>
  <c r="F86" i="5"/>
  <c r="G7" i="5"/>
  <c r="I7" i="5" s="1"/>
  <c r="G11" i="5"/>
  <c r="I11" i="5" s="1"/>
  <c r="K86" i="5"/>
  <c r="G87" i="3"/>
  <c r="I87" i="3" s="1"/>
  <c r="G143" i="3"/>
  <c r="I143" i="3" s="1"/>
  <c r="G114" i="3"/>
  <c r="I114" i="3" s="1"/>
  <c r="G101" i="3"/>
  <c r="I101" i="3" s="1"/>
  <c r="G131" i="3"/>
  <c r="I131" i="3" s="1"/>
  <c r="G11" i="3"/>
  <c r="I11" i="3" s="1"/>
  <c r="G16" i="3"/>
  <c r="I16" i="3" s="1"/>
  <c r="G20" i="3"/>
  <c r="I20" i="3" s="1"/>
  <c r="G24" i="3"/>
  <c r="I24" i="3" s="1"/>
  <c r="G28" i="3"/>
  <c r="I28" i="3" s="1"/>
  <c r="G44" i="3"/>
  <c r="I44" i="3" s="1"/>
  <c r="G42" i="3"/>
  <c r="I42" i="3" s="1"/>
  <c r="G34" i="3"/>
  <c r="I34" i="3" s="1"/>
  <c r="G38" i="3"/>
  <c r="I38" i="3" s="1"/>
  <c r="G108" i="3"/>
  <c r="I108" i="3" s="1"/>
  <c r="G128" i="3"/>
  <c r="I128" i="3" s="1"/>
  <c r="G72" i="3"/>
  <c r="I72" i="3" s="1"/>
  <c r="I78" i="5"/>
  <c r="G141" i="3"/>
  <c r="I141" i="3" s="1"/>
  <c r="G178" i="3"/>
  <c r="I178" i="3" s="1"/>
  <c r="G233" i="3"/>
  <c r="I233" i="3" s="1"/>
  <c r="G237" i="3"/>
  <c r="I237" i="3" s="1"/>
  <c r="G240" i="3"/>
  <c r="I240" i="3" s="1"/>
  <c r="G194" i="3"/>
  <c r="I194" i="3" s="1"/>
  <c r="G201" i="3"/>
  <c r="I201" i="3" s="1"/>
  <c r="G207" i="3"/>
  <c r="I207" i="3" s="1"/>
  <c r="G212" i="3"/>
  <c r="I212" i="3" s="1"/>
  <c r="G153" i="3"/>
  <c r="I153" i="3" s="1"/>
  <c r="G221" i="3"/>
  <c r="I221" i="3" s="1"/>
  <c r="G10" i="3"/>
  <c r="I10" i="3" s="1"/>
  <c r="G9" i="3"/>
  <c r="I9" i="3" s="1"/>
  <c r="G7" i="3"/>
  <c r="I7" i="3" s="1"/>
  <c r="G285" i="3"/>
  <c r="I285" i="3" s="1"/>
  <c r="H243" i="3"/>
  <c r="E18" i="6" s="1"/>
  <c r="G254" i="3"/>
  <c r="I254" i="3" s="1"/>
  <c r="G281" i="3"/>
  <c r="I281" i="3" s="1"/>
  <c r="G312" i="3"/>
  <c r="I312" i="3" s="1"/>
  <c r="G249" i="3"/>
  <c r="I249" i="3" s="1"/>
  <c r="G257" i="3"/>
  <c r="I257" i="3" s="1"/>
  <c r="G280" i="3"/>
  <c r="I280" i="3" s="1"/>
  <c r="G290" i="3"/>
  <c r="I290" i="3" s="1"/>
  <c r="G247" i="3"/>
  <c r="I247" i="3" s="1"/>
  <c r="G255" i="3"/>
  <c r="I255" i="3" s="1"/>
  <c r="G292" i="3"/>
  <c r="I292" i="3" s="1"/>
  <c r="G256" i="3"/>
  <c r="I256" i="3" s="1"/>
  <c r="H313" i="3"/>
  <c r="E23" i="6" s="1"/>
  <c r="H267" i="3"/>
  <c r="E20" i="6" s="1"/>
  <c r="G263" i="3"/>
  <c r="I263" i="3" s="1"/>
  <c r="G284" i="3"/>
  <c r="I284" i="3" s="1"/>
  <c r="G287" i="3"/>
  <c r="I287" i="3" s="1"/>
  <c r="G299" i="3"/>
  <c r="G246" i="3"/>
  <c r="I246" i="3" s="1"/>
  <c r="G248" i="3"/>
  <c r="I248" i="3" s="1"/>
  <c r="G264" i="3"/>
  <c r="I264" i="3" s="1"/>
  <c r="G289" i="3"/>
  <c r="I289" i="3" s="1"/>
  <c r="G291" i="3"/>
  <c r="I291" i="3" s="1"/>
  <c r="H296" i="3"/>
  <c r="E21" i="6" s="1"/>
  <c r="G250" i="3"/>
  <c r="I250" i="3" s="1"/>
  <c r="G252" i="3"/>
  <c r="I252" i="3" s="1"/>
  <c r="G294" i="3"/>
  <c r="I294" i="3" s="1"/>
  <c r="G310" i="3"/>
  <c r="I310" i="3" s="1"/>
  <c r="G265" i="3"/>
  <c r="I265" i="3" s="1"/>
  <c r="I224" i="3"/>
  <c r="H258" i="3"/>
  <c r="E19" i="6" s="1"/>
  <c r="G144" i="3"/>
  <c r="I144" i="3" s="1"/>
  <c r="G139" i="3"/>
  <c r="I139" i="3" s="1"/>
  <c r="G129" i="3"/>
  <c r="I129" i="3" s="1"/>
  <c r="G14" i="3"/>
  <c r="I14" i="3" s="1"/>
  <c r="G19" i="3"/>
  <c r="I19" i="3" s="1"/>
  <c r="G23" i="3"/>
  <c r="I23" i="3" s="1"/>
  <c r="G27" i="3"/>
  <c r="I27" i="3" s="1"/>
  <c r="G36" i="3"/>
  <c r="I36" i="3" s="1"/>
  <c r="G41" i="3"/>
  <c r="I41" i="3" s="1"/>
  <c r="G33" i="3"/>
  <c r="I33" i="3" s="1"/>
  <c r="G45" i="3"/>
  <c r="I45" i="3" s="1"/>
  <c r="I176" i="3"/>
  <c r="G155" i="3"/>
  <c r="I155" i="3" s="1"/>
  <c r="G183" i="3"/>
  <c r="I183" i="3" s="1"/>
  <c r="G157" i="3"/>
  <c r="I157" i="3" s="1"/>
  <c r="G190" i="3"/>
  <c r="I190" i="3" s="1"/>
  <c r="G198" i="3"/>
  <c r="I198" i="3" s="1"/>
  <c r="G204" i="3"/>
  <c r="I204" i="3" s="1"/>
  <c r="G152" i="3"/>
  <c r="I152" i="3" s="1"/>
  <c r="G165" i="3"/>
  <c r="I165" i="3" s="1"/>
  <c r="G220" i="3"/>
  <c r="I220" i="3" s="1"/>
  <c r="G170" i="3"/>
  <c r="I170" i="3" s="1"/>
  <c r="G174" i="3"/>
  <c r="I174" i="3" s="1"/>
  <c r="G12" i="3"/>
  <c r="I12" i="3" s="1"/>
  <c r="G17" i="3"/>
  <c r="I17" i="3" s="1"/>
  <c r="G21" i="3"/>
  <c r="I21" i="3" s="1"/>
  <c r="G25" i="3"/>
  <c r="I25" i="3" s="1"/>
  <c r="G32" i="3"/>
  <c r="I32" i="3" s="1"/>
  <c r="G39" i="3"/>
  <c r="I39" i="3" s="1"/>
  <c r="G43" i="3"/>
  <c r="I43" i="3" s="1"/>
  <c r="G37" i="3"/>
  <c r="I37" i="3" s="1"/>
  <c r="G30" i="3"/>
  <c r="I30" i="3" s="1"/>
  <c r="G147" i="3"/>
  <c r="I147" i="3" s="1"/>
  <c r="G106" i="3"/>
  <c r="I106" i="3" s="1"/>
  <c r="G111" i="3"/>
  <c r="I111" i="3" s="1"/>
  <c r="G113" i="3"/>
  <c r="I113" i="3" s="1"/>
  <c r="G116" i="3"/>
  <c r="I116" i="3" s="1"/>
  <c r="G56" i="3"/>
  <c r="I56" i="3" s="1"/>
  <c r="G61" i="3"/>
  <c r="I61" i="3" s="1"/>
  <c r="G121" i="3"/>
  <c r="I121" i="3" s="1"/>
  <c r="G63" i="3"/>
  <c r="I63" i="3" s="1"/>
  <c r="G126" i="3"/>
  <c r="I126" i="3" s="1"/>
  <c r="G59" i="3"/>
  <c r="I59" i="3" s="1"/>
  <c r="G135" i="3"/>
  <c r="I135" i="3" s="1"/>
  <c r="G70" i="3"/>
  <c r="I70" i="3" s="1"/>
  <c r="G99" i="3"/>
  <c r="I99" i="3" s="1"/>
  <c r="G228" i="3"/>
  <c r="I228" i="3" s="1"/>
  <c r="G180" i="3"/>
  <c r="I180" i="3" s="1"/>
  <c r="G182" i="3"/>
  <c r="I182" i="3" s="1"/>
  <c r="G185" i="3"/>
  <c r="I185" i="3" s="1"/>
  <c r="G188" i="3"/>
  <c r="I188" i="3" s="1"/>
  <c r="G196" i="3"/>
  <c r="I196" i="3" s="1"/>
  <c r="G203" i="3"/>
  <c r="I203" i="3" s="1"/>
  <c r="G163" i="3"/>
  <c r="I163" i="3" s="1"/>
  <c r="G214" i="3"/>
  <c r="I214" i="3" s="1"/>
  <c r="G218" i="3"/>
  <c r="I218" i="3" s="1"/>
  <c r="G242" i="3"/>
  <c r="I242" i="3" s="1"/>
  <c r="G146" i="3"/>
  <c r="I146" i="3" s="1"/>
  <c r="G82" i="3"/>
  <c r="I82" i="3" s="1"/>
  <c r="G74" i="3"/>
  <c r="I74" i="3" s="1"/>
  <c r="G65" i="3"/>
  <c r="I65" i="3" s="1"/>
  <c r="G83" i="3"/>
  <c r="I83" i="3" s="1"/>
  <c r="G75" i="3"/>
  <c r="I75" i="3" s="1"/>
  <c r="G93" i="3"/>
  <c r="I93" i="3" s="1"/>
  <c r="G94" i="3"/>
  <c r="I94" i="3" s="1"/>
  <c r="G76" i="3"/>
  <c r="I76" i="3" s="1"/>
  <c r="G102" i="3"/>
  <c r="I102" i="3" s="1"/>
  <c r="G86" i="3"/>
  <c r="I86" i="3" s="1"/>
  <c r="G62" i="3"/>
  <c r="I62" i="3" s="1"/>
  <c r="G98" i="3"/>
  <c r="I98" i="3" s="1"/>
  <c r="G119" i="3"/>
  <c r="I119" i="3" s="1"/>
  <c r="G71" i="3"/>
  <c r="I71" i="3" s="1"/>
  <c r="G15" i="3"/>
  <c r="I15" i="3" s="1"/>
  <c r="I225" i="3"/>
  <c r="G181" i="3"/>
  <c r="I181" i="3" s="1"/>
  <c r="G232" i="3"/>
  <c r="I232" i="3" s="1"/>
  <c r="G158" i="3"/>
  <c r="I158" i="3" s="1"/>
  <c r="G239" i="3"/>
  <c r="I239" i="3" s="1"/>
  <c r="G199" i="3"/>
  <c r="I199" i="3" s="1"/>
  <c r="G200" i="3"/>
  <c r="I200" i="3" s="1"/>
  <c r="G210" i="3"/>
  <c r="I210" i="3" s="1"/>
  <c r="G164" i="3"/>
  <c r="I164" i="3" s="1"/>
  <c r="G241" i="3"/>
  <c r="I241" i="3" s="1"/>
  <c r="G175" i="3"/>
  <c r="I175" i="3" s="1"/>
  <c r="G145" i="3"/>
  <c r="G123" i="3"/>
  <c r="I123" i="3" s="1"/>
  <c r="G118" i="3"/>
  <c r="I118" i="3" s="1"/>
  <c r="G78" i="3"/>
  <c r="I78" i="3" s="1"/>
  <c r="G79" i="3"/>
  <c r="I79" i="3" s="1"/>
  <c r="G91" i="3"/>
  <c r="I91" i="3" s="1"/>
  <c r="G92" i="3"/>
  <c r="I92" i="3" s="1"/>
  <c r="G95" i="3"/>
  <c r="I95" i="3" s="1"/>
  <c r="G133" i="3"/>
  <c r="I133" i="3" s="1"/>
  <c r="G138" i="3"/>
  <c r="I138" i="3" s="1"/>
  <c r="G66" i="3"/>
  <c r="I66" i="3" s="1"/>
  <c r="G97" i="3"/>
  <c r="I97" i="3" s="1"/>
  <c r="G140" i="3"/>
  <c r="I140" i="3" s="1"/>
  <c r="G134" i="3"/>
  <c r="I134" i="3" s="1"/>
  <c r="G136" i="3"/>
  <c r="I136" i="3" s="1"/>
  <c r="G130" i="3"/>
  <c r="I130" i="3" s="1"/>
  <c r="G227" i="3"/>
  <c r="I227" i="3" s="1"/>
  <c r="G229" i="3"/>
  <c r="I229" i="3" s="1"/>
  <c r="G156" i="3"/>
  <c r="I156" i="3" s="1"/>
  <c r="G234" i="3"/>
  <c r="I234" i="3" s="1"/>
  <c r="G159" i="3"/>
  <c r="I159" i="3" s="1"/>
  <c r="G189" i="3"/>
  <c r="I189" i="3" s="1"/>
  <c r="G202" i="3"/>
  <c r="I202" i="3" s="1"/>
  <c r="G161" i="3"/>
  <c r="I161" i="3" s="1"/>
  <c r="G213" i="3"/>
  <c r="I213" i="3" s="1"/>
  <c r="G215" i="3"/>
  <c r="I215" i="3" s="1"/>
  <c r="G169" i="3"/>
  <c r="I169" i="3" s="1"/>
  <c r="G109" i="3"/>
  <c r="I109" i="3" s="1"/>
  <c r="G89" i="3"/>
  <c r="I89" i="3" s="1"/>
  <c r="G137" i="3"/>
  <c r="I137" i="3" s="1"/>
  <c r="G124" i="3"/>
  <c r="I124" i="3" s="1"/>
  <c r="G115" i="3"/>
  <c r="I115" i="3" s="1"/>
  <c r="G100" i="3"/>
  <c r="I100" i="3" s="1"/>
  <c r="G103" i="3"/>
  <c r="I103" i="3" s="1"/>
  <c r="G117" i="3"/>
  <c r="I117" i="3" s="1"/>
  <c r="G142" i="3"/>
  <c r="I142" i="3" s="1"/>
  <c r="G96" i="3"/>
  <c r="I96" i="3" s="1"/>
  <c r="G57" i="3"/>
  <c r="I57" i="3" s="1"/>
  <c r="G105" i="3"/>
  <c r="I105" i="3" s="1"/>
  <c r="G104" i="3"/>
  <c r="I104" i="3" s="1"/>
  <c r="G73" i="3"/>
  <c r="I73" i="3" s="1"/>
  <c r="G84" i="3"/>
  <c r="I84" i="3" s="1"/>
  <c r="G177" i="3"/>
  <c r="I177" i="3" s="1"/>
  <c r="G230" i="3"/>
  <c r="I230" i="3" s="1"/>
  <c r="G184" i="3"/>
  <c r="I184" i="3" s="1"/>
  <c r="G236" i="3"/>
  <c r="I236" i="3" s="1"/>
  <c r="G191" i="3"/>
  <c r="I191" i="3" s="1"/>
  <c r="G193" i="3"/>
  <c r="I193" i="3" s="1"/>
  <c r="G205" i="3"/>
  <c r="I205" i="3" s="1"/>
  <c r="G162" i="3"/>
  <c r="I162" i="3" s="1"/>
  <c r="G216" i="3"/>
  <c r="I216" i="3" s="1"/>
  <c r="G167" i="3"/>
  <c r="I167" i="3" s="1"/>
  <c r="G171" i="3"/>
  <c r="I171" i="3" s="1"/>
  <c r="G173" i="3"/>
  <c r="I173" i="3" s="1"/>
  <c r="G148" i="3"/>
  <c r="I148" i="3" s="1"/>
  <c r="G88" i="3"/>
  <c r="I88" i="3" s="1"/>
  <c r="G122" i="3"/>
  <c r="I122" i="3" s="1"/>
  <c r="G68" i="3"/>
  <c r="I68" i="3" s="1"/>
  <c r="G120" i="3"/>
  <c r="I120" i="3" s="1"/>
  <c r="G90" i="3"/>
  <c r="I90" i="3" s="1"/>
  <c r="G112" i="3"/>
  <c r="I112" i="3" s="1"/>
  <c r="G110" i="3"/>
  <c r="I110" i="3" s="1"/>
  <c r="G127" i="3"/>
  <c r="I127" i="3" s="1"/>
  <c r="G132" i="3"/>
  <c r="I132" i="3" s="1"/>
  <c r="G125" i="3"/>
  <c r="I125" i="3" s="1"/>
  <c r="G60" i="3"/>
  <c r="I60" i="3" s="1"/>
  <c r="G67" i="3"/>
  <c r="I67" i="3" s="1"/>
  <c r="G81" i="3"/>
  <c r="I81" i="3" s="1"/>
  <c r="G69" i="3"/>
  <c r="I69" i="3" s="1"/>
  <c r="G179" i="3"/>
  <c r="I179" i="3" s="1"/>
  <c r="G154" i="3"/>
  <c r="I154" i="3" s="1"/>
  <c r="G238" i="3"/>
  <c r="I238" i="3" s="1"/>
  <c r="G186" i="3"/>
  <c r="I186" i="3" s="1"/>
  <c r="G195" i="3"/>
  <c r="I195" i="3" s="1"/>
  <c r="G197" i="3"/>
  <c r="I197" i="3" s="1"/>
  <c r="G208" i="3"/>
  <c r="I208" i="3" s="1"/>
  <c r="G209" i="3"/>
  <c r="I209" i="3" s="1"/>
  <c r="G217" i="3"/>
  <c r="I217" i="3" s="1"/>
  <c r="G219" i="3"/>
  <c r="I219" i="3" s="1"/>
  <c r="G222" i="3"/>
  <c r="I222" i="3" s="1"/>
  <c r="G223" i="3"/>
  <c r="I223" i="3" s="1"/>
  <c r="F315" i="3"/>
  <c r="I88" i="2" l="1"/>
  <c r="D13" i="6"/>
  <c r="I64" i="2"/>
  <c r="F11" i="6" s="1"/>
  <c r="F31" i="6"/>
  <c r="I294" i="4"/>
  <c r="G283" i="4"/>
  <c r="D29" i="6" s="1"/>
  <c r="I283" i="4"/>
  <c r="F29" i="6" s="1"/>
  <c r="F32" i="6" s="1"/>
  <c r="G64" i="2"/>
  <c r="D11" i="6" s="1"/>
  <c r="G187" i="4"/>
  <c r="D28" i="6" s="1"/>
  <c r="I84" i="5"/>
  <c r="F38" i="6" s="1"/>
  <c r="D31" i="6"/>
  <c r="H91" i="2"/>
  <c r="G85" i="2"/>
  <c r="D12" i="6" s="1"/>
  <c r="E39" i="6"/>
  <c r="I299" i="3"/>
  <c r="F22" i="6" s="1"/>
  <c r="D22" i="6"/>
  <c r="E25" i="6"/>
  <c r="G84" i="5"/>
  <c r="D38" i="6" s="1"/>
  <c r="I75" i="5"/>
  <c r="F37" i="6" s="1"/>
  <c r="G75" i="5"/>
  <c r="D37" i="6" s="1"/>
  <c r="H86" i="5"/>
  <c r="I6" i="5"/>
  <c r="I14" i="5" s="1"/>
  <c r="F35" i="6" s="1"/>
  <c r="G14" i="5"/>
  <c r="D35" i="6" s="1"/>
  <c r="H315" i="3"/>
  <c r="H323" i="3" s="1"/>
  <c r="G149" i="3"/>
  <c r="D17" i="6" s="1"/>
  <c r="I313" i="3"/>
  <c r="F23" i="6" s="1"/>
  <c r="I296" i="3"/>
  <c r="F21" i="6" s="1"/>
  <c r="I267" i="3"/>
  <c r="F20" i="6" s="1"/>
  <c r="I258" i="3"/>
  <c r="F19" i="6" s="1"/>
  <c r="G258" i="3"/>
  <c r="D19" i="6" s="1"/>
  <c r="G296" i="3"/>
  <c r="D21" i="6" s="1"/>
  <c r="G313" i="3"/>
  <c r="D23" i="6" s="1"/>
  <c r="G267" i="3"/>
  <c r="D20" i="6" s="1"/>
  <c r="I243" i="3"/>
  <c r="F18" i="6" s="1"/>
  <c r="G243" i="3"/>
  <c r="D18" i="6" s="1"/>
  <c r="I145" i="3"/>
  <c r="I149" i="3" s="1"/>
  <c r="F17" i="6" s="1"/>
  <c r="G294" i="4" l="1"/>
  <c r="D32" i="6"/>
  <c r="D14" i="6"/>
  <c r="F13" i="6"/>
  <c r="I91" i="2"/>
  <c r="F14" i="6"/>
  <c r="G91" i="2"/>
  <c r="E41" i="6"/>
  <c r="D39" i="6"/>
  <c r="F39" i="6"/>
  <c r="D25" i="6"/>
  <c r="F25" i="6"/>
  <c r="I86" i="5"/>
  <c r="G86" i="5"/>
  <c r="I315" i="3"/>
  <c r="G315" i="3"/>
  <c r="D41" i="6" l="1"/>
  <c r="F4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tc={5A54D1AE-ECC4-446A-821B-95F9103925FE}</author>
  </authors>
  <commentList>
    <comment ref="B61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 was unsure where to put this and other meter reading equipment. I put it all in Maintenance. You may want it in WTP or Admin?</t>
        </r>
      </text>
    </comment>
  </commentList>
</comments>
</file>

<file path=xl/sharedStrings.xml><?xml version="1.0" encoding="utf-8"?>
<sst xmlns="http://schemas.openxmlformats.org/spreadsheetml/2006/main" count="2378" uniqueCount="714">
  <si>
    <t>Date In</t>
  </si>
  <si>
    <t>Tax</t>
  </si>
  <si>
    <t>Tax Prior</t>
  </si>
  <si>
    <t>Tax Current</t>
  </si>
  <si>
    <t>Tax Net</t>
  </si>
  <si>
    <t>Asset</t>
  </si>
  <si>
    <t>Property Description</t>
  </si>
  <si>
    <t>Service</t>
  </si>
  <si>
    <t>Cost</t>
  </si>
  <si>
    <t>Depreciation</t>
  </si>
  <si>
    <t>End Depr</t>
  </si>
  <si>
    <t>Book Value</t>
  </si>
  <si>
    <t>Method</t>
  </si>
  <si>
    <t>Period</t>
  </si>
  <si>
    <t>Group:  Auto &amp; Trucks</t>
  </si>
  <si>
    <t>S/L</t>
  </si>
  <si>
    <t xml:space="preserve">93 Freightliner-WWTP                         </t>
  </si>
  <si>
    <t xml:space="preserve">2002 GMC 6500 Dump Truck                     </t>
  </si>
  <si>
    <t xml:space="preserve">2008 GMC Trk. W/Bed                          </t>
  </si>
  <si>
    <t xml:space="preserve">2011 Dodge Dakota                            </t>
  </si>
  <si>
    <t xml:space="preserve">2013 Maintenance Truck                       </t>
  </si>
  <si>
    <t xml:space="preserve">2015 2500 HD Chevy Maint Truck               </t>
  </si>
  <si>
    <t xml:space="preserve">6X6 Dump Truck- Maint                        </t>
  </si>
  <si>
    <t xml:space="preserve">2016 Chevy 2500 HD                           </t>
  </si>
  <si>
    <t xml:space="preserve">James' New Truck                             </t>
  </si>
  <si>
    <t xml:space="preserve">[2] 30 A 120 V Circuits                      </t>
  </si>
  <si>
    <t xml:space="preserve">15 Floresent Lights                          </t>
  </si>
  <si>
    <t xml:space="preserve">Joey's Office                                </t>
  </si>
  <si>
    <t xml:space="preserve">Building                                     </t>
  </si>
  <si>
    <t xml:space="preserve">Princeton Lumber Concre                      </t>
  </si>
  <si>
    <t xml:space="preserve">Drive In Window                              </t>
  </si>
  <si>
    <t xml:space="preserve">Blacktop Parking                             </t>
  </si>
  <si>
    <t xml:space="preserve">BLDG. Improvements                           </t>
  </si>
  <si>
    <t xml:space="preserve">Windows Office                               </t>
  </si>
  <si>
    <t xml:space="preserve">Blinds                                       </t>
  </si>
  <si>
    <t xml:space="preserve">Floor                                        </t>
  </si>
  <si>
    <t xml:space="preserve">HWY 62 West                                  </t>
  </si>
  <si>
    <t xml:space="preserve">Maintenance Building                         </t>
  </si>
  <si>
    <t xml:space="preserve">New Roof- Maintenance Bldg                   </t>
  </si>
  <si>
    <t xml:space="preserve">Air Cond Office                              </t>
  </si>
  <si>
    <t xml:space="preserve">New Roof                                     </t>
  </si>
  <si>
    <t xml:space="preserve">Night Deposit                                </t>
  </si>
  <si>
    <t xml:space="preserve">Fence @ WTP                                  </t>
  </si>
  <si>
    <t xml:space="preserve">Heat &amp; Air Mini-Split System                 </t>
  </si>
  <si>
    <t xml:space="preserve">Fence @ Old Walmart Lift Statatior           </t>
  </si>
  <si>
    <t xml:space="preserve">Storage Building                             </t>
  </si>
  <si>
    <t xml:space="preserve">Concrete Bins                                </t>
  </si>
  <si>
    <t xml:space="preserve">Overhead Door- Maint.                        </t>
  </si>
  <si>
    <t xml:space="preserve">Parking Lot- Office                          </t>
  </si>
  <si>
    <t xml:space="preserve">Lennox Heat Pump                             </t>
  </si>
  <si>
    <t xml:space="preserve">Storage Building- WWTP                       </t>
  </si>
  <si>
    <t xml:space="preserve">Electrical at Chem Building                  </t>
  </si>
  <si>
    <t xml:space="preserve">Flag Pole                                    </t>
  </si>
  <si>
    <t xml:space="preserve">Flooring- WWTP                               </t>
  </si>
  <si>
    <t xml:space="preserve">WTP - Upgrade                                </t>
  </si>
  <si>
    <t xml:space="preserve">Admin - New Heating and A/C Unit             </t>
  </si>
  <si>
    <t xml:space="preserve">Fence                                        </t>
  </si>
  <si>
    <t xml:space="preserve">New Sewer Plant                              </t>
  </si>
  <si>
    <t xml:space="preserve">PD By Rev. Sharing                           </t>
  </si>
  <si>
    <t xml:space="preserve">PD By Rev Sharing                            </t>
  </si>
  <si>
    <t xml:space="preserve">New Installation Cost                        </t>
  </si>
  <si>
    <t xml:space="preserve">Direct Cost Of New Inst                      </t>
  </si>
  <si>
    <t xml:space="preserve">Water Lines Donated                          </t>
  </si>
  <si>
    <t xml:space="preserve">Water Mains                                  </t>
  </si>
  <si>
    <t xml:space="preserve">Water Meters                                 </t>
  </si>
  <si>
    <t xml:space="preserve">Water Line-293N                              </t>
  </si>
  <si>
    <t xml:space="preserve">Housing Authority (62W)                      </t>
  </si>
  <si>
    <t xml:space="preserve">Water Meter                                  </t>
  </si>
  <si>
    <t xml:space="preserve">Echo Hills                                   </t>
  </si>
  <si>
    <t xml:space="preserve">Sugar Creek Road                             </t>
  </si>
  <si>
    <t xml:space="preserve">Fairview Church Road                         </t>
  </si>
  <si>
    <t xml:space="preserve">Tap Lyon Co District                         </t>
  </si>
  <si>
    <t xml:space="preserve">Hopkinsville Street                          </t>
  </si>
  <si>
    <t xml:space="preserve">Elementary School                            </t>
  </si>
  <si>
    <t xml:space="preserve">North Jefferson Street                       </t>
  </si>
  <si>
    <t xml:space="preserve">Green Street                                 </t>
  </si>
  <si>
    <t xml:space="preserve">Hawthorne Street                             </t>
  </si>
  <si>
    <t xml:space="preserve">Beckner Lane                                 </t>
  </si>
  <si>
    <t xml:space="preserve">Cadiz Street                                 </t>
  </si>
  <si>
    <t xml:space="preserve">White Street                                 </t>
  </si>
  <si>
    <t xml:space="preserve">Highland                                     </t>
  </si>
  <si>
    <t xml:space="preserve">Ratliff Street                               </t>
  </si>
  <si>
    <t xml:space="preserve">Market Street                                </t>
  </si>
  <si>
    <t xml:space="preserve">Hillview                                     </t>
  </si>
  <si>
    <t xml:space="preserve">Good Street                                  </t>
  </si>
  <si>
    <t xml:space="preserve">Meadowbrook                                  </t>
  </si>
  <si>
    <t xml:space="preserve">South Seminary                               </t>
  </si>
  <si>
    <t xml:space="preserve">Hawthorne                                    </t>
  </si>
  <si>
    <t xml:space="preserve">Linwood                                      </t>
  </si>
  <si>
    <t xml:space="preserve">Ortt Road                                    </t>
  </si>
  <si>
    <t xml:space="preserve">Industrial Park Relocation                   </t>
  </si>
  <si>
    <t xml:space="preserve">62E Dawson Road 4in                          </t>
  </si>
  <si>
    <t xml:space="preserve">Highland Ave Ext.                            </t>
  </si>
  <si>
    <t xml:space="preserve">Line To Inds Spec BLDG                       </t>
  </si>
  <si>
    <t xml:space="preserve">Harrison St Water                            </t>
  </si>
  <si>
    <t xml:space="preserve">Madisonville St Water                        </t>
  </si>
  <si>
    <t xml:space="preserve">Locust St Water                              </t>
  </si>
  <si>
    <t xml:space="preserve">Emmett St Water                              </t>
  </si>
  <si>
    <t xml:space="preserve">Meters                                       </t>
  </si>
  <si>
    <t xml:space="preserve">Hwy 62W 10" Line                             </t>
  </si>
  <si>
    <t xml:space="preserve">Center St 6" Line                            </t>
  </si>
  <si>
    <t xml:space="preserve">Vivian Dr 6" Line                            </t>
  </si>
  <si>
    <t xml:space="preserve">Downs St 2" Line                             </t>
  </si>
  <si>
    <t xml:space="preserve">Oak St 2" Line                               </t>
  </si>
  <si>
    <t xml:space="preserve">Bethany Church                               </t>
  </si>
  <si>
    <t xml:space="preserve">Griffin                                      </t>
  </si>
  <si>
    <t xml:space="preserve">BBQ Valley                                   </t>
  </si>
  <si>
    <t xml:space="preserve">Wood Street                                  </t>
  </si>
  <si>
    <t xml:space="preserve">Repair Storm Drains                          </t>
  </si>
  <si>
    <t xml:space="preserve">N. Cave &amp; N. Harrison                        </t>
  </si>
  <si>
    <t xml:space="preserve">Water Line E Green 6 In                      </t>
  </si>
  <si>
    <t xml:space="preserve">N Plum 3/4 Cooper                            </t>
  </si>
  <si>
    <t xml:space="preserve">Cadiz St 8" Line                             </t>
  </si>
  <si>
    <t xml:space="preserve">Akers Ave 6" Line                            </t>
  </si>
  <si>
    <t xml:space="preserve">Eagle St 9 Meters                            </t>
  </si>
  <si>
    <t xml:space="preserve">Dawson Rd 9 Meters                           </t>
  </si>
  <si>
    <t xml:space="preserve">Downs St Ext                                 </t>
  </si>
  <si>
    <t xml:space="preserve">Mud Puddle Ext                               </t>
  </si>
  <si>
    <t xml:space="preserve">Sandlick Rd Ext                              </t>
  </si>
  <si>
    <t xml:space="preserve">Hwy 62-93 Extension                          </t>
  </si>
  <si>
    <t xml:space="preserve">Water Lines                                  </t>
  </si>
  <si>
    <t xml:space="preserve">Fire Station Water                           </t>
  </si>
  <si>
    <t xml:space="preserve">Youth In Water Line                          </t>
  </si>
  <si>
    <t xml:space="preserve">New Industrial Park                          </t>
  </si>
  <si>
    <t xml:space="preserve">Line Extensions-Internal                     </t>
  </si>
  <si>
    <t xml:space="preserve">Telementry System-Linton Hill                </t>
  </si>
  <si>
    <t xml:space="preserve">Control Panel                                </t>
  </si>
  <si>
    <t xml:space="preserve">Double Pedestal Junction Box                 </t>
  </si>
  <si>
    <t xml:space="preserve">Water Line Extensions                        </t>
  </si>
  <si>
    <t xml:space="preserve">Hydro Gear Water Line                        </t>
  </si>
  <si>
    <t xml:space="preserve">Hydrant Flushers                             </t>
  </si>
  <si>
    <t xml:space="preserve">Water Line impr-dixie heig                   </t>
  </si>
  <si>
    <t xml:space="preserve">Auto Flush Hydrant                           </t>
  </si>
  <si>
    <t xml:space="preserve">Rowland Line                                 </t>
  </si>
  <si>
    <t xml:space="preserve">Meter Taps                                   </t>
  </si>
  <si>
    <t xml:space="preserve">Backflow Unit                                </t>
  </si>
  <si>
    <t xml:space="preserve">Dixie Heights Extension                      </t>
  </si>
  <si>
    <t xml:space="preserve">Line Extensions &amp; Meter Set                  </t>
  </si>
  <si>
    <t xml:space="preserve">2011 Repairs to Lines                        </t>
  </si>
  <si>
    <t xml:space="preserve">2010 Insfrastructure                         </t>
  </si>
  <si>
    <t xml:space="preserve">AMR/GPS- Radio Read Meters                   </t>
  </si>
  <si>
    <t xml:space="preserve">2012 Repairs to Lines &amp; Pumps                </t>
  </si>
  <si>
    <t xml:space="preserve">2012 Infrastructure                          </t>
  </si>
  <si>
    <t xml:space="preserve">2013 Infrastructure                          </t>
  </si>
  <si>
    <t xml:space="preserve">2013 Repairs to Lines, Pumps, Etc            </t>
  </si>
  <si>
    <t xml:space="preserve">[2] taps with valves and sleeves             </t>
  </si>
  <si>
    <t xml:space="preserve">Hill and Dale Project                        </t>
  </si>
  <si>
    <t xml:space="preserve">Meter &amp; Meter Probe                          </t>
  </si>
  <si>
    <t xml:space="preserve">Air Canisters                                </t>
  </si>
  <si>
    <t xml:space="preserve">2015 Infrastructure                          </t>
  </si>
  <si>
    <t xml:space="preserve">2016 Water Meter Sets                        </t>
  </si>
  <si>
    <t xml:space="preserve">Repairs Water Plant                          </t>
  </si>
  <si>
    <t xml:space="preserve">Filter/Softner Plant                         </t>
  </si>
  <si>
    <t xml:space="preserve">Rip-Raped Banks                              </t>
  </si>
  <si>
    <t xml:space="preserve">Paint Basins                                 </t>
  </si>
  <si>
    <t xml:space="preserve">Water Line Locust St                         </t>
  </si>
  <si>
    <t xml:space="preserve">Heat Pump                                    </t>
  </si>
  <si>
    <t xml:space="preserve">Turbidimeter                                 </t>
  </si>
  <si>
    <t xml:space="preserve">3 HP Sandhandler                             </t>
  </si>
  <si>
    <t xml:space="preserve">200HP Pump                                   </t>
  </si>
  <si>
    <t xml:space="preserve">Building Improvements                        </t>
  </si>
  <si>
    <t xml:space="preserve">Asphalt Paving                               </t>
  </si>
  <si>
    <t xml:space="preserve">Water Pumps                                  </t>
  </si>
  <si>
    <t xml:space="preserve">Chemical Feeds                               </t>
  </si>
  <si>
    <t xml:space="preserve">Actiflo System                               </t>
  </si>
  <si>
    <t xml:space="preserve">Filter Underdrain                            </t>
  </si>
  <si>
    <t xml:space="preserve">Hvac                                         </t>
  </si>
  <si>
    <t xml:space="preserve">Electrical For Improvements                  </t>
  </si>
  <si>
    <t xml:space="preserve">Engineering                                  </t>
  </si>
  <si>
    <t xml:space="preserve">Legal Fees                                   </t>
  </si>
  <si>
    <t xml:space="preserve">Capitalized Interest                         </t>
  </si>
  <si>
    <t xml:space="preserve">Chemical Recorder/Chart                      </t>
  </si>
  <si>
    <t xml:space="preserve">Sandpump Parts                               </t>
  </si>
  <si>
    <t xml:space="preserve">2 Sludge Pumps                               </t>
  </si>
  <si>
    <t xml:space="preserve">Mixer Parts                                  </t>
  </si>
  <si>
    <t xml:space="preserve">WTP Sofstart                                 </t>
  </si>
  <si>
    <t xml:space="preserve">Auma Sar 7.1-13-B Actuator                   </t>
  </si>
  <si>
    <t xml:space="preserve">[2] Hach Turbidimeters                       </t>
  </si>
  <si>
    <t xml:space="preserve">Vacuum Pump                                  </t>
  </si>
  <si>
    <t xml:space="preserve">[5] Hach 1720E Inline Turbidity M            </t>
  </si>
  <si>
    <t xml:space="preserve">WTP Equipment                                </t>
  </si>
  <si>
    <t xml:space="preserve">[8] Infrared Heaters                         </t>
  </si>
  <si>
    <t xml:space="preserve">Water Distribution Improvement               </t>
  </si>
  <si>
    <t xml:space="preserve">Media Filters                                </t>
  </si>
  <si>
    <t xml:space="preserve">Leopold Universal Type SL Underd             </t>
  </si>
  <si>
    <t xml:space="preserve">Underdrain For Filter Nozzles                </t>
  </si>
  <si>
    <t xml:space="preserve">Media Replacement Project                    </t>
  </si>
  <si>
    <t xml:space="preserve">SCADA System                                 </t>
  </si>
  <si>
    <t xml:space="preserve">2' Flowrox PVEG Valve                        </t>
  </si>
  <si>
    <t xml:space="preserve">Pump                                         </t>
  </si>
  <si>
    <t xml:space="preserve">Transmitter                                  </t>
  </si>
  <si>
    <t xml:space="preserve">Sand Pump Motot Repair                       </t>
  </si>
  <si>
    <t xml:space="preserve">Upgrade 200 A To The New Makeup              </t>
  </si>
  <si>
    <t xml:space="preserve">Freq Drive on 400HP Pump Motor               </t>
  </si>
  <si>
    <t xml:space="preserve">Pump Repairs                                 </t>
  </si>
  <si>
    <t xml:space="preserve">SCADA Radio Upgrade                          </t>
  </si>
  <si>
    <t xml:space="preserve">WTP - Rebuild Chlorination                   </t>
  </si>
  <si>
    <t xml:space="preserve">Variable Frequency Drive Pump/Motor          </t>
  </si>
  <si>
    <t>Group:  Fire Hydrant</t>
  </si>
  <si>
    <t xml:space="preserve">Fire Hydrants                                </t>
  </si>
  <si>
    <t xml:space="preserve">Fire Hydrant                                 </t>
  </si>
  <si>
    <t xml:space="preserve">Move Hydrants (2)                            </t>
  </si>
  <si>
    <t xml:space="preserve">Maint - Portable Flushing Hydrants           </t>
  </si>
  <si>
    <t xml:space="preserve">Screw Lift-Aeration Part                     </t>
  </si>
  <si>
    <t xml:space="preserve">Portable Generator                           </t>
  </si>
  <si>
    <t xml:space="preserve">Hydraulic Press                              </t>
  </si>
  <si>
    <t xml:space="preserve">Drill Press                                  </t>
  </si>
  <si>
    <t xml:space="preserve">Telescoping Scaffold                         </t>
  </si>
  <si>
    <t xml:space="preserve">Ultra-Violet Sterilizer                      </t>
  </si>
  <si>
    <t xml:space="preserve">Portable Samplers (2)                        </t>
  </si>
  <si>
    <t xml:space="preserve">Refrigerator                                 </t>
  </si>
  <si>
    <t xml:space="preserve">Uffle Furnace                                </t>
  </si>
  <si>
    <t xml:space="preserve">Oven                                         </t>
  </si>
  <si>
    <t xml:space="preserve">Balance (analytical)                         </t>
  </si>
  <si>
    <t xml:space="preserve">Centrifuge                                   </t>
  </si>
  <si>
    <t xml:space="preserve">Incubator                                    </t>
  </si>
  <si>
    <t xml:space="preserve">Sterilizer(Autoclave)                        </t>
  </si>
  <si>
    <t xml:space="preserve">Incubator(Fecal)                             </t>
  </si>
  <si>
    <t xml:space="preserve">Specific Ion Meter                           </t>
  </si>
  <si>
    <t xml:space="preserve">Steam &amp; Hot Water Washer                     </t>
  </si>
  <si>
    <t xml:space="preserve">Air Pac                                      </t>
  </si>
  <si>
    <t xml:space="preserve">Utility Truck                                </t>
  </si>
  <si>
    <t xml:space="preserve">Portable Gantry                              </t>
  </si>
  <si>
    <t xml:space="preserve">Buffer                                       </t>
  </si>
  <si>
    <t xml:space="preserve">Vacuum Cleaner                               </t>
  </si>
  <si>
    <t xml:space="preserve">Tristand Pipe Vise                           </t>
  </si>
  <si>
    <t xml:space="preserve">Torch Cutting                                </t>
  </si>
  <si>
    <t xml:space="preserve">Work Benches                                 </t>
  </si>
  <si>
    <t xml:space="preserve">Site Work                                    </t>
  </si>
  <si>
    <t xml:space="preserve">Yard Piping                                  </t>
  </si>
  <si>
    <t xml:space="preserve">Emergency Overflow                           </t>
  </si>
  <si>
    <t xml:space="preserve">Screw Pumps Structures                       </t>
  </si>
  <si>
    <t xml:space="preserve">Grit Building                                </t>
  </si>
  <si>
    <t xml:space="preserve">Garage Building                              </t>
  </si>
  <si>
    <t xml:space="preserve">Control Building                             </t>
  </si>
  <si>
    <t xml:space="preserve">Chlorine Feed Equipment                      </t>
  </si>
  <si>
    <t xml:space="preserve">Hoists And Gantry                            </t>
  </si>
  <si>
    <t xml:space="preserve">Chemical Feed Equipment                      </t>
  </si>
  <si>
    <t xml:space="preserve">Standby Power Building                       </t>
  </si>
  <si>
    <t xml:space="preserve">Generator                                    </t>
  </si>
  <si>
    <t xml:space="preserve">Generator Fuel Tank                          </t>
  </si>
  <si>
    <t xml:space="preserve">Oxidation Ditch                              </t>
  </si>
  <si>
    <t xml:space="preserve">Secondary Clarifier                          </t>
  </si>
  <si>
    <t xml:space="preserve">Clarifier Equipment                          </t>
  </si>
  <si>
    <t xml:space="preserve">Clarif. Flow Splitter BO                     </t>
  </si>
  <si>
    <t xml:space="preserve">Sec. Sludge Decant Box                       </t>
  </si>
  <si>
    <t xml:space="preserve">Parshall Flume                               </t>
  </si>
  <si>
    <t xml:space="preserve">Chlorine Contact Basin                       </t>
  </si>
  <si>
    <t xml:space="preserve">Post Aeration Basin                          </t>
  </si>
  <si>
    <t xml:space="preserve">Sludge Concentration                         </t>
  </si>
  <si>
    <t xml:space="preserve">Ext. Electrical Work                         </t>
  </si>
  <si>
    <t xml:space="preserve">Unit Price Portion                           </t>
  </si>
  <si>
    <t xml:space="preserve">Eddycreek                                    </t>
  </si>
  <si>
    <t xml:space="preserve">Crowtown                                     </t>
  </si>
  <si>
    <t xml:space="preserve">Pumpkin Center                               </t>
  </si>
  <si>
    <t xml:space="preserve">Rebuild Pump-Pumpkin Center                  </t>
  </si>
  <si>
    <t xml:space="preserve">Improvements To Plant                        </t>
  </si>
  <si>
    <t xml:space="preserve">New Roof- WWTP                               </t>
  </si>
  <si>
    <t xml:space="preserve">Blower                                       </t>
  </si>
  <si>
    <t xml:space="preserve">Bushhog                                      </t>
  </si>
  <si>
    <t xml:space="preserve">Flowmeter                                    </t>
  </si>
  <si>
    <t xml:space="preserve">Disolved Oxygen Meter                        </t>
  </si>
  <si>
    <t xml:space="preserve">Low Temp Incubator                           </t>
  </si>
  <si>
    <t xml:space="preserve">Muffle Furnace                               </t>
  </si>
  <si>
    <t xml:space="preserve">Door Bar Screen                              </t>
  </si>
  <si>
    <t xml:space="preserve">Bar Screen                                   </t>
  </si>
  <si>
    <t xml:space="preserve">Septic System - WTP                          </t>
  </si>
  <si>
    <t xml:space="preserve">WTP Upgrade                                  </t>
  </si>
  <si>
    <t xml:space="preserve">Geothermal Heat Pump                         </t>
  </si>
  <si>
    <t xml:space="preserve">Comfort Aire 3182 Ton Heat Pump              </t>
  </si>
  <si>
    <t xml:space="preserve">Oxidation Ditch: Rotor, Caulking             </t>
  </si>
  <si>
    <t xml:space="preserve">[2] Sets of Stainless Steel Blades           </t>
  </si>
  <si>
    <t xml:space="preserve">Rebuilt Circular Clarifier                   </t>
  </si>
  <si>
    <t xml:space="preserve">Influent Meter                               </t>
  </si>
  <si>
    <t xml:space="preserve">Badger Flowmeter                             </t>
  </si>
  <si>
    <t xml:space="preserve">Panalarm Annicator System                    </t>
  </si>
  <si>
    <t xml:space="preserve">Superior Auto Valve                          </t>
  </si>
  <si>
    <t xml:space="preserve">Conveyor Belt                                </t>
  </si>
  <si>
    <t xml:space="preserve">Myers V2S20 Grinder Pump                     </t>
  </si>
  <si>
    <t xml:space="preserve">Replace Connection #1 Ditch Rotor            </t>
  </si>
  <si>
    <t xml:space="preserve">Generator Repair                             </t>
  </si>
  <si>
    <t xml:space="preserve">Repair Airator Panels                        </t>
  </si>
  <si>
    <t xml:space="preserve">Rebuilt Main Gear Dr-Clarifier               </t>
  </si>
  <si>
    <t xml:space="preserve">Shaft Repairs- WWTP                          </t>
  </si>
  <si>
    <t xml:space="preserve">Control System- WWTP                         </t>
  </si>
  <si>
    <t xml:space="preserve">10KW Exp Proof Heater                        </t>
  </si>
  <si>
    <t xml:space="preserve">Magna Rotor Drive Shaft Repairs              </t>
  </si>
  <si>
    <t xml:space="preserve">Mueller Strainer                             </t>
  </si>
  <si>
    <t xml:space="preserve">Electrical-Chem Injection Sys                </t>
  </si>
  <si>
    <t xml:space="preserve">Cleveland Gear-Clarifier                     </t>
  </si>
  <si>
    <t xml:space="preserve">4 Drawer File Cabinet                        </t>
  </si>
  <si>
    <t xml:space="preserve">Cash Register                                </t>
  </si>
  <si>
    <t xml:space="preserve">Legal File Draws/Chair                       </t>
  </si>
  <si>
    <t xml:space="preserve">Storage Cabinet (2)                          </t>
  </si>
  <si>
    <t xml:space="preserve">Conference Table                             </t>
  </si>
  <si>
    <t xml:space="preserve">Lamp Table                                   </t>
  </si>
  <si>
    <t xml:space="preserve">Conference Desk (3)                          </t>
  </si>
  <si>
    <t xml:space="preserve">Secretary Desk                               </t>
  </si>
  <si>
    <t xml:space="preserve">Credenza                                     </t>
  </si>
  <si>
    <t xml:space="preserve">Three Pass Settee                            </t>
  </si>
  <si>
    <t xml:space="preserve">20 Stack Chairs                              </t>
  </si>
  <si>
    <t xml:space="preserve">Drinking Fountain                            </t>
  </si>
  <si>
    <t xml:space="preserve">Printer Table &amp; Stand                        </t>
  </si>
  <si>
    <t xml:space="preserve">Shelving                                     </t>
  </si>
  <si>
    <t xml:space="preserve">Table                                        </t>
  </si>
  <si>
    <t xml:space="preserve">Desk                                         </t>
  </si>
  <si>
    <t xml:space="preserve">2 Side Chairs                                </t>
  </si>
  <si>
    <t xml:space="preserve">Drafting Table &amp; Stool                       </t>
  </si>
  <si>
    <t xml:space="preserve">Water Cooler                                 </t>
  </si>
  <si>
    <t xml:space="preserve">Microscope                                   </t>
  </si>
  <si>
    <t xml:space="preserve">Phone System                                 </t>
  </si>
  <si>
    <t xml:space="preserve">File Cabinet                                 </t>
  </si>
  <si>
    <t xml:space="preserve">Computer                                     </t>
  </si>
  <si>
    <t xml:space="preserve">Software                                     </t>
  </si>
  <si>
    <t xml:space="preserve">Panasonic Typewriter                         </t>
  </si>
  <si>
    <t xml:space="preserve">Printer Stand                                </t>
  </si>
  <si>
    <t xml:space="preserve">City Map                                     </t>
  </si>
  <si>
    <t xml:space="preserve">3 Office Chairs                              </t>
  </si>
  <si>
    <t xml:space="preserve">2 Office Chairs                              </t>
  </si>
  <si>
    <t xml:space="preserve">IBM 9401-150 Computer                        </t>
  </si>
  <si>
    <t xml:space="preserve">Shredder                                     </t>
  </si>
  <si>
    <t xml:space="preserve">Copier Office                                </t>
  </si>
  <si>
    <t xml:space="preserve">Copier Water Plant                           </t>
  </si>
  <si>
    <t xml:space="preserve">Telephone System                             </t>
  </si>
  <si>
    <t xml:space="preserve">Radio System                                 </t>
  </si>
  <si>
    <t xml:space="preserve">Computer Upgrade                             </t>
  </si>
  <si>
    <t xml:space="preserve">Epson DFX-8500                               </t>
  </si>
  <si>
    <t xml:space="preserve">7 Tables                                     </t>
  </si>
  <si>
    <t xml:space="preserve">Office Furniture                             </t>
  </si>
  <si>
    <t xml:space="preserve">Stove/Microwave WTP                          </t>
  </si>
  <si>
    <t xml:space="preserve">Drive Thru Console                           </t>
  </si>
  <si>
    <t xml:space="preserve">Refridgerator-WTP                            </t>
  </si>
  <si>
    <t xml:space="preserve">Dell Computer                                </t>
  </si>
  <si>
    <t xml:space="preserve">MJK Model 704 Transducer                     </t>
  </si>
  <si>
    <t xml:space="preserve">Computer Servers                             </t>
  </si>
  <si>
    <t xml:space="preserve">Computer &amp; Software                          </t>
  </si>
  <si>
    <t xml:space="preserve">Refridgerator                                </t>
  </si>
  <si>
    <t xml:space="preserve">Stove &amp; Refridgerator                        </t>
  </si>
  <si>
    <t xml:space="preserve">Cabinets                                     </t>
  </si>
  <si>
    <t xml:space="preserve">Sink                                         </t>
  </si>
  <si>
    <t xml:space="preserve">Laptop-J. Noel                               </t>
  </si>
  <si>
    <t xml:space="preserve">WTP Computer                                 </t>
  </si>
  <si>
    <t xml:space="preserve">Copier-WTP                                   </t>
  </si>
  <si>
    <t xml:space="preserve">Copier-WWTP                                  </t>
  </si>
  <si>
    <t xml:space="preserve">Samsung Phone System                         </t>
  </si>
  <si>
    <t xml:space="preserve">[2]  Dell Optiplex 330 Core2 P.C.'s          </t>
  </si>
  <si>
    <t xml:space="preserve">Dell Optiplex Bus Sys w/20" Display          </t>
  </si>
  <si>
    <t xml:space="preserve">Dell PC                                      </t>
  </si>
  <si>
    <t xml:space="preserve">Dell Laser Printer                           </t>
  </si>
  <si>
    <t xml:space="preserve">Laptop                                       </t>
  </si>
  <si>
    <t xml:space="preserve">Tracy's Computer                             </t>
  </si>
  <si>
    <t xml:space="preserve">Shop Heaters                                 </t>
  </si>
  <si>
    <t xml:space="preserve">Printer                                      </t>
  </si>
  <si>
    <t xml:space="preserve">Dell Optiplex 3010 32 Bit Win 7              </t>
  </si>
  <si>
    <t xml:space="preserve">QSI Computer System                          </t>
  </si>
  <si>
    <t xml:space="preserve">Dell 2355dn Lazer MFP Prnter                 </t>
  </si>
  <si>
    <t xml:space="preserve">Dell Optiplex Business Tower                 </t>
  </si>
  <si>
    <t xml:space="preserve">[3] Dell Optiplex Business PC                </t>
  </si>
  <si>
    <t xml:space="preserve">2 Well Sub Sewer Pumps                       </t>
  </si>
  <si>
    <t xml:space="preserve">Rebuilt Pump- Sewer                          </t>
  </si>
  <si>
    <t xml:space="preserve">Repairs Sewer PumpslMotr                     </t>
  </si>
  <si>
    <t xml:space="preserve">Repair Hill &amp; Dale Pump                      </t>
  </si>
  <si>
    <t xml:space="preserve">Wastewater Pump (Barnes)                     </t>
  </si>
  <si>
    <t xml:space="preserve">Hydraulic Pumps                              </t>
  </si>
  <si>
    <t xml:space="preserve">two Pumps Varmintrace                        </t>
  </si>
  <si>
    <t xml:space="preserve">Wal-Mart Lift Station                        </t>
  </si>
  <si>
    <t xml:space="preserve">Fence Lift Stations                          </t>
  </si>
  <si>
    <t xml:space="preserve">Pumps                                        </t>
  </si>
  <si>
    <t xml:space="preserve">Grinder Pump                                 </t>
  </si>
  <si>
    <t xml:space="preserve">Pump Station- Pumpkin Center                 </t>
  </si>
  <si>
    <t xml:space="preserve">APX 100 Analytical                           </t>
  </si>
  <si>
    <t xml:space="preserve">Flow Meter Sencer                            </t>
  </si>
  <si>
    <t xml:space="preserve">Pump Grinder                                 </t>
  </si>
  <si>
    <t xml:space="preserve">3" Pump                                      </t>
  </si>
  <si>
    <t xml:space="preserve">Actuator                                     </t>
  </si>
  <si>
    <t xml:space="preserve">Spectro Meter                                </t>
  </si>
  <si>
    <t xml:space="preserve">Jar Tester                                   </t>
  </si>
  <si>
    <t xml:space="preserve">Tubidimeters                                 </t>
  </si>
  <si>
    <t xml:space="preserve">Pilot System Kit                             </t>
  </si>
  <si>
    <t xml:space="preserve">Turb Meter                                   </t>
  </si>
  <si>
    <t xml:space="preserve">Turbidimeters                                </t>
  </si>
  <si>
    <t xml:space="preserve">Chlorine Syste,                              </t>
  </si>
  <si>
    <t xml:space="preserve">DO-PH Meter &amp; Probe                          </t>
  </si>
  <si>
    <t xml:space="preserve">Chlorine Leak Detector                       </t>
  </si>
  <si>
    <t xml:space="preserve">[2] WT-3600 Eagle Electronis                 </t>
  </si>
  <si>
    <t xml:space="preserve">Zoeller G840 Grinder Pump                    </t>
  </si>
  <si>
    <t xml:space="preserve">New Myers Pump                               </t>
  </si>
  <si>
    <t xml:space="preserve">Myers Pump 30HP                              </t>
  </si>
  <si>
    <t xml:space="preserve">Sulfer Dioxide Alarm                         </t>
  </si>
  <si>
    <t xml:space="preserve">VR-16S Sulfer Dioxide Regulator              </t>
  </si>
  <si>
    <t xml:space="preserve">31/2" Dodge Expansion Bearing                </t>
  </si>
  <si>
    <t xml:space="preserve">Titrimeter                                   </t>
  </si>
  <si>
    <t xml:space="preserve">Dry bath &amp; Sterilizer                        </t>
  </si>
  <si>
    <t xml:space="preserve">Rebuild HOM Pump                             </t>
  </si>
  <si>
    <t xml:space="preserve">Motor for Sand Pump                          </t>
  </si>
  <si>
    <t xml:space="preserve">Screw Pump Repair                            </t>
  </si>
  <si>
    <t xml:space="preserve">Screw Pump Repairs                           </t>
  </si>
  <si>
    <t xml:space="preserve">Repairs on Sulfinator                        </t>
  </si>
  <si>
    <t xml:space="preserve">Rebuilt 40HP Motor                           </t>
  </si>
  <si>
    <t xml:space="preserve">PV-2 Mixer Gear                              </t>
  </si>
  <si>
    <t xml:space="preserve">Undercounter Dishwasher                      </t>
  </si>
  <si>
    <t xml:space="preserve">PPL 1200 J Mechanical Split Seal             </t>
  </si>
  <si>
    <t xml:space="preserve">Sand Pump with Fittings                      </t>
  </si>
  <si>
    <t xml:space="preserve">[4] Controllers for filter backwash          </t>
  </si>
  <si>
    <t xml:space="preserve">Bearing Assembly for Screw Pump              </t>
  </si>
  <si>
    <t xml:space="preserve">Sand Pump                                    </t>
  </si>
  <si>
    <t xml:space="preserve">North Aerator replace Vent                   </t>
  </si>
  <si>
    <t xml:space="preserve">Myers Belzona Pump                           </t>
  </si>
  <si>
    <t xml:space="preserve">PACO Pump                                    </t>
  </si>
  <si>
    <t xml:space="preserve">Myers Pump                                   </t>
  </si>
  <si>
    <t xml:space="preserve">Grit Pump Repairs                            </t>
  </si>
  <si>
    <t xml:space="preserve">Water Pump                                   </t>
  </si>
  <si>
    <t xml:space="preserve">WTP - Pump Replacement                       </t>
  </si>
  <si>
    <t xml:space="preserve">WTP - Pumps &amp; Control Panel                  </t>
  </si>
  <si>
    <t xml:space="preserve">WWTP - New Pump                              </t>
  </si>
  <si>
    <t xml:space="preserve">Sewage Disposal Plant                        </t>
  </si>
  <si>
    <t xml:space="preserve">Pirana Pump                                  </t>
  </si>
  <si>
    <t xml:space="preserve">Sewage Treatment Plant                       </t>
  </si>
  <si>
    <t xml:space="preserve">Rewiring Barkley Lake                        </t>
  </si>
  <si>
    <t xml:space="preserve">Reworking Lake Plant                         </t>
  </si>
  <si>
    <t xml:space="preserve">Reworking Lake Project                       </t>
  </si>
  <si>
    <t xml:space="preserve">Gravel Road                                  </t>
  </si>
  <si>
    <t xml:space="preserve">Gate                                         </t>
  </si>
  <si>
    <t xml:space="preserve">James R. Kevil                               </t>
  </si>
  <si>
    <t xml:space="preserve">Declornation System                          </t>
  </si>
  <si>
    <t xml:space="preserve">Gas Meter                                    </t>
  </si>
  <si>
    <t xml:space="preserve">Chlorination System                          </t>
  </si>
  <si>
    <t xml:space="preserve">Air Release Valve                            </t>
  </si>
  <si>
    <t xml:space="preserve">Storage BLDG-Pumpkin CTR                     </t>
  </si>
  <si>
    <t xml:space="preserve">Carport-WWTP                                 </t>
  </si>
  <si>
    <t xml:space="preserve">Sewer System                                 </t>
  </si>
  <si>
    <t xml:space="preserve">Sewer Eval                                   </t>
  </si>
  <si>
    <t xml:space="preserve">Sewer Eval-Addition                          </t>
  </si>
  <si>
    <t xml:space="preserve">Filter Control Upgrade                       </t>
  </si>
  <si>
    <t xml:space="preserve">Pro-Touch Camera                             </t>
  </si>
  <si>
    <t xml:space="preserve">Surveillance Camera                          </t>
  </si>
  <si>
    <t xml:space="preserve">Rebuilt 400HP Motor                          </t>
  </si>
  <si>
    <t xml:space="preserve">Rockwell Security System                     </t>
  </si>
  <si>
    <t xml:space="preserve">Lab Equipment                                </t>
  </si>
  <si>
    <t xml:space="preserve">Big Easy Lift &amp; 1450lb lift Magnet           </t>
  </si>
  <si>
    <t xml:space="preserve">Roof                                         </t>
  </si>
  <si>
    <t xml:space="preserve">Parking Lot-WWTP                             </t>
  </si>
  <si>
    <t xml:space="preserve">Rebuild Chlorination System                  </t>
  </si>
  <si>
    <t xml:space="preserve">Road at Sewer Plant                          </t>
  </si>
  <si>
    <t xml:space="preserve">WW Pump                                      </t>
  </si>
  <si>
    <t xml:space="preserve">Chlorine Equipment                           </t>
  </si>
  <si>
    <t xml:space="preserve">Pumpkin Center Lift Station Pump/Wiring      </t>
  </si>
  <si>
    <t>Group:  Sewer Lines &amp; Laterals</t>
  </si>
  <si>
    <t xml:space="preserve">Misc                                         </t>
  </si>
  <si>
    <t xml:space="preserve">Dixie Heights                                </t>
  </si>
  <si>
    <t xml:space="preserve">Cherry Avenue                                </t>
  </si>
  <si>
    <t xml:space="preserve">Lowery Addition                              </t>
  </si>
  <si>
    <t xml:space="preserve">Rucy Cantrell Addition                       </t>
  </si>
  <si>
    <t xml:space="preserve">Rev. Sharing                                 </t>
  </si>
  <si>
    <t xml:space="preserve">Sewer Line To Park &amp; Pum                     </t>
  </si>
  <si>
    <t xml:space="preserve">Sewer Mains                                  </t>
  </si>
  <si>
    <t xml:space="preserve">Sewer Line-Sandlick Rd                       </t>
  </si>
  <si>
    <t xml:space="preserve">Dillingham Capps                             </t>
  </si>
  <si>
    <t xml:space="preserve">Freddie Cummins                              </t>
  </si>
  <si>
    <t xml:space="preserve">Airport Road                                 </t>
  </si>
  <si>
    <t xml:space="preserve">Lakewood                                     </t>
  </si>
  <si>
    <t xml:space="preserve">Greenhills/Hillview                          </t>
  </si>
  <si>
    <t xml:space="preserve">Gilkey Sewer                                 </t>
  </si>
  <si>
    <t xml:space="preserve">Main Street                                  </t>
  </si>
  <si>
    <t xml:space="preserve">Sandlick Road                                </t>
  </si>
  <si>
    <t xml:space="preserve">Hopkinsville Road                            </t>
  </si>
  <si>
    <t xml:space="preserve">Ball Park                                    </t>
  </si>
  <si>
    <t xml:space="preserve">Gilkey Property                              </t>
  </si>
  <si>
    <t xml:space="preserve">City Alley                                   </t>
  </si>
  <si>
    <t xml:space="preserve">Old Disposal Plant                           </t>
  </si>
  <si>
    <t xml:space="preserve">Repairs To Sewer Lines                       </t>
  </si>
  <si>
    <t xml:space="preserve">Stone Street                                 </t>
  </si>
  <si>
    <t xml:space="preserve">Skyline                                      </t>
  </si>
  <si>
    <t xml:space="preserve">62 East                                      </t>
  </si>
  <si>
    <t xml:space="preserve">Mechanic Street                              </t>
  </si>
  <si>
    <t xml:space="preserve">South Jefferson                              </t>
  </si>
  <si>
    <t xml:space="preserve">City Park                                    </t>
  </si>
  <si>
    <t xml:space="preserve">Cox Street                                   </t>
  </si>
  <si>
    <t xml:space="preserve">Crowtown/Lake Rabbit                         </t>
  </si>
  <si>
    <t xml:space="preserve">HWY 62 East                                  </t>
  </si>
  <si>
    <t xml:space="preserve">Taco John's- Lift Station                    </t>
  </si>
  <si>
    <t xml:space="preserve">Cardinal Lane                                </t>
  </si>
  <si>
    <t xml:space="preserve">Stegar Street                                </t>
  </si>
  <si>
    <t xml:space="preserve">Wal-Mart                                     </t>
  </si>
  <si>
    <t xml:space="preserve">Pumpkin center                               </t>
  </si>
  <si>
    <t xml:space="preserve">Hester Drive                                 </t>
  </si>
  <si>
    <t xml:space="preserve">Blacktop-Pumpkin Center                      </t>
  </si>
  <si>
    <t xml:space="preserve">293 North Skyline                            </t>
  </si>
  <si>
    <t xml:space="preserve">Stephens &amp; Oak                               </t>
  </si>
  <si>
    <t xml:space="preserve">Cardinal Lane Lift Station                   </t>
  </si>
  <si>
    <t xml:space="preserve">Meter Lift Station                           </t>
  </si>
  <si>
    <t xml:space="preserve">Calvert Street Lift                          </t>
  </si>
  <si>
    <t xml:space="preserve">Skyline Drive Lift                           </t>
  </si>
  <si>
    <t xml:space="preserve">Stone St Ext                                 </t>
  </si>
  <si>
    <t xml:space="preserve">Varmit Trace 900 Block                       </t>
  </si>
  <si>
    <t xml:space="preserve">Varmit Trace Lift Station                    </t>
  </si>
  <si>
    <t xml:space="preserve">Cave St                                      </t>
  </si>
  <si>
    <t xml:space="preserve">Upgrades                                     </t>
  </si>
  <si>
    <t xml:space="preserve">Sewer Taps                                   </t>
  </si>
  <si>
    <t xml:space="preserve">Tap Ons                                      </t>
  </si>
  <si>
    <t xml:space="preserve">Sewer Tap Ons                                </t>
  </si>
  <si>
    <t xml:space="preserve">Dixie Heights Sewer                          </t>
  </si>
  <si>
    <t xml:space="preserve">DO Meter                                     </t>
  </si>
  <si>
    <t xml:space="preserve">Sewer Line IMPR-Dixie Heights                </t>
  </si>
  <si>
    <t xml:space="preserve">Sewer Laterals                               </t>
  </si>
  <si>
    <t xml:space="preserve">Sewer Tap                                    </t>
  </si>
  <si>
    <t xml:space="preserve">North Side AARA A2 09-11                     </t>
  </si>
  <si>
    <t xml:space="preserve">Sewer KIA                                    </t>
  </si>
  <si>
    <t xml:space="preserve">Jeff Watson Road Sewer                       </t>
  </si>
  <si>
    <t xml:space="preserve">Jeff Watson Road-Additional                  </t>
  </si>
  <si>
    <t xml:space="preserve">2016 Sewer Tap                               </t>
  </si>
  <si>
    <t xml:space="preserve">Sewer Connection Upgrade                     </t>
  </si>
  <si>
    <t xml:space="preserve">Deerfield                                    </t>
  </si>
  <si>
    <t xml:space="preserve">Hillcrest Drive                              </t>
  </si>
  <si>
    <t xml:space="preserve">Cedar Creek Road                             </t>
  </si>
  <si>
    <t xml:space="preserve">293 South                                    </t>
  </si>
  <si>
    <t xml:space="preserve">Country Club                                 </t>
  </si>
  <si>
    <t xml:space="preserve">Silver Star                                  </t>
  </si>
  <si>
    <t xml:space="preserve">Truck Line                                   </t>
  </si>
  <si>
    <t xml:space="preserve">Miscellaneous                                </t>
  </si>
  <si>
    <t>Group:  Tools &amp; Equipment</t>
  </si>
  <si>
    <t xml:space="preserve">Welder Rev Sharing                           </t>
  </si>
  <si>
    <t xml:space="preserve">Sewer Plant Meter                            </t>
  </si>
  <si>
    <t xml:space="preserve">15 Poles                                     </t>
  </si>
  <si>
    <t xml:space="preserve">RD 619 Rock Drill                            </t>
  </si>
  <si>
    <t xml:space="preserve">Mueller-Tapping Machine                      </t>
  </si>
  <si>
    <t xml:space="preserve">Chloride Probe                               </t>
  </si>
  <si>
    <t xml:space="preserve">Motor                                        </t>
  </si>
  <si>
    <t xml:space="preserve">Equipment                                    </t>
  </si>
  <si>
    <t xml:space="preserve">Amperometric                                 </t>
  </si>
  <si>
    <t xml:space="preserve">ABS Grinder Pump                             </t>
  </si>
  <si>
    <t xml:space="preserve">Lime/Flouride Feeders                        </t>
  </si>
  <si>
    <t xml:space="preserve">Surge Protectors                             </t>
  </si>
  <si>
    <t xml:space="preserve">Floor Jack                                   </t>
  </si>
  <si>
    <t xml:space="preserve">Ion Meter                                    </t>
  </si>
  <si>
    <t xml:space="preserve">Trailer                                      </t>
  </si>
  <si>
    <t xml:space="preserve">Meter                                        </t>
  </si>
  <si>
    <t xml:space="preserve">Meter Test Bench                             </t>
  </si>
  <si>
    <t xml:space="preserve">2 Model 259 Flow Recorder                    </t>
  </si>
  <si>
    <t xml:space="preserve">Fisher Metal Detector                        </t>
  </si>
  <si>
    <t xml:space="preserve">Fisher Leak Detector                         </t>
  </si>
  <si>
    <t xml:space="preserve">Gemgm148 Radio                               </t>
  </si>
  <si>
    <t xml:space="preserve">Misc Tool Falders                            </t>
  </si>
  <si>
    <t xml:space="preserve">Modular Soil Support                         </t>
  </si>
  <si>
    <t xml:space="preserve">Above Ground Storage                         </t>
  </si>
  <si>
    <t xml:space="preserve">Model 1151 Smart                             </t>
  </si>
  <si>
    <t xml:space="preserve">PH Meter                                     </t>
  </si>
  <si>
    <t xml:space="preserve">1 Ton Chain Hoist                            </t>
  </si>
  <si>
    <t xml:space="preserve">10 Chart Recorder &amp; Gas                      </t>
  </si>
  <si>
    <t xml:space="preserve">12" Chart Recorder                           </t>
  </si>
  <si>
    <t xml:space="preserve">Water Totalizer                              </t>
  </si>
  <si>
    <t xml:space="preserve">Pump Porta                                   </t>
  </si>
  <si>
    <t xml:space="preserve">Blacktop Cutter                              </t>
  </si>
  <si>
    <t xml:space="preserve">5 FT Mower                                   </t>
  </si>
  <si>
    <t xml:space="preserve">2.5 Yard Dumping Hopper                      </t>
  </si>
  <si>
    <t xml:space="preserve">Colorimeter Pocket                           </t>
  </si>
  <si>
    <t xml:space="preserve">Chain For Bar Screen                         </t>
  </si>
  <si>
    <t xml:space="preserve">Jack Hammer                                  </t>
  </si>
  <si>
    <t xml:space="preserve">2-3 HP Motors                                </t>
  </si>
  <si>
    <t xml:space="preserve">Meter Reader System                          </t>
  </si>
  <si>
    <t xml:space="preserve">Tractor Mower-Hutson                         </t>
  </si>
  <si>
    <t xml:space="preserve">10HP Pump                                    </t>
  </si>
  <si>
    <t xml:space="preserve">Meter Reader Battery                         </t>
  </si>
  <si>
    <t xml:space="preserve">Radio System-Meter Truck                     </t>
  </si>
  <si>
    <t xml:space="preserve">Bucket &amp; Teeth Backhoe                       </t>
  </si>
  <si>
    <t xml:space="preserve">20HP Nonclog Pump                            </t>
  </si>
  <si>
    <t xml:space="preserve">Hand Held System                             </t>
  </si>
  <si>
    <t xml:space="preserve">John Deere 757 Mower                         </t>
  </si>
  <si>
    <t xml:space="preserve">John Deere LX 280 Mower                      </t>
  </si>
  <si>
    <t xml:space="preserve">Pressure Washer                              </t>
  </si>
  <si>
    <t xml:space="preserve">Water Fountain                               </t>
  </si>
  <si>
    <t xml:space="preserve">Spectrophometer                              </t>
  </si>
  <si>
    <t xml:space="preserve">Mower                                        </t>
  </si>
  <si>
    <t xml:space="preserve">Washer &amp; Dryer                               </t>
  </si>
  <si>
    <t xml:space="preserve">SDI Water System                             </t>
  </si>
  <si>
    <t xml:space="preserve">Heaters &amp; Thermostats                        </t>
  </si>
  <si>
    <t xml:space="preserve">ZTR Mower                                    </t>
  </si>
  <si>
    <t xml:space="preserve">Ice Maker                                    </t>
  </si>
  <si>
    <t xml:space="preserve">Rotary Tiller                                </t>
  </si>
  <si>
    <t xml:space="preserve">GPS &amp; TomTom                                 </t>
  </si>
  <si>
    <t xml:space="preserve">Air Compressor                               </t>
  </si>
  <si>
    <t xml:space="preserve">WTP-Ananyzer                                 </t>
  </si>
  <si>
    <t xml:space="preserve">Trash Pump                                   </t>
  </si>
  <si>
    <t xml:space="preserve">Motors-WTP                                   </t>
  </si>
  <si>
    <t xml:space="preserve">Circuit Breaker                              </t>
  </si>
  <si>
    <t xml:space="preserve">1' Backhoe Bucket                            </t>
  </si>
  <si>
    <t xml:space="preserve">[1] Vibe Plate                               </t>
  </si>
  <si>
    <t xml:space="preserve">[3] 9000ES Generators                        </t>
  </si>
  <si>
    <t xml:space="preserve">Cub Cadet Rear Tine Tiller                   </t>
  </si>
  <si>
    <t xml:space="preserve">PT-30 Piercing Tool                          </t>
  </si>
  <si>
    <t xml:space="preserve">Electronic Hoist S# 2843                     </t>
  </si>
  <si>
    <t xml:space="preserve">3PHS Motor                                   </t>
  </si>
  <si>
    <t xml:space="preserve">Saw &amp; Blade                                  </t>
  </si>
  <si>
    <t xml:space="preserve">Square D Starter                             </t>
  </si>
  <si>
    <t xml:space="preserve">4&amp;5 Hole Rotor Blades                        </t>
  </si>
  <si>
    <t xml:space="preserve">Surge Suppressor                             </t>
  </si>
  <si>
    <t xml:space="preserve">590SM Case Backhoe                           </t>
  </si>
  <si>
    <t xml:space="preserve">Repairs To Mower                             </t>
  </si>
  <si>
    <t xml:space="preserve">Filter Belt Press                            </t>
  </si>
  <si>
    <t xml:space="preserve">Saw &amp; Saw Clamp                              </t>
  </si>
  <si>
    <t xml:space="preserve">Chain Hoist 2Ton 20Ft Lift                   </t>
  </si>
  <si>
    <t xml:space="preserve">Sewer Jetter                                 </t>
  </si>
  <si>
    <t xml:space="preserve">Portable Auto Flushing Hydrant               </t>
  </si>
  <si>
    <t xml:space="preserve">Hydrant Flow Tester/Diffuser                 </t>
  </si>
  <si>
    <t xml:space="preserve">Adapter For Pro 35 Pump 115V                 </t>
  </si>
  <si>
    <t xml:space="preserve">Backhoe                                      </t>
  </si>
  <si>
    <t xml:space="preserve">Cub Cadet Lawn Trailer                       </t>
  </si>
  <si>
    <t xml:space="preserve">WWTP - New Cleaveland Gear Box               </t>
  </si>
  <si>
    <t xml:space="preserve">Maint. - Mower/Tractor                       </t>
  </si>
  <si>
    <t xml:space="preserve">WWTP - New Hydromatic                        </t>
  </si>
  <si>
    <t xml:space="preserve">Meter Setting                                </t>
  </si>
  <si>
    <t xml:space="preserve">WWTP - New Spectrophotometer                 </t>
  </si>
  <si>
    <t xml:space="preserve">3 Split System                               </t>
  </si>
  <si>
    <t xml:space="preserve">Tube Settlees                                </t>
  </si>
  <si>
    <t xml:space="preserve">Transmission Mains                           </t>
  </si>
  <si>
    <t xml:space="preserve">Transmision Mains                            </t>
  </si>
  <si>
    <t xml:space="preserve">Lyon Co. Water Dist-Line                     </t>
  </si>
  <si>
    <t xml:space="preserve">Beshear &amp; Heaton Lines                       </t>
  </si>
  <si>
    <t>Group:  Water Tower</t>
  </si>
  <si>
    <t xml:space="preserve">Water Tower                                  </t>
  </si>
  <si>
    <t xml:space="preserve">Two-Level System                             </t>
  </si>
  <si>
    <t xml:space="preserve">Industrial Park Water Tank                   </t>
  </si>
  <si>
    <t>Water Tower</t>
  </si>
  <si>
    <t xml:space="preserve">Outbuilding  Chemical Storage                          </t>
  </si>
  <si>
    <t>Administration Office Furn &amp; Equip</t>
  </si>
  <si>
    <t>WTP Office Furn &amp; Equip</t>
  </si>
  <si>
    <t>Maintenance Office Furn &amp; Equip</t>
  </si>
  <si>
    <t xml:space="preserve">Improvements - Jimmy Wallace                          </t>
  </si>
  <si>
    <t>Fire Hydrants</t>
  </si>
  <si>
    <t xml:space="preserve">Group:  Water Distribution &amp; Transmission Mains </t>
  </si>
  <si>
    <t>TOTAL WATER DISTRIBUTION &amp; TRANSMISSION MAINS</t>
  </si>
  <si>
    <t>Group:  Misc Buildings &amp; Improvements</t>
  </si>
  <si>
    <t>Office Bldg &amp; Improvements</t>
  </si>
  <si>
    <t>Maintenance Bldg &amp; Improvements</t>
  </si>
  <si>
    <t>Group:  Water Treatment Plant &amp; Pumping Equipment</t>
  </si>
  <si>
    <t>TOTAL WATER TREATMENT &amp; PUMPING EQUIP</t>
  </si>
  <si>
    <t>TOTAL SEWER DISPOSAL &amp; TREATMENT</t>
  </si>
  <si>
    <t>TOTAL SEWER LINES AND LATERALS</t>
  </si>
  <si>
    <t>Maintenance Tools &amp; Equipment</t>
  </si>
  <si>
    <t>WTP Small Tools &amp; Equipment</t>
  </si>
  <si>
    <t>Water Towers</t>
  </si>
  <si>
    <t>Group:  Office Furniture &amp; Equipment</t>
  </si>
  <si>
    <t>WWTP Autos &amp; Trucks</t>
  </si>
  <si>
    <t>Maintenance Autos &amp; Trucks</t>
  </si>
  <si>
    <t>Total Administration Assets</t>
  </si>
  <si>
    <t>FYE: 6/30/2019 DEPRECIABLE ASSETS - ADMINISTRATION</t>
  </si>
  <si>
    <t>FYE: 6/30/2019 DEPRECIABLE ASSETS - WATER TREATMENT &amp; DISTRIBUTION</t>
  </si>
  <si>
    <t>TOTAL WATER ASSETS</t>
  </si>
  <si>
    <t>FYE: 6/30/2019 DEPRECIABLE ASSETS - SEWER PLANT &amp; INFRASTRUCTURE</t>
  </si>
  <si>
    <t>TOTAL SEWER ASSETS</t>
  </si>
  <si>
    <t>TOTAL MAINTENANCE ASSETS</t>
  </si>
  <si>
    <t>FYE: 6/30/2019 DEPRECIABLE ASSETS - MAINTENANCE DEPARTMENT</t>
  </si>
  <si>
    <t xml:space="preserve">Piping For Treatment Plant                  </t>
  </si>
  <si>
    <t>62.5</t>
  </si>
  <si>
    <t>40</t>
  </si>
  <si>
    <t>20</t>
  </si>
  <si>
    <t>37.5</t>
  </si>
  <si>
    <t>27.5</t>
  </si>
  <si>
    <t xml:space="preserve">VFD Motors &amp; Install                         </t>
  </si>
  <si>
    <t>10</t>
  </si>
  <si>
    <t>50</t>
  </si>
  <si>
    <t>45</t>
  </si>
  <si>
    <t>12.5</t>
  </si>
  <si>
    <t>17.5</t>
  </si>
  <si>
    <t>22.5</t>
  </si>
  <si>
    <t>Yrs in</t>
  </si>
  <si>
    <t>Revised Prior</t>
  </si>
  <si>
    <t>Revised Current</t>
  </si>
  <si>
    <t>6/30/19</t>
  </si>
  <si>
    <t>Revised Ending</t>
  </si>
  <si>
    <t>Net Book Value</t>
  </si>
  <si>
    <t>15</t>
  </si>
  <si>
    <t>5</t>
  </si>
  <si>
    <t>7</t>
  </si>
  <si>
    <t xml:space="preserve">Rebuild Pumpkin Center  LS                     </t>
  </si>
  <si>
    <t>Pumping Equipment</t>
  </si>
  <si>
    <t>Lab Equipment</t>
  </si>
  <si>
    <t>Treatment Equipment</t>
  </si>
  <si>
    <t>Tools, Shop &amp; Garage Equipment</t>
  </si>
  <si>
    <t>Lift Stations</t>
  </si>
  <si>
    <t xml:space="preserve">Group:  Structures and Improvements </t>
  </si>
  <si>
    <t>NARUC</t>
  </si>
  <si>
    <t>Life</t>
  </si>
  <si>
    <t>Lab Equipment, Tools, Shop &amp; Garage</t>
  </si>
  <si>
    <t>Line Extensions</t>
  </si>
  <si>
    <t>Skyline Tank Repairs</t>
  </si>
  <si>
    <t>Depreciation after NARUC adjustments AND Pro Forma Assets Placed in Use</t>
  </si>
  <si>
    <t>Line Extension Soft Costs **</t>
  </si>
  <si>
    <t>** Amortized lesser of project life or loan term</t>
  </si>
  <si>
    <t>Skyline Tank Soft Costs **</t>
  </si>
  <si>
    <t>Department / Asset Group</t>
  </si>
  <si>
    <t>Administration</t>
  </si>
  <si>
    <t>Office Furniture &amp; Equipment</t>
  </si>
  <si>
    <t>Misc Buildings &amp; Improvements</t>
  </si>
  <si>
    <t>Autos &amp; Trucks</t>
  </si>
  <si>
    <t>Water Treatment &amp; Distribution</t>
  </si>
  <si>
    <t>Water Distribution &amp; Transmission Mains</t>
  </si>
  <si>
    <t>Water Treatment Plant &amp; Pumping Equipment</t>
  </si>
  <si>
    <t>Lab Equipment, Tools, Shop &amp; Garage Equip</t>
  </si>
  <si>
    <t>New Assets placed in Service</t>
  </si>
  <si>
    <t xml:space="preserve"> Administration Depreciation</t>
  </si>
  <si>
    <t>Water Depreciation</t>
  </si>
  <si>
    <t>Wastewater Treatment &amp; Disposal</t>
  </si>
  <si>
    <t>Wastewater Disposal &amp; Treatment</t>
  </si>
  <si>
    <t>Sewer Lines &amp; Laterals</t>
  </si>
  <si>
    <t xml:space="preserve">2003 Chevy S10 - David Scott                     </t>
  </si>
  <si>
    <t>Maintenance</t>
  </si>
  <si>
    <t>Tools &amp; Equipment</t>
  </si>
  <si>
    <t>PWWC Total Depreciation Comparison</t>
  </si>
  <si>
    <t>FY2019</t>
  </si>
  <si>
    <t>Pro Forma</t>
  </si>
  <si>
    <t>REVISIONS TO SPREADSHEET PSC 2-13 NARUC Depreciation</t>
  </si>
  <si>
    <t xml:space="preserve">     (Revisions to asset lives are shown in red text in each tab.)</t>
  </si>
  <si>
    <t>PRIOR TO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</si>
</sst>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_(* #,##0.0_);_(* \(#,##0.0\);_(* &quot;-&quot;??_);_(@_)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49" fontId="2" fillId="0" borderId="0" xfId="0" applyNumberFormat="1" applyFont="1"/>
    <xf numFmtId="0" fontId="3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6" fillId="0" borderId="0" xfId="0" applyFont="1"/>
    <xf numFmtId="0" fontId="6" fillId="0" borderId="0" xfId="0" quotePrefix="1" applyFont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6" fillId="0" borderId="3" xfId="0" applyNumberFormat="1" applyFont="1" applyBorder="1"/>
    <xf numFmtId="49" fontId="6" fillId="0" borderId="0" xfId="0" applyNumberFormat="1" applyFont="1" applyAlignment="1"/>
    <xf numFmtId="4" fontId="6" fillId="0" borderId="3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9" fillId="0" borderId="0" xfId="1" applyFont="1"/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/>
    <xf numFmtId="4" fontId="6" fillId="0" borderId="1" xfId="0" applyNumberFormat="1" applyFont="1" applyBorder="1" applyAlignment="1">
      <alignment horizontal="right"/>
    </xf>
    <xf numFmtId="44" fontId="6" fillId="0" borderId="0" xfId="1" applyFont="1"/>
    <xf numFmtId="4" fontId="0" fillId="0" borderId="0" xfId="0" applyNumberFormat="1" applyAlignment="1">
      <alignment horizontal="center"/>
    </xf>
    <xf numFmtId="44" fontId="1" fillId="0" borderId="0" xfId="1" applyFont="1"/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0" fillId="0" borderId="0" xfId="3" applyNumberFormat="1" applyAlignment="1" applyProtection="1"/>
    <xf numFmtId="43" fontId="5" fillId="0" borderId="0" xfId="0" applyNumberFormat="1" applyFont="1" applyAlignment="1">
      <alignment horizontal="right"/>
    </xf>
    <xf numFmtId="43" fontId="5" fillId="0" borderId="1" xfId="0" applyNumberFormat="1" applyFont="1" applyBorder="1" applyAlignment="1">
      <alignment horizontal="right"/>
    </xf>
    <xf numFmtId="43" fontId="6" fillId="0" borderId="0" xfId="0" applyNumberFormat="1" applyFont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44" fontId="1" fillId="2" borderId="0" xfId="1" applyFont="1" applyFill="1"/>
    <xf numFmtId="44" fontId="1" fillId="3" borderId="0" xfId="1" applyFont="1" applyFill="1"/>
    <xf numFmtId="44" fontId="6" fillId="3" borderId="0" xfId="1" applyFont="1" applyFill="1"/>
    <xf numFmtId="44" fontId="6" fillId="2" borderId="0" xfId="1" applyFont="1" applyFill="1"/>
    <xf numFmtId="44" fontId="9" fillId="3" borderId="0" xfId="1" applyFont="1" applyFill="1"/>
    <xf numFmtId="44" fontId="9" fillId="2" borderId="0" xfId="1" applyFont="1" applyFill="1"/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9" fillId="0" borderId="0" xfId="2" applyNumberFormat="1" applyFont="1" applyAlignment="1">
      <alignment horizontal="center"/>
    </xf>
    <xf numFmtId="165" fontId="2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165" fontId="6" fillId="3" borderId="0" xfId="2" applyNumberFormat="1" applyFont="1" applyFill="1" applyAlignment="1">
      <alignment horizontal="center"/>
    </xf>
    <xf numFmtId="165" fontId="6" fillId="3" borderId="1" xfId="2" applyNumberFormat="1" applyFont="1" applyFill="1" applyBorder="1" applyAlignment="1">
      <alignment horizontal="center"/>
    </xf>
    <xf numFmtId="43" fontId="5" fillId="0" borderId="0" xfId="2" applyFont="1"/>
    <xf numFmtId="14" fontId="5" fillId="0" borderId="0" xfId="0" applyNumberFormat="1" applyFont="1"/>
    <xf numFmtId="0" fontId="5" fillId="0" borderId="1" xfId="0" applyFont="1" applyBorder="1"/>
    <xf numFmtId="44" fontId="9" fillId="0" borderId="0" xfId="0" applyNumberFormat="1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6" fillId="0" borderId="0" xfId="1" quotePrefix="1" applyNumberFormat="1" applyFont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6" fontId="6" fillId="0" borderId="1" xfId="1" quotePrefix="1" applyNumberFormat="1" applyFont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166" fontId="5" fillId="0" borderId="0" xfId="1" applyNumberFormat="1" applyFont="1"/>
    <xf numFmtId="166" fontId="5" fillId="0" borderId="1" xfId="1" applyNumberFormat="1" applyFont="1" applyBorder="1"/>
    <xf numFmtId="166" fontId="6" fillId="0" borderId="0" xfId="1" applyNumberFormat="1" applyFont="1"/>
    <xf numFmtId="43" fontId="5" fillId="0" borderId="1" xfId="2" applyFont="1" applyBorder="1"/>
    <xf numFmtId="0" fontId="5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6" fontId="1" fillId="0" borderId="0" xfId="1" applyNumberFormat="1" applyFont="1"/>
    <xf numFmtId="4" fontId="5" fillId="0" borderId="3" xfId="0" applyNumberFormat="1" applyFont="1" applyBorder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66" fontId="5" fillId="0" borderId="0" xfId="1" applyNumberFormat="1" applyFont="1" applyFill="1"/>
    <xf numFmtId="166" fontId="6" fillId="0" borderId="0" xfId="1" quotePrefix="1" applyNumberFormat="1" applyFont="1" applyFill="1" applyAlignment="1">
      <alignment horizontal="center"/>
    </xf>
    <xf numFmtId="166" fontId="6" fillId="0" borderId="1" xfId="1" quotePrefix="1" applyNumberFormat="1" applyFont="1" applyFill="1" applyBorder="1" applyAlignment="1">
      <alignment horizontal="center"/>
    </xf>
    <xf numFmtId="166" fontId="5" fillId="0" borderId="1" xfId="1" applyNumberFormat="1" applyFont="1" applyFill="1" applyBorder="1"/>
    <xf numFmtId="166" fontId="6" fillId="0" borderId="0" xfId="1" applyNumberFormat="1" applyFont="1" applyFill="1"/>
    <xf numFmtId="166" fontId="1" fillId="0" borderId="0" xfId="1" applyNumberFormat="1" applyFont="1" applyFill="1"/>
    <xf numFmtId="166" fontId="5" fillId="4" borderId="0" xfId="1" applyNumberFormat="1" applyFont="1" applyFill="1"/>
    <xf numFmtId="166" fontId="6" fillId="4" borderId="0" xfId="1" applyNumberFormat="1" applyFont="1" applyFill="1" applyAlignment="1">
      <alignment horizontal="center"/>
    </xf>
    <xf numFmtId="166" fontId="5" fillId="4" borderId="1" xfId="1" applyNumberFormat="1" applyFont="1" applyFill="1" applyBorder="1"/>
    <xf numFmtId="166" fontId="6" fillId="4" borderId="0" xfId="1" applyNumberFormat="1" applyFont="1" applyFill="1"/>
    <xf numFmtId="166" fontId="1" fillId="4" borderId="0" xfId="1" applyNumberFormat="1" applyFont="1" applyFill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0" fontId="5" fillId="0" borderId="0" xfId="0" applyFont="1" applyFill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166" fontId="6" fillId="0" borderId="0" xfId="1" quotePrefix="1" applyNumberFormat="1" applyFont="1" applyBorder="1" applyAlignment="1">
      <alignment horizontal="center"/>
    </xf>
    <xf numFmtId="166" fontId="5" fillId="0" borderId="0" xfId="1" applyNumberFormat="1" applyFont="1" applyBorder="1"/>
    <xf numFmtId="0" fontId="5" fillId="0" borderId="4" xfId="0" applyFont="1" applyBorder="1"/>
    <xf numFmtId="0" fontId="6" fillId="0" borderId="4" xfId="0" applyFont="1" applyBorder="1"/>
    <xf numFmtId="0" fontId="0" fillId="0" borderId="4" xfId="0" applyFont="1" applyBorder="1"/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mes Noel" id="{5858FA79-A5D9-4031-8E24-121C2922CF24}" userId="39ce79fa409ef8a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workbookViewId="0">
      <selection activeCell="A3" sqref="A3"/>
    </sheetView>
  </sheetViews>
  <sheetFormatPr defaultColWidth="9.1328125" defaultRowHeight="13.15" x14ac:dyDescent="0.4"/>
  <cols>
    <col min="1" max="1" width="3.1328125" style="100" customWidth="1"/>
    <col min="2" max="2" width="37" style="26" customWidth="1"/>
    <col min="3" max="3" width="14.1328125" style="105" customWidth="1"/>
    <col min="4" max="4" width="14" style="105" customWidth="1"/>
    <col min="5" max="5" width="13.86328125" style="105" bestFit="1" customWidth="1"/>
    <col min="6" max="6" width="13.3984375" style="105" bestFit="1" customWidth="1"/>
    <col min="7" max="7" width="13.73046875" style="105" customWidth="1"/>
    <col min="8" max="8" width="11.1328125" style="105" bestFit="1" customWidth="1"/>
    <col min="9" max="10" width="12.86328125" style="105" customWidth="1"/>
    <col min="11" max="11" width="9.1328125" style="26"/>
    <col min="12" max="12" width="3.1328125" style="26" customWidth="1"/>
    <col min="13" max="13" width="37" style="26" customWidth="1"/>
    <col min="14" max="14" width="14.1328125" style="26" customWidth="1"/>
    <col min="15" max="15" width="14" style="26" customWidth="1"/>
    <col min="16" max="16" width="13.86328125" style="26" bestFit="1" customWidth="1"/>
    <col min="17" max="17" width="13.3984375" style="26" bestFit="1" customWidth="1"/>
    <col min="18" max="18" width="13.73046875" style="26" customWidth="1"/>
    <col min="19" max="19" width="11.1328125" style="26" bestFit="1" customWidth="1"/>
    <col min="20" max="20" width="12.86328125" style="26" customWidth="1"/>
    <col min="21" max="16384" width="9.1328125" style="26"/>
  </cols>
  <sheetData>
    <row r="1" spans="1:20" ht="21" x14ac:dyDescent="0.65">
      <c r="A1" s="133" t="s">
        <v>711</v>
      </c>
      <c r="K1" s="137"/>
    </row>
    <row r="2" spans="1:20" ht="15.75" x14ac:dyDescent="0.5">
      <c r="A2" s="134" t="s">
        <v>712</v>
      </c>
      <c r="K2" s="137"/>
    </row>
    <row r="3" spans="1:20" x14ac:dyDescent="0.4">
      <c r="K3" s="137"/>
    </row>
    <row r="4" spans="1:20" x14ac:dyDescent="0.4">
      <c r="K4" s="137"/>
    </row>
    <row r="5" spans="1:20" x14ac:dyDescent="0.4">
      <c r="E5" s="123"/>
      <c r="H5" s="117"/>
      <c r="K5" s="137"/>
      <c r="L5" s="132" t="s">
        <v>713</v>
      </c>
      <c r="N5" s="105"/>
      <c r="O5" s="105"/>
      <c r="P5" s="123"/>
      <c r="Q5" s="105"/>
      <c r="R5" s="105"/>
      <c r="S5" s="117"/>
      <c r="T5" s="105"/>
    </row>
    <row r="6" spans="1:20" x14ac:dyDescent="0.4">
      <c r="E6" s="124" t="s">
        <v>710</v>
      </c>
      <c r="H6" s="102" t="s">
        <v>709</v>
      </c>
      <c r="K6" s="137"/>
      <c r="L6" s="100"/>
      <c r="N6" s="105"/>
      <c r="O6" s="105"/>
      <c r="P6" s="124" t="s">
        <v>710</v>
      </c>
      <c r="Q6" s="105"/>
      <c r="R6" s="105"/>
      <c r="S6" s="102" t="s">
        <v>709</v>
      </c>
      <c r="T6" s="105"/>
    </row>
    <row r="7" spans="1:20" s="22" customFormat="1" x14ac:dyDescent="0.4">
      <c r="A7" s="99"/>
      <c r="C7" s="101" t="s">
        <v>1</v>
      </c>
      <c r="D7" s="102" t="s">
        <v>666</v>
      </c>
      <c r="E7" s="124" t="s">
        <v>667</v>
      </c>
      <c r="F7" s="102" t="s">
        <v>669</v>
      </c>
      <c r="G7" s="101" t="s">
        <v>2</v>
      </c>
      <c r="H7" s="118" t="s">
        <v>3</v>
      </c>
      <c r="I7" s="101" t="s">
        <v>1</v>
      </c>
      <c r="J7" s="101"/>
      <c r="K7" s="138"/>
      <c r="L7" s="99"/>
      <c r="N7" s="101" t="s">
        <v>1</v>
      </c>
      <c r="O7" s="102" t="s">
        <v>666</v>
      </c>
      <c r="P7" s="124" t="s">
        <v>667</v>
      </c>
      <c r="Q7" s="102" t="s">
        <v>669</v>
      </c>
      <c r="R7" s="101" t="s">
        <v>2</v>
      </c>
      <c r="S7" s="118" t="s">
        <v>3</v>
      </c>
      <c r="T7" s="101" t="s">
        <v>1</v>
      </c>
    </row>
    <row r="8" spans="1:20" s="22" customFormat="1" x14ac:dyDescent="0.4">
      <c r="A8" s="98" t="s">
        <v>690</v>
      </c>
      <c r="B8" s="24"/>
      <c r="C8" s="103" t="s">
        <v>8</v>
      </c>
      <c r="D8" s="104" t="s">
        <v>9</v>
      </c>
      <c r="E8" s="130" t="s">
        <v>9</v>
      </c>
      <c r="F8" s="104" t="s">
        <v>670</v>
      </c>
      <c r="G8" s="103" t="s">
        <v>9</v>
      </c>
      <c r="H8" s="119" t="s">
        <v>9</v>
      </c>
      <c r="I8" s="103" t="s">
        <v>10</v>
      </c>
      <c r="J8" s="135"/>
      <c r="K8" s="138"/>
      <c r="L8" s="98" t="s">
        <v>690</v>
      </c>
      <c r="M8" s="24"/>
      <c r="N8" s="103" t="s">
        <v>8</v>
      </c>
      <c r="O8" s="104" t="s">
        <v>9</v>
      </c>
      <c r="P8" s="130" t="s">
        <v>9</v>
      </c>
      <c r="Q8" s="104" t="s">
        <v>670</v>
      </c>
      <c r="R8" s="103" t="s">
        <v>9</v>
      </c>
      <c r="S8" s="119" t="s">
        <v>9</v>
      </c>
      <c r="T8" s="103" t="s">
        <v>10</v>
      </c>
    </row>
    <row r="9" spans="1:20" x14ac:dyDescent="0.4">
      <c r="E9" s="123"/>
      <c r="H9" s="117"/>
      <c r="K9" s="137"/>
      <c r="L9" s="100"/>
      <c r="N9" s="105"/>
      <c r="O9" s="105"/>
      <c r="P9" s="123"/>
      <c r="Q9" s="105"/>
      <c r="R9" s="105"/>
      <c r="S9" s="117"/>
      <c r="T9" s="105"/>
    </row>
    <row r="10" spans="1:20" x14ac:dyDescent="0.4">
      <c r="A10" s="109" t="s">
        <v>691</v>
      </c>
      <c r="B10" s="96"/>
      <c r="E10" s="123"/>
      <c r="H10" s="117"/>
      <c r="K10" s="137"/>
      <c r="L10" s="109" t="s">
        <v>691</v>
      </c>
      <c r="M10" s="96"/>
      <c r="N10" s="105"/>
      <c r="O10" s="105"/>
      <c r="P10" s="123"/>
      <c r="Q10" s="105"/>
      <c r="R10" s="105"/>
      <c r="S10" s="117"/>
      <c r="T10" s="105"/>
    </row>
    <row r="11" spans="1:20" x14ac:dyDescent="0.4">
      <c r="B11" s="26" t="s">
        <v>692</v>
      </c>
      <c r="C11" s="105">
        <f>Administration!F64</f>
        <v>119783</v>
      </c>
      <c r="D11" s="105">
        <f>Administration!G64</f>
        <v>116611.10465753425</v>
      </c>
      <c r="E11" s="123">
        <f>Administration!H64</f>
        <v>473.91111111111115</v>
      </c>
      <c r="F11" s="105">
        <f>Administration!I64</f>
        <v>3171.8953424657534</v>
      </c>
      <c r="G11" s="105">
        <f>Administration!J64</f>
        <v>116908.38</v>
      </c>
      <c r="H11" s="117">
        <f>Administration!K64</f>
        <v>1416.79</v>
      </c>
      <c r="I11" s="105">
        <f>Administration!L64</f>
        <v>118325.17</v>
      </c>
      <c r="K11" s="137"/>
      <c r="L11" s="100"/>
      <c r="M11" s="26" t="s">
        <v>692</v>
      </c>
      <c r="N11" s="105">
        <v>119783</v>
      </c>
      <c r="O11" s="105">
        <v>116611.10465753425</v>
      </c>
      <c r="P11" s="123">
        <v>473.91111111111115</v>
      </c>
      <c r="Q11" s="105">
        <v>3171.8953424657534</v>
      </c>
      <c r="R11" s="105">
        <v>116908.38</v>
      </c>
      <c r="S11" s="117">
        <v>1416.79</v>
      </c>
      <c r="T11" s="105">
        <v>118325.17</v>
      </c>
    </row>
    <row r="12" spans="1:20" x14ac:dyDescent="0.4">
      <c r="B12" s="26" t="s">
        <v>693</v>
      </c>
      <c r="C12" s="105">
        <f>Administration!F85</f>
        <v>152081</v>
      </c>
      <c r="D12" s="105">
        <f>Administration!G85</f>
        <v>110894.79410654491</v>
      </c>
      <c r="E12" s="123">
        <f>Administration!H85</f>
        <v>4753.0400000000009</v>
      </c>
      <c r="F12" s="105">
        <f>Administration!I85</f>
        <v>41186.205893455095</v>
      </c>
      <c r="G12" s="105">
        <f>Administration!J85</f>
        <v>131349.28999999998</v>
      </c>
      <c r="H12" s="117">
        <f>Administration!K85</f>
        <v>2095.3799999999997</v>
      </c>
      <c r="I12" s="105">
        <f>Administration!L85</f>
        <v>133444.67000000001</v>
      </c>
      <c r="K12" s="137"/>
      <c r="L12" s="100"/>
      <c r="M12" s="26" t="s">
        <v>693</v>
      </c>
      <c r="N12" s="105">
        <v>152081</v>
      </c>
      <c r="O12" s="105">
        <v>110894.79410654491</v>
      </c>
      <c r="P12" s="123">
        <v>4753.0400000000009</v>
      </c>
      <c r="Q12" s="105">
        <v>41186.205893455095</v>
      </c>
      <c r="R12" s="105">
        <v>131349.28999999998</v>
      </c>
      <c r="S12" s="117">
        <v>2095.3799999999997</v>
      </c>
      <c r="T12" s="105">
        <v>133444.67000000001</v>
      </c>
    </row>
    <row r="13" spans="1:20" x14ac:dyDescent="0.4">
      <c r="B13" s="26" t="s">
        <v>694</v>
      </c>
      <c r="C13" s="106">
        <f>Administration!F88</f>
        <v>38942.199999999997</v>
      </c>
      <c r="D13" s="106">
        <f>Administration!G88</f>
        <v>14128.931272015654</v>
      </c>
      <c r="E13" s="125">
        <f>Administration!H88</f>
        <v>5563.1714285714279</v>
      </c>
      <c r="F13" s="106">
        <f>Administration!I88</f>
        <v>24813.268727984345</v>
      </c>
      <c r="G13" s="106">
        <f>Administration!J88</f>
        <v>8808.35</v>
      </c>
      <c r="H13" s="120">
        <f>Administration!K88</f>
        <v>5563.17</v>
      </c>
      <c r="I13" s="106">
        <f>Administration!L88</f>
        <v>14371.52</v>
      </c>
      <c r="J13" s="136"/>
      <c r="K13" s="137"/>
      <c r="L13" s="100"/>
      <c r="M13" s="26" t="s">
        <v>694</v>
      </c>
      <c r="N13" s="106">
        <v>38942.199999999997</v>
      </c>
      <c r="O13" s="106">
        <v>14128.931272015654</v>
      </c>
      <c r="P13" s="125">
        <v>5563.1714285714279</v>
      </c>
      <c r="Q13" s="106">
        <v>24813.268727984345</v>
      </c>
      <c r="R13" s="106">
        <v>8808.35</v>
      </c>
      <c r="S13" s="120">
        <v>5563.17</v>
      </c>
      <c r="T13" s="106">
        <v>14371.52</v>
      </c>
    </row>
    <row r="14" spans="1:20" x14ac:dyDescent="0.4">
      <c r="B14" s="76" t="s">
        <v>700</v>
      </c>
      <c r="C14" s="107">
        <f>SUM(C11:C13)</f>
        <v>310806.2</v>
      </c>
      <c r="D14" s="107">
        <f t="shared" ref="D14:I14" si="0">SUM(D11:D13)</f>
        <v>241634.83003609479</v>
      </c>
      <c r="E14" s="126">
        <f t="shared" si="0"/>
        <v>10790.122539682539</v>
      </c>
      <c r="F14" s="107">
        <f t="shared" si="0"/>
        <v>69171.369963905192</v>
      </c>
      <c r="G14" s="107">
        <f t="shared" si="0"/>
        <v>257066.02</v>
      </c>
      <c r="H14" s="121">
        <f t="shared" si="0"/>
        <v>9075.34</v>
      </c>
      <c r="I14" s="107">
        <f t="shared" si="0"/>
        <v>266141.36000000004</v>
      </c>
      <c r="J14" s="107"/>
      <c r="K14" s="137"/>
      <c r="L14" s="100"/>
      <c r="M14" s="76" t="s">
        <v>700</v>
      </c>
      <c r="N14" s="107">
        <v>310806.2</v>
      </c>
      <c r="O14" s="107">
        <v>241634.83003609479</v>
      </c>
      <c r="P14" s="126">
        <v>10790.122539682539</v>
      </c>
      <c r="Q14" s="107">
        <v>69171.369963905192</v>
      </c>
      <c r="R14" s="107">
        <v>257066.02</v>
      </c>
      <c r="S14" s="121">
        <v>9075.34</v>
      </c>
      <c r="T14" s="107">
        <v>266141.36000000004</v>
      </c>
    </row>
    <row r="15" spans="1:20" x14ac:dyDescent="0.4">
      <c r="E15" s="123"/>
      <c r="H15" s="117"/>
      <c r="K15" s="137"/>
      <c r="L15" s="100"/>
      <c r="N15" s="105"/>
      <c r="O15" s="105"/>
      <c r="P15" s="123"/>
      <c r="Q15" s="105"/>
      <c r="R15" s="105"/>
      <c r="S15" s="117"/>
      <c r="T15" s="105"/>
    </row>
    <row r="16" spans="1:20" x14ac:dyDescent="0.4">
      <c r="A16" s="109" t="s">
        <v>695</v>
      </c>
      <c r="B16" s="96"/>
      <c r="E16" s="123"/>
      <c r="H16" s="117"/>
      <c r="K16" s="137"/>
      <c r="L16" s="109" t="s">
        <v>695</v>
      </c>
      <c r="M16" s="96"/>
      <c r="N16" s="105"/>
      <c r="O16" s="105"/>
      <c r="P16" s="123"/>
      <c r="Q16" s="105"/>
      <c r="R16" s="105"/>
      <c r="S16" s="117"/>
      <c r="T16" s="105"/>
    </row>
    <row r="17" spans="1:20" x14ac:dyDescent="0.4">
      <c r="B17" s="26" t="s">
        <v>696</v>
      </c>
      <c r="C17" s="105">
        <f>Water!F149</f>
        <v>4265308</v>
      </c>
      <c r="D17" s="105">
        <f>Water!G149</f>
        <v>2353913.9198415941</v>
      </c>
      <c r="E17" s="123">
        <f>Water!H149</f>
        <v>97118.94569696972</v>
      </c>
      <c r="F17" s="105">
        <f>Water!I149</f>
        <v>1911394.0801584062</v>
      </c>
      <c r="G17" s="105">
        <f>Water!J149</f>
        <v>2932660.2200000025</v>
      </c>
      <c r="H17" s="117">
        <f>Water!K149</f>
        <v>78279.029999999984</v>
      </c>
      <c r="I17" s="105">
        <f>Water!L149</f>
        <v>3010939.25</v>
      </c>
      <c r="K17" s="137"/>
      <c r="L17" s="100"/>
      <c r="M17" s="26" t="s">
        <v>696</v>
      </c>
      <c r="N17" s="105">
        <v>4265308</v>
      </c>
      <c r="O17" s="105">
        <v>2355418.3811915317</v>
      </c>
      <c r="P17" s="123">
        <v>97329.719333333356</v>
      </c>
      <c r="Q17" s="105">
        <v>1909889.6188084686</v>
      </c>
      <c r="R17" s="105">
        <v>2932660.2200000025</v>
      </c>
      <c r="S17" s="117">
        <v>78279.029999999984</v>
      </c>
      <c r="T17" s="105">
        <v>3010939.25</v>
      </c>
    </row>
    <row r="18" spans="1:20" x14ac:dyDescent="0.4">
      <c r="B18" s="26" t="s">
        <v>697</v>
      </c>
      <c r="C18" s="105">
        <f>Water!F243</f>
        <v>5237931.4800000004</v>
      </c>
      <c r="D18" s="105">
        <f>Water!G243</f>
        <v>2371757.2899920302</v>
      </c>
      <c r="E18" s="123">
        <f>Water!H243</f>
        <v>147553.28339393935</v>
      </c>
      <c r="F18" s="105">
        <f>Water!I243</f>
        <v>2866174.1900079697</v>
      </c>
      <c r="G18" s="105">
        <f>Water!J243</f>
        <v>2194736.5900000003</v>
      </c>
      <c r="H18" s="117">
        <f>Water!K243</f>
        <v>155203.51999999999</v>
      </c>
      <c r="I18" s="105">
        <f>Water!L243</f>
        <v>2349940.1099999994</v>
      </c>
      <c r="K18" s="137"/>
      <c r="L18" s="100"/>
      <c r="M18" s="26" t="s">
        <v>697</v>
      </c>
      <c r="N18" s="105">
        <v>5237931.4800000004</v>
      </c>
      <c r="O18" s="105">
        <v>2466318.6774397679</v>
      </c>
      <c r="P18" s="123">
        <v>158291.80654545454</v>
      </c>
      <c r="Q18" s="105">
        <v>2771612.8025602321</v>
      </c>
      <c r="R18" s="105">
        <v>2194736.5900000003</v>
      </c>
      <c r="S18" s="117">
        <v>155203.51999999999</v>
      </c>
      <c r="T18" s="105">
        <v>2349940.1099999994</v>
      </c>
    </row>
    <row r="19" spans="1:20" x14ac:dyDescent="0.4">
      <c r="B19" s="26" t="s">
        <v>628</v>
      </c>
      <c r="C19" s="105">
        <f>Water!F258</f>
        <v>59060</v>
      </c>
      <c r="D19" s="105">
        <f>Water!G258</f>
        <v>41692.422794520542</v>
      </c>
      <c r="E19" s="123">
        <f>Water!H258</f>
        <v>1181.2</v>
      </c>
      <c r="F19" s="105">
        <f>Water!I258</f>
        <v>17367.577205479451</v>
      </c>
      <c r="G19" s="105">
        <f>Water!J258</f>
        <v>52620.22</v>
      </c>
      <c r="H19" s="117">
        <f>Water!K258</f>
        <v>386.60999999999996</v>
      </c>
      <c r="I19" s="105">
        <f>Water!L258</f>
        <v>53006.829999999994</v>
      </c>
      <c r="K19" s="137"/>
      <c r="L19" s="100"/>
      <c r="M19" s="26" t="s">
        <v>628</v>
      </c>
      <c r="N19" s="105">
        <v>59060</v>
      </c>
      <c r="O19" s="105">
        <v>41692.422794520542</v>
      </c>
      <c r="P19" s="123">
        <v>1181.2</v>
      </c>
      <c r="Q19" s="105">
        <v>17367.577205479451</v>
      </c>
      <c r="R19" s="105">
        <v>52620.22</v>
      </c>
      <c r="S19" s="117">
        <v>386.60999999999996</v>
      </c>
      <c r="T19" s="105">
        <v>53006.829999999994</v>
      </c>
    </row>
    <row r="20" spans="1:20" x14ac:dyDescent="0.4">
      <c r="B20" s="26" t="s">
        <v>622</v>
      </c>
      <c r="C20" s="105">
        <f>Water!F267</f>
        <v>2491375</v>
      </c>
      <c r="D20" s="105">
        <f>Water!G267</f>
        <v>1104347.4303196347</v>
      </c>
      <c r="E20" s="123">
        <f>Water!H267</f>
        <v>54105.748888888891</v>
      </c>
      <c r="F20" s="105">
        <f>Water!I267</f>
        <v>1387027.5696803653</v>
      </c>
      <c r="G20" s="105">
        <f>Water!J267</f>
        <v>1055267.9000000001</v>
      </c>
      <c r="H20" s="117">
        <f>Water!K267</f>
        <v>55945.45</v>
      </c>
      <c r="I20" s="105">
        <f>Water!L267</f>
        <v>1111213.3500000001</v>
      </c>
      <c r="K20" s="137"/>
      <c r="L20" s="100"/>
      <c r="M20" s="26" t="s">
        <v>622</v>
      </c>
      <c r="N20" s="105">
        <v>2491375</v>
      </c>
      <c r="O20" s="105">
        <v>1097978.3711415525</v>
      </c>
      <c r="P20" s="123">
        <v>53665.888888888891</v>
      </c>
      <c r="Q20" s="105">
        <v>1393396.6288584475</v>
      </c>
      <c r="R20" s="105">
        <v>1055267.9000000001</v>
      </c>
      <c r="S20" s="117">
        <v>55945.45</v>
      </c>
      <c r="T20" s="105">
        <v>1111213.3500000001</v>
      </c>
    </row>
    <row r="21" spans="1:20" x14ac:dyDescent="0.4">
      <c r="B21" s="26" t="s">
        <v>698</v>
      </c>
      <c r="C21" s="105">
        <f>Water!F296</f>
        <v>69597.540000000008</v>
      </c>
      <c r="D21" s="105">
        <f>Water!G296</f>
        <v>40241.78306640574</v>
      </c>
      <c r="E21" s="123">
        <f>Water!H296</f>
        <v>2732.0670793650793</v>
      </c>
      <c r="F21" s="105">
        <f>Water!I296</f>
        <v>29355.756933594261</v>
      </c>
      <c r="G21" s="105">
        <f>Water!J296</f>
        <v>46921.98000000001</v>
      </c>
      <c r="H21" s="117">
        <f>Water!K296</f>
        <v>3805.6000000000004</v>
      </c>
      <c r="I21" s="105">
        <f>Water!L296</f>
        <v>50727.58</v>
      </c>
      <c r="K21" s="137"/>
      <c r="L21" s="100"/>
      <c r="M21" s="26" t="s">
        <v>698</v>
      </c>
      <c r="N21" s="105">
        <v>69597.540000000008</v>
      </c>
      <c r="O21" s="105">
        <v>40675.294126027402</v>
      </c>
      <c r="P21" s="123">
        <v>2867.4594285714279</v>
      </c>
      <c r="Q21" s="105">
        <v>28922.245873972603</v>
      </c>
      <c r="R21" s="105">
        <v>46921.98000000001</v>
      </c>
      <c r="S21" s="117">
        <v>3805.6000000000004</v>
      </c>
      <c r="T21" s="105">
        <v>50727.58</v>
      </c>
    </row>
    <row r="22" spans="1:20" x14ac:dyDescent="0.4">
      <c r="B22" s="26" t="s">
        <v>694</v>
      </c>
      <c r="C22" s="105">
        <f>Water!F299</f>
        <v>8200</v>
      </c>
      <c r="D22" s="105">
        <f>Water!G299</f>
        <v>2641.3307240704498</v>
      </c>
      <c r="E22" s="123">
        <f>Water!H299</f>
        <v>1171.4285714285713</v>
      </c>
      <c r="F22" s="105">
        <f>Water!I299</f>
        <v>5558.6692759295502</v>
      </c>
      <c r="G22" s="105">
        <f>Water!J299</f>
        <v>2050</v>
      </c>
      <c r="H22" s="117">
        <f>Water!K299</f>
        <v>1640</v>
      </c>
      <c r="I22" s="105">
        <f>Water!L299</f>
        <v>3690</v>
      </c>
      <c r="K22" s="137"/>
      <c r="L22" s="100"/>
      <c r="M22" s="26" t="s">
        <v>694</v>
      </c>
      <c r="N22" s="105">
        <v>8200</v>
      </c>
      <c r="O22" s="105">
        <v>3697.8630136986299</v>
      </c>
      <c r="P22" s="123">
        <v>1640</v>
      </c>
      <c r="Q22" s="105">
        <v>4502.1369863013697</v>
      </c>
      <c r="R22" s="105">
        <v>2050</v>
      </c>
      <c r="S22" s="117">
        <v>1640</v>
      </c>
      <c r="T22" s="105">
        <v>3690</v>
      </c>
    </row>
    <row r="23" spans="1:20" x14ac:dyDescent="0.4">
      <c r="B23" s="26" t="s">
        <v>692</v>
      </c>
      <c r="C23" s="105">
        <f>Water!F313</f>
        <v>19358</v>
      </c>
      <c r="D23" s="105">
        <f>Water!G313</f>
        <v>18608.594764079146</v>
      </c>
      <c r="E23" s="123">
        <f>Water!H313</f>
        <v>154.97777777777776</v>
      </c>
      <c r="F23" s="105">
        <f>Water!I313</f>
        <v>749.40523592085242</v>
      </c>
      <c r="G23" s="105">
        <f>Water!J313</f>
        <v>19358</v>
      </c>
      <c r="H23" s="117">
        <f>Water!K313</f>
        <v>0</v>
      </c>
      <c r="I23" s="105">
        <f>Water!L313</f>
        <v>19358</v>
      </c>
      <c r="K23" s="137"/>
      <c r="L23" s="100"/>
      <c r="M23" s="26" t="s">
        <v>692</v>
      </c>
      <c r="N23" s="105">
        <v>19358</v>
      </c>
      <c r="O23" s="105">
        <v>18608.594764079146</v>
      </c>
      <c r="P23" s="123">
        <v>154.97777777777776</v>
      </c>
      <c r="Q23" s="105">
        <v>749.40523592085242</v>
      </c>
      <c r="R23" s="105">
        <v>19358</v>
      </c>
      <c r="S23" s="117">
        <v>0</v>
      </c>
      <c r="T23" s="105">
        <v>19358</v>
      </c>
    </row>
    <row r="24" spans="1:20" x14ac:dyDescent="0.4">
      <c r="B24" s="26" t="s">
        <v>699</v>
      </c>
      <c r="C24" s="106">
        <f>Water!F321</f>
        <v>2583147.7399999998</v>
      </c>
      <c r="D24" s="106">
        <f>Water!G321</f>
        <v>0</v>
      </c>
      <c r="E24" s="125">
        <f>Water!H321</f>
        <v>48299.223746666663</v>
      </c>
      <c r="F24" s="106">
        <f>Water!I321</f>
        <v>0</v>
      </c>
      <c r="G24" s="106">
        <f>Water!J321</f>
        <v>0</v>
      </c>
      <c r="H24" s="120">
        <f>Water!K321</f>
        <v>0</v>
      </c>
      <c r="I24" s="106">
        <f>Water!L321</f>
        <v>0</v>
      </c>
      <c r="J24" s="136"/>
      <c r="K24" s="137"/>
      <c r="L24" s="100"/>
      <c r="M24" s="26" t="s">
        <v>699</v>
      </c>
      <c r="N24" s="106">
        <v>2583147.7399999998</v>
      </c>
      <c r="O24" s="106">
        <v>0</v>
      </c>
      <c r="P24" s="125">
        <v>64406.074013333331</v>
      </c>
      <c r="Q24" s="106">
        <v>0</v>
      </c>
      <c r="R24" s="106">
        <v>0</v>
      </c>
      <c r="S24" s="120">
        <v>0</v>
      </c>
      <c r="T24" s="106">
        <v>0</v>
      </c>
    </row>
    <row r="25" spans="1:20" x14ac:dyDescent="0.4">
      <c r="B25" s="76" t="s">
        <v>701</v>
      </c>
      <c r="C25" s="107">
        <f>SUM(C17:C24)</f>
        <v>14733977.76</v>
      </c>
      <c r="D25" s="107">
        <f t="shared" ref="D25:I25" si="1">SUM(D17:D24)</f>
        <v>5933202.7715023356</v>
      </c>
      <c r="E25" s="126">
        <f t="shared" si="1"/>
        <v>352316.87515503605</v>
      </c>
      <c r="F25" s="107">
        <f t="shared" si="1"/>
        <v>6217627.2484976649</v>
      </c>
      <c r="G25" s="107">
        <f t="shared" si="1"/>
        <v>6303614.9100000029</v>
      </c>
      <c r="H25" s="121">
        <f t="shared" si="1"/>
        <v>295260.20999999996</v>
      </c>
      <c r="I25" s="107">
        <f t="shared" si="1"/>
        <v>6598875.1199999992</v>
      </c>
      <c r="J25" s="107"/>
      <c r="K25" s="137"/>
      <c r="L25" s="100"/>
      <c r="M25" s="76" t="s">
        <v>701</v>
      </c>
      <c r="N25" s="107">
        <v>14733977.76</v>
      </c>
      <c r="O25" s="107">
        <v>6024389.6044711778</v>
      </c>
      <c r="P25" s="126">
        <v>379537.12598735932</v>
      </c>
      <c r="Q25" s="107">
        <v>6126440.4155288227</v>
      </c>
      <c r="R25" s="107">
        <v>6303614.9100000029</v>
      </c>
      <c r="S25" s="121">
        <v>295260.20999999996</v>
      </c>
      <c r="T25" s="107">
        <v>6598875.1199999992</v>
      </c>
    </row>
    <row r="26" spans="1:20" x14ac:dyDescent="0.4">
      <c r="E26" s="123"/>
      <c r="H26" s="117"/>
      <c r="K26" s="137"/>
      <c r="L26" s="100"/>
      <c r="N26" s="105"/>
      <c r="O26" s="105"/>
      <c r="P26" s="123"/>
      <c r="Q26" s="105"/>
      <c r="R26" s="105"/>
      <c r="S26" s="117"/>
      <c r="T26" s="105"/>
    </row>
    <row r="27" spans="1:20" x14ac:dyDescent="0.4">
      <c r="A27" s="109" t="s">
        <v>702</v>
      </c>
      <c r="B27" s="96"/>
      <c r="E27" s="123"/>
      <c r="H27" s="117"/>
      <c r="K27" s="137"/>
      <c r="L27" s="109" t="s">
        <v>702</v>
      </c>
      <c r="M27" s="96"/>
      <c r="N27" s="105"/>
      <c r="O27" s="105"/>
      <c r="P27" s="123"/>
      <c r="Q27" s="105"/>
      <c r="R27" s="105"/>
      <c r="S27" s="117"/>
      <c r="T27" s="105"/>
    </row>
    <row r="28" spans="1:20" x14ac:dyDescent="0.4">
      <c r="B28" s="26" t="s">
        <v>703</v>
      </c>
      <c r="C28" s="105">
        <f>Sewer!F187</f>
        <v>10971980.459999999</v>
      </c>
      <c r="D28" s="105">
        <f>Sewer!G187</f>
        <v>8040672.7820237009</v>
      </c>
      <c r="E28" s="123">
        <f>Sewer!H187</f>
        <v>254190.01910173157</v>
      </c>
      <c r="F28" s="105">
        <f>Sewer!I187</f>
        <v>2931307.6779762977</v>
      </c>
      <c r="G28" s="105">
        <f>Sewer!J187</f>
        <v>7389253.6900000023</v>
      </c>
      <c r="H28" s="117">
        <f>Sewer!K187</f>
        <v>281775.32000000018</v>
      </c>
      <c r="I28" s="105">
        <f>Sewer!L187</f>
        <v>7671029.0099999979</v>
      </c>
      <c r="K28" s="137"/>
      <c r="L28" s="100"/>
      <c r="M28" s="26" t="s">
        <v>703</v>
      </c>
      <c r="N28" s="105">
        <v>10971980.459999999</v>
      </c>
      <c r="O28" s="105">
        <v>8040672.7820237009</v>
      </c>
      <c r="P28" s="123">
        <v>254190.01910173157</v>
      </c>
      <c r="Q28" s="105">
        <v>2931307.6779762977</v>
      </c>
      <c r="R28" s="105">
        <v>7389253.6900000023</v>
      </c>
      <c r="S28" s="117">
        <v>281775.32000000018</v>
      </c>
      <c r="T28" s="105">
        <v>7671029.0099999979</v>
      </c>
    </row>
    <row r="29" spans="1:20" x14ac:dyDescent="0.4">
      <c r="B29" s="26" t="s">
        <v>704</v>
      </c>
      <c r="C29" s="105">
        <f>Sewer!F283</f>
        <v>7182862</v>
      </c>
      <c r="D29" s="105">
        <f>Sewer!G283</f>
        <v>2551810.9625863014</v>
      </c>
      <c r="E29" s="123">
        <f>Sewer!H283</f>
        <v>113043.45600000001</v>
      </c>
      <c r="F29" s="105">
        <f>Sewer!I283</f>
        <v>4631051.0374136977</v>
      </c>
      <c r="G29" s="105">
        <f>Sewer!J283</f>
        <v>3905262.4</v>
      </c>
      <c r="H29" s="117">
        <f>Sewer!K283</f>
        <v>174001.91</v>
      </c>
      <c r="I29" s="105">
        <f>Sewer!L283</f>
        <v>4079264.310000001</v>
      </c>
      <c r="K29" s="137"/>
      <c r="L29" s="100"/>
      <c r="M29" s="26" t="s">
        <v>704</v>
      </c>
      <c r="N29" s="105">
        <v>7182862</v>
      </c>
      <c r="O29" s="105">
        <v>2551810.9625863014</v>
      </c>
      <c r="P29" s="123">
        <v>113043.45600000001</v>
      </c>
      <c r="Q29" s="105">
        <v>4631051.0374136977</v>
      </c>
      <c r="R29" s="105">
        <v>3905262.4</v>
      </c>
      <c r="S29" s="117">
        <v>174001.91</v>
      </c>
      <c r="T29" s="105">
        <v>4079264.310000001</v>
      </c>
    </row>
    <row r="30" spans="1:20" x14ac:dyDescent="0.4">
      <c r="B30" s="26" t="s">
        <v>692</v>
      </c>
      <c r="C30" s="105">
        <f>Sewer!F286</f>
        <v>1595</v>
      </c>
      <c r="D30" s="105">
        <f>Sewer!G286</f>
        <v>1595</v>
      </c>
      <c r="E30" s="123">
        <f>Sewer!H286</f>
        <v>0</v>
      </c>
      <c r="F30" s="105">
        <f>Sewer!I286</f>
        <v>0</v>
      </c>
      <c r="G30" s="105">
        <f>Sewer!J286</f>
        <v>1595</v>
      </c>
      <c r="H30" s="117">
        <f>Sewer!K286</f>
        <v>0</v>
      </c>
      <c r="I30" s="105">
        <f>Sewer!L286</f>
        <v>1595</v>
      </c>
      <c r="K30" s="137"/>
      <c r="L30" s="100"/>
      <c r="M30" s="26" t="s">
        <v>692</v>
      </c>
      <c r="N30" s="105">
        <v>1595</v>
      </c>
      <c r="O30" s="105">
        <v>1595</v>
      </c>
      <c r="P30" s="123">
        <v>0</v>
      </c>
      <c r="Q30" s="105">
        <v>0</v>
      </c>
      <c r="R30" s="105">
        <v>1595</v>
      </c>
      <c r="S30" s="117">
        <v>0</v>
      </c>
      <c r="T30" s="105">
        <v>1595</v>
      </c>
    </row>
    <row r="31" spans="1:20" x14ac:dyDescent="0.4">
      <c r="B31" s="26" t="s">
        <v>694</v>
      </c>
      <c r="C31" s="106">
        <f>Sewer!F292</f>
        <v>34995</v>
      </c>
      <c r="D31" s="106">
        <f>Sewer!G292</f>
        <v>38324.025440313111</v>
      </c>
      <c r="E31" s="125">
        <f>Sewer!H292</f>
        <v>3570.7142857142858</v>
      </c>
      <c r="F31" s="106">
        <f>Sewer!I292</f>
        <v>1036.9745596868888</v>
      </c>
      <c r="G31" s="106">
        <f>Sewer!J292</f>
        <v>34995</v>
      </c>
      <c r="H31" s="120">
        <f>Sewer!K292</f>
        <v>0</v>
      </c>
      <c r="I31" s="106">
        <f>Sewer!L292</f>
        <v>34995</v>
      </c>
      <c r="J31" s="136"/>
      <c r="K31" s="137"/>
      <c r="L31" s="100"/>
      <c r="M31" s="26" t="s">
        <v>694</v>
      </c>
      <c r="N31" s="106">
        <v>34995</v>
      </c>
      <c r="O31" s="106">
        <v>38324.025440313111</v>
      </c>
      <c r="P31" s="125">
        <v>3570.7142857142858</v>
      </c>
      <c r="Q31" s="106">
        <v>1036.9745596868888</v>
      </c>
      <c r="R31" s="106">
        <v>34995</v>
      </c>
      <c r="S31" s="120">
        <v>0</v>
      </c>
      <c r="T31" s="106">
        <v>34995</v>
      </c>
    </row>
    <row r="32" spans="1:20" x14ac:dyDescent="0.4">
      <c r="C32" s="107">
        <f>SUM(C28:C31)</f>
        <v>18191432.460000001</v>
      </c>
      <c r="D32" s="107">
        <f t="shared" ref="D32:I32" si="2">SUM(D28:D31)</f>
        <v>10632402.770050315</v>
      </c>
      <c r="E32" s="126">
        <f t="shared" si="2"/>
        <v>370804.18938744586</v>
      </c>
      <c r="F32" s="107">
        <f t="shared" si="2"/>
        <v>7563395.689949682</v>
      </c>
      <c r="G32" s="107">
        <f t="shared" si="2"/>
        <v>11331106.090000002</v>
      </c>
      <c r="H32" s="121">
        <f t="shared" si="2"/>
        <v>455777.23000000021</v>
      </c>
      <c r="I32" s="107">
        <f t="shared" si="2"/>
        <v>11786883.319999998</v>
      </c>
      <c r="J32" s="107"/>
      <c r="K32" s="137"/>
      <c r="L32" s="100"/>
      <c r="N32" s="107">
        <v>18191432.460000001</v>
      </c>
      <c r="O32" s="107">
        <v>10632402.770050315</v>
      </c>
      <c r="P32" s="126">
        <v>370804.18938744586</v>
      </c>
      <c r="Q32" s="107">
        <v>7563395.689949682</v>
      </c>
      <c r="R32" s="107">
        <v>11331106.090000002</v>
      </c>
      <c r="S32" s="121">
        <v>455777.23000000021</v>
      </c>
      <c r="T32" s="107">
        <v>11786883.319999998</v>
      </c>
    </row>
    <row r="33" spans="1:20" x14ac:dyDescent="0.4">
      <c r="E33" s="123"/>
      <c r="H33" s="117"/>
      <c r="K33" s="137"/>
      <c r="L33" s="100"/>
      <c r="N33" s="105"/>
      <c r="O33" s="105"/>
      <c r="P33" s="123"/>
      <c r="Q33" s="105"/>
      <c r="R33" s="105"/>
      <c r="S33" s="117"/>
      <c r="T33" s="105"/>
    </row>
    <row r="34" spans="1:20" x14ac:dyDescent="0.4">
      <c r="A34" s="100" t="s">
        <v>706</v>
      </c>
      <c r="E34" s="123"/>
      <c r="H34" s="117"/>
      <c r="K34" s="137"/>
      <c r="L34" s="100" t="s">
        <v>706</v>
      </c>
      <c r="N34" s="105"/>
      <c r="O34" s="105"/>
      <c r="P34" s="123"/>
      <c r="Q34" s="105"/>
      <c r="R34" s="105"/>
      <c r="S34" s="117"/>
      <c r="T34" s="105"/>
    </row>
    <row r="35" spans="1:20" x14ac:dyDescent="0.4">
      <c r="B35" s="26" t="s">
        <v>693</v>
      </c>
      <c r="C35" s="105">
        <f>Maintenance!F14</f>
        <v>155060.39000000001</v>
      </c>
      <c r="D35" s="105">
        <f>Maintenance!G14</f>
        <v>35799.083002009138</v>
      </c>
      <c r="E35" s="123">
        <f>Maintenance!H14</f>
        <v>4177.6103999999996</v>
      </c>
      <c r="F35" s="105">
        <f>Maintenance!I14</f>
        <v>119261.30699799088</v>
      </c>
      <c r="G35" s="105">
        <f>Maintenance!J14</f>
        <v>47566.47</v>
      </c>
      <c r="H35" s="117">
        <f>Maintenance!K14</f>
        <v>7327.11</v>
      </c>
      <c r="I35" s="105">
        <f>Maintenance!L14</f>
        <v>54893.579999999987</v>
      </c>
      <c r="K35" s="137"/>
      <c r="L35" s="100"/>
      <c r="M35" s="26" t="s">
        <v>693</v>
      </c>
      <c r="N35" s="105">
        <v>155060.39000000001</v>
      </c>
      <c r="O35" s="105">
        <v>37977.833290332681</v>
      </c>
      <c r="P35" s="123">
        <v>4904.193257142857</v>
      </c>
      <c r="Q35" s="105">
        <v>117082.55670966733</v>
      </c>
      <c r="R35" s="105">
        <v>47566.47</v>
      </c>
      <c r="S35" s="117">
        <v>7327.11</v>
      </c>
      <c r="T35" s="105">
        <v>54893.579999999987</v>
      </c>
    </row>
    <row r="36" spans="1:20" x14ac:dyDescent="0.4">
      <c r="B36" s="26" t="s">
        <v>692</v>
      </c>
      <c r="C36" s="105">
        <f>Maintenance!F24</f>
        <v>12236</v>
      </c>
      <c r="D36" s="105">
        <f>Maintenance!G24</f>
        <v>10660.979569471623</v>
      </c>
      <c r="E36" s="123">
        <f>Maintenance!H24</f>
        <v>175.88571428571427</v>
      </c>
      <c r="F36" s="105">
        <f>Maintenance!I24</f>
        <v>1575.020430528376</v>
      </c>
      <c r="G36" s="105">
        <f>Maintenance!J24</f>
        <v>12185</v>
      </c>
      <c r="H36" s="117">
        <f>Maintenance!K24</f>
        <v>51</v>
      </c>
      <c r="I36" s="105">
        <f>Maintenance!L24</f>
        <v>12236</v>
      </c>
      <c r="K36" s="137"/>
      <c r="L36" s="100"/>
      <c r="M36" s="26" t="s">
        <v>692</v>
      </c>
      <c r="N36" s="105">
        <v>12236</v>
      </c>
      <c r="O36" s="105">
        <v>10660.979569471623</v>
      </c>
      <c r="P36" s="123">
        <v>175.88571428571427</v>
      </c>
      <c r="Q36" s="105">
        <v>1575.020430528376</v>
      </c>
      <c r="R36" s="105">
        <v>12185</v>
      </c>
      <c r="S36" s="117">
        <v>51</v>
      </c>
      <c r="T36" s="105">
        <v>12236</v>
      </c>
    </row>
    <row r="37" spans="1:20" x14ac:dyDescent="0.4">
      <c r="B37" s="26" t="s">
        <v>707</v>
      </c>
      <c r="C37" s="105">
        <f>Maintenance!F75</f>
        <v>305804.24</v>
      </c>
      <c r="D37" s="105">
        <f>Maintenance!G75</f>
        <v>197304.21447984345</v>
      </c>
      <c r="E37" s="123">
        <f>Maintenance!H75</f>
        <v>18646.923485714287</v>
      </c>
      <c r="F37" s="105">
        <f>Maintenance!I75</f>
        <v>108500.02552015655</v>
      </c>
      <c r="G37" s="105">
        <f>Maintenance!J75</f>
        <v>202932.44</v>
      </c>
      <c r="H37" s="117">
        <f>Maintenance!K75</f>
        <v>19608.72</v>
      </c>
      <c r="I37" s="105">
        <f>Maintenance!L75</f>
        <v>222541.16</v>
      </c>
      <c r="K37" s="137"/>
      <c r="L37" s="100"/>
      <c r="M37" s="26" t="s">
        <v>707</v>
      </c>
      <c r="N37" s="105">
        <v>305804.24</v>
      </c>
      <c r="O37" s="105">
        <v>177452.76130567514</v>
      </c>
      <c r="P37" s="123">
        <v>15120.27062857143</v>
      </c>
      <c r="Q37" s="105">
        <v>128351.47869432485</v>
      </c>
      <c r="R37" s="105">
        <v>202932.44</v>
      </c>
      <c r="S37" s="117">
        <v>19608.72</v>
      </c>
      <c r="T37" s="105">
        <v>222541.16</v>
      </c>
    </row>
    <row r="38" spans="1:20" x14ac:dyDescent="0.4">
      <c r="B38" s="26" t="s">
        <v>694</v>
      </c>
      <c r="C38" s="106">
        <f>Maintenance!F84</f>
        <v>147385</v>
      </c>
      <c r="D38" s="106">
        <f>Maintenance!G84</f>
        <v>113114.742074364</v>
      </c>
      <c r="E38" s="125">
        <f>Maintenance!H84</f>
        <v>13794.142857142857</v>
      </c>
      <c r="F38" s="106">
        <f>Maintenance!I84</f>
        <v>34270.257925636004</v>
      </c>
      <c r="G38" s="106">
        <f>Maintenance!J84</f>
        <v>116322.4</v>
      </c>
      <c r="H38" s="120">
        <f>Maintenance!K84</f>
        <v>12692.2</v>
      </c>
      <c r="I38" s="106">
        <f>Maintenance!L84</f>
        <v>129014.6</v>
      </c>
      <c r="J38" s="136"/>
      <c r="K38" s="137"/>
      <c r="L38" s="100"/>
      <c r="M38" s="26" t="s">
        <v>694</v>
      </c>
      <c r="N38" s="106">
        <v>147385</v>
      </c>
      <c r="O38" s="106">
        <v>113114.742074364</v>
      </c>
      <c r="P38" s="125">
        <v>13794.142857142857</v>
      </c>
      <c r="Q38" s="106">
        <v>34270.257925636004</v>
      </c>
      <c r="R38" s="106">
        <v>116322.4</v>
      </c>
      <c r="S38" s="120">
        <v>12692.2</v>
      </c>
      <c r="T38" s="106">
        <v>129014.6</v>
      </c>
    </row>
    <row r="39" spans="1:20" x14ac:dyDescent="0.4">
      <c r="C39" s="107">
        <f>SUM(C35:C38)</f>
        <v>620485.63</v>
      </c>
      <c r="D39" s="107">
        <f t="shared" ref="D39:I39" si="3">SUM(D35:D38)</f>
        <v>356879.01912568818</v>
      </c>
      <c r="E39" s="126">
        <f t="shared" si="3"/>
        <v>36794.562457142856</v>
      </c>
      <c r="F39" s="107">
        <f t="shared" si="3"/>
        <v>263606.61087431182</v>
      </c>
      <c r="G39" s="107">
        <f t="shared" si="3"/>
        <v>379006.31000000006</v>
      </c>
      <c r="H39" s="121">
        <f t="shared" si="3"/>
        <v>39679.03</v>
      </c>
      <c r="I39" s="107">
        <f t="shared" si="3"/>
        <v>418685.33999999997</v>
      </c>
      <c r="J39" s="107"/>
      <c r="K39" s="137"/>
      <c r="L39" s="100"/>
      <c r="N39" s="107">
        <v>620485.63</v>
      </c>
      <c r="O39" s="107">
        <v>339206.31623984344</v>
      </c>
      <c r="P39" s="126">
        <v>33994.492457142856</v>
      </c>
      <c r="Q39" s="107">
        <v>281279.31376015657</v>
      </c>
      <c r="R39" s="107">
        <v>379006.31000000006</v>
      </c>
      <c r="S39" s="121">
        <v>39679.03</v>
      </c>
      <c r="T39" s="107">
        <v>418685.33999999997</v>
      </c>
    </row>
    <row r="40" spans="1:20" x14ac:dyDescent="0.4">
      <c r="E40" s="123"/>
      <c r="H40" s="117"/>
      <c r="K40" s="137"/>
      <c r="L40" s="100"/>
      <c r="N40" s="105"/>
      <c r="O40" s="105"/>
      <c r="P40" s="123"/>
      <c r="Q40" s="105"/>
      <c r="R40" s="105"/>
      <c r="S40" s="117"/>
      <c r="T40" s="105"/>
    </row>
    <row r="41" spans="1:20" s="111" customFormat="1" ht="14.25" x14ac:dyDescent="0.45">
      <c r="A41" s="110"/>
      <c r="B41" s="12" t="s">
        <v>708</v>
      </c>
      <c r="C41" s="112">
        <f>C39+C32+C25+C14</f>
        <v>33856702.050000004</v>
      </c>
      <c r="D41" s="112">
        <f t="shared" ref="D41:I41" si="4">D39+D32+D25+D14</f>
        <v>17164119.390714437</v>
      </c>
      <c r="E41" s="127">
        <f t="shared" si="4"/>
        <v>770705.74953930732</v>
      </c>
      <c r="F41" s="112">
        <f t="shared" si="4"/>
        <v>14113800.919285564</v>
      </c>
      <c r="G41" s="112">
        <f t="shared" si="4"/>
        <v>18270793.330000006</v>
      </c>
      <c r="H41" s="122">
        <f t="shared" si="4"/>
        <v>799791.81000000017</v>
      </c>
      <c r="I41" s="112">
        <f t="shared" si="4"/>
        <v>19070585.139999997</v>
      </c>
      <c r="J41" s="112"/>
      <c r="K41" s="139"/>
      <c r="L41" s="110"/>
      <c r="M41" s="12" t="s">
        <v>708</v>
      </c>
      <c r="N41" s="112">
        <v>33856702.050000004</v>
      </c>
      <c r="O41" s="112">
        <v>17237633.520797431</v>
      </c>
      <c r="P41" s="127">
        <v>795125.93037163059</v>
      </c>
      <c r="Q41" s="112">
        <v>14040286.789202565</v>
      </c>
      <c r="R41" s="112">
        <v>18270793.330000006</v>
      </c>
      <c r="S41" s="122">
        <v>799791.81000000017</v>
      </c>
      <c r="T41" s="112">
        <v>19070585.139999997</v>
      </c>
    </row>
    <row r="42" spans="1:20" x14ac:dyDescent="0.4">
      <c r="E42" s="123"/>
      <c r="H42" s="117"/>
      <c r="K42" s="137"/>
      <c r="L42" s="100"/>
      <c r="N42" s="105"/>
      <c r="O42" s="105"/>
      <c r="P42" s="123"/>
      <c r="Q42" s="105"/>
      <c r="R42" s="105"/>
      <c r="S42" s="117"/>
      <c r="T42" s="105"/>
    </row>
    <row r="43" spans="1:20" x14ac:dyDescent="0.4">
      <c r="K43" s="137"/>
      <c r="S43" s="131"/>
    </row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45"/>
  <cols>
    <col min="1" max="1" width="6" customWidth="1"/>
    <col min="2" max="2" width="31.1328125" customWidth="1"/>
    <col min="3" max="3" width="10.265625" style="10" customWidth="1"/>
    <col min="4" max="4" width="8.73046875" bestFit="1" customWidth="1"/>
    <col min="5" max="5" width="8.73046875" customWidth="1"/>
    <col min="6" max="6" width="14" bestFit="1" customWidth="1"/>
    <col min="7" max="9" width="14" customWidth="1"/>
    <col min="10" max="10" width="14" bestFit="1" customWidth="1"/>
    <col min="11" max="11" width="12.59765625" bestFit="1" customWidth="1"/>
    <col min="12" max="12" width="14" bestFit="1" customWidth="1"/>
    <col min="13" max="13" width="12.3984375" customWidth="1"/>
    <col min="14" max="14" width="8.1328125" style="10" bestFit="1" customWidth="1"/>
    <col min="15" max="15" width="6.86328125" style="10" bestFit="1" customWidth="1"/>
  </cols>
  <sheetData>
    <row r="1" spans="1:15" s="1" customFormat="1" ht="18" customHeight="1" x14ac:dyDescent="0.45">
      <c r="A1" s="141" t="s">
        <v>645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18" customHeight="1" x14ac:dyDescent="0.45">
      <c r="B2" s="1" t="s">
        <v>668</v>
      </c>
      <c r="C2" s="63"/>
      <c r="N2" s="20"/>
      <c r="O2" s="20"/>
    </row>
    <row r="3" spans="1:15" s="12" customFormat="1" x14ac:dyDescent="0.45">
      <c r="A3" s="22"/>
      <c r="B3" s="22"/>
      <c r="C3" s="70" t="s">
        <v>681</v>
      </c>
      <c r="D3" s="23" t="s">
        <v>0</v>
      </c>
      <c r="E3" s="70" t="s">
        <v>665</v>
      </c>
      <c r="F3" s="23" t="s">
        <v>1</v>
      </c>
      <c r="G3" s="70" t="s">
        <v>666</v>
      </c>
      <c r="H3" s="70" t="s">
        <v>667</v>
      </c>
      <c r="I3" s="70" t="s">
        <v>669</v>
      </c>
      <c r="J3" s="23" t="s">
        <v>2</v>
      </c>
      <c r="K3" s="23" t="s">
        <v>3</v>
      </c>
      <c r="L3" s="23" t="s">
        <v>1</v>
      </c>
      <c r="M3" s="23" t="s">
        <v>4</v>
      </c>
      <c r="N3" s="23" t="s">
        <v>1</v>
      </c>
      <c r="O3" s="23" t="s">
        <v>1</v>
      </c>
    </row>
    <row r="4" spans="1:15" s="12" customFormat="1" x14ac:dyDescent="0.45">
      <c r="A4" s="24" t="s">
        <v>5</v>
      </c>
      <c r="B4" s="24" t="s">
        <v>6</v>
      </c>
      <c r="C4" s="71" t="s">
        <v>682</v>
      </c>
      <c r="D4" s="24" t="s">
        <v>7</v>
      </c>
      <c r="E4" s="71" t="s">
        <v>7</v>
      </c>
      <c r="F4" s="24" t="s">
        <v>8</v>
      </c>
      <c r="G4" s="71" t="s">
        <v>9</v>
      </c>
      <c r="H4" s="71" t="s">
        <v>9</v>
      </c>
      <c r="I4" s="71" t="s">
        <v>670</v>
      </c>
      <c r="J4" s="24" t="s">
        <v>9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15" x14ac:dyDescent="0.45">
      <c r="A5" s="25" t="s">
        <v>641</v>
      </c>
      <c r="B5" s="26"/>
      <c r="C5" s="44"/>
      <c r="D5" s="26"/>
      <c r="E5" s="26"/>
      <c r="F5" s="26"/>
      <c r="G5" s="26"/>
      <c r="H5" s="26"/>
      <c r="I5" s="26"/>
      <c r="J5" s="26"/>
      <c r="K5" s="26"/>
      <c r="L5" s="26"/>
      <c r="M5" s="26"/>
      <c r="N5" s="44"/>
      <c r="O5" s="44"/>
    </row>
    <row r="6" spans="1:15" x14ac:dyDescent="0.45">
      <c r="A6" s="26">
        <v>359</v>
      </c>
      <c r="B6" s="27" t="s">
        <v>312</v>
      </c>
      <c r="C6" s="42" t="s">
        <v>672</v>
      </c>
      <c r="D6" s="28">
        <v>33535</v>
      </c>
      <c r="E6" s="75">
        <f t="shared" ref="E6:E37" si="0">(B$2-D6)/365</f>
        <v>27.701369863013699</v>
      </c>
      <c r="F6" s="29">
        <v>10760</v>
      </c>
      <c r="G6" s="29">
        <f>F6</f>
        <v>10760</v>
      </c>
      <c r="H6" s="29">
        <v>0</v>
      </c>
      <c r="I6" s="29">
        <v>0</v>
      </c>
      <c r="J6" s="29">
        <v>10760</v>
      </c>
      <c r="K6" s="29">
        <v>0</v>
      </c>
      <c r="L6" s="29">
        <v>10760</v>
      </c>
      <c r="M6" s="29">
        <v>0</v>
      </c>
      <c r="N6" s="42" t="s">
        <v>15</v>
      </c>
      <c r="O6" s="45">
        <v>5</v>
      </c>
    </row>
    <row r="7" spans="1:15" x14ac:dyDescent="0.45">
      <c r="A7" s="26">
        <v>360</v>
      </c>
      <c r="B7" s="27" t="s">
        <v>313</v>
      </c>
      <c r="C7" s="42" t="s">
        <v>672</v>
      </c>
      <c r="D7" s="28">
        <v>33535</v>
      </c>
      <c r="E7" s="75">
        <f t="shared" si="0"/>
        <v>27.701369863013699</v>
      </c>
      <c r="F7" s="29">
        <v>16487</v>
      </c>
      <c r="G7" s="29">
        <f t="shared" ref="G7:G52" si="1">F7</f>
        <v>16487</v>
      </c>
      <c r="H7" s="29">
        <v>0</v>
      </c>
      <c r="I7" s="29">
        <v>0</v>
      </c>
      <c r="J7" s="29">
        <v>16487</v>
      </c>
      <c r="K7" s="29">
        <v>0</v>
      </c>
      <c r="L7" s="29">
        <v>16487</v>
      </c>
      <c r="M7" s="29">
        <v>0</v>
      </c>
      <c r="N7" s="42" t="s">
        <v>15</v>
      </c>
      <c r="O7" s="45">
        <v>5</v>
      </c>
    </row>
    <row r="8" spans="1:15" x14ac:dyDescent="0.45">
      <c r="A8" s="26">
        <v>361</v>
      </c>
      <c r="B8" s="27" t="s">
        <v>314</v>
      </c>
      <c r="C8" s="42" t="s">
        <v>672</v>
      </c>
      <c r="D8" s="28">
        <v>34572</v>
      </c>
      <c r="E8" s="75">
        <f t="shared" si="0"/>
        <v>24.860273972602741</v>
      </c>
      <c r="F8" s="29">
        <v>389</v>
      </c>
      <c r="G8" s="29">
        <f t="shared" si="1"/>
        <v>389</v>
      </c>
      <c r="H8" s="29">
        <v>0</v>
      </c>
      <c r="I8" s="29">
        <v>0</v>
      </c>
      <c r="J8" s="29">
        <v>389</v>
      </c>
      <c r="K8" s="29">
        <v>0</v>
      </c>
      <c r="L8" s="29">
        <v>389</v>
      </c>
      <c r="M8" s="29">
        <v>0</v>
      </c>
      <c r="N8" s="42" t="s">
        <v>15</v>
      </c>
      <c r="O8" s="45">
        <v>7</v>
      </c>
    </row>
    <row r="9" spans="1:15" x14ac:dyDescent="0.45">
      <c r="A9" s="26">
        <v>366</v>
      </c>
      <c r="B9" s="27" t="s">
        <v>319</v>
      </c>
      <c r="C9" s="42" t="s">
        <v>672</v>
      </c>
      <c r="D9" s="28">
        <v>36041</v>
      </c>
      <c r="E9" s="75">
        <f t="shared" si="0"/>
        <v>20.835616438356166</v>
      </c>
      <c r="F9" s="29">
        <v>20348</v>
      </c>
      <c r="G9" s="29">
        <f t="shared" si="1"/>
        <v>20348</v>
      </c>
      <c r="H9" s="29">
        <v>0</v>
      </c>
      <c r="I9" s="29">
        <v>0</v>
      </c>
      <c r="J9" s="29">
        <v>20348</v>
      </c>
      <c r="K9" s="29">
        <v>0</v>
      </c>
      <c r="L9" s="29">
        <v>20348</v>
      </c>
      <c r="M9" s="29">
        <v>0</v>
      </c>
      <c r="N9" s="42" t="s">
        <v>15</v>
      </c>
      <c r="O9" s="45">
        <v>5</v>
      </c>
    </row>
    <row r="10" spans="1:15" x14ac:dyDescent="0.45">
      <c r="A10" s="26">
        <v>367</v>
      </c>
      <c r="B10" s="27" t="s">
        <v>320</v>
      </c>
      <c r="C10" s="42" t="s">
        <v>672</v>
      </c>
      <c r="D10" s="28">
        <v>36096</v>
      </c>
      <c r="E10" s="75">
        <f t="shared" si="0"/>
        <v>20.684931506849313</v>
      </c>
      <c r="F10" s="29">
        <v>1102</v>
      </c>
      <c r="G10" s="29">
        <f t="shared" si="1"/>
        <v>1102</v>
      </c>
      <c r="H10" s="29">
        <v>0</v>
      </c>
      <c r="I10" s="29">
        <v>0</v>
      </c>
      <c r="J10" s="29">
        <v>1102</v>
      </c>
      <c r="K10" s="29">
        <v>0</v>
      </c>
      <c r="L10" s="29">
        <v>1102</v>
      </c>
      <c r="M10" s="29">
        <v>0</v>
      </c>
      <c r="N10" s="42" t="s">
        <v>15</v>
      </c>
      <c r="O10" s="45">
        <v>5</v>
      </c>
    </row>
    <row r="11" spans="1:15" x14ac:dyDescent="0.45">
      <c r="A11" s="26">
        <v>368</v>
      </c>
      <c r="B11" s="27" t="s">
        <v>321</v>
      </c>
      <c r="C11" s="42" t="s">
        <v>672</v>
      </c>
      <c r="D11" s="28">
        <v>36434</v>
      </c>
      <c r="E11" s="75">
        <f t="shared" si="0"/>
        <v>19.758904109589039</v>
      </c>
      <c r="F11" s="29">
        <v>7133</v>
      </c>
      <c r="G11" s="29">
        <f t="shared" si="1"/>
        <v>7133</v>
      </c>
      <c r="H11" s="29">
        <v>0</v>
      </c>
      <c r="I11" s="29">
        <v>0</v>
      </c>
      <c r="J11" s="29">
        <v>7133</v>
      </c>
      <c r="K11" s="29">
        <v>0</v>
      </c>
      <c r="L11" s="29">
        <v>7133</v>
      </c>
      <c r="M11" s="29">
        <v>0</v>
      </c>
      <c r="N11" s="42" t="s">
        <v>15</v>
      </c>
      <c r="O11" s="45">
        <v>5</v>
      </c>
    </row>
    <row r="12" spans="1:15" x14ac:dyDescent="0.45">
      <c r="A12" s="26">
        <v>379</v>
      </c>
      <c r="B12" s="27" t="s">
        <v>332</v>
      </c>
      <c r="C12" s="42" t="s">
        <v>672</v>
      </c>
      <c r="D12" s="28">
        <v>38473</v>
      </c>
      <c r="E12" s="75">
        <f t="shared" si="0"/>
        <v>14.172602739726027</v>
      </c>
      <c r="F12" s="29">
        <v>920</v>
      </c>
      <c r="G12" s="29">
        <f t="shared" si="1"/>
        <v>920</v>
      </c>
      <c r="H12" s="29">
        <v>0</v>
      </c>
      <c r="I12" s="29">
        <v>0</v>
      </c>
      <c r="J12" s="29">
        <v>920</v>
      </c>
      <c r="K12" s="29">
        <v>0</v>
      </c>
      <c r="L12" s="29">
        <v>920</v>
      </c>
      <c r="M12" s="29">
        <v>0</v>
      </c>
      <c r="N12" s="42" t="s">
        <v>15</v>
      </c>
      <c r="O12" s="45">
        <v>3</v>
      </c>
    </row>
    <row r="13" spans="1:15" x14ac:dyDescent="0.45">
      <c r="A13" s="26">
        <v>381</v>
      </c>
      <c r="B13" s="27" t="s">
        <v>334</v>
      </c>
      <c r="C13" s="42" t="s">
        <v>672</v>
      </c>
      <c r="D13" s="28">
        <v>38990</v>
      </c>
      <c r="E13" s="75">
        <f t="shared" si="0"/>
        <v>12.756164383561643</v>
      </c>
      <c r="F13" s="29">
        <v>4480</v>
      </c>
      <c r="G13" s="29">
        <f t="shared" si="1"/>
        <v>4480</v>
      </c>
      <c r="H13" s="29">
        <v>0</v>
      </c>
      <c r="I13" s="29">
        <v>0</v>
      </c>
      <c r="J13" s="29">
        <v>4480</v>
      </c>
      <c r="K13" s="29">
        <v>0</v>
      </c>
      <c r="L13" s="29">
        <v>4480</v>
      </c>
      <c r="M13" s="29">
        <v>0</v>
      </c>
      <c r="N13" s="42" t="s">
        <v>15</v>
      </c>
      <c r="O13" s="45">
        <v>5</v>
      </c>
    </row>
    <row r="14" spans="1:15" x14ac:dyDescent="0.45">
      <c r="A14" s="26">
        <v>382</v>
      </c>
      <c r="B14" s="27" t="s">
        <v>335</v>
      </c>
      <c r="C14" s="42" t="s">
        <v>672</v>
      </c>
      <c r="D14" s="28">
        <v>39082</v>
      </c>
      <c r="E14" s="75">
        <f t="shared" si="0"/>
        <v>12.504109589041096</v>
      </c>
      <c r="F14" s="29">
        <v>1735</v>
      </c>
      <c r="G14" s="29">
        <f t="shared" si="1"/>
        <v>1735</v>
      </c>
      <c r="H14" s="29">
        <v>0</v>
      </c>
      <c r="I14" s="29">
        <v>0</v>
      </c>
      <c r="J14" s="29">
        <v>1735</v>
      </c>
      <c r="K14" s="29">
        <v>0</v>
      </c>
      <c r="L14" s="29">
        <v>1735</v>
      </c>
      <c r="M14" s="29">
        <v>0</v>
      </c>
      <c r="N14" s="42" t="s">
        <v>15</v>
      </c>
      <c r="O14" s="45">
        <v>5</v>
      </c>
    </row>
    <row r="15" spans="1:15" x14ac:dyDescent="0.45">
      <c r="A15" s="26">
        <v>383</v>
      </c>
      <c r="B15" s="27" t="s">
        <v>332</v>
      </c>
      <c r="C15" s="42" t="s">
        <v>672</v>
      </c>
      <c r="D15" s="28">
        <v>39330</v>
      </c>
      <c r="E15" s="75">
        <f t="shared" si="0"/>
        <v>11.824657534246576</v>
      </c>
      <c r="F15" s="29">
        <v>1570</v>
      </c>
      <c r="G15" s="29">
        <f t="shared" si="1"/>
        <v>1570</v>
      </c>
      <c r="H15" s="29">
        <v>0</v>
      </c>
      <c r="I15" s="29">
        <v>0</v>
      </c>
      <c r="J15" s="29">
        <v>1570</v>
      </c>
      <c r="K15" s="29">
        <v>0</v>
      </c>
      <c r="L15" s="29">
        <v>1570</v>
      </c>
      <c r="M15" s="29">
        <v>0</v>
      </c>
      <c r="N15" s="42" t="s">
        <v>15</v>
      </c>
      <c r="O15" s="45">
        <v>3</v>
      </c>
    </row>
    <row r="16" spans="1:15" x14ac:dyDescent="0.45">
      <c r="A16" s="26">
        <v>397</v>
      </c>
      <c r="B16" s="27" t="s">
        <v>345</v>
      </c>
      <c r="C16" s="42" t="s">
        <v>672</v>
      </c>
      <c r="D16" s="28">
        <v>39814</v>
      </c>
      <c r="E16" s="75">
        <f t="shared" si="0"/>
        <v>10.498630136986302</v>
      </c>
      <c r="F16" s="29">
        <v>3565</v>
      </c>
      <c r="G16" s="29">
        <f t="shared" si="1"/>
        <v>3565</v>
      </c>
      <c r="H16" s="29">
        <v>0</v>
      </c>
      <c r="I16" s="29">
        <v>0</v>
      </c>
      <c r="J16" s="29">
        <v>3565</v>
      </c>
      <c r="K16" s="29">
        <v>0</v>
      </c>
      <c r="L16" s="29">
        <v>3565</v>
      </c>
      <c r="M16" s="29">
        <v>0</v>
      </c>
      <c r="N16" s="42" t="s">
        <v>15</v>
      </c>
      <c r="O16" s="45">
        <v>5</v>
      </c>
    </row>
    <row r="17" spans="1:15" x14ac:dyDescent="0.45">
      <c r="A17" s="26">
        <v>398</v>
      </c>
      <c r="B17" s="27" t="s">
        <v>346</v>
      </c>
      <c r="C17" s="42" t="s">
        <v>672</v>
      </c>
      <c r="D17" s="28">
        <v>39845</v>
      </c>
      <c r="E17" s="75">
        <f t="shared" si="0"/>
        <v>10.413698630136986</v>
      </c>
      <c r="F17" s="29">
        <v>1295</v>
      </c>
      <c r="G17" s="29">
        <f t="shared" si="1"/>
        <v>1295</v>
      </c>
      <c r="H17" s="29">
        <v>0</v>
      </c>
      <c r="I17" s="29">
        <v>0</v>
      </c>
      <c r="J17" s="29">
        <v>1295</v>
      </c>
      <c r="K17" s="29">
        <v>0</v>
      </c>
      <c r="L17" s="29">
        <v>1295</v>
      </c>
      <c r="M17" s="29">
        <v>0</v>
      </c>
      <c r="N17" s="42" t="s">
        <v>15</v>
      </c>
      <c r="O17" s="45">
        <v>5</v>
      </c>
    </row>
    <row r="18" spans="1:15" x14ac:dyDescent="0.45">
      <c r="A18" s="26">
        <v>399</v>
      </c>
      <c r="B18" s="27" t="s">
        <v>347</v>
      </c>
      <c r="C18" s="42" t="s">
        <v>672</v>
      </c>
      <c r="D18" s="28">
        <v>40101</v>
      </c>
      <c r="E18" s="75">
        <f t="shared" si="0"/>
        <v>9.712328767123287</v>
      </c>
      <c r="F18" s="29">
        <v>1715</v>
      </c>
      <c r="G18" s="29">
        <f t="shared" si="1"/>
        <v>1715</v>
      </c>
      <c r="H18" s="29">
        <v>0</v>
      </c>
      <c r="I18" s="29">
        <v>0</v>
      </c>
      <c r="J18" s="29">
        <v>1715</v>
      </c>
      <c r="K18" s="29">
        <v>0</v>
      </c>
      <c r="L18" s="29">
        <v>1715</v>
      </c>
      <c r="M18" s="29">
        <v>0</v>
      </c>
      <c r="N18" s="42" t="s">
        <v>15</v>
      </c>
      <c r="O18" s="45">
        <v>5</v>
      </c>
    </row>
    <row r="19" spans="1:15" x14ac:dyDescent="0.45">
      <c r="A19" s="26">
        <v>400</v>
      </c>
      <c r="B19" s="27" t="s">
        <v>348</v>
      </c>
      <c r="C19" s="42" t="s">
        <v>672</v>
      </c>
      <c r="D19" s="28">
        <v>40101</v>
      </c>
      <c r="E19" s="75">
        <f t="shared" si="0"/>
        <v>9.712328767123287</v>
      </c>
      <c r="F19" s="29">
        <v>2160</v>
      </c>
      <c r="G19" s="29">
        <f t="shared" si="1"/>
        <v>2160</v>
      </c>
      <c r="H19" s="29">
        <v>0</v>
      </c>
      <c r="I19" s="29">
        <v>0</v>
      </c>
      <c r="J19" s="29">
        <v>2160</v>
      </c>
      <c r="K19" s="29">
        <v>0</v>
      </c>
      <c r="L19" s="29">
        <v>2160</v>
      </c>
      <c r="M19" s="29">
        <v>0</v>
      </c>
      <c r="N19" s="42" t="s">
        <v>15</v>
      </c>
      <c r="O19" s="45">
        <v>5</v>
      </c>
    </row>
    <row r="20" spans="1:15" x14ac:dyDescent="0.45">
      <c r="A20" s="26">
        <v>401</v>
      </c>
      <c r="B20" s="27" t="s">
        <v>349</v>
      </c>
      <c r="C20" s="42" t="s">
        <v>672</v>
      </c>
      <c r="D20" s="28">
        <v>40252</v>
      </c>
      <c r="E20" s="75">
        <f t="shared" si="0"/>
        <v>9.2986301369863007</v>
      </c>
      <c r="F20" s="29">
        <v>1685</v>
      </c>
      <c r="G20" s="29">
        <f t="shared" si="1"/>
        <v>1685</v>
      </c>
      <c r="H20" s="29">
        <v>0</v>
      </c>
      <c r="I20" s="29">
        <v>0</v>
      </c>
      <c r="J20" s="29">
        <v>1685</v>
      </c>
      <c r="K20" s="29">
        <v>0</v>
      </c>
      <c r="L20" s="29">
        <v>1685</v>
      </c>
      <c r="M20" s="29">
        <v>0</v>
      </c>
      <c r="N20" s="42" t="s">
        <v>15</v>
      </c>
      <c r="O20" s="45">
        <v>5</v>
      </c>
    </row>
    <row r="21" spans="1:15" x14ac:dyDescent="0.45">
      <c r="A21" s="26">
        <v>402</v>
      </c>
      <c r="B21" s="27" t="s">
        <v>350</v>
      </c>
      <c r="C21" s="42" t="s">
        <v>672</v>
      </c>
      <c r="D21" s="28">
        <v>40344</v>
      </c>
      <c r="E21" s="75">
        <f t="shared" si="0"/>
        <v>9.0465753424657542</v>
      </c>
      <c r="F21" s="29">
        <v>1398</v>
      </c>
      <c r="G21" s="29">
        <f t="shared" si="1"/>
        <v>1398</v>
      </c>
      <c r="H21" s="29">
        <v>0</v>
      </c>
      <c r="I21" s="29">
        <v>0</v>
      </c>
      <c r="J21" s="29">
        <v>1398</v>
      </c>
      <c r="K21" s="29">
        <v>0</v>
      </c>
      <c r="L21" s="29">
        <v>1398</v>
      </c>
      <c r="M21" s="29">
        <v>0</v>
      </c>
      <c r="N21" s="42" t="s">
        <v>15</v>
      </c>
      <c r="O21" s="45">
        <v>5</v>
      </c>
    </row>
    <row r="22" spans="1:15" x14ac:dyDescent="0.45">
      <c r="A22" s="26">
        <v>407</v>
      </c>
      <c r="B22" s="33" t="s">
        <v>354</v>
      </c>
      <c r="C22" s="85" t="s">
        <v>672</v>
      </c>
      <c r="D22" s="28">
        <v>41608</v>
      </c>
      <c r="E22" s="75">
        <f t="shared" si="0"/>
        <v>5.5835616438356164</v>
      </c>
      <c r="F22" s="29">
        <v>4773</v>
      </c>
      <c r="G22" s="29">
        <f t="shared" si="1"/>
        <v>4773</v>
      </c>
      <c r="H22" s="29">
        <v>0</v>
      </c>
      <c r="I22" s="29">
        <v>0</v>
      </c>
      <c r="J22" s="29">
        <v>3125.72</v>
      </c>
      <c r="K22" s="29">
        <v>681.86</v>
      </c>
      <c r="L22" s="29">
        <v>3807.58</v>
      </c>
      <c r="M22" s="29">
        <v>965.42</v>
      </c>
      <c r="N22" s="42" t="s">
        <v>15</v>
      </c>
      <c r="O22" s="45">
        <v>7</v>
      </c>
    </row>
    <row r="23" spans="1:15" x14ac:dyDescent="0.45">
      <c r="A23" s="26">
        <v>408</v>
      </c>
      <c r="B23" s="27" t="s">
        <v>355</v>
      </c>
      <c r="C23" s="42" t="s">
        <v>672</v>
      </c>
      <c r="D23" s="28">
        <v>41639</v>
      </c>
      <c r="E23" s="75">
        <f t="shared" si="0"/>
        <v>5.4986301369863018</v>
      </c>
      <c r="F23" s="29">
        <v>950</v>
      </c>
      <c r="G23" s="29">
        <f t="shared" si="1"/>
        <v>950</v>
      </c>
      <c r="H23" s="29">
        <v>0</v>
      </c>
      <c r="I23" s="29">
        <v>0</v>
      </c>
      <c r="J23" s="29">
        <v>855</v>
      </c>
      <c r="K23" s="29">
        <v>95</v>
      </c>
      <c r="L23" s="29">
        <v>950</v>
      </c>
      <c r="M23" s="29">
        <v>0</v>
      </c>
      <c r="N23" s="42" t="s">
        <v>15</v>
      </c>
      <c r="O23" s="45">
        <v>5</v>
      </c>
    </row>
    <row r="24" spans="1:15" x14ac:dyDescent="0.45">
      <c r="A24" s="26">
        <v>409</v>
      </c>
      <c r="B24" s="27" t="s">
        <v>356</v>
      </c>
      <c r="C24" s="42" t="s">
        <v>672</v>
      </c>
      <c r="D24" s="28">
        <v>41639</v>
      </c>
      <c r="E24" s="75">
        <f t="shared" si="0"/>
        <v>5.4986301369863018</v>
      </c>
      <c r="F24" s="29">
        <v>1075</v>
      </c>
      <c r="G24" s="29">
        <f t="shared" si="1"/>
        <v>1075</v>
      </c>
      <c r="H24" s="29">
        <v>0</v>
      </c>
      <c r="I24" s="29">
        <v>0</v>
      </c>
      <c r="J24" s="29">
        <v>968</v>
      </c>
      <c r="K24" s="29">
        <v>107</v>
      </c>
      <c r="L24" s="29">
        <v>1075</v>
      </c>
      <c r="M24" s="29">
        <v>0</v>
      </c>
      <c r="N24" s="42" t="s">
        <v>15</v>
      </c>
      <c r="O24" s="45">
        <v>5</v>
      </c>
    </row>
    <row r="25" spans="1:15" x14ac:dyDescent="0.45">
      <c r="A25" s="26">
        <v>410</v>
      </c>
      <c r="B25" s="27" t="s">
        <v>357</v>
      </c>
      <c r="C25" s="42" t="s">
        <v>672</v>
      </c>
      <c r="D25" s="28">
        <v>41670</v>
      </c>
      <c r="E25" s="75">
        <f t="shared" si="0"/>
        <v>5.4136986301369863</v>
      </c>
      <c r="F25" s="29">
        <v>3314</v>
      </c>
      <c r="G25" s="29">
        <f t="shared" si="1"/>
        <v>3314</v>
      </c>
      <c r="H25" s="29">
        <v>0</v>
      </c>
      <c r="I25" s="29">
        <v>0</v>
      </c>
      <c r="J25" s="29">
        <v>2927.6</v>
      </c>
      <c r="K25" s="29">
        <v>386.4</v>
      </c>
      <c r="L25" s="29">
        <v>3314</v>
      </c>
      <c r="M25" s="29">
        <v>0</v>
      </c>
      <c r="N25" s="46" t="s">
        <v>15</v>
      </c>
      <c r="O25" s="47">
        <v>5</v>
      </c>
    </row>
    <row r="26" spans="1:15" x14ac:dyDescent="0.45">
      <c r="A26" s="26">
        <v>357</v>
      </c>
      <c r="B26" s="27" t="s">
        <v>310</v>
      </c>
      <c r="C26" s="42" t="s">
        <v>659</v>
      </c>
      <c r="D26" s="28">
        <v>33382</v>
      </c>
      <c r="E26" s="75">
        <f t="shared" si="0"/>
        <v>28.12054794520548</v>
      </c>
      <c r="F26" s="29">
        <v>194</v>
      </c>
      <c r="G26" s="29">
        <f t="shared" si="1"/>
        <v>194</v>
      </c>
      <c r="H26" s="29">
        <v>0</v>
      </c>
      <c r="I26" s="29">
        <v>0</v>
      </c>
      <c r="J26" s="29">
        <v>194</v>
      </c>
      <c r="K26" s="29">
        <v>0</v>
      </c>
      <c r="L26" s="29">
        <v>194</v>
      </c>
      <c r="M26" s="29">
        <v>0</v>
      </c>
      <c r="N26" s="42" t="s">
        <v>15</v>
      </c>
      <c r="O26" s="45">
        <v>7</v>
      </c>
    </row>
    <row r="27" spans="1:15" x14ac:dyDescent="0.45">
      <c r="A27" s="26">
        <v>370</v>
      </c>
      <c r="B27" s="27" t="s">
        <v>323</v>
      </c>
      <c r="C27" s="42" t="s">
        <v>659</v>
      </c>
      <c r="D27" s="28">
        <v>36613</v>
      </c>
      <c r="E27" s="75">
        <f t="shared" si="0"/>
        <v>19.268493150684932</v>
      </c>
      <c r="F27" s="29">
        <v>2887</v>
      </c>
      <c r="G27" s="29">
        <f t="shared" si="1"/>
        <v>2887</v>
      </c>
      <c r="H27" s="29">
        <v>0</v>
      </c>
      <c r="I27" s="29">
        <v>0</v>
      </c>
      <c r="J27" s="29">
        <v>2887</v>
      </c>
      <c r="K27" s="29">
        <v>0</v>
      </c>
      <c r="L27" s="29">
        <v>2887</v>
      </c>
      <c r="M27" s="29">
        <v>0</v>
      </c>
      <c r="N27" s="42" t="s">
        <v>15</v>
      </c>
      <c r="O27" s="45">
        <v>10</v>
      </c>
    </row>
    <row r="28" spans="1:15" x14ac:dyDescent="0.45">
      <c r="A28" s="26">
        <v>371</v>
      </c>
      <c r="B28" s="27" t="s">
        <v>324</v>
      </c>
      <c r="C28" s="42" t="s">
        <v>659</v>
      </c>
      <c r="D28" s="28">
        <v>36663</v>
      </c>
      <c r="E28" s="75">
        <f t="shared" si="0"/>
        <v>19.13150684931507</v>
      </c>
      <c r="F28" s="29">
        <v>5066</v>
      </c>
      <c r="G28" s="29">
        <f t="shared" si="1"/>
        <v>5066</v>
      </c>
      <c r="H28" s="29">
        <v>0</v>
      </c>
      <c r="I28" s="29">
        <v>0</v>
      </c>
      <c r="J28" s="29">
        <v>5066</v>
      </c>
      <c r="K28" s="29">
        <v>0</v>
      </c>
      <c r="L28" s="29">
        <v>5066</v>
      </c>
      <c r="M28" s="29">
        <v>0</v>
      </c>
      <c r="N28" s="42" t="s">
        <v>15</v>
      </c>
      <c r="O28" s="45">
        <v>10</v>
      </c>
    </row>
    <row r="29" spans="1:15" x14ac:dyDescent="0.45">
      <c r="A29" s="26">
        <v>380</v>
      </c>
      <c r="B29" s="27" t="s">
        <v>333</v>
      </c>
      <c r="C29" s="42" t="s">
        <v>659</v>
      </c>
      <c r="D29" s="28">
        <v>38473</v>
      </c>
      <c r="E29" s="75">
        <f t="shared" si="0"/>
        <v>14.172602739726027</v>
      </c>
      <c r="F29" s="29">
        <v>2336</v>
      </c>
      <c r="G29" s="29">
        <f t="shared" si="1"/>
        <v>2336</v>
      </c>
      <c r="H29" s="29">
        <v>0</v>
      </c>
      <c r="I29" s="29">
        <v>0</v>
      </c>
      <c r="J29" s="29">
        <v>2336</v>
      </c>
      <c r="K29" s="29">
        <v>0</v>
      </c>
      <c r="L29" s="29">
        <v>2336</v>
      </c>
      <c r="M29" s="29">
        <v>0</v>
      </c>
      <c r="N29" s="42" t="s">
        <v>15</v>
      </c>
      <c r="O29" s="45">
        <v>10</v>
      </c>
    </row>
    <row r="30" spans="1:15" x14ac:dyDescent="0.45">
      <c r="A30" s="26">
        <v>396</v>
      </c>
      <c r="B30" s="27" t="s">
        <v>344</v>
      </c>
      <c r="C30" s="42" t="s">
        <v>659</v>
      </c>
      <c r="D30" s="28">
        <v>39630</v>
      </c>
      <c r="E30" s="75">
        <f t="shared" si="0"/>
        <v>11.002739726027396</v>
      </c>
      <c r="F30" s="29">
        <v>2861</v>
      </c>
      <c r="G30" s="29">
        <f t="shared" si="1"/>
        <v>2861</v>
      </c>
      <c r="H30" s="29">
        <v>0</v>
      </c>
      <c r="I30" s="29">
        <v>0</v>
      </c>
      <c r="J30" s="29">
        <v>2861</v>
      </c>
      <c r="K30" s="29">
        <v>0</v>
      </c>
      <c r="L30" s="29">
        <v>2861</v>
      </c>
      <c r="M30" s="29">
        <v>0</v>
      </c>
      <c r="N30" s="42" t="s">
        <v>15</v>
      </c>
      <c r="O30" s="45">
        <v>10</v>
      </c>
    </row>
    <row r="31" spans="1:15" x14ac:dyDescent="0.45">
      <c r="A31" s="26">
        <v>395</v>
      </c>
      <c r="B31" s="27" t="s">
        <v>320</v>
      </c>
      <c r="C31" s="42" t="s">
        <v>662</v>
      </c>
      <c r="D31" s="28">
        <v>39598</v>
      </c>
      <c r="E31" s="75">
        <f t="shared" si="0"/>
        <v>11.09041095890411</v>
      </c>
      <c r="F31" s="29">
        <v>1240</v>
      </c>
      <c r="G31" s="29">
        <f>H31*E31</f>
        <v>1100.1687671232878</v>
      </c>
      <c r="H31" s="29">
        <f>F31/C31</f>
        <v>99.2</v>
      </c>
      <c r="I31" s="29">
        <f>F31-G31</f>
        <v>139.83123287671219</v>
      </c>
      <c r="J31" s="29">
        <v>1240</v>
      </c>
      <c r="K31" s="29">
        <v>0</v>
      </c>
      <c r="L31" s="29">
        <v>1240</v>
      </c>
      <c r="M31" s="29">
        <v>0</v>
      </c>
      <c r="N31" s="42" t="s">
        <v>15</v>
      </c>
      <c r="O31" s="45">
        <v>5</v>
      </c>
    </row>
    <row r="32" spans="1:15" x14ac:dyDescent="0.45">
      <c r="A32" s="26">
        <v>337</v>
      </c>
      <c r="B32" s="27" t="s">
        <v>292</v>
      </c>
      <c r="C32" s="42" t="s">
        <v>664</v>
      </c>
      <c r="D32" s="28">
        <v>31413</v>
      </c>
      <c r="E32" s="75">
        <f t="shared" si="0"/>
        <v>33.515068493150686</v>
      </c>
      <c r="F32" s="29">
        <v>442</v>
      </c>
      <c r="G32" s="29">
        <f t="shared" si="1"/>
        <v>442</v>
      </c>
      <c r="H32" s="29">
        <v>0</v>
      </c>
      <c r="I32" s="29">
        <v>0</v>
      </c>
      <c r="J32" s="29">
        <v>442</v>
      </c>
      <c r="K32" s="29">
        <v>0</v>
      </c>
      <c r="L32" s="29">
        <v>442</v>
      </c>
      <c r="M32" s="29">
        <v>0</v>
      </c>
      <c r="N32" s="42" t="s">
        <v>15</v>
      </c>
      <c r="O32" s="45">
        <v>5</v>
      </c>
    </row>
    <row r="33" spans="1:15" x14ac:dyDescent="0.45">
      <c r="A33" s="26">
        <v>336</v>
      </c>
      <c r="B33" s="27" t="s">
        <v>291</v>
      </c>
      <c r="C33" s="42" t="s">
        <v>664</v>
      </c>
      <c r="D33" s="28">
        <v>31750</v>
      </c>
      <c r="E33" s="75">
        <f t="shared" si="0"/>
        <v>32.591780821917808</v>
      </c>
      <c r="F33" s="29">
        <v>576</v>
      </c>
      <c r="G33" s="29">
        <f t="shared" si="1"/>
        <v>576</v>
      </c>
      <c r="H33" s="29">
        <v>0</v>
      </c>
      <c r="I33" s="29">
        <v>0</v>
      </c>
      <c r="J33" s="29">
        <v>576</v>
      </c>
      <c r="K33" s="29">
        <v>0</v>
      </c>
      <c r="L33" s="29">
        <v>576</v>
      </c>
      <c r="M33" s="29">
        <v>0</v>
      </c>
      <c r="N33" s="42" t="s">
        <v>15</v>
      </c>
      <c r="O33" s="45">
        <v>5</v>
      </c>
    </row>
    <row r="34" spans="1:15" x14ac:dyDescent="0.45">
      <c r="A34" s="26">
        <v>335</v>
      </c>
      <c r="B34" s="27" t="s">
        <v>290</v>
      </c>
      <c r="C34" s="42" t="s">
        <v>664</v>
      </c>
      <c r="D34" s="28">
        <v>31812</v>
      </c>
      <c r="E34" s="75">
        <f t="shared" si="0"/>
        <v>32.421917808219177</v>
      </c>
      <c r="F34" s="29">
        <v>157</v>
      </c>
      <c r="G34" s="29">
        <f t="shared" si="1"/>
        <v>157</v>
      </c>
      <c r="H34" s="29">
        <v>0</v>
      </c>
      <c r="I34" s="29">
        <v>0</v>
      </c>
      <c r="J34" s="29">
        <v>157</v>
      </c>
      <c r="K34" s="29">
        <v>0</v>
      </c>
      <c r="L34" s="29">
        <v>157</v>
      </c>
      <c r="M34" s="29">
        <v>0</v>
      </c>
      <c r="N34" s="42" t="s">
        <v>15</v>
      </c>
      <c r="O34" s="45">
        <v>5</v>
      </c>
    </row>
    <row r="35" spans="1:15" x14ac:dyDescent="0.45">
      <c r="A35" s="26">
        <v>347</v>
      </c>
      <c r="B35" s="27" t="s">
        <v>301</v>
      </c>
      <c r="C35" s="42" t="s">
        <v>664</v>
      </c>
      <c r="D35" s="28">
        <v>31990</v>
      </c>
      <c r="E35" s="75">
        <f t="shared" si="0"/>
        <v>31.934246575342467</v>
      </c>
      <c r="F35" s="29">
        <v>699</v>
      </c>
      <c r="G35" s="29">
        <f t="shared" si="1"/>
        <v>699</v>
      </c>
      <c r="H35" s="29">
        <v>0</v>
      </c>
      <c r="I35" s="29">
        <v>0</v>
      </c>
      <c r="J35" s="29">
        <v>699</v>
      </c>
      <c r="K35" s="29">
        <v>0</v>
      </c>
      <c r="L35" s="29">
        <v>699</v>
      </c>
      <c r="M35" s="29">
        <v>0</v>
      </c>
      <c r="N35" s="42" t="s">
        <v>15</v>
      </c>
      <c r="O35" s="45">
        <v>5</v>
      </c>
    </row>
    <row r="36" spans="1:15" x14ac:dyDescent="0.45">
      <c r="A36" s="26">
        <v>348</v>
      </c>
      <c r="B36" s="27" t="s">
        <v>302</v>
      </c>
      <c r="C36" s="42" t="s">
        <v>664</v>
      </c>
      <c r="D36" s="28">
        <v>32065</v>
      </c>
      <c r="E36" s="75">
        <f t="shared" si="0"/>
        <v>31.728767123287671</v>
      </c>
      <c r="F36" s="29">
        <v>185</v>
      </c>
      <c r="G36" s="29">
        <f t="shared" si="1"/>
        <v>185</v>
      </c>
      <c r="H36" s="29">
        <v>0</v>
      </c>
      <c r="I36" s="29">
        <v>0</v>
      </c>
      <c r="J36" s="29">
        <v>185</v>
      </c>
      <c r="K36" s="29">
        <v>0</v>
      </c>
      <c r="L36" s="29">
        <v>185</v>
      </c>
      <c r="M36" s="29">
        <v>0</v>
      </c>
      <c r="N36" s="42" t="s">
        <v>15</v>
      </c>
      <c r="O36" s="45">
        <v>5</v>
      </c>
    </row>
    <row r="37" spans="1:15" x14ac:dyDescent="0.45">
      <c r="A37" s="26">
        <v>338</v>
      </c>
      <c r="B37" s="27" t="s">
        <v>290</v>
      </c>
      <c r="C37" s="42" t="s">
        <v>664</v>
      </c>
      <c r="D37" s="28">
        <v>32182</v>
      </c>
      <c r="E37" s="75">
        <f t="shared" si="0"/>
        <v>31.408219178082192</v>
      </c>
      <c r="F37" s="29">
        <v>170</v>
      </c>
      <c r="G37" s="29">
        <f t="shared" si="1"/>
        <v>170</v>
      </c>
      <c r="H37" s="29">
        <v>0</v>
      </c>
      <c r="I37" s="29">
        <v>0</v>
      </c>
      <c r="J37" s="29">
        <v>170</v>
      </c>
      <c r="K37" s="29">
        <v>0</v>
      </c>
      <c r="L37" s="29">
        <v>170</v>
      </c>
      <c r="M37" s="29">
        <v>0</v>
      </c>
      <c r="N37" s="42" t="s">
        <v>15</v>
      </c>
      <c r="O37" s="45">
        <v>5</v>
      </c>
    </row>
    <row r="38" spans="1:15" x14ac:dyDescent="0.45">
      <c r="A38" s="26">
        <v>339</v>
      </c>
      <c r="B38" s="27" t="s">
        <v>293</v>
      </c>
      <c r="C38" s="42" t="s">
        <v>664</v>
      </c>
      <c r="D38" s="28">
        <v>32216</v>
      </c>
      <c r="E38" s="75">
        <f t="shared" ref="E38:E63" si="2">(B$2-D38)/365</f>
        <v>31.315068493150687</v>
      </c>
      <c r="F38" s="29">
        <v>336</v>
      </c>
      <c r="G38" s="29">
        <f t="shared" si="1"/>
        <v>336</v>
      </c>
      <c r="H38" s="29">
        <v>0</v>
      </c>
      <c r="I38" s="29">
        <v>0</v>
      </c>
      <c r="J38" s="29">
        <v>336</v>
      </c>
      <c r="K38" s="29">
        <v>0</v>
      </c>
      <c r="L38" s="29">
        <v>336</v>
      </c>
      <c r="M38" s="29">
        <v>0</v>
      </c>
      <c r="N38" s="42" t="s">
        <v>15</v>
      </c>
      <c r="O38" s="45">
        <v>5</v>
      </c>
    </row>
    <row r="39" spans="1:15" x14ac:dyDescent="0.45">
      <c r="A39" s="26">
        <v>340</v>
      </c>
      <c r="B39" s="27" t="s">
        <v>294</v>
      </c>
      <c r="C39" s="42" t="s">
        <v>664</v>
      </c>
      <c r="D39" s="28">
        <v>32286</v>
      </c>
      <c r="E39" s="75">
        <f t="shared" si="2"/>
        <v>31.123287671232877</v>
      </c>
      <c r="F39" s="29">
        <v>405</v>
      </c>
      <c r="G39" s="29">
        <f t="shared" si="1"/>
        <v>405</v>
      </c>
      <c r="H39" s="29">
        <v>0</v>
      </c>
      <c r="I39" s="29">
        <v>0</v>
      </c>
      <c r="J39" s="29">
        <v>405</v>
      </c>
      <c r="K39" s="29">
        <v>0</v>
      </c>
      <c r="L39" s="29">
        <v>405</v>
      </c>
      <c r="M39" s="29">
        <v>0</v>
      </c>
      <c r="N39" s="42" t="s">
        <v>15</v>
      </c>
      <c r="O39" s="45">
        <v>5</v>
      </c>
    </row>
    <row r="40" spans="1:15" x14ac:dyDescent="0.45">
      <c r="A40" s="26">
        <v>341</v>
      </c>
      <c r="B40" s="27" t="s">
        <v>295</v>
      </c>
      <c r="C40" s="42" t="s">
        <v>664</v>
      </c>
      <c r="D40" s="28">
        <v>32286</v>
      </c>
      <c r="E40" s="75">
        <f t="shared" si="2"/>
        <v>31.123287671232877</v>
      </c>
      <c r="F40" s="29">
        <v>79</v>
      </c>
      <c r="G40" s="29">
        <f t="shared" si="1"/>
        <v>79</v>
      </c>
      <c r="H40" s="29">
        <v>0</v>
      </c>
      <c r="I40" s="29">
        <v>0</v>
      </c>
      <c r="J40" s="29">
        <v>79</v>
      </c>
      <c r="K40" s="29">
        <v>0</v>
      </c>
      <c r="L40" s="29">
        <v>79</v>
      </c>
      <c r="M40" s="29">
        <v>0</v>
      </c>
      <c r="N40" s="42" t="s">
        <v>15</v>
      </c>
      <c r="O40" s="45">
        <v>5</v>
      </c>
    </row>
    <row r="41" spans="1:15" x14ac:dyDescent="0.45">
      <c r="A41" s="26">
        <v>342</v>
      </c>
      <c r="B41" s="27" t="s">
        <v>296</v>
      </c>
      <c r="C41" s="42" t="s">
        <v>664</v>
      </c>
      <c r="D41" s="28">
        <v>32286</v>
      </c>
      <c r="E41" s="75">
        <f t="shared" si="2"/>
        <v>31.123287671232877</v>
      </c>
      <c r="F41" s="29">
        <v>2163</v>
      </c>
      <c r="G41" s="29">
        <f t="shared" si="1"/>
        <v>2163</v>
      </c>
      <c r="H41" s="29">
        <v>0</v>
      </c>
      <c r="I41" s="29">
        <v>0</v>
      </c>
      <c r="J41" s="29">
        <v>2163</v>
      </c>
      <c r="K41" s="29">
        <v>0</v>
      </c>
      <c r="L41" s="29">
        <v>2163</v>
      </c>
      <c r="M41" s="29">
        <v>0</v>
      </c>
      <c r="N41" s="42" t="s">
        <v>15</v>
      </c>
      <c r="O41" s="45">
        <v>5</v>
      </c>
    </row>
    <row r="42" spans="1:15" x14ac:dyDescent="0.45">
      <c r="A42" s="26">
        <v>343</v>
      </c>
      <c r="B42" s="27" t="s">
        <v>297</v>
      </c>
      <c r="C42" s="42" t="s">
        <v>664</v>
      </c>
      <c r="D42" s="28">
        <v>32286</v>
      </c>
      <c r="E42" s="75">
        <f t="shared" si="2"/>
        <v>31.123287671232877</v>
      </c>
      <c r="F42" s="29">
        <v>806</v>
      </c>
      <c r="G42" s="29">
        <f t="shared" si="1"/>
        <v>806</v>
      </c>
      <c r="H42" s="29">
        <v>0</v>
      </c>
      <c r="I42" s="29">
        <v>0</v>
      </c>
      <c r="J42" s="29">
        <v>806</v>
      </c>
      <c r="K42" s="29">
        <v>0</v>
      </c>
      <c r="L42" s="29">
        <v>806</v>
      </c>
      <c r="M42" s="29">
        <v>0</v>
      </c>
      <c r="N42" s="42" t="s">
        <v>15</v>
      </c>
      <c r="O42" s="45">
        <v>5</v>
      </c>
    </row>
    <row r="43" spans="1:15" x14ac:dyDescent="0.45">
      <c r="A43" s="26">
        <v>344</v>
      </c>
      <c r="B43" s="27" t="s">
        <v>298</v>
      </c>
      <c r="C43" s="42" t="s">
        <v>664</v>
      </c>
      <c r="D43" s="28">
        <v>32286</v>
      </c>
      <c r="E43" s="75">
        <f t="shared" si="2"/>
        <v>31.123287671232877</v>
      </c>
      <c r="F43" s="29">
        <v>501</v>
      </c>
      <c r="G43" s="29">
        <f t="shared" si="1"/>
        <v>501</v>
      </c>
      <c r="H43" s="29">
        <v>0</v>
      </c>
      <c r="I43" s="29">
        <v>0</v>
      </c>
      <c r="J43" s="29">
        <v>501</v>
      </c>
      <c r="K43" s="29">
        <v>0</v>
      </c>
      <c r="L43" s="29">
        <v>501</v>
      </c>
      <c r="M43" s="29">
        <v>0</v>
      </c>
      <c r="N43" s="42" t="s">
        <v>15</v>
      </c>
      <c r="O43" s="45">
        <v>5</v>
      </c>
    </row>
    <row r="44" spans="1:15" x14ac:dyDescent="0.45">
      <c r="A44" s="26">
        <v>345</v>
      </c>
      <c r="B44" s="27" t="s">
        <v>299</v>
      </c>
      <c r="C44" s="42" t="s">
        <v>664</v>
      </c>
      <c r="D44" s="28">
        <v>32286</v>
      </c>
      <c r="E44" s="75">
        <f t="shared" si="2"/>
        <v>31.123287671232877</v>
      </c>
      <c r="F44" s="29">
        <v>344</v>
      </c>
      <c r="G44" s="29">
        <f t="shared" si="1"/>
        <v>344</v>
      </c>
      <c r="H44" s="29">
        <v>0</v>
      </c>
      <c r="I44" s="29">
        <v>0</v>
      </c>
      <c r="J44" s="29">
        <v>344</v>
      </c>
      <c r="K44" s="29">
        <v>0</v>
      </c>
      <c r="L44" s="29">
        <v>344</v>
      </c>
      <c r="M44" s="29">
        <v>0</v>
      </c>
      <c r="N44" s="42" t="s">
        <v>15</v>
      </c>
      <c r="O44" s="45">
        <v>5</v>
      </c>
    </row>
    <row r="45" spans="1:15" x14ac:dyDescent="0.45">
      <c r="A45" s="26">
        <v>349</v>
      </c>
      <c r="B45" s="27" t="s">
        <v>34</v>
      </c>
      <c r="C45" s="42" t="s">
        <v>664</v>
      </c>
      <c r="D45" s="28">
        <v>32295</v>
      </c>
      <c r="E45" s="75">
        <f t="shared" si="2"/>
        <v>31.098630136986301</v>
      </c>
      <c r="F45" s="29">
        <v>485</v>
      </c>
      <c r="G45" s="29">
        <f t="shared" si="1"/>
        <v>485</v>
      </c>
      <c r="H45" s="29">
        <v>0</v>
      </c>
      <c r="I45" s="29">
        <v>0</v>
      </c>
      <c r="J45" s="29">
        <v>485</v>
      </c>
      <c r="K45" s="29">
        <v>0</v>
      </c>
      <c r="L45" s="29">
        <v>485</v>
      </c>
      <c r="M45" s="29">
        <v>0</v>
      </c>
      <c r="N45" s="42" t="s">
        <v>15</v>
      </c>
      <c r="O45" s="45">
        <v>5</v>
      </c>
    </row>
    <row r="46" spans="1:15" x14ac:dyDescent="0.45">
      <c r="A46" s="26">
        <v>346</v>
      </c>
      <c r="B46" s="27" t="s">
        <v>300</v>
      </c>
      <c r="C46" s="42" t="s">
        <v>664</v>
      </c>
      <c r="D46" s="28">
        <v>32297</v>
      </c>
      <c r="E46" s="75">
        <f t="shared" si="2"/>
        <v>31.093150684931508</v>
      </c>
      <c r="F46" s="29">
        <v>678</v>
      </c>
      <c r="G46" s="29">
        <f t="shared" si="1"/>
        <v>678</v>
      </c>
      <c r="H46" s="29">
        <v>0</v>
      </c>
      <c r="I46" s="29">
        <v>0</v>
      </c>
      <c r="J46" s="29">
        <v>678</v>
      </c>
      <c r="K46" s="29">
        <v>0</v>
      </c>
      <c r="L46" s="29">
        <v>678</v>
      </c>
      <c r="M46" s="29">
        <v>0</v>
      </c>
      <c r="N46" s="42" t="s">
        <v>15</v>
      </c>
      <c r="O46" s="45">
        <v>5</v>
      </c>
    </row>
    <row r="47" spans="1:15" x14ac:dyDescent="0.45">
      <c r="A47" s="26">
        <v>350</v>
      </c>
      <c r="B47" s="27" t="s">
        <v>303</v>
      </c>
      <c r="C47" s="42" t="s">
        <v>664</v>
      </c>
      <c r="D47" s="28">
        <v>32518</v>
      </c>
      <c r="E47" s="75">
        <f t="shared" si="2"/>
        <v>30.487671232876714</v>
      </c>
      <c r="F47" s="29">
        <v>230</v>
      </c>
      <c r="G47" s="29">
        <f t="shared" si="1"/>
        <v>230</v>
      </c>
      <c r="H47" s="29">
        <v>0</v>
      </c>
      <c r="I47" s="29">
        <v>0</v>
      </c>
      <c r="J47" s="29">
        <v>230</v>
      </c>
      <c r="K47" s="29">
        <v>0</v>
      </c>
      <c r="L47" s="29">
        <v>230</v>
      </c>
      <c r="M47" s="29">
        <v>0</v>
      </c>
      <c r="N47" s="42" t="s">
        <v>15</v>
      </c>
      <c r="O47" s="45">
        <v>7</v>
      </c>
    </row>
    <row r="48" spans="1:15" x14ac:dyDescent="0.45">
      <c r="A48" s="26">
        <v>351</v>
      </c>
      <c r="B48" s="27" t="s">
        <v>304</v>
      </c>
      <c r="C48" s="42" t="s">
        <v>664</v>
      </c>
      <c r="D48" s="28">
        <v>33030</v>
      </c>
      <c r="E48" s="75">
        <f t="shared" si="2"/>
        <v>29.084931506849315</v>
      </c>
      <c r="F48" s="29">
        <v>149</v>
      </c>
      <c r="G48" s="29">
        <f t="shared" si="1"/>
        <v>149</v>
      </c>
      <c r="H48" s="29">
        <v>0</v>
      </c>
      <c r="I48" s="29">
        <v>0</v>
      </c>
      <c r="J48" s="29">
        <v>149</v>
      </c>
      <c r="K48" s="29">
        <v>0</v>
      </c>
      <c r="L48" s="29">
        <v>149</v>
      </c>
      <c r="M48" s="29">
        <v>0</v>
      </c>
      <c r="N48" s="42" t="s">
        <v>15</v>
      </c>
      <c r="O48" s="45">
        <v>7</v>
      </c>
    </row>
    <row r="49" spans="1:15" x14ac:dyDescent="0.45">
      <c r="A49" s="26">
        <v>352</v>
      </c>
      <c r="B49" s="27" t="s">
        <v>305</v>
      </c>
      <c r="C49" s="42" t="s">
        <v>664</v>
      </c>
      <c r="D49" s="28">
        <v>33030</v>
      </c>
      <c r="E49" s="75">
        <f t="shared" si="2"/>
        <v>29.084931506849315</v>
      </c>
      <c r="F49" s="29">
        <v>945</v>
      </c>
      <c r="G49" s="29">
        <f t="shared" si="1"/>
        <v>945</v>
      </c>
      <c r="H49" s="29">
        <v>0</v>
      </c>
      <c r="I49" s="29">
        <v>0</v>
      </c>
      <c r="J49" s="29">
        <v>945</v>
      </c>
      <c r="K49" s="29">
        <v>0</v>
      </c>
      <c r="L49" s="29">
        <v>945</v>
      </c>
      <c r="M49" s="29">
        <v>0</v>
      </c>
      <c r="N49" s="42" t="s">
        <v>15</v>
      </c>
      <c r="O49" s="45">
        <v>7</v>
      </c>
    </row>
    <row r="50" spans="1:15" x14ac:dyDescent="0.45">
      <c r="A50" s="26">
        <v>353</v>
      </c>
      <c r="B50" s="27" t="s">
        <v>306</v>
      </c>
      <c r="C50" s="42" t="s">
        <v>664</v>
      </c>
      <c r="D50" s="28">
        <v>33030</v>
      </c>
      <c r="E50" s="75">
        <f t="shared" si="2"/>
        <v>29.084931506849315</v>
      </c>
      <c r="F50" s="29">
        <v>424</v>
      </c>
      <c r="G50" s="29">
        <f t="shared" si="1"/>
        <v>424</v>
      </c>
      <c r="H50" s="29">
        <v>0</v>
      </c>
      <c r="I50" s="29">
        <v>0</v>
      </c>
      <c r="J50" s="29">
        <v>424</v>
      </c>
      <c r="K50" s="29">
        <v>0</v>
      </c>
      <c r="L50" s="29">
        <v>424</v>
      </c>
      <c r="M50" s="29">
        <v>0</v>
      </c>
      <c r="N50" s="42" t="s">
        <v>15</v>
      </c>
      <c r="O50" s="45">
        <v>7</v>
      </c>
    </row>
    <row r="51" spans="1:15" x14ac:dyDescent="0.45">
      <c r="A51" s="26">
        <v>358</v>
      </c>
      <c r="B51" s="27" t="s">
        <v>311</v>
      </c>
      <c r="C51" s="42" t="s">
        <v>664</v>
      </c>
      <c r="D51" s="28">
        <v>33275</v>
      </c>
      <c r="E51" s="75">
        <f t="shared" si="2"/>
        <v>28.413698630136988</v>
      </c>
      <c r="F51" s="29">
        <v>90</v>
      </c>
      <c r="G51" s="29">
        <f t="shared" si="1"/>
        <v>90</v>
      </c>
      <c r="H51" s="29">
        <v>0</v>
      </c>
      <c r="I51" s="29">
        <v>0</v>
      </c>
      <c r="J51" s="29">
        <v>90</v>
      </c>
      <c r="K51" s="29">
        <v>0</v>
      </c>
      <c r="L51" s="29">
        <v>90</v>
      </c>
      <c r="M51" s="29">
        <v>0</v>
      </c>
      <c r="N51" s="42" t="s">
        <v>15</v>
      </c>
      <c r="O51" s="45">
        <v>7</v>
      </c>
    </row>
    <row r="52" spans="1:15" x14ac:dyDescent="0.45">
      <c r="A52" s="26">
        <v>362</v>
      </c>
      <c r="B52" s="27" t="s">
        <v>315</v>
      </c>
      <c r="C52" s="42" t="s">
        <v>664</v>
      </c>
      <c r="D52" s="28">
        <v>34572</v>
      </c>
      <c r="E52" s="75">
        <f t="shared" si="2"/>
        <v>24.860273972602741</v>
      </c>
      <c r="F52" s="29">
        <v>50</v>
      </c>
      <c r="G52" s="29">
        <f t="shared" si="1"/>
        <v>50</v>
      </c>
      <c r="H52" s="29">
        <v>0</v>
      </c>
      <c r="I52" s="29">
        <v>0</v>
      </c>
      <c r="J52" s="29">
        <v>50</v>
      </c>
      <c r="K52" s="29">
        <v>0</v>
      </c>
      <c r="L52" s="29">
        <v>50</v>
      </c>
      <c r="M52" s="29">
        <v>0</v>
      </c>
      <c r="N52" s="42" t="s">
        <v>15</v>
      </c>
      <c r="O52" s="45">
        <v>7</v>
      </c>
    </row>
    <row r="53" spans="1:15" x14ac:dyDescent="0.45">
      <c r="A53" s="26">
        <v>364</v>
      </c>
      <c r="B53" s="27" t="s">
        <v>317</v>
      </c>
      <c r="C53" s="42" t="s">
        <v>664</v>
      </c>
      <c r="D53" s="28">
        <v>35548</v>
      </c>
      <c r="E53" s="75">
        <f t="shared" si="2"/>
        <v>22.186301369863013</v>
      </c>
      <c r="F53" s="29">
        <v>857</v>
      </c>
      <c r="G53" s="29">
        <f t="shared" ref="G53:G63" si="3">H53*E53</f>
        <v>845.0515677321157</v>
      </c>
      <c r="H53" s="29">
        <f t="shared" ref="H53:H63" si="4">F53/C53</f>
        <v>38.088888888888889</v>
      </c>
      <c r="I53" s="29">
        <f t="shared" ref="I53:I63" si="5">F53-G53</f>
        <v>11.9484322678843</v>
      </c>
      <c r="J53" s="29">
        <v>857</v>
      </c>
      <c r="K53" s="29">
        <v>0</v>
      </c>
      <c r="L53" s="29">
        <v>857</v>
      </c>
      <c r="M53" s="29">
        <v>0</v>
      </c>
      <c r="N53" s="42" t="s">
        <v>15</v>
      </c>
      <c r="O53" s="45">
        <v>7</v>
      </c>
    </row>
    <row r="54" spans="1:15" x14ac:dyDescent="0.45">
      <c r="A54" s="26">
        <v>365</v>
      </c>
      <c r="B54" s="27" t="s">
        <v>318</v>
      </c>
      <c r="C54" s="42" t="s">
        <v>664</v>
      </c>
      <c r="D54" s="28">
        <v>35712</v>
      </c>
      <c r="E54" s="75">
        <f t="shared" si="2"/>
        <v>21.736986301369864</v>
      </c>
      <c r="F54" s="29">
        <v>572</v>
      </c>
      <c r="G54" s="29">
        <f t="shared" si="3"/>
        <v>552.60249619482499</v>
      </c>
      <c r="H54" s="29">
        <f t="shared" si="4"/>
        <v>25.422222222222221</v>
      </c>
      <c r="I54" s="29">
        <f t="shared" si="5"/>
        <v>19.397503805175006</v>
      </c>
      <c r="J54" s="29">
        <v>572</v>
      </c>
      <c r="K54" s="29">
        <v>0</v>
      </c>
      <c r="L54" s="29">
        <v>572</v>
      </c>
      <c r="M54" s="29">
        <v>0</v>
      </c>
      <c r="N54" s="42" t="s">
        <v>15</v>
      </c>
      <c r="O54" s="45">
        <v>7</v>
      </c>
    </row>
    <row r="55" spans="1:15" x14ac:dyDescent="0.45">
      <c r="A55" s="26">
        <v>374</v>
      </c>
      <c r="B55" s="27" t="s">
        <v>327</v>
      </c>
      <c r="C55" s="42" t="s">
        <v>664</v>
      </c>
      <c r="D55" s="28">
        <v>37231</v>
      </c>
      <c r="E55" s="75">
        <f t="shared" si="2"/>
        <v>17.575342465753426</v>
      </c>
      <c r="F55" s="29">
        <v>309</v>
      </c>
      <c r="G55" s="29">
        <f t="shared" si="3"/>
        <v>241.36803652968038</v>
      </c>
      <c r="H55" s="29">
        <f t="shared" si="4"/>
        <v>13.733333333333333</v>
      </c>
      <c r="I55" s="29">
        <f t="shared" si="5"/>
        <v>67.631963470319619</v>
      </c>
      <c r="J55" s="29">
        <v>309</v>
      </c>
      <c r="K55" s="29">
        <v>0</v>
      </c>
      <c r="L55" s="29">
        <v>309</v>
      </c>
      <c r="M55" s="29">
        <v>0</v>
      </c>
      <c r="N55" s="42" t="s">
        <v>15</v>
      </c>
      <c r="O55" s="45">
        <v>10</v>
      </c>
    </row>
    <row r="56" spans="1:15" x14ac:dyDescent="0.45">
      <c r="A56" s="26">
        <v>377</v>
      </c>
      <c r="B56" s="27" t="s">
        <v>330</v>
      </c>
      <c r="C56" s="42" t="s">
        <v>664</v>
      </c>
      <c r="D56" s="28">
        <v>37762</v>
      </c>
      <c r="E56" s="75">
        <f t="shared" si="2"/>
        <v>16.12054794520548</v>
      </c>
      <c r="F56" s="29">
        <v>1100</v>
      </c>
      <c r="G56" s="29">
        <f t="shared" si="3"/>
        <v>788.1156773211568</v>
      </c>
      <c r="H56" s="29">
        <f t="shared" si="4"/>
        <v>48.888888888888886</v>
      </c>
      <c r="I56" s="29">
        <f t="shared" si="5"/>
        <v>311.8843226788432</v>
      </c>
      <c r="J56" s="29">
        <v>1100</v>
      </c>
      <c r="K56" s="29">
        <v>0</v>
      </c>
      <c r="L56" s="29">
        <v>1100</v>
      </c>
      <c r="M56" s="29">
        <v>0</v>
      </c>
      <c r="N56" s="42" t="s">
        <v>15</v>
      </c>
      <c r="O56" s="45">
        <v>10</v>
      </c>
    </row>
    <row r="57" spans="1:15" x14ac:dyDescent="0.45">
      <c r="A57" s="26">
        <v>684</v>
      </c>
      <c r="B57" s="33" t="s">
        <v>570</v>
      </c>
      <c r="C57" s="42" t="s">
        <v>664</v>
      </c>
      <c r="D57" s="28">
        <v>38610</v>
      </c>
      <c r="E57" s="75">
        <f t="shared" si="2"/>
        <v>13.797260273972602</v>
      </c>
      <c r="F57" s="29">
        <v>702</v>
      </c>
      <c r="G57" s="29">
        <f t="shared" si="3"/>
        <v>430.47452054794519</v>
      </c>
      <c r="H57" s="29">
        <f t="shared" si="4"/>
        <v>31.2</v>
      </c>
      <c r="I57" s="29">
        <f t="shared" si="5"/>
        <v>271.52547945205481</v>
      </c>
      <c r="J57" s="29">
        <v>702</v>
      </c>
      <c r="K57" s="29">
        <v>0</v>
      </c>
      <c r="L57" s="29">
        <v>702</v>
      </c>
      <c r="M57" s="29">
        <v>0</v>
      </c>
      <c r="N57" s="42" t="s">
        <v>15</v>
      </c>
      <c r="O57" s="45">
        <v>10</v>
      </c>
    </row>
    <row r="58" spans="1:15" x14ac:dyDescent="0.45">
      <c r="A58" s="26">
        <v>384</v>
      </c>
      <c r="B58" s="27" t="s">
        <v>336</v>
      </c>
      <c r="C58" s="42" t="s">
        <v>664</v>
      </c>
      <c r="D58" s="28">
        <v>39371</v>
      </c>
      <c r="E58" s="75">
        <f t="shared" si="2"/>
        <v>11.712328767123287</v>
      </c>
      <c r="F58" s="29">
        <v>1174</v>
      </c>
      <c r="G58" s="29">
        <f t="shared" si="3"/>
        <v>611.12328767123279</v>
      </c>
      <c r="H58" s="29">
        <f t="shared" si="4"/>
        <v>52.177777777777777</v>
      </c>
      <c r="I58" s="29">
        <f t="shared" si="5"/>
        <v>562.87671232876721</v>
      </c>
      <c r="J58" s="29">
        <v>1174</v>
      </c>
      <c r="K58" s="29">
        <v>0</v>
      </c>
      <c r="L58" s="29">
        <v>1174</v>
      </c>
      <c r="M58" s="29">
        <v>0</v>
      </c>
      <c r="N58" s="42" t="s">
        <v>15</v>
      </c>
      <c r="O58" s="45">
        <v>10</v>
      </c>
    </row>
    <row r="59" spans="1:15" x14ac:dyDescent="0.45">
      <c r="A59" s="26">
        <v>385</v>
      </c>
      <c r="B59" s="27" t="s">
        <v>337</v>
      </c>
      <c r="C59" s="42" t="s">
        <v>664</v>
      </c>
      <c r="D59" s="28">
        <v>39373</v>
      </c>
      <c r="E59" s="75">
        <f t="shared" si="2"/>
        <v>11.706849315068494</v>
      </c>
      <c r="F59" s="29">
        <v>1042</v>
      </c>
      <c r="G59" s="29">
        <f t="shared" si="3"/>
        <v>542.15719939117207</v>
      </c>
      <c r="H59" s="29">
        <f t="shared" si="4"/>
        <v>46.31111111111111</v>
      </c>
      <c r="I59" s="29">
        <f t="shared" si="5"/>
        <v>499.84280060882793</v>
      </c>
      <c r="J59" s="29">
        <v>1042</v>
      </c>
      <c r="K59" s="29">
        <v>0</v>
      </c>
      <c r="L59" s="29">
        <v>1042</v>
      </c>
      <c r="M59" s="29">
        <v>0</v>
      </c>
      <c r="N59" s="42" t="s">
        <v>15</v>
      </c>
      <c r="O59" s="45">
        <v>10</v>
      </c>
    </row>
    <row r="60" spans="1:15" x14ac:dyDescent="0.45">
      <c r="A60" s="26">
        <v>386</v>
      </c>
      <c r="B60" s="33" t="s">
        <v>338</v>
      </c>
      <c r="C60" s="42" t="s">
        <v>664</v>
      </c>
      <c r="D60" s="28">
        <v>39373</v>
      </c>
      <c r="E60" s="75">
        <f t="shared" si="2"/>
        <v>11.706849315068494</v>
      </c>
      <c r="F60" s="29">
        <v>1474</v>
      </c>
      <c r="G60" s="29">
        <f t="shared" si="3"/>
        <v>766.92870624048703</v>
      </c>
      <c r="H60" s="29">
        <f t="shared" si="4"/>
        <v>65.511111111111106</v>
      </c>
      <c r="I60" s="29">
        <f t="shared" si="5"/>
        <v>707.07129375951297</v>
      </c>
      <c r="J60" s="29">
        <v>1048.54</v>
      </c>
      <c r="K60" s="29">
        <v>98.27</v>
      </c>
      <c r="L60" s="29">
        <v>1146.81</v>
      </c>
      <c r="M60" s="29">
        <v>327.19</v>
      </c>
      <c r="N60" s="42" t="s">
        <v>15</v>
      </c>
      <c r="O60" s="45">
        <v>15</v>
      </c>
    </row>
    <row r="61" spans="1:15" x14ac:dyDescent="0.45">
      <c r="A61" s="26">
        <v>387</v>
      </c>
      <c r="B61" s="33" t="s">
        <v>339</v>
      </c>
      <c r="C61" s="42" t="s">
        <v>664</v>
      </c>
      <c r="D61" s="28">
        <v>39373</v>
      </c>
      <c r="E61" s="75">
        <f t="shared" si="2"/>
        <v>11.706849315068494</v>
      </c>
      <c r="F61" s="29">
        <v>477</v>
      </c>
      <c r="G61" s="29">
        <f t="shared" si="3"/>
        <v>248.18520547945207</v>
      </c>
      <c r="H61" s="29">
        <f t="shared" si="4"/>
        <v>21.2</v>
      </c>
      <c r="I61" s="29">
        <f t="shared" si="5"/>
        <v>228.81479452054793</v>
      </c>
      <c r="J61" s="29">
        <v>477</v>
      </c>
      <c r="K61" s="29">
        <v>0</v>
      </c>
      <c r="L61" s="29">
        <v>477</v>
      </c>
      <c r="M61" s="29">
        <v>0</v>
      </c>
      <c r="N61" s="42" t="s">
        <v>15</v>
      </c>
      <c r="O61" s="45">
        <v>10</v>
      </c>
    </row>
    <row r="62" spans="1:15" x14ac:dyDescent="0.45">
      <c r="A62" s="26">
        <v>390</v>
      </c>
      <c r="B62" s="33" t="s">
        <v>338</v>
      </c>
      <c r="C62" s="42" t="s">
        <v>664</v>
      </c>
      <c r="D62" s="28">
        <v>39415</v>
      </c>
      <c r="E62" s="75">
        <f t="shared" si="2"/>
        <v>11.591780821917808</v>
      </c>
      <c r="F62" s="29">
        <v>161</v>
      </c>
      <c r="G62" s="29">
        <f t="shared" si="3"/>
        <v>82.945631659056318</v>
      </c>
      <c r="H62" s="29">
        <f t="shared" si="4"/>
        <v>7.1555555555555559</v>
      </c>
      <c r="I62" s="29">
        <f t="shared" si="5"/>
        <v>78.054368340943682</v>
      </c>
      <c r="J62" s="29">
        <v>113.46</v>
      </c>
      <c r="K62" s="29">
        <v>10.73</v>
      </c>
      <c r="L62" s="29">
        <v>124.19</v>
      </c>
      <c r="M62" s="29">
        <v>36.81</v>
      </c>
      <c r="N62" s="42" t="s">
        <v>15</v>
      </c>
      <c r="O62" s="45">
        <v>15</v>
      </c>
    </row>
    <row r="63" spans="1:15" x14ac:dyDescent="0.45">
      <c r="A63" s="26">
        <v>389</v>
      </c>
      <c r="B63" s="33" t="s">
        <v>338</v>
      </c>
      <c r="C63" s="42" t="s">
        <v>664</v>
      </c>
      <c r="D63" s="28">
        <v>39416</v>
      </c>
      <c r="E63" s="75">
        <f t="shared" si="2"/>
        <v>11.58904109589041</v>
      </c>
      <c r="F63" s="30">
        <v>563</v>
      </c>
      <c r="G63" s="30">
        <f t="shared" si="3"/>
        <v>289.98356164383557</v>
      </c>
      <c r="H63" s="30">
        <f t="shared" si="4"/>
        <v>25.022222222222222</v>
      </c>
      <c r="I63" s="30">
        <f t="shared" si="5"/>
        <v>273.01643835616443</v>
      </c>
      <c r="J63" s="30">
        <v>397.06</v>
      </c>
      <c r="K63" s="30">
        <v>37.53</v>
      </c>
      <c r="L63" s="30">
        <v>434.59</v>
      </c>
      <c r="M63" s="30">
        <v>128.41</v>
      </c>
      <c r="N63" s="42" t="s">
        <v>15</v>
      </c>
      <c r="O63" s="45">
        <v>15</v>
      </c>
    </row>
    <row r="64" spans="1:15" x14ac:dyDescent="0.45">
      <c r="A64" s="26"/>
      <c r="B64" s="140" t="s">
        <v>624</v>
      </c>
      <c r="C64" s="140"/>
      <c r="D64" s="140"/>
      <c r="E64" s="60"/>
      <c r="F64" s="34">
        <f>SUM(F6:F63)</f>
        <v>119783</v>
      </c>
      <c r="G64" s="34">
        <f t="shared" ref="G64:I64" si="6">SUM(G6:G63)</f>
        <v>116611.10465753425</v>
      </c>
      <c r="H64" s="34">
        <f t="shared" si="6"/>
        <v>473.91111111111115</v>
      </c>
      <c r="I64" s="34">
        <f t="shared" si="6"/>
        <v>3171.8953424657534</v>
      </c>
      <c r="J64" s="34">
        <f t="shared" ref="J64:M64" si="7">SUM(J6:J63)</f>
        <v>116908.38</v>
      </c>
      <c r="K64" s="34">
        <f t="shared" si="7"/>
        <v>1416.79</v>
      </c>
      <c r="L64" s="34">
        <f t="shared" si="7"/>
        <v>118325.17</v>
      </c>
      <c r="M64" s="34">
        <f t="shared" si="7"/>
        <v>1457.83</v>
      </c>
      <c r="N64" s="42"/>
      <c r="O64" s="45"/>
    </row>
    <row r="65" spans="1:15" x14ac:dyDescent="0.45">
      <c r="A65" s="26"/>
      <c r="B65" s="26"/>
      <c r="C65" s="44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44"/>
      <c r="O65" s="44"/>
    </row>
    <row r="66" spans="1:15" x14ac:dyDescent="0.45">
      <c r="A66" s="26"/>
      <c r="B66" s="26"/>
      <c r="C66" s="4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44"/>
      <c r="O66" s="44"/>
    </row>
    <row r="67" spans="1:15" x14ac:dyDescent="0.45">
      <c r="A67" s="25" t="s">
        <v>631</v>
      </c>
      <c r="B67" s="26"/>
      <c r="C67" s="4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44"/>
      <c r="O67" s="44"/>
    </row>
    <row r="68" spans="1:15" x14ac:dyDescent="0.45">
      <c r="A68" s="26">
        <v>26</v>
      </c>
      <c r="B68" s="27" t="s">
        <v>39</v>
      </c>
      <c r="C68" s="42" t="s">
        <v>662</v>
      </c>
      <c r="D68" s="28">
        <v>36396</v>
      </c>
      <c r="E68" s="75">
        <f t="shared" ref="E68:E84" si="8">(B$2-D68)/365</f>
        <v>19.863013698630137</v>
      </c>
      <c r="F68" s="29">
        <v>1894</v>
      </c>
      <c r="G68" s="29">
        <f t="shared" ref="G68" si="9">F68</f>
        <v>1894</v>
      </c>
      <c r="H68" s="29">
        <v>0</v>
      </c>
      <c r="I68" s="29">
        <v>0</v>
      </c>
      <c r="J68" s="29">
        <v>1894</v>
      </c>
      <c r="K68" s="29">
        <v>0</v>
      </c>
      <c r="L68" s="29">
        <v>1894</v>
      </c>
      <c r="M68" s="29">
        <v>0</v>
      </c>
      <c r="N68" s="42" t="s">
        <v>15</v>
      </c>
      <c r="O68" s="45">
        <v>10</v>
      </c>
    </row>
    <row r="69" spans="1:15" x14ac:dyDescent="0.45">
      <c r="A69" s="26">
        <v>37</v>
      </c>
      <c r="B69" s="27" t="s">
        <v>49</v>
      </c>
      <c r="C69" s="42" t="s">
        <v>662</v>
      </c>
      <c r="D69" s="28">
        <v>42551</v>
      </c>
      <c r="E69" s="75">
        <f t="shared" si="8"/>
        <v>3</v>
      </c>
      <c r="F69" s="29">
        <v>6520</v>
      </c>
      <c r="G69" s="29">
        <f t="shared" ref="G69:G84" si="10">H69*E69</f>
        <v>1564.8000000000002</v>
      </c>
      <c r="H69" s="29">
        <f t="shared" ref="H69:H84" si="11">F69/C69</f>
        <v>521.6</v>
      </c>
      <c r="I69" s="29">
        <f t="shared" ref="I69:I84" si="12">F69-G69</f>
        <v>4955.2</v>
      </c>
      <c r="J69" s="29">
        <v>1304</v>
      </c>
      <c r="K69" s="29">
        <v>652</v>
      </c>
      <c r="L69" s="29">
        <v>1956</v>
      </c>
      <c r="M69" s="29">
        <v>4564</v>
      </c>
      <c r="N69" s="42" t="s">
        <v>15</v>
      </c>
      <c r="O69" s="45">
        <v>10</v>
      </c>
    </row>
    <row r="70" spans="1:15" x14ac:dyDescent="0.45">
      <c r="A70" s="26">
        <v>753</v>
      </c>
      <c r="B70" s="27" t="s">
        <v>55</v>
      </c>
      <c r="C70" s="42" t="s">
        <v>662</v>
      </c>
      <c r="D70" s="28">
        <v>42916</v>
      </c>
      <c r="E70" s="75">
        <f t="shared" si="8"/>
        <v>2</v>
      </c>
      <c r="F70" s="29">
        <v>5737</v>
      </c>
      <c r="G70" s="29">
        <f t="shared" si="10"/>
        <v>917.92</v>
      </c>
      <c r="H70" s="29">
        <f t="shared" si="11"/>
        <v>458.96</v>
      </c>
      <c r="I70" s="29">
        <f t="shared" si="12"/>
        <v>4819.08</v>
      </c>
      <c r="J70" s="29">
        <v>212.48</v>
      </c>
      <c r="K70" s="29">
        <v>212.48</v>
      </c>
      <c r="L70" s="29">
        <v>424.96</v>
      </c>
      <c r="M70" s="29">
        <v>5312.04</v>
      </c>
      <c r="N70" s="42" t="s">
        <v>15</v>
      </c>
      <c r="O70" s="45">
        <v>27</v>
      </c>
    </row>
    <row r="71" spans="1:15" x14ac:dyDescent="0.45">
      <c r="A71" s="26">
        <v>21</v>
      </c>
      <c r="B71" s="27" t="s">
        <v>34</v>
      </c>
      <c r="C71" s="42" t="s">
        <v>664</v>
      </c>
      <c r="D71" s="28">
        <v>35702</v>
      </c>
      <c r="E71" s="75">
        <f t="shared" si="8"/>
        <v>21.764383561643836</v>
      </c>
      <c r="F71" s="29">
        <v>492</v>
      </c>
      <c r="G71" s="29">
        <f t="shared" si="10"/>
        <v>475.91452054794524</v>
      </c>
      <c r="H71" s="29">
        <f t="shared" si="11"/>
        <v>21.866666666666667</v>
      </c>
      <c r="I71" s="29">
        <f t="shared" si="12"/>
        <v>16.085479452054756</v>
      </c>
      <c r="J71" s="29">
        <v>492</v>
      </c>
      <c r="K71" s="29">
        <v>0</v>
      </c>
      <c r="L71" s="29">
        <v>492</v>
      </c>
      <c r="M71" s="29">
        <v>0</v>
      </c>
      <c r="N71" s="42" t="s">
        <v>15</v>
      </c>
      <c r="O71" s="45">
        <v>10</v>
      </c>
    </row>
    <row r="72" spans="1:15" x14ac:dyDescent="0.45">
      <c r="A72" s="26">
        <v>13</v>
      </c>
      <c r="B72" s="33" t="s">
        <v>25</v>
      </c>
      <c r="C72" s="42" t="s">
        <v>664</v>
      </c>
      <c r="D72" s="28">
        <v>41973</v>
      </c>
      <c r="E72" s="75">
        <f t="shared" si="8"/>
        <v>4.5835616438356164</v>
      </c>
      <c r="F72" s="29">
        <v>2804</v>
      </c>
      <c r="G72" s="29">
        <f t="shared" si="10"/>
        <v>571.21363774733641</v>
      </c>
      <c r="H72" s="29">
        <f t="shared" si="11"/>
        <v>124.62222222222222</v>
      </c>
      <c r="I72" s="29">
        <f t="shared" si="12"/>
        <v>2232.7863622526638</v>
      </c>
      <c r="J72" s="29">
        <v>669.87</v>
      </c>
      <c r="K72" s="29">
        <v>186.93</v>
      </c>
      <c r="L72" s="29">
        <v>856.8</v>
      </c>
      <c r="M72" s="29">
        <v>1947.2</v>
      </c>
      <c r="N72" s="42" t="s">
        <v>15</v>
      </c>
      <c r="O72" s="45">
        <v>15</v>
      </c>
    </row>
    <row r="73" spans="1:15" x14ac:dyDescent="0.45">
      <c r="A73" s="26">
        <v>14</v>
      </c>
      <c r="B73" s="33" t="s">
        <v>26</v>
      </c>
      <c r="C73" s="42" t="s">
        <v>664</v>
      </c>
      <c r="D73" s="28">
        <v>41973</v>
      </c>
      <c r="E73" s="75">
        <f t="shared" si="8"/>
        <v>4.5835616438356164</v>
      </c>
      <c r="F73" s="29">
        <v>1226</v>
      </c>
      <c r="G73" s="29">
        <f t="shared" si="10"/>
        <v>249.75318112633181</v>
      </c>
      <c r="H73" s="29">
        <f t="shared" si="11"/>
        <v>54.488888888888887</v>
      </c>
      <c r="I73" s="29">
        <f t="shared" si="12"/>
        <v>976.24681887366819</v>
      </c>
      <c r="J73" s="29">
        <v>439.2</v>
      </c>
      <c r="K73" s="29">
        <v>122.6</v>
      </c>
      <c r="L73" s="29">
        <v>561.79999999999995</v>
      </c>
      <c r="M73" s="29">
        <v>664.2</v>
      </c>
      <c r="N73" s="42" t="s">
        <v>15</v>
      </c>
      <c r="O73" s="45">
        <v>10</v>
      </c>
    </row>
    <row r="74" spans="1:15" x14ac:dyDescent="0.45">
      <c r="A74" s="26">
        <v>40</v>
      </c>
      <c r="B74" s="27" t="s">
        <v>52</v>
      </c>
      <c r="C74" s="42" t="s">
        <v>664</v>
      </c>
      <c r="D74" s="28">
        <v>42551</v>
      </c>
      <c r="E74" s="75">
        <f t="shared" si="8"/>
        <v>3</v>
      </c>
      <c r="F74" s="29">
        <v>785</v>
      </c>
      <c r="G74" s="29">
        <f t="shared" si="10"/>
        <v>104.66666666666666</v>
      </c>
      <c r="H74" s="29">
        <f t="shared" si="11"/>
        <v>34.888888888888886</v>
      </c>
      <c r="I74" s="29">
        <f t="shared" si="12"/>
        <v>680.33333333333337</v>
      </c>
      <c r="J74" s="29">
        <v>104.66</v>
      </c>
      <c r="K74" s="29">
        <v>52.33</v>
      </c>
      <c r="L74" s="29">
        <v>156.99</v>
      </c>
      <c r="M74" s="29">
        <v>628.01</v>
      </c>
      <c r="N74" s="42" t="s">
        <v>15</v>
      </c>
      <c r="O74" s="45">
        <v>15</v>
      </c>
    </row>
    <row r="75" spans="1:15" x14ac:dyDescent="0.45">
      <c r="A75" s="26">
        <v>15</v>
      </c>
      <c r="B75" s="27" t="s">
        <v>28</v>
      </c>
      <c r="C75" s="42" t="s">
        <v>656</v>
      </c>
      <c r="D75" s="28">
        <v>30773</v>
      </c>
      <c r="E75" s="75">
        <f t="shared" si="8"/>
        <v>35.268493150684932</v>
      </c>
      <c r="F75" s="29">
        <v>30906</v>
      </c>
      <c r="G75" s="29">
        <f t="shared" si="10"/>
        <v>29066.881315068491</v>
      </c>
      <c r="H75" s="29">
        <f t="shared" si="11"/>
        <v>824.16</v>
      </c>
      <c r="I75" s="29">
        <f t="shared" si="12"/>
        <v>1839.1186849315091</v>
      </c>
      <c r="J75" s="29">
        <v>30906</v>
      </c>
      <c r="K75" s="29">
        <v>0</v>
      </c>
      <c r="L75" s="29">
        <v>30906</v>
      </c>
      <c r="M75" s="29">
        <v>0</v>
      </c>
      <c r="N75" s="42" t="s">
        <v>15</v>
      </c>
      <c r="O75" s="45">
        <v>30</v>
      </c>
    </row>
    <row r="76" spans="1:15" x14ac:dyDescent="0.45">
      <c r="A76" s="26">
        <v>16</v>
      </c>
      <c r="B76" s="27" t="s">
        <v>29</v>
      </c>
      <c r="C76" s="42" t="s">
        <v>656</v>
      </c>
      <c r="D76" s="28">
        <v>31413</v>
      </c>
      <c r="E76" s="75">
        <f t="shared" si="8"/>
        <v>33.515068493150686</v>
      </c>
      <c r="F76" s="29">
        <v>4870</v>
      </c>
      <c r="G76" s="29">
        <f t="shared" si="10"/>
        <v>4352.490228310503</v>
      </c>
      <c r="H76" s="29">
        <f t="shared" si="11"/>
        <v>129.86666666666667</v>
      </c>
      <c r="I76" s="29">
        <f t="shared" si="12"/>
        <v>517.50977168949703</v>
      </c>
      <c r="J76" s="29">
        <v>4870</v>
      </c>
      <c r="K76" s="29">
        <v>0</v>
      </c>
      <c r="L76" s="29">
        <v>4870</v>
      </c>
      <c r="M76" s="29">
        <v>0</v>
      </c>
      <c r="N76" s="42" t="s">
        <v>15</v>
      </c>
      <c r="O76" s="45">
        <v>30</v>
      </c>
    </row>
    <row r="77" spans="1:15" x14ac:dyDescent="0.45">
      <c r="A77" s="26">
        <v>17</v>
      </c>
      <c r="B77" s="27" t="s">
        <v>30</v>
      </c>
      <c r="C77" s="42" t="s">
        <v>656</v>
      </c>
      <c r="D77" s="28">
        <v>32296</v>
      </c>
      <c r="E77" s="75">
        <f t="shared" si="8"/>
        <v>31.095890410958905</v>
      </c>
      <c r="F77" s="29">
        <v>7505</v>
      </c>
      <c r="G77" s="29">
        <f t="shared" si="10"/>
        <v>6223.3242009132418</v>
      </c>
      <c r="H77" s="29">
        <f t="shared" si="11"/>
        <v>200.13333333333333</v>
      </c>
      <c r="I77" s="29">
        <f t="shared" si="12"/>
        <v>1281.6757990867582</v>
      </c>
      <c r="J77" s="29">
        <v>7505</v>
      </c>
      <c r="K77" s="29">
        <v>0</v>
      </c>
      <c r="L77" s="29">
        <v>7505</v>
      </c>
      <c r="M77" s="29">
        <v>0</v>
      </c>
      <c r="N77" s="42" t="s">
        <v>15</v>
      </c>
      <c r="O77" s="45">
        <v>15</v>
      </c>
    </row>
    <row r="78" spans="1:15" x14ac:dyDescent="0.45">
      <c r="A78" s="26">
        <v>18</v>
      </c>
      <c r="B78" s="27" t="s">
        <v>31</v>
      </c>
      <c r="C78" s="42" t="s">
        <v>656</v>
      </c>
      <c r="D78" s="28">
        <v>32296</v>
      </c>
      <c r="E78" s="75">
        <f t="shared" si="8"/>
        <v>31.095890410958905</v>
      </c>
      <c r="F78" s="32">
        <v>1927</v>
      </c>
      <c r="G78" s="29">
        <f t="shared" si="10"/>
        <v>1597.9141552511414</v>
      </c>
      <c r="H78" s="29">
        <f t="shared" si="11"/>
        <v>51.386666666666663</v>
      </c>
      <c r="I78" s="29">
        <f t="shared" si="12"/>
        <v>329.08584474885856</v>
      </c>
      <c r="J78" s="32">
        <v>1927</v>
      </c>
      <c r="K78" s="32">
        <v>0</v>
      </c>
      <c r="L78" s="32">
        <v>1927</v>
      </c>
      <c r="M78" s="32">
        <v>0</v>
      </c>
      <c r="N78" s="42" t="s">
        <v>15</v>
      </c>
      <c r="O78" s="45">
        <v>20</v>
      </c>
    </row>
    <row r="79" spans="1:15" x14ac:dyDescent="0.45">
      <c r="A79" s="26">
        <v>19</v>
      </c>
      <c r="B79" s="27" t="s">
        <v>32</v>
      </c>
      <c r="C79" s="42" t="s">
        <v>656</v>
      </c>
      <c r="D79" s="28">
        <v>32296</v>
      </c>
      <c r="E79" s="75">
        <f t="shared" si="8"/>
        <v>31.095890410958905</v>
      </c>
      <c r="F79" s="29">
        <v>60967</v>
      </c>
      <c r="G79" s="29">
        <f t="shared" si="10"/>
        <v>50555.284018264843</v>
      </c>
      <c r="H79" s="29">
        <f t="shared" si="11"/>
        <v>1625.7866666666666</v>
      </c>
      <c r="I79" s="29">
        <f t="shared" si="12"/>
        <v>10411.715981735157</v>
      </c>
      <c r="J79" s="29">
        <v>60967</v>
      </c>
      <c r="K79" s="29">
        <v>0</v>
      </c>
      <c r="L79" s="29">
        <v>60967</v>
      </c>
      <c r="M79" s="29">
        <v>0</v>
      </c>
      <c r="N79" s="42" t="s">
        <v>15</v>
      </c>
      <c r="O79" s="45">
        <v>25</v>
      </c>
    </row>
    <row r="80" spans="1:15" x14ac:dyDescent="0.45">
      <c r="A80" s="26">
        <v>20</v>
      </c>
      <c r="B80" s="27" t="s">
        <v>33</v>
      </c>
      <c r="C80" s="42" t="s">
        <v>656</v>
      </c>
      <c r="D80" s="28">
        <v>35625</v>
      </c>
      <c r="E80" s="75">
        <f t="shared" si="8"/>
        <v>21.975342465753425</v>
      </c>
      <c r="F80" s="29">
        <v>1990</v>
      </c>
      <c r="G80" s="29">
        <f t="shared" si="10"/>
        <v>1166.1581735159818</v>
      </c>
      <c r="H80" s="29">
        <f t="shared" si="11"/>
        <v>53.06666666666667</v>
      </c>
      <c r="I80" s="29">
        <f t="shared" si="12"/>
        <v>823.84182648401816</v>
      </c>
      <c r="J80" s="29">
        <v>1671.2</v>
      </c>
      <c r="K80" s="29">
        <v>79.599999999999994</v>
      </c>
      <c r="L80" s="29">
        <v>1750.8</v>
      </c>
      <c r="M80" s="29">
        <v>239.2</v>
      </c>
      <c r="N80" s="42" t="s">
        <v>15</v>
      </c>
      <c r="O80" s="45">
        <v>25</v>
      </c>
    </row>
    <row r="81" spans="1:15" x14ac:dyDescent="0.45">
      <c r="A81" s="26">
        <v>22</v>
      </c>
      <c r="B81" s="27" t="s">
        <v>35</v>
      </c>
      <c r="C81" s="42" t="s">
        <v>656</v>
      </c>
      <c r="D81" s="28">
        <v>35723</v>
      </c>
      <c r="E81" s="75">
        <f t="shared" si="8"/>
        <v>21.706849315068492</v>
      </c>
      <c r="F81" s="29">
        <v>5424</v>
      </c>
      <c r="G81" s="29">
        <f t="shared" si="10"/>
        <v>3139.6786849315063</v>
      </c>
      <c r="H81" s="29">
        <f t="shared" si="11"/>
        <v>144.63999999999999</v>
      </c>
      <c r="I81" s="29">
        <f t="shared" si="12"/>
        <v>2284.3213150684937</v>
      </c>
      <c r="J81" s="29">
        <v>5424</v>
      </c>
      <c r="K81" s="29">
        <v>0</v>
      </c>
      <c r="L81" s="29">
        <v>5424</v>
      </c>
      <c r="M81" s="29">
        <v>0</v>
      </c>
      <c r="N81" s="42" t="s">
        <v>15</v>
      </c>
      <c r="O81" s="45">
        <v>15</v>
      </c>
    </row>
    <row r="82" spans="1:15" x14ac:dyDescent="0.45">
      <c r="A82" s="26">
        <v>27</v>
      </c>
      <c r="B82" s="27" t="s">
        <v>40</v>
      </c>
      <c r="C82" s="42" t="s">
        <v>656</v>
      </c>
      <c r="D82" s="28">
        <v>36535</v>
      </c>
      <c r="E82" s="75">
        <f t="shared" si="8"/>
        <v>19.482191780821918</v>
      </c>
      <c r="F82" s="29">
        <v>16226</v>
      </c>
      <c r="G82" s="29">
        <f t="shared" si="10"/>
        <v>8429.814502283105</v>
      </c>
      <c r="H82" s="29">
        <f t="shared" si="11"/>
        <v>432.69333333333333</v>
      </c>
      <c r="I82" s="29">
        <f t="shared" si="12"/>
        <v>7796.185497716895</v>
      </c>
      <c r="J82" s="29">
        <v>12007.08</v>
      </c>
      <c r="K82" s="29">
        <v>649.04</v>
      </c>
      <c r="L82" s="29">
        <v>12656.12</v>
      </c>
      <c r="M82" s="29">
        <v>3569.88</v>
      </c>
      <c r="N82" s="42" t="s">
        <v>15</v>
      </c>
      <c r="O82" s="45">
        <v>25</v>
      </c>
    </row>
    <row r="83" spans="1:15" x14ac:dyDescent="0.45">
      <c r="A83" s="26">
        <v>28</v>
      </c>
      <c r="B83" s="27" t="s">
        <v>41</v>
      </c>
      <c r="C83" s="42" t="s">
        <v>656</v>
      </c>
      <c r="D83" s="28">
        <v>39478</v>
      </c>
      <c r="E83" s="75">
        <f t="shared" si="8"/>
        <v>11.419178082191781</v>
      </c>
      <c r="F83" s="29">
        <v>1605</v>
      </c>
      <c r="G83" s="29">
        <f t="shared" si="10"/>
        <v>488.7408219178082</v>
      </c>
      <c r="H83" s="29">
        <f t="shared" si="11"/>
        <v>42.8</v>
      </c>
      <c r="I83" s="29">
        <f t="shared" si="12"/>
        <v>1116.2591780821917</v>
      </c>
      <c r="J83" s="29">
        <v>835.5</v>
      </c>
      <c r="K83" s="29">
        <v>80.25</v>
      </c>
      <c r="L83" s="29">
        <v>915.75</v>
      </c>
      <c r="M83" s="29">
        <v>689.25</v>
      </c>
      <c r="N83" s="42" t="s">
        <v>15</v>
      </c>
      <c r="O83" s="45">
        <v>20</v>
      </c>
    </row>
    <row r="84" spans="1:15" x14ac:dyDescent="0.45">
      <c r="A84" s="26">
        <v>36</v>
      </c>
      <c r="B84" s="27" t="s">
        <v>48</v>
      </c>
      <c r="C84" s="42" t="s">
        <v>656</v>
      </c>
      <c r="D84" s="28">
        <v>42551</v>
      </c>
      <c r="E84" s="75">
        <f t="shared" si="8"/>
        <v>3</v>
      </c>
      <c r="F84" s="30">
        <v>1203</v>
      </c>
      <c r="G84" s="30">
        <f t="shared" si="10"/>
        <v>96.24</v>
      </c>
      <c r="H84" s="30">
        <f t="shared" si="11"/>
        <v>32.08</v>
      </c>
      <c r="I84" s="30">
        <f t="shared" si="12"/>
        <v>1106.76</v>
      </c>
      <c r="J84" s="30">
        <v>120.3</v>
      </c>
      <c r="K84" s="30">
        <v>60.15</v>
      </c>
      <c r="L84" s="30">
        <v>180.45</v>
      </c>
      <c r="M84" s="30">
        <v>1022.55</v>
      </c>
      <c r="N84" s="42" t="s">
        <v>15</v>
      </c>
      <c r="O84" s="45">
        <v>20</v>
      </c>
    </row>
    <row r="85" spans="1:15" x14ac:dyDescent="0.45">
      <c r="A85" s="26"/>
      <c r="B85" s="140" t="s">
        <v>632</v>
      </c>
      <c r="C85" s="140"/>
      <c r="D85" s="140"/>
      <c r="E85" s="60"/>
      <c r="F85" s="34">
        <f t="shared" ref="F85:M85" si="13">SUM(F68:F84)</f>
        <v>152081</v>
      </c>
      <c r="G85" s="34">
        <f t="shared" si="13"/>
        <v>110894.79410654491</v>
      </c>
      <c r="H85" s="34">
        <f t="shared" si="13"/>
        <v>4753.0400000000009</v>
      </c>
      <c r="I85" s="34">
        <f t="shared" si="13"/>
        <v>41186.205893455095</v>
      </c>
      <c r="J85" s="34">
        <f t="shared" si="13"/>
        <v>131349.28999999998</v>
      </c>
      <c r="K85" s="34">
        <f t="shared" si="13"/>
        <v>2095.3799999999997</v>
      </c>
      <c r="L85" s="34">
        <f t="shared" si="13"/>
        <v>133444.67000000001</v>
      </c>
      <c r="M85" s="34">
        <f t="shared" si="13"/>
        <v>18636.330000000002</v>
      </c>
      <c r="N85" s="42"/>
      <c r="O85" s="45"/>
    </row>
    <row r="86" spans="1:15" x14ac:dyDescent="0.45">
      <c r="A86" s="26"/>
      <c r="B86" s="26"/>
      <c r="C86" s="44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44"/>
      <c r="O86" s="44"/>
    </row>
    <row r="87" spans="1:15" x14ac:dyDescent="0.45">
      <c r="A87" s="25" t="s">
        <v>14</v>
      </c>
      <c r="B87" s="26"/>
      <c r="C87" s="44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44"/>
      <c r="O87" s="44"/>
    </row>
    <row r="88" spans="1:15" x14ac:dyDescent="0.45">
      <c r="A88" s="26">
        <v>745</v>
      </c>
      <c r="B88" s="27" t="s">
        <v>24</v>
      </c>
      <c r="C88" s="42" t="s">
        <v>673</v>
      </c>
      <c r="D88" s="28">
        <v>42719</v>
      </c>
      <c r="E88" s="75">
        <f>(B$2-D88)/365</f>
        <v>2.5397260273972604</v>
      </c>
      <c r="F88" s="34">
        <v>38942.199999999997</v>
      </c>
      <c r="G88" s="34">
        <f>H88*E88</f>
        <v>14128.931272015654</v>
      </c>
      <c r="H88" s="34">
        <f>F88/C88</f>
        <v>5563.1714285714279</v>
      </c>
      <c r="I88" s="34">
        <f>F88-G88</f>
        <v>24813.268727984345</v>
      </c>
      <c r="J88" s="34">
        <v>8808.35</v>
      </c>
      <c r="K88" s="34">
        <v>5563.17</v>
      </c>
      <c r="L88" s="34">
        <v>14371.52</v>
      </c>
      <c r="M88" s="34">
        <v>24570.68</v>
      </c>
      <c r="N88" s="42" t="s">
        <v>15</v>
      </c>
      <c r="O88" s="45">
        <v>7</v>
      </c>
    </row>
    <row r="91" spans="1:15" s="48" customFormat="1" ht="15.75" x14ac:dyDescent="0.5">
      <c r="B91" s="49" t="s">
        <v>644</v>
      </c>
      <c r="C91" s="59"/>
      <c r="F91" s="52">
        <f>F88+F85+F64</f>
        <v>310806.2</v>
      </c>
      <c r="G91" s="52">
        <f t="shared" ref="G91:I91" si="14">G88+G85+G64</f>
        <v>241634.83003609482</v>
      </c>
      <c r="H91" s="81">
        <f t="shared" si="14"/>
        <v>10790.122539682539</v>
      </c>
      <c r="I91" s="52">
        <f t="shared" si="14"/>
        <v>69171.369963905192</v>
      </c>
      <c r="J91" s="52">
        <f t="shared" ref="J91:M91" si="15">J88+J85+J64</f>
        <v>257066.02</v>
      </c>
      <c r="K91" s="52">
        <f t="shared" si="15"/>
        <v>9075.34</v>
      </c>
      <c r="L91" s="52">
        <f t="shared" si="15"/>
        <v>266141.36</v>
      </c>
      <c r="M91" s="52">
        <f t="shared" si="15"/>
        <v>44664.840000000004</v>
      </c>
      <c r="N91" s="51"/>
      <c r="O91" s="51"/>
    </row>
  </sheetData>
  <sortState ref="A6:L63">
    <sortCondition ref="C6:C63"/>
    <sortCondition ref="D6:D63"/>
  </sortState>
  <mergeCells count="3">
    <mergeCell ref="B64:D64"/>
    <mergeCell ref="B85:D85"/>
    <mergeCell ref="A1:O1"/>
  </mergeCells>
  <pageMargins left="0.5" right="0.5" top="0.51" bottom="0.52" header="0.5" footer="0.3"/>
  <pageSetup scale="97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2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328125" defaultRowHeight="13.15" x14ac:dyDescent="0.4"/>
  <cols>
    <col min="1" max="1" width="4.73046875" style="26" customWidth="1"/>
    <col min="2" max="2" width="36.59765625" style="26" customWidth="1"/>
    <col min="3" max="3" width="8.265625" style="44" customWidth="1"/>
    <col min="4" max="4" width="8.3984375" style="26" bestFit="1" customWidth="1"/>
    <col min="5" max="5" width="10.3984375" style="75" customWidth="1"/>
    <col min="6" max="6" width="16.86328125" style="26" bestFit="1" customWidth="1"/>
    <col min="7" max="9" width="16.86328125" style="26" customWidth="1"/>
    <col min="10" max="10" width="15.73046875" style="26" bestFit="1" customWidth="1"/>
    <col min="11" max="11" width="14" style="26" bestFit="1" customWidth="1"/>
    <col min="12" max="13" width="15.73046875" style="26" bestFit="1" customWidth="1"/>
    <col min="14" max="14" width="7.265625" style="44" bestFit="1" customWidth="1"/>
    <col min="15" max="15" width="6.1328125" style="26" bestFit="1" customWidth="1"/>
    <col min="16" max="16384" width="9.1328125" style="26"/>
  </cols>
  <sheetData>
    <row r="1" spans="1:15" s="54" customFormat="1" ht="18" customHeight="1" x14ac:dyDescent="0.5">
      <c r="A1" s="144" t="s">
        <v>646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21" customFormat="1" ht="18" customHeight="1" x14ac:dyDescent="0.45">
      <c r="B2" s="65" t="s">
        <v>668</v>
      </c>
      <c r="C2" s="42"/>
      <c r="E2" s="75"/>
      <c r="N2" s="42"/>
    </row>
    <row r="3" spans="1:15" s="22" customFormat="1" x14ac:dyDescent="0.4">
      <c r="C3" s="70" t="s">
        <v>681</v>
      </c>
      <c r="D3" s="23" t="s">
        <v>0</v>
      </c>
      <c r="E3" s="92" t="s">
        <v>665</v>
      </c>
      <c r="F3" s="23" t="s">
        <v>1</v>
      </c>
      <c r="G3" s="70" t="s">
        <v>666</v>
      </c>
      <c r="H3" s="70" t="s">
        <v>667</v>
      </c>
      <c r="I3" s="70" t="s">
        <v>669</v>
      </c>
      <c r="J3" s="23" t="s">
        <v>2</v>
      </c>
      <c r="K3" s="23" t="s">
        <v>3</v>
      </c>
      <c r="L3" s="23" t="s">
        <v>1</v>
      </c>
      <c r="M3" s="23" t="s">
        <v>4</v>
      </c>
      <c r="N3" s="23" t="s">
        <v>1</v>
      </c>
      <c r="O3" s="23" t="s">
        <v>1</v>
      </c>
    </row>
    <row r="4" spans="1:15" s="22" customFormat="1" x14ac:dyDescent="0.4">
      <c r="A4" s="24" t="s">
        <v>5</v>
      </c>
      <c r="B4" s="24" t="s">
        <v>6</v>
      </c>
      <c r="C4" s="71" t="s">
        <v>682</v>
      </c>
      <c r="D4" s="24" t="s">
        <v>7</v>
      </c>
      <c r="E4" s="93" t="s">
        <v>7</v>
      </c>
      <c r="F4" s="24" t="s">
        <v>8</v>
      </c>
      <c r="G4" s="71" t="s">
        <v>9</v>
      </c>
      <c r="H4" s="71" t="s">
        <v>9</v>
      </c>
      <c r="I4" s="71" t="s">
        <v>670</v>
      </c>
      <c r="J4" s="24" t="s">
        <v>9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15" x14ac:dyDescent="0.4">
      <c r="A5" s="25" t="s">
        <v>629</v>
      </c>
    </row>
    <row r="6" spans="1:15" x14ac:dyDescent="0.4">
      <c r="A6" s="26">
        <v>173</v>
      </c>
      <c r="B6" s="27" t="s">
        <v>138</v>
      </c>
      <c r="C6" s="114" t="s">
        <v>653</v>
      </c>
      <c r="D6" s="28">
        <v>40558</v>
      </c>
      <c r="E6" s="75">
        <f t="shared" ref="E6:E33" si="0">(B$2-D6)/365</f>
        <v>8.4602739726027405</v>
      </c>
      <c r="F6" s="29">
        <v>1733</v>
      </c>
      <c r="G6" s="66">
        <f t="shared" ref="G6:G45" si="1">H6*E6</f>
        <v>234.58647671232879</v>
      </c>
      <c r="H6" s="29">
        <f t="shared" ref="H6:H45" si="2">F6/C6</f>
        <v>27.728000000000002</v>
      </c>
      <c r="I6" s="29">
        <f t="shared" ref="I6:I33" si="3">F6-G6</f>
        <v>1498.4135232876713</v>
      </c>
      <c r="J6" s="29">
        <v>433.54</v>
      </c>
      <c r="K6" s="29">
        <v>57.77</v>
      </c>
      <c r="L6" s="29">
        <v>491.31</v>
      </c>
      <c r="M6" s="29">
        <v>1241.69</v>
      </c>
      <c r="N6" s="42" t="s">
        <v>15</v>
      </c>
      <c r="O6" s="29">
        <v>30</v>
      </c>
    </row>
    <row r="7" spans="1:15" x14ac:dyDescent="0.4">
      <c r="A7" s="26">
        <v>176</v>
      </c>
      <c r="B7" s="27" t="s">
        <v>141</v>
      </c>
      <c r="C7" s="42" t="s">
        <v>655</v>
      </c>
      <c r="D7" s="28">
        <v>41075</v>
      </c>
      <c r="E7" s="75">
        <f t="shared" si="0"/>
        <v>7.043835616438356</v>
      </c>
      <c r="F7" s="29">
        <v>33101</v>
      </c>
      <c r="G7" s="66">
        <f t="shared" si="1"/>
        <v>11657.9001369863</v>
      </c>
      <c r="H7" s="29">
        <f t="shared" si="2"/>
        <v>1655.05</v>
      </c>
      <c r="I7" s="29">
        <f t="shared" si="3"/>
        <v>21443.0998630137</v>
      </c>
      <c r="J7" s="29">
        <v>6711.74</v>
      </c>
      <c r="K7" s="29">
        <v>1103.3699999999999</v>
      </c>
      <c r="L7" s="29">
        <v>7815.11</v>
      </c>
      <c r="M7" s="29">
        <v>25285.89</v>
      </c>
      <c r="N7" s="42" t="s">
        <v>15</v>
      </c>
      <c r="O7" s="29">
        <v>30</v>
      </c>
    </row>
    <row r="8" spans="1:15" x14ac:dyDescent="0.4">
      <c r="A8" s="26">
        <v>179</v>
      </c>
      <c r="B8" s="27" t="s">
        <v>144</v>
      </c>
      <c r="C8" s="42" t="s">
        <v>655</v>
      </c>
      <c r="D8" s="28">
        <v>41455</v>
      </c>
      <c r="E8" s="75">
        <f t="shared" si="0"/>
        <v>6.0027397260273974</v>
      </c>
      <c r="F8" s="29">
        <v>20526</v>
      </c>
      <c r="G8" s="66">
        <f t="shared" si="1"/>
        <v>6160.6117808219178</v>
      </c>
      <c r="H8" s="29">
        <f t="shared" si="2"/>
        <v>1026.3</v>
      </c>
      <c r="I8" s="29">
        <f t="shared" si="3"/>
        <v>14365.388219178083</v>
      </c>
      <c r="J8" s="29">
        <v>3110</v>
      </c>
      <c r="K8" s="29">
        <v>622</v>
      </c>
      <c r="L8" s="29">
        <v>3732</v>
      </c>
      <c r="M8" s="29">
        <v>16794</v>
      </c>
      <c r="N8" s="42" t="s">
        <v>15</v>
      </c>
      <c r="O8" s="29">
        <v>33</v>
      </c>
    </row>
    <row r="9" spans="1:15" x14ac:dyDescent="0.4">
      <c r="A9" s="26">
        <v>180</v>
      </c>
      <c r="B9" s="27" t="s">
        <v>145</v>
      </c>
      <c r="C9" s="42" t="s">
        <v>653</v>
      </c>
      <c r="D9" s="28">
        <v>41228</v>
      </c>
      <c r="E9" s="75">
        <f t="shared" si="0"/>
        <v>6.624657534246575</v>
      </c>
      <c r="F9" s="29">
        <v>7457</v>
      </c>
      <c r="G9" s="66">
        <f t="shared" si="1"/>
        <v>790.4011397260274</v>
      </c>
      <c r="H9" s="29">
        <f t="shared" si="2"/>
        <v>119.312</v>
      </c>
      <c r="I9" s="29">
        <f t="shared" si="3"/>
        <v>6666.5988602739726</v>
      </c>
      <c r="J9" s="29">
        <v>1280.94</v>
      </c>
      <c r="K9" s="29">
        <v>225.97</v>
      </c>
      <c r="L9" s="29">
        <v>1506.91</v>
      </c>
      <c r="M9" s="29">
        <v>5950.09</v>
      </c>
      <c r="N9" s="42" t="s">
        <v>15</v>
      </c>
      <c r="O9" s="29">
        <v>33</v>
      </c>
    </row>
    <row r="10" spans="1:15" x14ac:dyDescent="0.4">
      <c r="A10" s="26">
        <v>183</v>
      </c>
      <c r="B10" s="33" t="s">
        <v>148</v>
      </c>
      <c r="C10" s="85" t="s">
        <v>657</v>
      </c>
      <c r="D10" s="28">
        <v>41759</v>
      </c>
      <c r="E10" s="75">
        <f t="shared" si="0"/>
        <v>5.1698630136986301</v>
      </c>
      <c r="F10" s="29">
        <v>1838</v>
      </c>
      <c r="G10" s="66">
        <f t="shared" si="1"/>
        <v>345.53484433374848</v>
      </c>
      <c r="H10" s="29">
        <f t="shared" si="2"/>
        <v>66.836363636363643</v>
      </c>
      <c r="I10" s="29">
        <f t="shared" si="3"/>
        <v>1492.4651556662516</v>
      </c>
      <c r="J10" s="29">
        <v>765.6</v>
      </c>
      <c r="K10" s="29">
        <v>183.8</v>
      </c>
      <c r="L10" s="29">
        <v>949.4</v>
      </c>
      <c r="M10" s="29">
        <v>888.6</v>
      </c>
      <c r="N10" s="42" t="s">
        <v>15</v>
      </c>
      <c r="O10" s="29">
        <v>10</v>
      </c>
    </row>
    <row r="11" spans="1:15" x14ac:dyDescent="0.4">
      <c r="A11" s="26">
        <v>67</v>
      </c>
      <c r="B11" s="27" t="s">
        <v>64</v>
      </c>
      <c r="C11" s="42" t="s">
        <v>654</v>
      </c>
      <c r="D11" s="28">
        <v>29221</v>
      </c>
      <c r="E11" s="75">
        <f t="shared" si="0"/>
        <v>39.520547945205479</v>
      </c>
      <c r="F11" s="29">
        <v>27606</v>
      </c>
      <c r="G11" s="66">
        <f t="shared" si="1"/>
        <v>27275.10616438356</v>
      </c>
      <c r="H11" s="29">
        <f t="shared" si="2"/>
        <v>690.15</v>
      </c>
      <c r="I11" s="29">
        <f t="shared" si="3"/>
        <v>330.8938356164399</v>
      </c>
      <c r="J11" s="29">
        <v>27606</v>
      </c>
      <c r="K11" s="29">
        <v>0</v>
      </c>
      <c r="L11" s="29">
        <v>27606</v>
      </c>
      <c r="M11" s="29">
        <v>0</v>
      </c>
      <c r="N11" s="42" t="s">
        <v>15</v>
      </c>
      <c r="O11" s="29">
        <v>33</v>
      </c>
    </row>
    <row r="12" spans="1:15" x14ac:dyDescent="0.4">
      <c r="A12" s="26">
        <v>69</v>
      </c>
      <c r="B12" s="27" t="s">
        <v>64</v>
      </c>
      <c r="C12" s="42" t="s">
        <v>654</v>
      </c>
      <c r="D12" s="28">
        <v>29587</v>
      </c>
      <c r="E12" s="75">
        <f t="shared" si="0"/>
        <v>38.517808219178079</v>
      </c>
      <c r="F12" s="29">
        <v>2100</v>
      </c>
      <c r="G12" s="66">
        <f t="shared" si="1"/>
        <v>2022.1849315068491</v>
      </c>
      <c r="H12" s="29">
        <f t="shared" si="2"/>
        <v>52.5</v>
      </c>
      <c r="I12" s="29">
        <f t="shared" si="3"/>
        <v>77.815068493150875</v>
      </c>
      <c r="J12" s="29">
        <v>2100</v>
      </c>
      <c r="K12" s="29">
        <v>0</v>
      </c>
      <c r="L12" s="29">
        <v>2100</v>
      </c>
      <c r="M12" s="29">
        <v>0</v>
      </c>
      <c r="N12" s="42" t="s">
        <v>15</v>
      </c>
      <c r="O12" s="29">
        <v>33</v>
      </c>
    </row>
    <row r="13" spans="1:15" x14ac:dyDescent="0.4">
      <c r="A13" s="26">
        <v>70</v>
      </c>
      <c r="B13" s="27" t="s">
        <v>64</v>
      </c>
      <c r="C13" s="42" t="s">
        <v>654</v>
      </c>
      <c r="D13" s="28">
        <v>29952</v>
      </c>
      <c r="E13" s="75">
        <f t="shared" si="0"/>
        <v>37.517808219178079</v>
      </c>
      <c r="F13" s="29">
        <v>5773</v>
      </c>
      <c r="G13" s="66">
        <f t="shared" si="1"/>
        <v>5414.7576712328755</v>
      </c>
      <c r="H13" s="29">
        <f t="shared" si="2"/>
        <v>144.32499999999999</v>
      </c>
      <c r="I13" s="29">
        <f t="shared" si="3"/>
        <v>358.24232876712449</v>
      </c>
      <c r="J13" s="29">
        <v>5773</v>
      </c>
      <c r="K13" s="29">
        <v>0</v>
      </c>
      <c r="L13" s="29">
        <v>5773</v>
      </c>
      <c r="M13" s="29">
        <v>0</v>
      </c>
      <c r="N13" s="42" t="s">
        <v>15</v>
      </c>
      <c r="O13" s="29">
        <v>33</v>
      </c>
    </row>
    <row r="14" spans="1:15" x14ac:dyDescent="0.4">
      <c r="A14" s="26">
        <v>72</v>
      </c>
      <c r="B14" s="27" t="s">
        <v>64</v>
      </c>
      <c r="C14" s="42" t="s">
        <v>654</v>
      </c>
      <c r="D14" s="28">
        <v>30317</v>
      </c>
      <c r="E14" s="75">
        <f t="shared" si="0"/>
        <v>36.517808219178079</v>
      </c>
      <c r="F14" s="29">
        <v>1626</v>
      </c>
      <c r="G14" s="66">
        <f t="shared" si="1"/>
        <v>1484.448904109589</v>
      </c>
      <c r="H14" s="29">
        <f t="shared" si="2"/>
        <v>40.65</v>
      </c>
      <c r="I14" s="29">
        <f t="shared" si="3"/>
        <v>141.55109589041103</v>
      </c>
      <c r="J14" s="29">
        <v>1626</v>
      </c>
      <c r="K14" s="29">
        <v>0</v>
      </c>
      <c r="L14" s="29">
        <v>1626</v>
      </c>
      <c r="M14" s="29">
        <v>0</v>
      </c>
      <c r="N14" s="42" t="s">
        <v>15</v>
      </c>
      <c r="O14" s="29">
        <v>33</v>
      </c>
    </row>
    <row r="15" spans="1:15" x14ac:dyDescent="0.4">
      <c r="A15" s="26">
        <v>74</v>
      </c>
      <c r="B15" s="27" t="s">
        <v>67</v>
      </c>
      <c r="C15" s="42" t="s">
        <v>654</v>
      </c>
      <c r="D15" s="28">
        <v>30682</v>
      </c>
      <c r="E15" s="75">
        <f t="shared" si="0"/>
        <v>35.517808219178079</v>
      </c>
      <c r="F15" s="29">
        <v>6849</v>
      </c>
      <c r="G15" s="66">
        <f t="shared" si="1"/>
        <v>6081.536712328766</v>
      </c>
      <c r="H15" s="29">
        <f t="shared" si="2"/>
        <v>171.22499999999999</v>
      </c>
      <c r="I15" s="29">
        <f t="shared" si="3"/>
        <v>767.46328767123396</v>
      </c>
      <c r="J15" s="29">
        <v>6849</v>
      </c>
      <c r="K15" s="29">
        <v>0</v>
      </c>
      <c r="L15" s="29">
        <v>6849</v>
      </c>
      <c r="M15" s="29">
        <v>0</v>
      </c>
      <c r="N15" s="42" t="s">
        <v>15</v>
      </c>
      <c r="O15" s="29">
        <v>33</v>
      </c>
    </row>
    <row r="16" spans="1:15" x14ac:dyDescent="0.4">
      <c r="A16" s="26">
        <v>75</v>
      </c>
      <c r="B16" s="27" t="s">
        <v>64</v>
      </c>
      <c r="C16" s="42" t="s">
        <v>654</v>
      </c>
      <c r="D16" s="28">
        <v>30682</v>
      </c>
      <c r="E16" s="75">
        <f t="shared" si="0"/>
        <v>35.517808219178079</v>
      </c>
      <c r="F16" s="29">
        <v>7027</v>
      </c>
      <c r="G16" s="66">
        <f t="shared" si="1"/>
        <v>6239.5909589041094</v>
      </c>
      <c r="H16" s="29">
        <f t="shared" si="2"/>
        <v>175.67500000000001</v>
      </c>
      <c r="I16" s="29">
        <f t="shared" si="3"/>
        <v>787.40904109589064</v>
      </c>
      <c r="J16" s="29">
        <v>6995.88</v>
      </c>
      <c r="K16" s="29">
        <v>31.12</v>
      </c>
      <c r="L16" s="29">
        <v>7027</v>
      </c>
      <c r="M16" s="29">
        <v>0</v>
      </c>
      <c r="N16" s="42" t="s">
        <v>15</v>
      </c>
      <c r="O16" s="29">
        <v>33</v>
      </c>
    </row>
    <row r="17" spans="1:15" x14ac:dyDescent="0.4">
      <c r="A17" s="26">
        <v>79</v>
      </c>
      <c r="B17" s="27" t="s">
        <v>64</v>
      </c>
      <c r="C17" s="42" t="s">
        <v>654</v>
      </c>
      <c r="D17" s="28">
        <v>31413</v>
      </c>
      <c r="E17" s="75">
        <f t="shared" si="0"/>
        <v>33.515068493150686</v>
      </c>
      <c r="F17" s="29">
        <v>10186</v>
      </c>
      <c r="G17" s="66">
        <f t="shared" si="1"/>
        <v>8534.6121917808232</v>
      </c>
      <c r="H17" s="29">
        <f t="shared" si="2"/>
        <v>254.65</v>
      </c>
      <c r="I17" s="29">
        <f t="shared" si="3"/>
        <v>1651.3878082191768</v>
      </c>
      <c r="J17" s="29">
        <v>9988.34</v>
      </c>
      <c r="K17" s="29">
        <v>197.66</v>
      </c>
      <c r="L17" s="29">
        <v>10186</v>
      </c>
      <c r="M17" s="29">
        <v>0</v>
      </c>
      <c r="N17" s="42" t="s">
        <v>15</v>
      </c>
      <c r="O17" s="29">
        <v>33</v>
      </c>
    </row>
    <row r="18" spans="1:15" x14ac:dyDescent="0.4">
      <c r="A18" s="26">
        <v>80</v>
      </c>
      <c r="B18" s="27" t="s">
        <v>64</v>
      </c>
      <c r="C18" s="42" t="s">
        <v>654</v>
      </c>
      <c r="D18" s="28">
        <v>31778</v>
      </c>
      <c r="E18" s="75">
        <f t="shared" si="0"/>
        <v>32.515068493150686</v>
      </c>
      <c r="F18" s="29">
        <v>9125</v>
      </c>
      <c r="G18" s="66">
        <f t="shared" si="1"/>
        <v>7417.5</v>
      </c>
      <c r="H18" s="29">
        <f t="shared" si="2"/>
        <v>228.125</v>
      </c>
      <c r="I18" s="29">
        <f t="shared" si="3"/>
        <v>1707.5</v>
      </c>
      <c r="J18" s="29">
        <v>8674.0400000000009</v>
      </c>
      <c r="K18" s="29">
        <v>276.52</v>
      </c>
      <c r="L18" s="29">
        <v>8950.56</v>
      </c>
      <c r="M18" s="29">
        <v>174.44</v>
      </c>
      <c r="N18" s="42" t="s">
        <v>15</v>
      </c>
      <c r="O18" s="29">
        <v>33</v>
      </c>
    </row>
    <row r="19" spans="1:15" x14ac:dyDescent="0.4">
      <c r="A19" s="26">
        <v>124</v>
      </c>
      <c r="B19" s="27" t="s">
        <v>64</v>
      </c>
      <c r="C19" s="42" t="s">
        <v>654</v>
      </c>
      <c r="D19" s="28">
        <v>32324</v>
      </c>
      <c r="E19" s="75">
        <f t="shared" si="0"/>
        <v>31.019178082191782</v>
      </c>
      <c r="F19" s="29">
        <v>11438</v>
      </c>
      <c r="G19" s="66">
        <f t="shared" si="1"/>
        <v>8869.9339726027392</v>
      </c>
      <c r="H19" s="29">
        <f t="shared" si="2"/>
        <v>285.95</v>
      </c>
      <c r="I19" s="29">
        <f t="shared" si="3"/>
        <v>2568.0660273972608</v>
      </c>
      <c r="J19" s="29">
        <v>10398.219999999999</v>
      </c>
      <c r="K19" s="29">
        <v>346.61</v>
      </c>
      <c r="L19" s="29">
        <v>10744.83</v>
      </c>
      <c r="M19" s="29">
        <v>693.17</v>
      </c>
      <c r="N19" s="42" t="s">
        <v>15</v>
      </c>
      <c r="O19" s="29">
        <v>33</v>
      </c>
    </row>
    <row r="20" spans="1:15" x14ac:dyDescent="0.4">
      <c r="A20" s="26">
        <v>129</v>
      </c>
      <c r="B20" s="27" t="s">
        <v>64</v>
      </c>
      <c r="C20" s="42" t="s">
        <v>654</v>
      </c>
      <c r="D20" s="28">
        <v>32689</v>
      </c>
      <c r="E20" s="75">
        <f t="shared" si="0"/>
        <v>30.019178082191782</v>
      </c>
      <c r="F20" s="29">
        <v>7522</v>
      </c>
      <c r="G20" s="66">
        <f t="shared" si="1"/>
        <v>5645.1064383561652</v>
      </c>
      <c r="H20" s="29">
        <f t="shared" si="2"/>
        <v>188.05</v>
      </c>
      <c r="I20" s="29">
        <f t="shared" si="3"/>
        <v>1876.8935616438348</v>
      </c>
      <c r="J20" s="29">
        <v>6723.88</v>
      </c>
      <c r="K20" s="29">
        <v>227.94</v>
      </c>
      <c r="L20" s="29">
        <v>6951.82</v>
      </c>
      <c r="M20" s="29">
        <v>570.17999999999995</v>
      </c>
      <c r="N20" s="42" t="s">
        <v>15</v>
      </c>
      <c r="O20" s="29">
        <v>33</v>
      </c>
    </row>
    <row r="21" spans="1:15" x14ac:dyDescent="0.4">
      <c r="A21" s="26">
        <v>130</v>
      </c>
      <c r="B21" s="27" t="s">
        <v>64</v>
      </c>
      <c r="C21" s="42" t="s">
        <v>654</v>
      </c>
      <c r="D21" s="28">
        <v>33054</v>
      </c>
      <c r="E21" s="75">
        <f t="shared" si="0"/>
        <v>29.019178082191782</v>
      </c>
      <c r="F21" s="29">
        <v>11740</v>
      </c>
      <c r="G21" s="66">
        <f t="shared" si="1"/>
        <v>8517.1287671232876</v>
      </c>
      <c r="H21" s="29">
        <f t="shared" si="2"/>
        <v>293.5</v>
      </c>
      <c r="I21" s="29">
        <f t="shared" si="3"/>
        <v>3222.8712328767124</v>
      </c>
      <c r="J21" s="29">
        <v>10139.52</v>
      </c>
      <c r="K21" s="29">
        <v>355.76</v>
      </c>
      <c r="L21" s="29">
        <v>10495.28</v>
      </c>
      <c r="M21" s="29">
        <v>1244.72</v>
      </c>
      <c r="N21" s="42" t="s">
        <v>15</v>
      </c>
      <c r="O21" s="29">
        <v>33</v>
      </c>
    </row>
    <row r="22" spans="1:15" x14ac:dyDescent="0.4">
      <c r="A22" s="26">
        <v>82</v>
      </c>
      <c r="B22" s="27" t="s">
        <v>64</v>
      </c>
      <c r="C22" s="42" t="s">
        <v>654</v>
      </c>
      <c r="D22" s="28">
        <v>33419</v>
      </c>
      <c r="E22" s="75">
        <f t="shared" si="0"/>
        <v>28.019178082191782</v>
      </c>
      <c r="F22" s="29">
        <v>15570</v>
      </c>
      <c r="G22" s="66">
        <f t="shared" si="1"/>
        <v>10906.465068493151</v>
      </c>
      <c r="H22" s="29">
        <f t="shared" si="2"/>
        <v>389.25</v>
      </c>
      <c r="I22" s="29">
        <f t="shared" si="3"/>
        <v>4663.5349315068488</v>
      </c>
      <c r="J22" s="29">
        <v>12739.64</v>
      </c>
      <c r="K22" s="29">
        <v>471.82</v>
      </c>
      <c r="L22" s="29">
        <v>13211.46</v>
      </c>
      <c r="M22" s="29">
        <v>2358.54</v>
      </c>
      <c r="N22" s="42" t="s">
        <v>15</v>
      </c>
      <c r="O22" s="29">
        <v>33</v>
      </c>
    </row>
    <row r="23" spans="1:15" x14ac:dyDescent="0.4">
      <c r="A23" s="26">
        <v>84</v>
      </c>
      <c r="B23" s="27" t="s">
        <v>64</v>
      </c>
      <c r="C23" s="42" t="s">
        <v>654</v>
      </c>
      <c r="D23" s="28">
        <v>33618</v>
      </c>
      <c r="E23" s="75">
        <f t="shared" si="0"/>
        <v>27.473972602739725</v>
      </c>
      <c r="F23" s="29">
        <v>36949</v>
      </c>
      <c r="G23" s="66">
        <f t="shared" si="1"/>
        <v>25378.395342465752</v>
      </c>
      <c r="H23" s="29">
        <f t="shared" si="2"/>
        <v>923.72500000000002</v>
      </c>
      <c r="I23" s="29">
        <f t="shared" si="3"/>
        <v>11570.604657534248</v>
      </c>
      <c r="J23" s="29">
        <v>29671.34</v>
      </c>
      <c r="K23" s="29">
        <v>1119.67</v>
      </c>
      <c r="L23" s="29">
        <v>30791.01</v>
      </c>
      <c r="M23" s="29">
        <v>6157.99</v>
      </c>
      <c r="N23" s="42" t="s">
        <v>15</v>
      </c>
      <c r="O23" s="29">
        <v>33</v>
      </c>
    </row>
    <row r="24" spans="1:15" x14ac:dyDescent="0.4">
      <c r="A24" s="26">
        <v>97</v>
      </c>
      <c r="B24" s="27" t="s">
        <v>64</v>
      </c>
      <c r="C24" s="42" t="s">
        <v>654</v>
      </c>
      <c r="D24" s="28">
        <v>33969</v>
      </c>
      <c r="E24" s="75">
        <f t="shared" si="0"/>
        <v>26.512328767123286</v>
      </c>
      <c r="F24" s="29">
        <v>19760</v>
      </c>
      <c r="G24" s="66">
        <f t="shared" si="1"/>
        <v>13097.090410958903</v>
      </c>
      <c r="H24" s="29">
        <f t="shared" si="2"/>
        <v>494</v>
      </c>
      <c r="I24" s="29">
        <f t="shared" si="3"/>
        <v>6662.9095890410972</v>
      </c>
      <c r="J24" s="29">
        <v>15268.58</v>
      </c>
      <c r="K24" s="29">
        <v>598.79</v>
      </c>
      <c r="L24" s="29">
        <v>15867.37</v>
      </c>
      <c r="M24" s="29">
        <v>3892.63</v>
      </c>
      <c r="N24" s="42" t="s">
        <v>15</v>
      </c>
      <c r="O24" s="29">
        <v>33</v>
      </c>
    </row>
    <row r="25" spans="1:15" x14ac:dyDescent="0.4">
      <c r="A25" s="26">
        <v>104</v>
      </c>
      <c r="B25" s="27" t="s">
        <v>64</v>
      </c>
      <c r="C25" s="42" t="s">
        <v>654</v>
      </c>
      <c r="D25" s="28">
        <v>34334</v>
      </c>
      <c r="E25" s="75">
        <f t="shared" si="0"/>
        <v>25.512328767123286</v>
      </c>
      <c r="F25" s="29">
        <v>27979</v>
      </c>
      <c r="G25" s="66">
        <f t="shared" si="1"/>
        <v>17845.236164383561</v>
      </c>
      <c r="H25" s="29">
        <f t="shared" si="2"/>
        <v>699.47500000000002</v>
      </c>
      <c r="I25" s="29">
        <f t="shared" si="3"/>
        <v>10133.763835616439</v>
      </c>
      <c r="J25" s="29">
        <v>20771.7</v>
      </c>
      <c r="K25" s="29">
        <v>847.85</v>
      </c>
      <c r="L25" s="29">
        <v>21619.55</v>
      </c>
      <c r="M25" s="29">
        <v>6359.45</v>
      </c>
      <c r="N25" s="42" t="s">
        <v>15</v>
      </c>
      <c r="O25" s="29">
        <v>33</v>
      </c>
    </row>
    <row r="26" spans="1:15" x14ac:dyDescent="0.4">
      <c r="A26" s="26">
        <v>106</v>
      </c>
      <c r="B26" s="27" t="s">
        <v>64</v>
      </c>
      <c r="C26" s="42" t="s">
        <v>654</v>
      </c>
      <c r="D26" s="28">
        <v>34699</v>
      </c>
      <c r="E26" s="75">
        <f t="shared" si="0"/>
        <v>24.512328767123286</v>
      </c>
      <c r="F26" s="29">
        <v>30819</v>
      </c>
      <c r="G26" s="66">
        <f t="shared" si="1"/>
        <v>18886.136506849314</v>
      </c>
      <c r="H26" s="29">
        <f t="shared" si="2"/>
        <v>770.47500000000002</v>
      </c>
      <c r="I26" s="29">
        <f t="shared" si="3"/>
        <v>11932.863493150686</v>
      </c>
      <c r="J26" s="29">
        <v>21946.82</v>
      </c>
      <c r="K26" s="29">
        <v>933.91</v>
      </c>
      <c r="L26" s="29">
        <v>22880.73</v>
      </c>
      <c r="M26" s="29">
        <v>7938.27</v>
      </c>
      <c r="N26" s="42" t="s">
        <v>15</v>
      </c>
      <c r="O26" s="29">
        <v>33</v>
      </c>
    </row>
    <row r="27" spans="1:15" x14ac:dyDescent="0.4">
      <c r="A27" s="26">
        <v>107</v>
      </c>
      <c r="B27" s="27" t="s">
        <v>64</v>
      </c>
      <c r="C27" s="42" t="s">
        <v>654</v>
      </c>
      <c r="D27" s="28">
        <v>35064</v>
      </c>
      <c r="E27" s="75">
        <f t="shared" si="0"/>
        <v>23.512328767123286</v>
      </c>
      <c r="F27" s="29">
        <v>51677</v>
      </c>
      <c r="G27" s="66">
        <f t="shared" si="1"/>
        <v>30376.165342465749</v>
      </c>
      <c r="H27" s="29">
        <f t="shared" si="2"/>
        <v>1291.925</v>
      </c>
      <c r="I27" s="29">
        <f t="shared" si="3"/>
        <v>21300.834657534251</v>
      </c>
      <c r="J27" s="29">
        <v>35233.94</v>
      </c>
      <c r="K27" s="29">
        <v>1565.97</v>
      </c>
      <c r="L27" s="29">
        <v>36799.910000000003</v>
      </c>
      <c r="M27" s="29">
        <v>14877.09</v>
      </c>
      <c r="N27" s="42" t="s">
        <v>15</v>
      </c>
      <c r="O27" s="29">
        <v>33</v>
      </c>
    </row>
    <row r="28" spans="1:15" x14ac:dyDescent="0.4">
      <c r="A28" s="26">
        <v>111</v>
      </c>
      <c r="B28" s="27" t="s">
        <v>64</v>
      </c>
      <c r="C28" s="42" t="s">
        <v>654</v>
      </c>
      <c r="D28" s="28">
        <v>35430</v>
      </c>
      <c r="E28" s="75">
        <f t="shared" si="0"/>
        <v>22.509589041095889</v>
      </c>
      <c r="F28" s="29">
        <v>24589</v>
      </c>
      <c r="G28" s="66">
        <f t="shared" si="1"/>
        <v>13837.207123287671</v>
      </c>
      <c r="H28" s="29">
        <f t="shared" si="2"/>
        <v>614.72500000000002</v>
      </c>
      <c r="I28" s="29">
        <f t="shared" si="3"/>
        <v>10751.792876712329</v>
      </c>
      <c r="J28" s="29">
        <v>16020.24</v>
      </c>
      <c r="K28" s="29">
        <v>745.12</v>
      </c>
      <c r="L28" s="29">
        <v>16765.36</v>
      </c>
      <c r="M28" s="29">
        <v>7823.64</v>
      </c>
      <c r="N28" s="42" t="s">
        <v>15</v>
      </c>
      <c r="O28" s="29">
        <v>33</v>
      </c>
    </row>
    <row r="29" spans="1:15" x14ac:dyDescent="0.4">
      <c r="A29" s="26">
        <v>116</v>
      </c>
      <c r="B29" s="27" t="s">
        <v>98</v>
      </c>
      <c r="C29" s="42" t="s">
        <v>654</v>
      </c>
      <c r="D29" s="28">
        <v>35765</v>
      </c>
      <c r="E29" s="75">
        <f t="shared" si="0"/>
        <v>21.591780821917808</v>
      </c>
      <c r="F29" s="29">
        <v>20283</v>
      </c>
      <c r="G29" s="66">
        <f t="shared" si="1"/>
        <v>10948.652260273973</v>
      </c>
      <c r="H29" s="29">
        <f t="shared" si="2"/>
        <v>507.07499999999999</v>
      </c>
      <c r="I29" s="29">
        <f t="shared" si="3"/>
        <v>9334.3477397260267</v>
      </c>
      <c r="J29" s="29">
        <v>12651.28</v>
      </c>
      <c r="K29" s="29">
        <v>614.64</v>
      </c>
      <c r="L29" s="29">
        <v>13265.92</v>
      </c>
      <c r="M29" s="29">
        <v>7017.08</v>
      </c>
      <c r="N29" s="42" t="s">
        <v>15</v>
      </c>
      <c r="O29" s="29">
        <v>33</v>
      </c>
    </row>
    <row r="30" spans="1:15" x14ac:dyDescent="0.4">
      <c r="A30" s="26">
        <v>137</v>
      </c>
      <c r="B30" s="27" t="s">
        <v>114</v>
      </c>
      <c r="C30" s="42" t="s">
        <v>654</v>
      </c>
      <c r="D30" s="28">
        <v>36103</v>
      </c>
      <c r="E30" s="75">
        <f t="shared" si="0"/>
        <v>20.665753424657535</v>
      </c>
      <c r="F30" s="29">
        <v>4539</v>
      </c>
      <c r="G30" s="66">
        <f t="shared" si="1"/>
        <v>2345.0463698630138</v>
      </c>
      <c r="H30" s="29">
        <f t="shared" si="2"/>
        <v>113.47499999999999</v>
      </c>
      <c r="I30" s="29">
        <f t="shared" si="3"/>
        <v>2193.9536301369862</v>
      </c>
      <c r="J30" s="29">
        <v>2705.1</v>
      </c>
      <c r="K30" s="29">
        <v>137.55000000000001</v>
      </c>
      <c r="L30" s="29">
        <v>2842.65</v>
      </c>
      <c r="M30" s="29">
        <v>1696.35</v>
      </c>
      <c r="N30" s="42" t="s">
        <v>15</v>
      </c>
      <c r="O30" s="29">
        <v>33</v>
      </c>
    </row>
    <row r="31" spans="1:15" x14ac:dyDescent="0.4">
      <c r="A31" s="26">
        <v>138</v>
      </c>
      <c r="B31" s="27" t="s">
        <v>115</v>
      </c>
      <c r="C31" s="42" t="s">
        <v>654</v>
      </c>
      <c r="D31" s="28">
        <v>36145</v>
      </c>
      <c r="E31" s="75">
        <f t="shared" si="0"/>
        <v>20.550684931506851</v>
      </c>
      <c r="F31" s="29">
        <v>4630</v>
      </c>
      <c r="G31" s="66">
        <f t="shared" si="1"/>
        <v>2378.7417808219179</v>
      </c>
      <c r="H31" s="29">
        <f t="shared" si="2"/>
        <v>115.75</v>
      </c>
      <c r="I31" s="29">
        <f t="shared" si="3"/>
        <v>2251.2582191780821</v>
      </c>
      <c r="J31" s="29">
        <v>2735.6</v>
      </c>
      <c r="K31" s="29">
        <v>140.30000000000001</v>
      </c>
      <c r="L31" s="29">
        <v>2875.9</v>
      </c>
      <c r="M31" s="29">
        <v>1754.1</v>
      </c>
      <c r="N31" s="42" t="s">
        <v>15</v>
      </c>
      <c r="O31" s="29">
        <v>33</v>
      </c>
    </row>
    <row r="32" spans="1:15" x14ac:dyDescent="0.4">
      <c r="A32" s="26">
        <v>134</v>
      </c>
      <c r="B32" s="27" t="s">
        <v>64</v>
      </c>
      <c r="C32" s="42" t="s">
        <v>654</v>
      </c>
      <c r="D32" s="28">
        <v>36161</v>
      </c>
      <c r="E32" s="75">
        <f t="shared" si="0"/>
        <v>20.506849315068493</v>
      </c>
      <c r="F32" s="29">
        <v>16455</v>
      </c>
      <c r="G32" s="66">
        <f t="shared" si="1"/>
        <v>8436.0051369863013</v>
      </c>
      <c r="H32" s="29">
        <f t="shared" si="2"/>
        <v>411.375</v>
      </c>
      <c r="I32" s="29">
        <f t="shared" si="3"/>
        <v>8018.9948630136987</v>
      </c>
      <c r="J32" s="29">
        <v>9723.2800000000007</v>
      </c>
      <c r="K32" s="29">
        <v>498.64</v>
      </c>
      <c r="L32" s="29">
        <v>10221.92</v>
      </c>
      <c r="M32" s="29">
        <v>6233.08</v>
      </c>
      <c r="N32" s="42" t="s">
        <v>15</v>
      </c>
      <c r="O32" s="29">
        <v>33</v>
      </c>
    </row>
    <row r="33" spans="1:15" x14ac:dyDescent="0.4">
      <c r="A33" s="26">
        <v>139</v>
      </c>
      <c r="B33" s="27" t="s">
        <v>98</v>
      </c>
      <c r="C33" s="42" t="s">
        <v>654</v>
      </c>
      <c r="D33" s="28">
        <v>36526</v>
      </c>
      <c r="E33" s="75">
        <f t="shared" si="0"/>
        <v>19.506849315068493</v>
      </c>
      <c r="F33" s="29">
        <v>10706</v>
      </c>
      <c r="G33" s="66">
        <f t="shared" si="1"/>
        <v>5221.0082191780821</v>
      </c>
      <c r="H33" s="29">
        <f t="shared" si="2"/>
        <v>267.64999999999998</v>
      </c>
      <c r="I33" s="29">
        <f t="shared" si="3"/>
        <v>5484.9917808219179</v>
      </c>
      <c r="J33" s="29">
        <v>6001.84</v>
      </c>
      <c r="K33" s="29">
        <v>324.42</v>
      </c>
      <c r="L33" s="29">
        <v>6326.26</v>
      </c>
      <c r="M33" s="29">
        <v>4379.74</v>
      </c>
      <c r="N33" s="42" t="s">
        <v>15</v>
      </c>
      <c r="O33" s="29">
        <v>33</v>
      </c>
    </row>
    <row r="34" spans="1:15" x14ac:dyDescent="0.4">
      <c r="A34" s="26">
        <v>144</v>
      </c>
      <c r="B34" s="27" t="s">
        <v>98</v>
      </c>
      <c r="C34" s="42" t="s">
        <v>654</v>
      </c>
      <c r="D34" s="28">
        <v>36892</v>
      </c>
      <c r="E34" s="75">
        <f t="shared" ref="E34:E66" si="4">(B$2-D34)/365</f>
        <v>18.504109589041096</v>
      </c>
      <c r="F34" s="29">
        <v>6680</v>
      </c>
      <c r="G34" s="66">
        <f t="shared" si="1"/>
        <v>3090.186301369863</v>
      </c>
      <c r="H34" s="29">
        <f t="shared" si="2"/>
        <v>167</v>
      </c>
      <c r="I34" s="29">
        <f t="shared" ref="I34:I66" si="5">F34-G34</f>
        <v>3589.813698630137</v>
      </c>
      <c r="J34" s="29">
        <v>3542.84</v>
      </c>
      <c r="K34" s="29">
        <v>202.42</v>
      </c>
      <c r="L34" s="29">
        <v>3745.26</v>
      </c>
      <c r="M34" s="29">
        <v>2934.74</v>
      </c>
      <c r="N34" s="42" t="s">
        <v>15</v>
      </c>
      <c r="O34" s="29">
        <v>33</v>
      </c>
    </row>
    <row r="35" spans="1:15" x14ac:dyDescent="0.4">
      <c r="A35" s="26">
        <v>145</v>
      </c>
      <c r="B35" s="27" t="s">
        <v>64</v>
      </c>
      <c r="C35" s="42" t="s">
        <v>654</v>
      </c>
      <c r="D35" s="28">
        <v>37376</v>
      </c>
      <c r="E35" s="75">
        <f t="shared" si="4"/>
        <v>17.17808219178082</v>
      </c>
      <c r="F35" s="29">
        <v>30191</v>
      </c>
      <c r="G35" s="66">
        <f t="shared" si="1"/>
        <v>12965.586986301369</v>
      </c>
      <c r="H35" s="29">
        <f t="shared" si="2"/>
        <v>754.77499999999998</v>
      </c>
      <c r="I35" s="29">
        <f t="shared" si="5"/>
        <v>17225.413013698631</v>
      </c>
      <c r="J35" s="29">
        <v>14790.76</v>
      </c>
      <c r="K35" s="29">
        <v>914.88</v>
      </c>
      <c r="L35" s="29">
        <v>15705.64</v>
      </c>
      <c r="M35" s="29">
        <v>14485.36</v>
      </c>
      <c r="N35" s="42" t="s">
        <v>15</v>
      </c>
      <c r="O35" s="29">
        <v>33</v>
      </c>
    </row>
    <row r="36" spans="1:15" x14ac:dyDescent="0.4">
      <c r="A36" s="26">
        <v>148</v>
      </c>
      <c r="B36" s="27" t="s">
        <v>64</v>
      </c>
      <c r="C36" s="42" t="s">
        <v>654</v>
      </c>
      <c r="D36" s="28">
        <v>37987</v>
      </c>
      <c r="E36" s="75">
        <f t="shared" si="4"/>
        <v>15.504109589041096</v>
      </c>
      <c r="F36" s="29">
        <v>7449</v>
      </c>
      <c r="G36" s="66">
        <f t="shared" si="1"/>
        <v>2887.252808219178</v>
      </c>
      <c r="H36" s="29">
        <f t="shared" si="2"/>
        <v>186.22499999999999</v>
      </c>
      <c r="I36" s="29">
        <f t="shared" si="5"/>
        <v>4561.7471917808216</v>
      </c>
      <c r="J36" s="29">
        <v>3273.46</v>
      </c>
      <c r="K36" s="29">
        <v>225.73</v>
      </c>
      <c r="L36" s="29">
        <v>3499.19</v>
      </c>
      <c r="M36" s="29">
        <v>3949.81</v>
      </c>
      <c r="N36" s="42" t="s">
        <v>15</v>
      </c>
      <c r="O36" s="29">
        <v>33</v>
      </c>
    </row>
    <row r="37" spans="1:15" x14ac:dyDescent="0.4">
      <c r="A37" s="26">
        <v>158</v>
      </c>
      <c r="B37" s="27" t="s">
        <v>98</v>
      </c>
      <c r="C37" s="42" t="s">
        <v>654</v>
      </c>
      <c r="D37" s="28">
        <v>39141</v>
      </c>
      <c r="E37" s="75">
        <f t="shared" si="4"/>
        <v>12.342465753424657</v>
      </c>
      <c r="F37" s="29">
        <v>19900</v>
      </c>
      <c r="G37" s="66">
        <f t="shared" si="1"/>
        <v>6140.3767123287671</v>
      </c>
      <c r="H37" s="29">
        <f t="shared" si="2"/>
        <v>497.5</v>
      </c>
      <c r="I37" s="29">
        <f t="shared" si="5"/>
        <v>13759.623287671233</v>
      </c>
      <c r="J37" s="29">
        <v>6834.06</v>
      </c>
      <c r="K37" s="29">
        <v>603.03</v>
      </c>
      <c r="L37" s="29">
        <v>7437.09</v>
      </c>
      <c r="M37" s="29">
        <v>12462.91</v>
      </c>
      <c r="N37" s="42" t="s">
        <v>15</v>
      </c>
      <c r="O37" s="29">
        <v>33</v>
      </c>
    </row>
    <row r="38" spans="1:15" x14ac:dyDescent="0.4">
      <c r="A38" s="26">
        <v>175</v>
      </c>
      <c r="B38" s="27" t="s">
        <v>140</v>
      </c>
      <c r="C38" s="42" t="s">
        <v>671</v>
      </c>
      <c r="D38" s="28">
        <v>41090</v>
      </c>
      <c r="E38" s="75">
        <f>(B$2-D38)/365</f>
        <v>7.0027397260273974</v>
      </c>
      <c r="F38" s="29">
        <v>488948</v>
      </c>
      <c r="G38" s="66">
        <f>H38*E38</f>
        <v>228265.03890410959</v>
      </c>
      <c r="H38" s="29">
        <f>F38/C38</f>
        <v>32596.533333333333</v>
      </c>
      <c r="I38" s="29">
        <f>F38-G38</f>
        <v>260682.96109589041</v>
      </c>
      <c r="J38" s="29">
        <v>97789.54</v>
      </c>
      <c r="K38" s="29">
        <v>16298.27</v>
      </c>
      <c r="L38" s="29">
        <v>114087.81</v>
      </c>
      <c r="M38" s="29">
        <v>374860.19</v>
      </c>
      <c r="N38" s="42" t="s">
        <v>15</v>
      </c>
      <c r="O38" s="29">
        <v>30</v>
      </c>
    </row>
    <row r="39" spans="1:15" x14ac:dyDescent="0.4">
      <c r="A39" s="26">
        <v>163</v>
      </c>
      <c r="B39" s="27" t="s">
        <v>134</v>
      </c>
      <c r="C39" s="42" t="s">
        <v>654</v>
      </c>
      <c r="D39" s="28">
        <v>39447</v>
      </c>
      <c r="E39" s="75">
        <f t="shared" si="4"/>
        <v>11.504109589041096</v>
      </c>
      <c r="F39" s="29">
        <v>1139</v>
      </c>
      <c r="G39" s="66">
        <f t="shared" si="1"/>
        <v>327.57952054794526</v>
      </c>
      <c r="H39" s="29">
        <f t="shared" si="2"/>
        <v>28.475000000000001</v>
      </c>
      <c r="I39" s="29">
        <f t="shared" si="5"/>
        <v>811.42047945205468</v>
      </c>
      <c r="J39" s="29">
        <v>398.94</v>
      </c>
      <c r="K39" s="29">
        <v>37.97</v>
      </c>
      <c r="L39" s="29">
        <v>436.91</v>
      </c>
      <c r="M39" s="29">
        <v>702.09</v>
      </c>
      <c r="N39" s="42" t="s">
        <v>15</v>
      </c>
      <c r="O39" s="29">
        <v>30</v>
      </c>
    </row>
    <row r="40" spans="1:15" x14ac:dyDescent="0.4">
      <c r="A40" s="26">
        <v>164</v>
      </c>
      <c r="B40" s="27" t="s">
        <v>134</v>
      </c>
      <c r="C40" s="42" t="s">
        <v>654</v>
      </c>
      <c r="D40" s="28">
        <v>39478</v>
      </c>
      <c r="E40" s="75">
        <f t="shared" si="4"/>
        <v>11.419178082191781</v>
      </c>
      <c r="F40" s="29">
        <v>1842</v>
      </c>
      <c r="G40" s="66">
        <f t="shared" si="1"/>
        <v>525.85315068493151</v>
      </c>
      <c r="H40" s="29">
        <f t="shared" si="2"/>
        <v>46.05</v>
      </c>
      <c r="I40" s="29">
        <f t="shared" si="5"/>
        <v>1316.1468493150685</v>
      </c>
      <c r="J40" s="29">
        <v>639.79999999999995</v>
      </c>
      <c r="K40" s="29">
        <v>61.4</v>
      </c>
      <c r="L40" s="29">
        <v>701.2</v>
      </c>
      <c r="M40" s="29">
        <v>1140.8</v>
      </c>
      <c r="N40" s="42" t="s">
        <v>15</v>
      </c>
      <c r="O40" s="29">
        <v>30</v>
      </c>
    </row>
    <row r="41" spans="1:15" x14ac:dyDescent="0.4">
      <c r="A41" s="26">
        <v>166</v>
      </c>
      <c r="B41" s="27" t="s">
        <v>134</v>
      </c>
      <c r="C41" s="42" t="s">
        <v>654</v>
      </c>
      <c r="D41" s="28">
        <v>39507</v>
      </c>
      <c r="E41" s="75">
        <f t="shared" si="4"/>
        <v>11.33972602739726</v>
      </c>
      <c r="F41" s="29">
        <v>834</v>
      </c>
      <c r="G41" s="66">
        <f t="shared" si="1"/>
        <v>236.4332876712329</v>
      </c>
      <c r="H41" s="29">
        <f t="shared" si="2"/>
        <v>20.85</v>
      </c>
      <c r="I41" s="29">
        <f t="shared" si="5"/>
        <v>597.56671232876715</v>
      </c>
      <c r="J41" s="29">
        <v>287.60000000000002</v>
      </c>
      <c r="K41" s="29">
        <v>27.8</v>
      </c>
      <c r="L41" s="29">
        <v>315.39999999999998</v>
      </c>
      <c r="M41" s="29">
        <v>518.6</v>
      </c>
      <c r="N41" s="42" t="s">
        <v>15</v>
      </c>
      <c r="O41" s="29">
        <v>30</v>
      </c>
    </row>
    <row r="42" spans="1:15" x14ac:dyDescent="0.4">
      <c r="A42" s="26">
        <v>168</v>
      </c>
      <c r="B42" s="27" t="s">
        <v>134</v>
      </c>
      <c r="C42" s="42" t="s">
        <v>654</v>
      </c>
      <c r="D42" s="28">
        <v>39538</v>
      </c>
      <c r="E42" s="75">
        <f t="shared" si="4"/>
        <v>11.254794520547945</v>
      </c>
      <c r="F42" s="29">
        <v>4956</v>
      </c>
      <c r="G42" s="66">
        <f t="shared" si="1"/>
        <v>1394.4690410958904</v>
      </c>
      <c r="H42" s="29">
        <f t="shared" si="2"/>
        <v>123.9</v>
      </c>
      <c r="I42" s="29">
        <f t="shared" si="5"/>
        <v>3561.5309589041099</v>
      </c>
      <c r="J42" s="29">
        <v>1693.4</v>
      </c>
      <c r="K42" s="29">
        <v>165.2</v>
      </c>
      <c r="L42" s="29">
        <v>1858.6</v>
      </c>
      <c r="M42" s="29">
        <v>3097.4</v>
      </c>
      <c r="N42" s="42" t="s">
        <v>15</v>
      </c>
      <c r="O42" s="29">
        <v>30</v>
      </c>
    </row>
    <row r="43" spans="1:15" x14ac:dyDescent="0.4">
      <c r="A43" s="26">
        <v>169</v>
      </c>
      <c r="B43" s="27" t="s">
        <v>134</v>
      </c>
      <c r="C43" s="42" t="s">
        <v>654</v>
      </c>
      <c r="D43" s="28">
        <v>39568</v>
      </c>
      <c r="E43" s="75">
        <f t="shared" si="4"/>
        <v>11.172602739726027</v>
      </c>
      <c r="F43" s="29">
        <v>1104</v>
      </c>
      <c r="G43" s="66">
        <f t="shared" si="1"/>
        <v>308.36383561643839</v>
      </c>
      <c r="H43" s="29">
        <f t="shared" si="2"/>
        <v>27.6</v>
      </c>
      <c r="I43" s="29">
        <f t="shared" si="5"/>
        <v>795.63616438356166</v>
      </c>
      <c r="J43" s="29">
        <v>374.6</v>
      </c>
      <c r="K43" s="29">
        <v>36.799999999999997</v>
      </c>
      <c r="L43" s="29">
        <v>411.4</v>
      </c>
      <c r="M43" s="29">
        <v>692.6</v>
      </c>
      <c r="N43" s="42" t="s">
        <v>15</v>
      </c>
      <c r="O43" s="29">
        <v>30</v>
      </c>
    </row>
    <row r="44" spans="1:15" x14ac:dyDescent="0.4">
      <c r="A44" s="26">
        <v>182</v>
      </c>
      <c r="B44" s="27" t="s">
        <v>147</v>
      </c>
      <c r="C44" s="42" t="s">
        <v>654</v>
      </c>
      <c r="D44" s="28">
        <v>41578</v>
      </c>
      <c r="E44" s="75">
        <f t="shared" si="4"/>
        <v>5.6657534246575345</v>
      </c>
      <c r="F44" s="29">
        <v>1785</v>
      </c>
      <c r="G44" s="66">
        <f t="shared" si="1"/>
        <v>252.83424657534249</v>
      </c>
      <c r="H44" s="29">
        <f t="shared" si="2"/>
        <v>44.625</v>
      </c>
      <c r="I44" s="29">
        <f t="shared" si="5"/>
        <v>1532.1657534246574</v>
      </c>
      <c r="J44" s="29">
        <v>1190</v>
      </c>
      <c r="K44" s="29">
        <v>255</v>
      </c>
      <c r="L44" s="29">
        <v>1445</v>
      </c>
      <c r="M44" s="29">
        <v>340</v>
      </c>
      <c r="N44" s="42" t="s">
        <v>15</v>
      </c>
      <c r="O44" s="29">
        <v>7</v>
      </c>
    </row>
    <row r="45" spans="1:15" x14ac:dyDescent="0.4">
      <c r="A45" s="26">
        <v>185</v>
      </c>
      <c r="B45" s="27" t="s">
        <v>150</v>
      </c>
      <c r="C45" s="42" t="s">
        <v>654</v>
      </c>
      <c r="D45" s="28">
        <v>42551</v>
      </c>
      <c r="E45" s="75">
        <f t="shared" si="4"/>
        <v>3</v>
      </c>
      <c r="F45" s="29">
        <v>20358</v>
      </c>
      <c r="G45" s="66">
        <f t="shared" si="1"/>
        <v>1526.85</v>
      </c>
      <c r="H45" s="29">
        <f t="shared" si="2"/>
        <v>508.95</v>
      </c>
      <c r="I45" s="29">
        <f t="shared" si="5"/>
        <v>18831.150000000001</v>
      </c>
      <c r="J45" s="29">
        <v>1357.2</v>
      </c>
      <c r="K45" s="29">
        <v>678.6</v>
      </c>
      <c r="L45" s="29">
        <v>2035.8</v>
      </c>
      <c r="M45" s="29">
        <v>18322.2</v>
      </c>
      <c r="N45" s="42" t="s">
        <v>15</v>
      </c>
      <c r="O45" s="29">
        <v>30</v>
      </c>
    </row>
    <row r="46" spans="1:15" x14ac:dyDescent="0.4">
      <c r="A46" s="26">
        <v>43</v>
      </c>
      <c r="B46" s="27" t="s">
        <v>57</v>
      </c>
      <c r="C46" s="42" t="s">
        <v>653</v>
      </c>
      <c r="D46" s="28">
        <v>17533</v>
      </c>
      <c r="E46" s="75">
        <f t="shared" si="4"/>
        <v>71.542465753424651</v>
      </c>
      <c r="F46" s="29">
        <v>58628</v>
      </c>
      <c r="G46" s="29">
        <v>58628</v>
      </c>
      <c r="H46" s="29">
        <v>0</v>
      </c>
      <c r="I46" s="29">
        <f t="shared" si="5"/>
        <v>0</v>
      </c>
      <c r="J46" s="29">
        <v>58628</v>
      </c>
      <c r="K46" s="29">
        <v>0</v>
      </c>
      <c r="L46" s="29">
        <v>58628</v>
      </c>
      <c r="M46" s="29">
        <v>0</v>
      </c>
      <c r="N46" s="42" t="s">
        <v>15</v>
      </c>
      <c r="O46" s="29">
        <v>33</v>
      </c>
    </row>
    <row r="47" spans="1:15" x14ac:dyDescent="0.4">
      <c r="A47" s="26">
        <v>727</v>
      </c>
      <c r="B47" s="27" t="s">
        <v>614</v>
      </c>
      <c r="C47" s="42" t="s">
        <v>653</v>
      </c>
      <c r="D47" s="28">
        <v>17533</v>
      </c>
      <c r="E47" s="75">
        <f t="shared" si="4"/>
        <v>71.542465753424651</v>
      </c>
      <c r="F47" s="29">
        <v>45600</v>
      </c>
      <c r="G47" s="66">
        <f>F47</f>
        <v>45600</v>
      </c>
      <c r="H47" s="29">
        <v>0</v>
      </c>
      <c r="I47" s="29">
        <f t="shared" si="5"/>
        <v>0</v>
      </c>
      <c r="J47" s="29">
        <v>45600</v>
      </c>
      <c r="K47" s="29">
        <v>0</v>
      </c>
      <c r="L47" s="29">
        <v>45600</v>
      </c>
      <c r="M47" s="29">
        <v>0</v>
      </c>
      <c r="N47" s="42" t="s">
        <v>15</v>
      </c>
      <c r="O47" s="29">
        <v>40</v>
      </c>
    </row>
    <row r="48" spans="1:15" x14ac:dyDescent="0.4">
      <c r="A48" s="26">
        <v>44</v>
      </c>
      <c r="B48" s="27" t="s">
        <v>57</v>
      </c>
      <c r="C48" s="42" t="s">
        <v>653</v>
      </c>
      <c r="D48" s="28">
        <v>18994</v>
      </c>
      <c r="E48" s="75">
        <f t="shared" si="4"/>
        <v>67.539726027397265</v>
      </c>
      <c r="F48" s="29">
        <v>1040</v>
      </c>
      <c r="G48" s="29">
        <v>1040</v>
      </c>
      <c r="H48" s="29">
        <v>0</v>
      </c>
      <c r="I48" s="29">
        <f t="shared" si="5"/>
        <v>0</v>
      </c>
      <c r="J48" s="29">
        <v>1040</v>
      </c>
      <c r="K48" s="29">
        <v>0</v>
      </c>
      <c r="L48" s="29">
        <v>1040</v>
      </c>
      <c r="M48" s="29">
        <v>0</v>
      </c>
      <c r="N48" s="42" t="s">
        <v>15</v>
      </c>
      <c r="O48" s="29">
        <v>33</v>
      </c>
    </row>
    <row r="49" spans="1:15" x14ac:dyDescent="0.4">
      <c r="A49" s="26">
        <v>45</v>
      </c>
      <c r="B49" s="27" t="s">
        <v>57</v>
      </c>
      <c r="C49" s="42" t="s">
        <v>653</v>
      </c>
      <c r="D49" s="28">
        <v>18994</v>
      </c>
      <c r="E49" s="75">
        <f t="shared" si="4"/>
        <v>67.539726027397265</v>
      </c>
      <c r="F49" s="29">
        <v>87</v>
      </c>
      <c r="G49" s="29">
        <v>87</v>
      </c>
      <c r="H49" s="29">
        <v>0</v>
      </c>
      <c r="I49" s="29">
        <f t="shared" si="5"/>
        <v>0</v>
      </c>
      <c r="J49" s="29">
        <v>87</v>
      </c>
      <c r="K49" s="29">
        <v>0</v>
      </c>
      <c r="L49" s="29">
        <v>87</v>
      </c>
      <c r="M49" s="29">
        <v>0</v>
      </c>
      <c r="N49" s="42" t="s">
        <v>15</v>
      </c>
      <c r="O49" s="29">
        <v>33</v>
      </c>
    </row>
    <row r="50" spans="1:15" x14ac:dyDescent="0.4">
      <c r="A50" s="26">
        <v>46</v>
      </c>
      <c r="B50" s="27" t="s">
        <v>57</v>
      </c>
      <c r="C50" s="42" t="s">
        <v>653</v>
      </c>
      <c r="D50" s="28">
        <v>19360</v>
      </c>
      <c r="E50" s="75">
        <f t="shared" si="4"/>
        <v>66.536986301369865</v>
      </c>
      <c r="F50" s="29">
        <v>944</v>
      </c>
      <c r="G50" s="29">
        <v>944</v>
      </c>
      <c r="H50" s="29">
        <v>0</v>
      </c>
      <c r="I50" s="29">
        <f t="shared" si="5"/>
        <v>0</v>
      </c>
      <c r="J50" s="29">
        <v>944</v>
      </c>
      <c r="K50" s="29">
        <v>0</v>
      </c>
      <c r="L50" s="29">
        <v>944</v>
      </c>
      <c r="M50" s="29">
        <v>0</v>
      </c>
      <c r="N50" s="42" t="s">
        <v>15</v>
      </c>
      <c r="O50" s="29">
        <v>33</v>
      </c>
    </row>
    <row r="51" spans="1:15" x14ac:dyDescent="0.4">
      <c r="A51" s="26">
        <v>47</v>
      </c>
      <c r="B51" s="27" t="s">
        <v>57</v>
      </c>
      <c r="C51" s="42" t="s">
        <v>653</v>
      </c>
      <c r="D51" s="28">
        <v>19725</v>
      </c>
      <c r="E51" s="75">
        <f t="shared" si="4"/>
        <v>65.536986301369865</v>
      </c>
      <c r="F51" s="29">
        <v>915</v>
      </c>
      <c r="G51" s="29">
        <v>915</v>
      </c>
      <c r="H51" s="29">
        <v>0</v>
      </c>
      <c r="I51" s="29">
        <f t="shared" si="5"/>
        <v>0</v>
      </c>
      <c r="J51" s="29">
        <v>915</v>
      </c>
      <c r="K51" s="29">
        <v>0</v>
      </c>
      <c r="L51" s="29">
        <v>915</v>
      </c>
      <c r="M51" s="29">
        <v>0</v>
      </c>
      <c r="N51" s="42" t="s">
        <v>15</v>
      </c>
      <c r="O51" s="29">
        <v>33</v>
      </c>
    </row>
    <row r="52" spans="1:15" x14ac:dyDescent="0.4">
      <c r="A52" s="26">
        <v>48</v>
      </c>
      <c r="B52" s="27" t="s">
        <v>57</v>
      </c>
      <c r="C52" s="42" t="s">
        <v>653</v>
      </c>
      <c r="D52" s="28">
        <v>20090</v>
      </c>
      <c r="E52" s="75">
        <f t="shared" si="4"/>
        <v>64.536986301369865</v>
      </c>
      <c r="F52" s="29">
        <v>2662</v>
      </c>
      <c r="G52" s="29">
        <v>2662</v>
      </c>
      <c r="H52" s="29">
        <v>0</v>
      </c>
      <c r="I52" s="29">
        <f t="shared" si="5"/>
        <v>0</v>
      </c>
      <c r="J52" s="29">
        <v>2662</v>
      </c>
      <c r="K52" s="29">
        <v>0</v>
      </c>
      <c r="L52" s="29">
        <v>2662</v>
      </c>
      <c r="M52" s="29">
        <v>0</v>
      </c>
      <c r="N52" s="42" t="s">
        <v>15</v>
      </c>
      <c r="O52" s="29">
        <v>33</v>
      </c>
    </row>
    <row r="53" spans="1:15" x14ac:dyDescent="0.4">
      <c r="A53" s="26">
        <v>49</v>
      </c>
      <c r="B53" s="27" t="s">
        <v>57</v>
      </c>
      <c r="C53" s="42" t="s">
        <v>653</v>
      </c>
      <c r="D53" s="28">
        <v>20455</v>
      </c>
      <c r="E53" s="75">
        <f t="shared" si="4"/>
        <v>63.536986301369865</v>
      </c>
      <c r="F53" s="29">
        <v>3902</v>
      </c>
      <c r="G53" s="29">
        <v>3902</v>
      </c>
      <c r="H53" s="29">
        <v>0</v>
      </c>
      <c r="I53" s="29">
        <f t="shared" si="5"/>
        <v>0</v>
      </c>
      <c r="J53" s="29">
        <v>3902</v>
      </c>
      <c r="K53" s="29">
        <v>0</v>
      </c>
      <c r="L53" s="29">
        <v>3902</v>
      </c>
      <c r="M53" s="29">
        <v>0</v>
      </c>
      <c r="N53" s="42" t="s">
        <v>15</v>
      </c>
      <c r="O53" s="29">
        <v>33</v>
      </c>
    </row>
    <row r="54" spans="1:15" x14ac:dyDescent="0.4">
      <c r="A54" s="26">
        <v>50</v>
      </c>
      <c r="B54" s="27" t="s">
        <v>57</v>
      </c>
      <c r="C54" s="42" t="s">
        <v>653</v>
      </c>
      <c r="D54" s="28">
        <v>20455</v>
      </c>
      <c r="E54" s="75">
        <f t="shared" si="4"/>
        <v>63.536986301369865</v>
      </c>
      <c r="F54" s="29">
        <v>1757</v>
      </c>
      <c r="G54" s="29">
        <v>1757</v>
      </c>
      <c r="H54" s="29">
        <v>0</v>
      </c>
      <c r="I54" s="29">
        <f t="shared" si="5"/>
        <v>0</v>
      </c>
      <c r="J54" s="29">
        <v>1757</v>
      </c>
      <c r="K54" s="29">
        <v>0</v>
      </c>
      <c r="L54" s="29">
        <v>1757</v>
      </c>
      <c r="M54" s="29">
        <v>0</v>
      </c>
      <c r="N54" s="42" t="s">
        <v>15</v>
      </c>
      <c r="O54" s="29">
        <v>33</v>
      </c>
    </row>
    <row r="55" spans="1:15" x14ac:dyDescent="0.4">
      <c r="A55" s="26">
        <v>51</v>
      </c>
      <c r="B55" s="27" t="s">
        <v>57</v>
      </c>
      <c r="C55" s="42" t="s">
        <v>653</v>
      </c>
      <c r="D55" s="28">
        <v>20821</v>
      </c>
      <c r="E55" s="75">
        <f t="shared" si="4"/>
        <v>62.534246575342465</v>
      </c>
      <c r="F55" s="29">
        <v>3888</v>
      </c>
      <c r="G55" s="29">
        <v>3888</v>
      </c>
      <c r="H55" s="29">
        <v>0</v>
      </c>
      <c r="I55" s="29">
        <f t="shared" si="5"/>
        <v>0</v>
      </c>
      <c r="J55" s="29">
        <v>3888</v>
      </c>
      <c r="K55" s="29">
        <v>0</v>
      </c>
      <c r="L55" s="29">
        <v>3888</v>
      </c>
      <c r="M55" s="29">
        <v>0</v>
      </c>
      <c r="N55" s="42" t="s">
        <v>15</v>
      </c>
      <c r="O55" s="29">
        <v>33</v>
      </c>
    </row>
    <row r="56" spans="1:15" x14ac:dyDescent="0.4">
      <c r="A56" s="26">
        <v>52</v>
      </c>
      <c r="B56" s="27" t="s">
        <v>57</v>
      </c>
      <c r="C56" s="42" t="s">
        <v>653</v>
      </c>
      <c r="D56" s="28">
        <v>21551</v>
      </c>
      <c r="E56" s="75">
        <f t="shared" si="4"/>
        <v>60.534246575342465</v>
      </c>
      <c r="F56" s="29">
        <v>4057</v>
      </c>
      <c r="G56" s="66">
        <f t="shared" ref="G56:G87" si="6">H56*E56</f>
        <v>3929.3990136986304</v>
      </c>
      <c r="H56" s="29">
        <f t="shared" ref="H56:H87" si="7">F56/C56</f>
        <v>64.912000000000006</v>
      </c>
      <c r="I56" s="29">
        <f t="shared" si="5"/>
        <v>127.60098630136963</v>
      </c>
      <c r="J56" s="29">
        <v>4057</v>
      </c>
      <c r="K56" s="29">
        <v>0</v>
      </c>
      <c r="L56" s="29">
        <v>4057</v>
      </c>
      <c r="M56" s="29">
        <v>0</v>
      </c>
      <c r="N56" s="42" t="s">
        <v>15</v>
      </c>
      <c r="O56" s="29">
        <v>33</v>
      </c>
    </row>
    <row r="57" spans="1:15" x14ac:dyDescent="0.4">
      <c r="A57" s="26">
        <v>53</v>
      </c>
      <c r="B57" s="27" t="s">
        <v>57</v>
      </c>
      <c r="C57" s="42" t="s">
        <v>653</v>
      </c>
      <c r="D57" s="28">
        <v>22282</v>
      </c>
      <c r="E57" s="75">
        <f t="shared" si="4"/>
        <v>58.531506849315072</v>
      </c>
      <c r="F57" s="29">
        <v>9609</v>
      </c>
      <c r="G57" s="66">
        <f t="shared" si="6"/>
        <v>8998.8679890410967</v>
      </c>
      <c r="H57" s="29">
        <f t="shared" si="7"/>
        <v>153.744</v>
      </c>
      <c r="I57" s="29">
        <f t="shared" si="5"/>
        <v>610.13201095890327</v>
      </c>
      <c r="J57" s="29">
        <v>9609</v>
      </c>
      <c r="K57" s="29">
        <v>0</v>
      </c>
      <c r="L57" s="29">
        <v>9609</v>
      </c>
      <c r="M57" s="29">
        <v>0</v>
      </c>
      <c r="N57" s="42" t="s">
        <v>15</v>
      </c>
      <c r="O57" s="29">
        <v>33</v>
      </c>
    </row>
    <row r="58" spans="1:15" x14ac:dyDescent="0.4">
      <c r="A58" s="26">
        <v>54</v>
      </c>
      <c r="B58" s="27" t="s">
        <v>57</v>
      </c>
      <c r="C58" s="42" t="s">
        <v>653</v>
      </c>
      <c r="D58" s="28">
        <v>23012</v>
      </c>
      <c r="E58" s="75">
        <f t="shared" si="4"/>
        <v>56.531506849315072</v>
      </c>
      <c r="F58" s="29">
        <v>33049</v>
      </c>
      <c r="G58" s="66">
        <f t="shared" si="6"/>
        <v>29892.956317808221</v>
      </c>
      <c r="H58" s="29">
        <f t="shared" si="7"/>
        <v>528.78399999999999</v>
      </c>
      <c r="I58" s="29">
        <f t="shared" si="5"/>
        <v>3156.0436821917792</v>
      </c>
      <c r="J58" s="29">
        <v>33049</v>
      </c>
      <c r="K58" s="29">
        <v>0</v>
      </c>
      <c r="L58" s="29">
        <v>33049</v>
      </c>
      <c r="M58" s="29">
        <v>0</v>
      </c>
      <c r="N58" s="42" t="s">
        <v>15</v>
      </c>
      <c r="O58" s="29">
        <v>33</v>
      </c>
    </row>
    <row r="59" spans="1:15" x14ac:dyDescent="0.4">
      <c r="A59" s="26">
        <v>728</v>
      </c>
      <c r="B59" s="27" t="s">
        <v>615</v>
      </c>
      <c r="C59" s="42" t="s">
        <v>653</v>
      </c>
      <c r="D59" s="28">
        <v>24473</v>
      </c>
      <c r="E59" s="75">
        <f t="shared" si="4"/>
        <v>52.528767123287672</v>
      </c>
      <c r="F59" s="29">
        <v>1036341</v>
      </c>
      <c r="G59" s="66">
        <f t="shared" si="6"/>
        <v>871003.44078904099</v>
      </c>
      <c r="H59" s="29">
        <f t="shared" si="7"/>
        <v>16581.455999999998</v>
      </c>
      <c r="I59" s="29">
        <f t="shared" si="5"/>
        <v>165337.55921095901</v>
      </c>
      <c r="J59" s="29">
        <v>1031734.64</v>
      </c>
      <c r="K59" s="29">
        <v>4606.3599999999997</v>
      </c>
      <c r="L59" s="29">
        <v>1036341</v>
      </c>
      <c r="M59" s="29">
        <v>0</v>
      </c>
      <c r="N59" s="42" t="s">
        <v>15</v>
      </c>
      <c r="O59" s="29">
        <v>50</v>
      </c>
    </row>
    <row r="60" spans="1:15" x14ac:dyDescent="0.4">
      <c r="A60" s="26">
        <v>55</v>
      </c>
      <c r="B60" s="27" t="s">
        <v>57</v>
      </c>
      <c r="C60" s="42" t="s">
        <v>653</v>
      </c>
      <c r="D60" s="28">
        <v>25204</v>
      </c>
      <c r="E60" s="75">
        <f t="shared" si="4"/>
        <v>50.526027397260272</v>
      </c>
      <c r="F60" s="29">
        <v>23807</v>
      </c>
      <c r="G60" s="66">
        <f t="shared" si="6"/>
        <v>19245.970147945205</v>
      </c>
      <c r="H60" s="29">
        <f t="shared" si="7"/>
        <v>380.91199999999998</v>
      </c>
      <c r="I60" s="29">
        <f t="shared" si="5"/>
        <v>4561.0298520547949</v>
      </c>
      <c r="J60" s="29">
        <v>23807</v>
      </c>
      <c r="K60" s="29">
        <v>0</v>
      </c>
      <c r="L60" s="29">
        <v>23807</v>
      </c>
      <c r="M60" s="29">
        <v>0</v>
      </c>
      <c r="N60" s="42" t="s">
        <v>15</v>
      </c>
      <c r="O60" s="29">
        <v>33</v>
      </c>
    </row>
    <row r="61" spans="1:15" x14ac:dyDescent="0.4">
      <c r="A61" s="26">
        <v>56</v>
      </c>
      <c r="B61" s="27" t="s">
        <v>57</v>
      </c>
      <c r="C61" s="42" t="s">
        <v>653</v>
      </c>
      <c r="D61" s="28">
        <v>25569</v>
      </c>
      <c r="E61" s="75">
        <f t="shared" si="4"/>
        <v>49.526027397260272</v>
      </c>
      <c r="F61" s="29">
        <v>49</v>
      </c>
      <c r="G61" s="66">
        <f t="shared" si="6"/>
        <v>38.828405479452051</v>
      </c>
      <c r="H61" s="29">
        <f t="shared" si="7"/>
        <v>0.78400000000000003</v>
      </c>
      <c r="I61" s="29">
        <f t="shared" si="5"/>
        <v>10.171594520547949</v>
      </c>
      <c r="J61" s="29">
        <v>49</v>
      </c>
      <c r="K61" s="29">
        <v>0</v>
      </c>
      <c r="L61" s="29">
        <v>49</v>
      </c>
      <c r="M61" s="29">
        <v>0</v>
      </c>
      <c r="N61" s="42" t="s">
        <v>15</v>
      </c>
      <c r="O61" s="29">
        <v>33</v>
      </c>
    </row>
    <row r="62" spans="1:15" x14ac:dyDescent="0.4">
      <c r="A62" s="26">
        <v>57</v>
      </c>
      <c r="B62" s="27" t="s">
        <v>57</v>
      </c>
      <c r="C62" s="42" t="s">
        <v>653</v>
      </c>
      <c r="D62" s="28">
        <v>27030</v>
      </c>
      <c r="E62" s="75">
        <f t="shared" si="4"/>
        <v>45.523287671232879</v>
      </c>
      <c r="F62" s="29">
        <v>626</v>
      </c>
      <c r="G62" s="66">
        <f t="shared" si="6"/>
        <v>455.96124931506853</v>
      </c>
      <c r="H62" s="29">
        <f t="shared" si="7"/>
        <v>10.016</v>
      </c>
      <c r="I62" s="29">
        <f t="shared" si="5"/>
        <v>170.03875068493147</v>
      </c>
      <c r="J62" s="29">
        <v>626</v>
      </c>
      <c r="K62" s="29">
        <v>0</v>
      </c>
      <c r="L62" s="29">
        <v>626</v>
      </c>
      <c r="M62" s="29">
        <v>0</v>
      </c>
      <c r="N62" s="42" t="s">
        <v>15</v>
      </c>
      <c r="O62" s="29">
        <v>20</v>
      </c>
    </row>
    <row r="63" spans="1:15" x14ac:dyDescent="0.4">
      <c r="A63" s="26">
        <v>58</v>
      </c>
      <c r="B63" s="27" t="s">
        <v>58</v>
      </c>
      <c r="C63" s="42" t="s">
        <v>653</v>
      </c>
      <c r="D63" s="28">
        <v>27395</v>
      </c>
      <c r="E63" s="75">
        <f t="shared" si="4"/>
        <v>44.523287671232879</v>
      </c>
      <c r="F63" s="29">
        <v>30719</v>
      </c>
      <c r="G63" s="66">
        <f t="shared" si="6"/>
        <v>21883.373983561647</v>
      </c>
      <c r="H63" s="29">
        <f t="shared" si="7"/>
        <v>491.50400000000002</v>
      </c>
      <c r="I63" s="29">
        <f t="shared" si="5"/>
        <v>8835.626016438353</v>
      </c>
      <c r="J63" s="29">
        <v>30719</v>
      </c>
      <c r="K63" s="29">
        <v>0</v>
      </c>
      <c r="L63" s="29">
        <v>30719</v>
      </c>
      <c r="M63" s="29">
        <v>0</v>
      </c>
      <c r="N63" s="42" t="s">
        <v>15</v>
      </c>
      <c r="O63" s="29">
        <v>33</v>
      </c>
    </row>
    <row r="64" spans="1:15" x14ac:dyDescent="0.4">
      <c r="A64" s="26">
        <v>59</v>
      </c>
      <c r="B64" s="27" t="s">
        <v>59</v>
      </c>
      <c r="C64" s="42" t="s">
        <v>653</v>
      </c>
      <c r="D64" s="28">
        <v>27760</v>
      </c>
      <c r="E64" s="75">
        <f t="shared" si="4"/>
        <v>43.523287671232879</v>
      </c>
      <c r="F64" s="29">
        <v>58045</v>
      </c>
      <c r="G64" s="66">
        <f t="shared" si="6"/>
        <v>40420.9477260274</v>
      </c>
      <c r="H64" s="29">
        <f t="shared" si="7"/>
        <v>928.72</v>
      </c>
      <c r="I64" s="29">
        <f t="shared" si="5"/>
        <v>17624.0522739726</v>
      </c>
      <c r="J64" s="29">
        <v>58045</v>
      </c>
      <c r="K64" s="29">
        <v>0</v>
      </c>
      <c r="L64" s="29">
        <v>58045</v>
      </c>
      <c r="M64" s="29">
        <v>0</v>
      </c>
      <c r="N64" s="42" t="s">
        <v>15</v>
      </c>
      <c r="O64" s="29">
        <v>33</v>
      </c>
    </row>
    <row r="65" spans="1:15" x14ac:dyDescent="0.4">
      <c r="A65" s="26">
        <v>62</v>
      </c>
      <c r="B65" s="27" t="s">
        <v>61</v>
      </c>
      <c r="C65" s="42" t="s">
        <v>653</v>
      </c>
      <c r="D65" s="28">
        <v>28126</v>
      </c>
      <c r="E65" s="75">
        <f t="shared" si="4"/>
        <v>42.520547945205479</v>
      </c>
      <c r="F65" s="29">
        <v>23621</v>
      </c>
      <c r="G65" s="66">
        <f t="shared" si="6"/>
        <v>16070.045808219176</v>
      </c>
      <c r="H65" s="29">
        <f t="shared" si="7"/>
        <v>377.93599999999998</v>
      </c>
      <c r="I65" s="29">
        <f t="shared" si="5"/>
        <v>7550.9541917808237</v>
      </c>
      <c r="J65" s="29">
        <v>23621</v>
      </c>
      <c r="K65" s="29">
        <v>0</v>
      </c>
      <c r="L65" s="29">
        <v>23621</v>
      </c>
      <c r="M65" s="29">
        <v>0</v>
      </c>
      <c r="N65" s="42" t="s">
        <v>15</v>
      </c>
      <c r="O65" s="29">
        <v>33</v>
      </c>
    </row>
    <row r="66" spans="1:15" x14ac:dyDescent="0.4">
      <c r="A66" s="26">
        <v>60</v>
      </c>
      <c r="B66" s="27" t="s">
        <v>60</v>
      </c>
      <c r="C66" s="42" t="s">
        <v>653</v>
      </c>
      <c r="D66" s="28">
        <v>28126</v>
      </c>
      <c r="E66" s="75">
        <f t="shared" si="4"/>
        <v>42.520547945205479</v>
      </c>
      <c r="F66" s="29">
        <v>44273</v>
      </c>
      <c r="G66" s="66">
        <f t="shared" si="6"/>
        <v>30120.195506849315</v>
      </c>
      <c r="H66" s="29">
        <f t="shared" si="7"/>
        <v>708.36800000000005</v>
      </c>
      <c r="I66" s="29">
        <f t="shared" si="5"/>
        <v>14152.804493150685</v>
      </c>
      <c r="J66" s="29">
        <v>44273</v>
      </c>
      <c r="K66" s="29">
        <v>0</v>
      </c>
      <c r="L66" s="29">
        <v>44273</v>
      </c>
      <c r="M66" s="29">
        <v>0</v>
      </c>
      <c r="N66" s="42" t="s">
        <v>15</v>
      </c>
      <c r="O66" s="29">
        <v>33</v>
      </c>
    </row>
    <row r="67" spans="1:15" x14ac:dyDescent="0.4">
      <c r="A67" s="26">
        <v>61</v>
      </c>
      <c r="B67" s="27" t="s">
        <v>59</v>
      </c>
      <c r="C67" s="42" t="s">
        <v>653</v>
      </c>
      <c r="D67" s="28">
        <v>28126</v>
      </c>
      <c r="E67" s="75">
        <f t="shared" ref="E67:E98" si="8">(B$2-D67)/365</f>
        <v>42.520547945205479</v>
      </c>
      <c r="F67" s="29">
        <v>74427</v>
      </c>
      <c r="G67" s="66">
        <f t="shared" si="6"/>
        <v>50634.829150684935</v>
      </c>
      <c r="H67" s="29">
        <f t="shared" si="7"/>
        <v>1190.8320000000001</v>
      </c>
      <c r="I67" s="29">
        <f t="shared" ref="I67:I98" si="9">F67-G67</f>
        <v>23792.170849315065</v>
      </c>
      <c r="J67" s="29">
        <v>74427</v>
      </c>
      <c r="K67" s="29">
        <v>0</v>
      </c>
      <c r="L67" s="29">
        <v>74427</v>
      </c>
      <c r="M67" s="29">
        <v>0</v>
      </c>
      <c r="N67" s="42" t="s">
        <v>15</v>
      </c>
      <c r="O67" s="29">
        <v>33</v>
      </c>
    </row>
    <row r="68" spans="1:15" x14ac:dyDescent="0.4">
      <c r="A68" s="26">
        <v>63</v>
      </c>
      <c r="B68" s="27" t="s">
        <v>61</v>
      </c>
      <c r="C68" s="42" t="s">
        <v>653</v>
      </c>
      <c r="D68" s="28">
        <v>28491</v>
      </c>
      <c r="E68" s="75">
        <f t="shared" si="8"/>
        <v>41.520547945205479</v>
      </c>
      <c r="F68" s="29">
        <v>54010</v>
      </c>
      <c r="G68" s="66">
        <f t="shared" si="6"/>
        <v>35880.396712328766</v>
      </c>
      <c r="H68" s="29">
        <f t="shared" si="7"/>
        <v>864.16</v>
      </c>
      <c r="I68" s="29">
        <f t="shared" si="9"/>
        <v>18129.603287671234</v>
      </c>
      <c r="J68" s="29">
        <v>54010</v>
      </c>
      <c r="K68" s="29">
        <v>0</v>
      </c>
      <c r="L68" s="29">
        <v>54010</v>
      </c>
      <c r="M68" s="29">
        <v>0</v>
      </c>
      <c r="N68" s="42" t="s">
        <v>15</v>
      </c>
      <c r="O68" s="29">
        <v>33</v>
      </c>
    </row>
    <row r="69" spans="1:15" x14ac:dyDescent="0.4">
      <c r="A69" s="26">
        <v>64</v>
      </c>
      <c r="B69" s="27" t="s">
        <v>62</v>
      </c>
      <c r="C69" s="42" t="s">
        <v>653</v>
      </c>
      <c r="D69" s="28">
        <v>28491</v>
      </c>
      <c r="E69" s="75">
        <f t="shared" si="8"/>
        <v>41.520547945205479</v>
      </c>
      <c r="F69" s="29">
        <v>55350</v>
      </c>
      <c r="G69" s="66">
        <f t="shared" si="6"/>
        <v>36770.597260273971</v>
      </c>
      <c r="H69" s="29">
        <f t="shared" si="7"/>
        <v>885.6</v>
      </c>
      <c r="I69" s="29">
        <f t="shared" si="9"/>
        <v>18579.402739726029</v>
      </c>
      <c r="J69" s="29">
        <v>55350</v>
      </c>
      <c r="K69" s="29">
        <v>0</v>
      </c>
      <c r="L69" s="29">
        <v>55350</v>
      </c>
      <c r="M69" s="29">
        <v>0</v>
      </c>
      <c r="N69" s="42" t="s">
        <v>15</v>
      </c>
      <c r="O69" s="29">
        <v>33</v>
      </c>
    </row>
    <row r="70" spans="1:15" x14ac:dyDescent="0.4">
      <c r="A70" s="26">
        <v>65</v>
      </c>
      <c r="B70" s="27" t="s">
        <v>63</v>
      </c>
      <c r="C70" s="42" t="s">
        <v>653</v>
      </c>
      <c r="D70" s="28">
        <v>28856</v>
      </c>
      <c r="E70" s="75">
        <f t="shared" si="8"/>
        <v>40.520547945205479</v>
      </c>
      <c r="F70" s="29">
        <v>59265</v>
      </c>
      <c r="G70" s="66">
        <f t="shared" si="6"/>
        <v>38423.204383561642</v>
      </c>
      <c r="H70" s="29">
        <f t="shared" si="7"/>
        <v>948.24</v>
      </c>
      <c r="I70" s="29">
        <f t="shared" si="9"/>
        <v>20841.795616438358</v>
      </c>
      <c r="J70" s="29">
        <v>59265</v>
      </c>
      <c r="K70" s="29">
        <v>0</v>
      </c>
      <c r="L70" s="29">
        <v>59265</v>
      </c>
      <c r="M70" s="29">
        <v>0</v>
      </c>
      <c r="N70" s="42" t="s">
        <v>15</v>
      </c>
      <c r="O70" s="29">
        <v>33</v>
      </c>
    </row>
    <row r="71" spans="1:15" x14ac:dyDescent="0.4">
      <c r="A71" s="26">
        <v>66</v>
      </c>
      <c r="B71" s="27" t="s">
        <v>63</v>
      </c>
      <c r="C71" s="42" t="s">
        <v>653</v>
      </c>
      <c r="D71" s="28">
        <v>29221</v>
      </c>
      <c r="E71" s="75">
        <f t="shared" si="8"/>
        <v>39.520547945205479</v>
      </c>
      <c r="F71" s="29">
        <v>65677</v>
      </c>
      <c r="G71" s="66">
        <f t="shared" si="6"/>
        <v>41529.456438356166</v>
      </c>
      <c r="H71" s="29">
        <f t="shared" si="7"/>
        <v>1050.8320000000001</v>
      </c>
      <c r="I71" s="29">
        <f t="shared" si="9"/>
        <v>24147.543561643834</v>
      </c>
      <c r="J71" s="29">
        <v>65677</v>
      </c>
      <c r="K71" s="29">
        <v>0</v>
      </c>
      <c r="L71" s="29">
        <v>65677</v>
      </c>
      <c r="M71" s="29">
        <v>0</v>
      </c>
      <c r="N71" s="42" t="s">
        <v>15</v>
      </c>
      <c r="O71" s="29">
        <v>33</v>
      </c>
    </row>
    <row r="72" spans="1:15" x14ac:dyDescent="0.4">
      <c r="A72" s="26">
        <v>68</v>
      </c>
      <c r="B72" s="27" t="s">
        <v>63</v>
      </c>
      <c r="C72" s="42" t="s">
        <v>653</v>
      </c>
      <c r="D72" s="28">
        <v>29587</v>
      </c>
      <c r="E72" s="75">
        <f t="shared" si="8"/>
        <v>38.517808219178079</v>
      </c>
      <c r="F72" s="29">
        <v>33783</v>
      </c>
      <c r="G72" s="66">
        <f t="shared" si="6"/>
        <v>20819.953841095888</v>
      </c>
      <c r="H72" s="29">
        <f t="shared" si="7"/>
        <v>540.52800000000002</v>
      </c>
      <c r="I72" s="29">
        <f t="shared" si="9"/>
        <v>12963.046158904112</v>
      </c>
      <c r="J72" s="29">
        <v>33783</v>
      </c>
      <c r="K72" s="29">
        <v>0</v>
      </c>
      <c r="L72" s="29">
        <v>33783</v>
      </c>
      <c r="M72" s="29">
        <v>0</v>
      </c>
      <c r="N72" s="42" t="s">
        <v>15</v>
      </c>
      <c r="O72" s="29">
        <v>33</v>
      </c>
    </row>
    <row r="73" spans="1:15" x14ac:dyDescent="0.4">
      <c r="A73" s="26">
        <v>71</v>
      </c>
      <c r="B73" s="27" t="s">
        <v>65</v>
      </c>
      <c r="C73" s="42" t="s">
        <v>653</v>
      </c>
      <c r="D73" s="28">
        <v>29952</v>
      </c>
      <c r="E73" s="75">
        <f t="shared" si="8"/>
        <v>37.517808219178079</v>
      </c>
      <c r="F73" s="29">
        <v>32588</v>
      </c>
      <c r="G73" s="66">
        <f t="shared" si="6"/>
        <v>19562.085347945205</v>
      </c>
      <c r="H73" s="29">
        <f t="shared" si="7"/>
        <v>521.40800000000002</v>
      </c>
      <c r="I73" s="29">
        <f t="shared" si="9"/>
        <v>13025.914652054795</v>
      </c>
      <c r="J73" s="29">
        <v>32588</v>
      </c>
      <c r="K73" s="29">
        <v>0</v>
      </c>
      <c r="L73" s="29">
        <v>32588</v>
      </c>
      <c r="M73" s="29">
        <v>0</v>
      </c>
      <c r="N73" s="42" t="s">
        <v>15</v>
      </c>
      <c r="O73" s="29">
        <v>33</v>
      </c>
    </row>
    <row r="74" spans="1:15" x14ac:dyDescent="0.4">
      <c r="A74" s="26">
        <v>122</v>
      </c>
      <c r="B74" s="27" t="s">
        <v>104</v>
      </c>
      <c r="C74" s="42" t="s">
        <v>653</v>
      </c>
      <c r="D74" s="28">
        <v>30682</v>
      </c>
      <c r="E74" s="75">
        <f t="shared" si="8"/>
        <v>35.517808219178079</v>
      </c>
      <c r="F74" s="29">
        <v>13088</v>
      </c>
      <c r="G74" s="66">
        <f t="shared" si="6"/>
        <v>7437.7131835616428</v>
      </c>
      <c r="H74" s="29">
        <f t="shared" si="7"/>
        <v>209.40799999999999</v>
      </c>
      <c r="I74" s="29">
        <f t="shared" si="9"/>
        <v>5650.2868164383572</v>
      </c>
      <c r="J74" s="29">
        <v>13088</v>
      </c>
      <c r="K74" s="29">
        <v>0</v>
      </c>
      <c r="L74" s="29">
        <v>13088</v>
      </c>
      <c r="M74" s="29">
        <v>0</v>
      </c>
      <c r="N74" s="42" t="s">
        <v>15</v>
      </c>
      <c r="O74" s="29">
        <v>33</v>
      </c>
    </row>
    <row r="75" spans="1:15" x14ac:dyDescent="0.4">
      <c r="A75" s="26">
        <v>123</v>
      </c>
      <c r="B75" s="27" t="s">
        <v>105</v>
      </c>
      <c r="C75" s="42" t="s">
        <v>653</v>
      </c>
      <c r="D75" s="28">
        <v>30682</v>
      </c>
      <c r="E75" s="75">
        <f t="shared" si="8"/>
        <v>35.517808219178079</v>
      </c>
      <c r="F75" s="29">
        <v>2811</v>
      </c>
      <c r="G75" s="66">
        <f t="shared" si="6"/>
        <v>1597.4489424657531</v>
      </c>
      <c r="H75" s="29">
        <f t="shared" si="7"/>
        <v>44.975999999999999</v>
      </c>
      <c r="I75" s="29">
        <f t="shared" si="9"/>
        <v>1213.5510575342469</v>
      </c>
      <c r="J75" s="29">
        <v>2811</v>
      </c>
      <c r="K75" s="29">
        <v>0</v>
      </c>
      <c r="L75" s="29">
        <v>2811</v>
      </c>
      <c r="M75" s="29">
        <v>0</v>
      </c>
      <c r="N75" s="42" t="s">
        <v>15</v>
      </c>
      <c r="O75" s="29">
        <v>33</v>
      </c>
    </row>
    <row r="76" spans="1:15" x14ac:dyDescent="0.4">
      <c r="A76" s="26">
        <v>73</v>
      </c>
      <c r="B76" s="27" t="s">
        <v>66</v>
      </c>
      <c r="C76" s="42" t="s">
        <v>653</v>
      </c>
      <c r="D76" s="28">
        <v>30682</v>
      </c>
      <c r="E76" s="75">
        <f t="shared" si="8"/>
        <v>35.517808219178079</v>
      </c>
      <c r="F76" s="29">
        <v>31442</v>
      </c>
      <c r="G76" s="66">
        <f t="shared" si="6"/>
        <v>17868.014816438354</v>
      </c>
      <c r="H76" s="29">
        <f t="shared" si="7"/>
        <v>503.072</v>
      </c>
      <c r="I76" s="29">
        <f t="shared" si="9"/>
        <v>13573.985183561646</v>
      </c>
      <c r="J76" s="29">
        <v>31442</v>
      </c>
      <c r="K76" s="29">
        <v>0</v>
      </c>
      <c r="L76" s="29">
        <v>31442</v>
      </c>
      <c r="M76" s="29">
        <v>0</v>
      </c>
      <c r="N76" s="42" t="s">
        <v>15</v>
      </c>
      <c r="O76" s="29">
        <v>33</v>
      </c>
    </row>
    <row r="77" spans="1:15" x14ac:dyDescent="0.4">
      <c r="A77" s="26">
        <v>42</v>
      </c>
      <c r="B77" s="27" t="s">
        <v>57</v>
      </c>
      <c r="C77" s="42" t="s">
        <v>653</v>
      </c>
      <c r="D77" s="28">
        <v>31048</v>
      </c>
      <c r="E77" s="75">
        <f t="shared" si="8"/>
        <v>34.515068493150686</v>
      </c>
      <c r="F77" s="29">
        <v>19332</v>
      </c>
      <c r="G77" s="66">
        <f t="shared" si="6"/>
        <v>10675.924865753426</v>
      </c>
      <c r="H77" s="29">
        <f t="shared" si="7"/>
        <v>309.31200000000001</v>
      </c>
      <c r="I77" s="29">
        <f t="shared" si="9"/>
        <v>8656.0751342465737</v>
      </c>
      <c r="J77" s="29">
        <v>19246.64</v>
      </c>
      <c r="K77" s="29">
        <v>85.36</v>
      </c>
      <c r="L77" s="29">
        <v>19332</v>
      </c>
      <c r="M77" s="29">
        <v>0</v>
      </c>
      <c r="N77" s="42" t="s">
        <v>15</v>
      </c>
      <c r="O77" s="29">
        <v>33</v>
      </c>
    </row>
    <row r="78" spans="1:15" x14ac:dyDescent="0.4">
      <c r="A78" s="26">
        <v>76</v>
      </c>
      <c r="B78" s="27" t="s">
        <v>68</v>
      </c>
      <c r="C78" s="42" t="s">
        <v>653</v>
      </c>
      <c r="D78" s="28">
        <v>31413</v>
      </c>
      <c r="E78" s="75">
        <f t="shared" si="8"/>
        <v>33.515068493150686</v>
      </c>
      <c r="F78" s="29">
        <v>30586</v>
      </c>
      <c r="G78" s="66">
        <f t="shared" si="6"/>
        <v>16401.470158904111</v>
      </c>
      <c r="H78" s="29">
        <f t="shared" si="7"/>
        <v>489.37599999999998</v>
      </c>
      <c r="I78" s="29">
        <f t="shared" si="9"/>
        <v>14184.529841095889</v>
      </c>
      <c r="J78" s="29">
        <v>29992.7</v>
      </c>
      <c r="K78" s="29">
        <v>593.29999999999995</v>
      </c>
      <c r="L78" s="29">
        <v>30586</v>
      </c>
      <c r="M78" s="29">
        <v>0</v>
      </c>
      <c r="N78" s="42" t="s">
        <v>15</v>
      </c>
      <c r="O78" s="29">
        <v>33</v>
      </c>
    </row>
    <row r="79" spans="1:15" x14ac:dyDescent="0.4">
      <c r="A79" s="26">
        <v>78</v>
      </c>
      <c r="B79" s="27" t="s">
        <v>70</v>
      </c>
      <c r="C79" s="42" t="s">
        <v>653</v>
      </c>
      <c r="D79" s="28">
        <v>31413</v>
      </c>
      <c r="E79" s="75">
        <f t="shared" si="8"/>
        <v>33.515068493150686</v>
      </c>
      <c r="F79" s="29">
        <v>3091</v>
      </c>
      <c r="G79" s="66">
        <f t="shared" si="6"/>
        <v>1657.5212273972604</v>
      </c>
      <c r="H79" s="29">
        <f t="shared" si="7"/>
        <v>49.456000000000003</v>
      </c>
      <c r="I79" s="29">
        <f t="shared" si="9"/>
        <v>1433.4787726027396</v>
      </c>
      <c r="J79" s="29">
        <v>3031.34</v>
      </c>
      <c r="K79" s="29">
        <v>59.66</v>
      </c>
      <c r="L79" s="29">
        <v>3091</v>
      </c>
      <c r="M79" s="29">
        <v>0</v>
      </c>
      <c r="N79" s="42" t="s">
        <v>15</v>
      </c>
      <c r="O79" s="29">
        <v>33</v>
      </c>
    </row>
    <row r="80" spans="1:15" x14ac:dyDescent="0.4">
      <c r="A80" s="26">
        <v>77</v>
      </c>
      <c r="B80" s="27" t="s">
        <v>69</v>
      </c>
      <c r="C80" s="42" t="s">
        <v>653</v>
      </c>
      <c r="D80" s="28">
        <v>31413</v>
      </c>
      <c r="E80" s="75">
        <f t="shared" si="8"/>
        <v>33.515068493150686</v>
      </c>
      <c r="F80" s="29">
        <v>9474</v>
      </c>
      <c r="G80" s="66">
        <f t="shared" si="6"/>
        <v>5080.3481424657539</v>
      </c>
      <c r="H80" s="29">
        <f t="shared" si="7"/>
        <v>151.584</v>
      </c>
      <c r="I80" s="29">
        <f t="shared" si="9"/>
        <v>4393.6518575342461</v>
      </c>
      <c r="J80" s="29">
        <v>9290.18</v>
      </c>
      <c r="K80" s="29">
        <v>183.82</v>
      </c>
      <c r="L80" s="29">
        <v>9474</v>
      </c>
      <c r="M80" s="29">
        <v>0</v>
      </c>
      <c r="N80" s="42" t="s">
        <v>15</v>
      </c>
      <c r="O80" s="29">
        <v>33</v>
      </c>
    </row>
    <row r="81" spans="1:15" x14ac:dyDescent="0.4">
      <c r="A81" s="26">
        <v>81</v>
      </c>
      <c r="B81" s="27" t="s">
        <v>71</v>
      </c>
      <c r="C81" s="42" t="s">
        <v>653</v>
      </c>
      <c r="D81" s="28">
        <v>31778</v>
      </c>
      <c r="E81" s="75">
        <f t="shared" si="8"/>
        <v>32.515068493150686</v>
      </c>
      <c r="F81" s="29">
        <v>4800</v>
      </c>
      <c r="G81" s="66">
        <f t="shared" si="6"/>
        <v>2497.1572602739725</v>
      </c>
      <c r="H81" s="29">
        <f t="shared" si="7"/>
        <v>76.8</v>
      </c>
      <c r="I81" s="29">
        <f t="shared" si="9"/>
        <v>2302.8427397260275</v>
      </c>
      <c r="J81" s="29">
        <v>4562.8999999999996</v>
      </c>
      <c r="K81" s="29">
        <v>145.44999999999999</v>
      </c>
      <c r="L81" s="29">
        <v>4708.3500000000004</v>
      </c>
      <c r="M81" s="29">
        <v>91.65</v>
      </c>
      <c r="N81" s="42" t="s">
        <v>15</v>
      </c>
      <c r="O81" s="29">
        <v>33</v>
      </c>
    </row>
    <row r="82" spans="1:15" x14ac:dyDescent="0.4">
      <c r="A82" s="26">
        <v>126</v>
      </c>
      <c r="B82" s="27" t="s">
        <v>106</v>
      </c>
      <c r="C82" s="42" t="s">
        <v>653</v>
      </c>
      <c r="D82" s="28">
        <v>31980</v>
      </c>
      <c r="E82" s="75">
        <f t="shared" si="8"/>
        <v>31.961643835616439</v>
      </c>
      <c r="F82" s="29">
        <v>1134</v>
      </c>
      <c r="G82" s="66">
        <f t="shared" si="6"/>
        <v>579.9120657534246</v>
      </c>
      <c r="H82" s="29">
        <f t="shared" si="7"/>
        <v>18.143999999999998</v>
      </c>
      <c r="I82" s="29">
        <f t="shared" si="9"/>
        <v>554.0879342465754</v>
      </c>
      <c r="J82" s="29">
        <v>1062.72</v>
      </c>
      <c r="K82" s="29">
        <v>34.36</v>
      </c>
      <c r="L82" s="29">
        <v>1097.08</v>
      </c>
      <c r="M82" s="29">
        <v>36.92</v>
      </c>
      <c r="N82" s="42" t="s">
        <v>15</v>
      </c>
      <c r="O82" s="29">
        <v>33</v>
      </c>
    </row>
    <row r="83" spans="1:15" x14ac:dyDescent="0.4">
      <c r="A83" s="26">
        <v>125</v>
      </c>
      <c r="B83" s="27" t="s">
        <v>68</v>
      </c>
      <c r="C83" s="42" t="s">
        <v>653</v>
      </c>
      <c r="D83" s="28">
        <v>32042</v>
      </c>
      <c r="E83" s="75">
        <f t="shared" si="8"/>
        <v>31.791780821917808</v>
      </c>
      <c r="F83" s="29">
        <v>350</v>
      </c>
      <c r="G83" s="66">
        <f t="shared" si="6"/>
        <v>178.03397260273971</v>
      </c>
      <c r="H83" s="29">
        <f t="shared" si="7"/>
        <v>5.6</v>
      </c>
      <c r="I83" s="29">
        <f t="shared" si="9"/>
        <v>171.96602739726029</v>
      </c>
      <c r="J83" s="29">
        <v>326.22000000000003</v>
      </c>
      <c r="K83" s="29">
        <v>10.61</v>
      </c>
      <c r="L83" s="29">
        <v>336.83</v>
      </c>
      <c r="M83" s="29">
        <v>13.17</v>
      </c>
      <c r="N83" s="42" t="s">
        <v>15</v>
      </c>
      <c r="O83" s="29">
        <v>33</v>
      </c>
    </row>
    <row r="84" spans="1:15" x14ac:dyDescent="0.4">
      <c r="A84" s="26">
        <v>127</v>
      </c>
      <c r="B84" s="27" t="s">
        <v>107</v>
      </c>
      <c r="C84" s="42" t="s">
        <v>653</v>
      </c>
      <c r="D84" s="28">
        <v>32141</v>
      </c>
      <c r="E84" s="75">
        <f t="shared" si="8"/>
        <v>31.520547945205479</v>
      </c>
      <c r="F84" s="29">
        <v>6186</v>
      </c>
      <c r="G84" s="66">
        <f t="shared" si="6"/>
        <v>3119.7777534246575</v>
      </c>
      <c r="H84" s="29">
        <f t="shared" si="7"/>
        <v>98.975999999999999</v>
      </c>
      <c r="I84" s="29">
        <f t="shared" si="9"/>
        <v>3066.2222465753425</v>
      </c>
      <c r="J84" s="29">
        <v>5716.9</v>
      </c>
      <c r="K84" s="29">
        <v>187.45</v>
      </c>
      <c r="L84" s="29">
        <v>5904.35</v>
      </c>
      <c r="M84" s="29">
        <v>281.64999999999998</v>
      </c>
      <c r="N84" s="42" t="s">
        <v>15</v>
      </c>
      <c r="O84" s="29">
        <v>33</v>
      </c>
    </row>
    <row r="85" spans="1:15" x14ac:dyDescent="0.4">
      <c r="A85" s="26">
        <v>128</v>
      </c>
      <c r="B85" s="27" t="s">
        <v>108</v>
      </c>
      <c r="C85" s="42" t="s">
        <v>653</v>
      </c>
      <c r="D85" s="28">
        <v>32190</v>
      </c>
      <c r="E85" s="75">
        <f t="shared" si="8"/>
        <v>31.386301369863013</v>
      </c>
      <c r="F85" s="29">
        <v>2147</v>
      </c>
      <c r="G85" s="66">
        <f t="shared" si="6"/>
        <v>1078.1822246575341</v>
      </c>
      <c r="H85" s="29">
        <f t="shared" si="7"/>
        <v>34.351999999999997</v>
      </c>
      <c r="I85" s="29">
        <f t="shared" si="9"/>
        <v>1068.8177753424659</v>
      </c>
      <c r="J85" s="29">
        <v>1973.12</v>
      </c>
      <c r="K85" s="29">
        <v>65.06</v>
      </c>
      <c r="L85" s="29">
        <v>2038.18</v>
      </c>
      <c r="M85" s="29">
        <v>108.82</v>
      </c>
      <c r="N85" s="42" t="s">
        <v>15</v>
      </c>
      <c r="O85" s="29">
        <v>33</v>
      </c>
    </row>
    <row r="86" spans="1:15" x14ac:dyDescent="0.4">
      <c r="A86" s="26">
        <v>131</v>
      </c>
      <c r="B86" s="27" t="s">
        <v>109</v>
      </c>
      <c r="C86" s="42" t="s">
        <v>653</v>
      </c>
      <c r="D86" s="28">
        <v>33054</v>
      </c>
      <c r="E86" s="75">
        <f t="shared" si="8"/>
        <v>29.019178082191782</v>
      </c>
      <c r="F86" s="29">
        <v>12546</v>
      </c>
      <c r="G86" s="66">
        <f t="shared" si="6"/>
        <v>5825.193731506849</v>
      </c>
      <c r="H86" s="29">
        <f t="shared" si="7"/>
        <v>200.73599999999999</v>
      </c>
      <c r="I86" s="29">
        <f t="shared" si="9"/>
        <v>6720.806268493151</v>
      </c>
      <c r="J86" s="29">
        <v>10835.36</v>
      </c>
      <c r="K86" s="29">
        <v>380.18</v>
      </c>
      <c r="L86" s="29">
        <v>11215.54</v>
      </c>
      <c r="M86" s="29">
        <v>1330.46</v>
      </c>
      <c r="N86" s="42" t="s">
        <v>15</v>
      </c>
      <c r="O86" s="29">
        <v>33</v>
      </c>
    </row>
    <row r="87" spans="1:15" x14ac:dyDescent="0.4">
      <c r="A87" s="26">
        <v>83</v>
      </c>
      <c r="B87" s="27" t="s">
        <v>72</v>
      </c>
      <c r="C87" s="42" t="s">
        <v>653</v>
      </c>
      <c r="D87" s="28">
        <v>33419</v>
      </c>
      <c r="E87" s="75">
        <f t="shared" si="8"/>
        <v>28.019178082191782</v>
      </c>
      <c r="F87" s="29">
        <v>23904</v>
      </c>
      <c r="G87" s="66">
        <f t="shared" si="6"/>
        <v>10716.326926027397</v>
      </c>
      <c r="H87" s="29">
        <f t="shared" si="7"/>
        <v>382.464</v>
      </c>
      <c r="I87" s="29">
        <f t="shared" si="9"/>
        <v>13187.673073972603</v>
      </c>
      <c r="J87" s="29">
        <v>19557.72</v>
      </c>
      <c r="K87" s="29">
        <v>724.36</v>
      </c>
      <c r="L87" s="29">
        <v>20282.080000000002</v>
      </c>
      <c r="M87" s="29">
        <v>3621.92</v>
      </c>
      <c r="N87" s="42" t="s">
        <v>15</v>
      </c>
      <c r="O87" s="29">
        <v>33</v>
      </c>
    </row>
    <row r="88" spans="1:15" x14ac:dyDescent="0.4">
      <c r="A88" s="26">
        <v>90</v>
      </c>
      <c r="B88" s="27" t="s">
        <v>77</v>
      </c>
      <c r="C88" s="42" t="s">
        <v>653</v>
      </c>
      <c r="D88" s="28">
        <v>33785</v>
      </c>
      <c r="E88" s="75">
        <f t="shared" si="8"/>
        <v>27.016438356164382</v>
      </c>
      <c r="F88" s="29">
        <v>3619</v>
      </c>
      <c r="G88" s="66">
        <f t="shared" ref="G88:G120" si="10">H88*E88</f>
        <v>1564.3598465753425</v>
      </c>
      <c r="H88" s="29">
        <f t="shared" ref="H88:H120" si="11">F88/C88</f>
        <v>57.904000000000003</v>
      </c>
      <c r="I88" s="29">
        <f t="shared" si="9"/>
        <v>2054.6401534246575</v>
      </c>
      <c r="J88" s="29">
        <v>2851.34</v>
      </c>
      <c r="K88" s="29">
        <v>109.67</v>
      </c>
      <c r="L88" s="29">
        <v>2961.01</v>
      </c>
      <c r="M88" s="29">
        <v>657.99</v>
      </c>
      <c r="N88" s="42" t="s">
        <v>15</v>
      </c>
      <c r="O88" s="29">
        <v>33</v>
      </c>
    </row>
    <row r="89" spans="1:15" x14ac:dyDescent="0.4">
      <c r="A89" s="26">
        <v>91</v>
      </c>
      <c r="B89" s="27" t="s">
        <v>78</v>
      </c>
      <c r="C89" s="42" t="s">
        <v>653</v>
      </c>
      <c r="D89" s="28">
        <v>33785</v>
      </c>
      <c r="E89" s="75">
        <f t="shared" si="8"/>
        <v>27.016438356164382</v>
      </c>
      <c r="F89" s="29">
        <v>1699</v>
      </c>
      <c r="G89" s="66">
        <f t="shared" si="10"/>
        <v>734.41486027397264</v>
      </c>
      <c r="H89" s="29">
        <f t="shared" si="11"/>
        <v>27.184000000000001</v>
      </c>
      <c r="I89" s="29">
        <f t="shared" si="9"/>
        <v>964.58513972602736</v>
      </c>
      <c r="J89" s="29">
        <v>1337.96</v>
      </c>
      <c r="K89" s="29">
        <v>51.48</v>
      </c>
      <c r="L89" s="29">
        <v>1389.44</v>
      </c>
      <c r="M89" s="29">
        <v>309.56</v>
      </c>
      <c r="N89" s="42" t="s">
        <v>15</v>
      </c>
      <c r="O89" s="29">
        <v>33</v>
      </c>
    </row>
    <row r="90" spans="1:15" x14ac:dyDescent="0.4">
      <c r="A90" s="26">
        <v>85</v>
      </c>
      <c r="B90" s="27" t="s">
        <v>73</v>
      </c>
      <c r="C90" s="42" t="s">
        <v>653</v>
      </c>
      <c r="D90" s="28">
        <v>33785</v>
      </c>
      <c r="E90" s="75">
        <f t="shared" si="8"/>
        <v>27.016438356164382</v>
      </c>
      <c r="F90" s="29">
        <v>37326</v>
      </c>
      <c r="G90" s="66">
        <f t="shared" si="10"/>
        <v>16134.649249315067</v>
      </c>
      <c r="H90" s="29">
        <f t="shared" si="11"/>
        <v>597.21600000000001</v>
      </c>
      <c r="I90" s="29">
        <f t="shared" si="9"/>
        <v>21191.350750684935</v>
      </c>
      <c r="J90" s="29">
        <v>29408.18</v>
      </c>
      <c r="K90" s="29">
        <v>1131.0899999999999</v>
      </c>
      <c r="L90" s="29">
        <v>30539.27</v>
      </c>
      <c r="M90" s="29">
        <v>6786.73</v>
      </c>
      <c r="N90" s="42" t="s">
        <v>15</v>
      </c>
      <c r="O90" s="29">
        <v>33</v>
      </c>
    </row>
    <row r="91" spans="1:15" x14ac:dyDescent="0.4">
      <c r="A91" s="26">
        <v>87</v>
      </c>
      <c r="B91" s="27" t="s">
        <v>75</v>
      </c>
      <c r="C91" s="42" t="s">
        <v>653</v>
      </c>
      <c r="D91" s="28">
        <v>33785</v>
      </c>
      <c r="E91" s="75">
        <f t="shared" si="8"/>
        <v>27.016438356164382</v>
      </c>
      <c r="F91" s="29">
        <v>918</v>
      </c>
      <c r="G91" s="66">
        <f t="shared" si="10"/>
        <v>396.81744657534244</v>
      </c>
      <c r="H91" s="29">
        <f t="shared" si="11"/>
        <v>14.688000000000001</v>
      </c>
      <c r="I91" s="29">
        <f t="shared" si="9"/>
        <v>521.1825534246575</v>
      </c>
      <c r="J91" s="29">
        <v>722.64</v>
      </c>
      <c r="K91" s="29">
        <v>27.82</v>
      </c>
      <c r="L91" s="29">
        <v>750.46</v>
      </c>
      <c r="M91" s="29">
        <v>167.54</v>
      </c>
      <c r="N91" s="42" t="s">
        <v>15</v>
      </c>
      <c r="O91" s="29">
        <v>33</v>
      </c>
    </row>
    <row r="92" spans="1:15" x14ac:dyDescent="0.4">
      <c r="A92" s="26">
        <v>89</v>
      </c>
      <c r="B92" s="27" t="s">
        <v>76</v>
      </c>
      <c r="C92" s="42" t="s">
        <v>653</v>
      </c>
      <c r="D92" s="28">
        <v>33785</v>
      </c>
      <c r="E92" s="75">
        <f t="shared" si="8"/>
        <v>27.016438356164382</v>
      </c>
      <c r="F92" s="29">
        <v>1761</v>
      </c>
      <c r="G92" s="66">
        <f t="shared" si="10"/>
        <v>761.21516712328764</v>
      </c>
      <c r="H92" s="29">
        <f t="shared" si="11"/>
        <v>28.175999999999998</v>
      </c>
      <c r="I92" s="29">
        <f t="shared" si="9"/>
        <v>999.78483287671236</v>
      </c>
      <c r="J92" s="29">
        <v>1386.72</v>
      </c>
      <c r="K92" s="29">
        <v>53.36</v>
      </c>
      <c r="L92" s="29">
        <v>1440.08</v>
      </c>
      <c r="M92" s="29">
        <v>320.92</v>
      </c>
      <c r="N92" s="42" t="s">
        <v>15</v>
      </c>
      <c r="O92" s="29">
        <v>33</v>
      </c>
    </row>
    <row r="93" spans="1:15" x14ac:dyDescent="0.4">
      <c r="A93" s="26">
        <v>93</v>
      </c>
      <c r="B93" s="27" t="s">
        <v>80</v>
      </c>
      <c r="C93" s="42" t="s">
        <v>653</v>
      </c>
      <c r="D93" s="28">
        <v>33785</v>
      </c>
      <c r="E93" s="75">
        <f t="shared" si="8"/>
        <v>27.016438356164382</v>
      </c>
      <c r="F93" s="29">
        <v>6311</v>
      </c>
      <c r="G93" s="66">
        <f t="shared" si="10"/>
        <v>2728.0118794520545</v>
      </c>
      <c r="H93" s="29">
        <f t="shared" si="11"/>
        <v>100.976</v>
      </c>
      <c r="I93" s="29">
        <f t="shared" si="9"/>
        <v>3582.9881205479455</v>
      </c>
      <c r="J93" s="29">
        <v>4972.4799999999996</v>
      </c>
      <c r="K93" s="29">
        <v>191.24</v>
      </c>
      <c r="L93" s="29">
        <v>5163.72</v>
      </c>
      <c r="M93" s="29">
        <v>1147.28</v>
      </c>
      <c r="N93" s="42" t="s">
        <v>15</v>
      </c>
      <c r="O93" s="29">
        <v>33</v>
      </c>
    </row>
    <row r="94" spans="1:15" x14ac:dyDescent="0.4">
      <c r="A94" s="26">
        <v>96</v>
      </c>
      <c r="B94" s="27" t="s">
        <v>83</v>
      </c>
      <c r="C94" s="42" t="s">
        <v>653</v>
      </c>
      <c r="D94" s="28">
        <v>33785</v>
      </c>
      <c r="E94" s="75">
        <f t="shared" si="8"/>
        <v>27.016438356164382</v>
      </c>
      <c r="F94" s="29">
        <v>9689</v>
      </c>
      <c r="G94" s="66">
        <f t="shared" si="10"/>
        <v>4188.196339726027</v>
      </c>
      <c r="H94" s="29">
        <f t="shared" si="11"/>
        <v>155.024</v>
      </c>
      <c r="I94" s="29">
        <f t="shared" si="9"/>
        <v>5500.803660273973</v>
      </c>
      <c r="J94" s="29">
        <v>7633.22</v>
      </c>
      <c r="K94" s="29">
        <v>293.61</v>
      </c>
      <c r="L94" s="29">
        <v>7926.83</v>
      </c>
      <c r="M94" s="29">
        <v>1762.17</v>
      </c>
      <c r="N94" s="42" t="s">
        <v>15</v>
      </c>
      <c r="O94" s="29">
        <v>33</v>
      </c>
    </row>
    <row r="95" spans="1:15" x14ac:dyDescent="0.4">
      <c r="A95" s="26">
        <v>88</v>
      </c>
      <c r="B95" s="27" t="s">
        <v>72</v>
      </c>
      <c r="C95" s="42" t="s">
        <v>653</v>
      </c>
      <c r="D95" s="28">
        <v>33785</v>
      </c>
      <c r="E95" s="75">
        <f t="shared" si="8"/>
        <v>27.016438356164382</v>
      </c>
      <c r="F95" s="29">
        <v>25280</v>
      </c>
      <c r="G95" s="66">
        <f t="shared" si="10"/>
        <v>10927.608986301369</v>
      </c>
      <c r="H95" s="29">
        <f t="shared" si="11"/>
        <v>404.48</v>
      </c>
      <c r="I95" s="29">
        <f t="shared" si="9"/>
        <v>14352.391013698631</v>
      </c>
      <c r="J95" s="29">
        <v>19918.12</v>
      </c>
      <c r="K95" s="29">
        <v>766.06</v>
      </c>
      <c r="L95" s="29">
        <v>20684.18</v>
      </c>
      <c r="M95" s="29">
        <v>4595.82</v>
      </c>
      <c r="N95" s="42" t="s">
        <v>15</v>
      </c>
      <c r="O95" s="29">
        <v>33</v>
      </c>
    </row>
    <row r="96" spans="1:15" x14ac:dyDescent="0.4">
      <c r="A96" s="26">
        <v>95</v>
      </c>
      <c r="B96" s="27" t="s">
        <v>82</v>
      </c>
      <c r="C96" s="42" t="s">
        <v>653</v>
      </c>
      <c r="D96" s="28">
        <v>33785</v>
      </c>
      <c r="E96" s="75">
        <f t="shared" si="8"/>
        <v>27.016438356164382</v>
      </c>
      <c r="F96" s="29">
        <v>14029</v>
      </c>
      <c r="G96" s="66">
        <f t="shared" si="10"/>
        <v>6064.2178191780822</v>
      </c>
      <c r="H96" s="29">
        <f t="shared" si="11"/>
        <v>224.464</v>
      </c>
      <c r="I96" s="29">
        <f t="shared" si="9"/>
        <v>7964.7821808219178</v>
      </c>
      <c r="J96" s="29">
        <v>11053.24</v>
      </c>
      <c r="K96" s="29">
        <v>425.12</v>
      </c>
      <c r="L96" s="29">
        <v>11478.36</v>
      </c>
      <c r="M96" s="29">
        <v>2550.64</v>
      </c>
      <c r="N96" s="42" t="s">
        <v>15</v>
      </c>
      <c r="O96" s="29">
        <v>33</v>
      </c>
    </row>
    <row r="97" spans="1:15" x14ac:dyDescent="0.4">
      <c r="A97" s="26">
        <v>86</v>
      </c>
      <c r="B97" s="27" t="s">
        <v>74</v>
      </c>
      <c r="C97" s="42" t="s">
        <v>653</v>
      </c>
      <c r="D97" s="28">
        <v>33785</v>
      </c>
      <c r="E97" s="75">
        <f t="shared" si="8"/>
        <v>27.016438356164382</v>
      </c>
      <c r="F97" s="29">
        <v>3280</v>
      </c>
      <c r="G97" s="66">
        <f t="shared" si="10"/>
        <v>1417.8226849315067</v>
      </c>
      <c r="H97" s="29">
        <f t="shared" si="11"/>
        <v>52.48</v>
      </c>
      <c r="I97" s="29">
        <f t="shared" si="9"/>
        <v>1862.1773150684933</v>
      </c>
      <c r="J97" s="29">
        <v>2583.7800000000002</v>
      </c>
      <c r="K97" s="29">
        <v>99.39</v>
      </c>
      <c r="L97" s="29">
        <v>2683.17</v>
      </c>
      <c r="M97" s="29">
        <v>596.83000000000004</v>
      </c>
      <c r="N97" s="42" t="s">
        <v>15</v>
      </c>
      <c r="O97" s="29">
        <v>33</v>
      </c>
    </row>
    <row r="98" spans="1:15" x14ac:dyDescent="0.4">
      <c r="A98" s="26">
        <v>94</v>
      </c>
      <c r="B98" s="27" t="s">
        <v>81</v>
      </c>
      <c r="C98" s="42" t="s">
        <v>653</v>
      </c>
      <c r="D98" s="28">
        <v>33785</v>
      </c>
      <c r="E98" s="75">
        <f t="shared" si="8"/>
        <v>27.016438356164382</v>
      </c>
      <c r="F98" s="29">
        <v>11485</v>
      </c>
      <c r="G98" s="66">
        <f t="shared" si="10"/>
        <v>4964.5407123287669</v>
      </c>
      <c r="H98" s="29">
        <f t="shared" si="11"/>
        <v>183.76</v>
      </c>
      <c r="I98" s="29">
        <f t="shared" si="9"/>
        <v>6520.4592876712331</v>
      </c>
      <c r="J98" s="29">
        <v>9049.06</v>
      </c>
      <c r="K98" s="29">
        <v>348.03</v>
      </c>
      <c r="L98" s="29">
        <v>9397.09</v>
      </c>
      <c r="M98" s="29">
        <v>2087.91</v>
      </c>
      <c r="N98" s="42" t="s">
        <v>15</v>
      </c>
      <c r="O98" s="29">
        <v>33</v>
      </c>
    </row>
    <row r="99" spans="1:15" x14ac:dyDescent="0.4">
      <c r="A99" s="26">
        <v>92</v>
      </c>
      <c r="B99" s="27" t="s">
        <v>79</v>
      </c>
      <c r="C99" s="42" t="s">
        <v>653</v>
      </c>
      <c r="D99" s="28">
        <v>33785</v>
      </c>
      <c r="E99" s="75">
        <f t="shared" ref="E99:E131" si="12">(B$2-D99)/365</f>
        <v>27.016438356164382</v>
      </c>
      <c r="F99" s="29">
        <v>3696</v>
      </c>
      <c r="G99" s="66">
        <f t="shared" si="10"/>
        <v>1597.644098630137</v>
      </c>
      <c r="H99" s="29">
        <f t="shared" si="11"/>
        <v>59.136000000000003</v>
      </c>
      <c r="I99" s="29">
        <f t="shared" ref="I99:I131" si="13">F99-G99</f>
        <v>2098.3559013698632</v>
      </c>
      <c r="J99" s="29">
        <v>2912</v>
      </c>
      <c r="K99" s="29">
        <v>112</v>
      </c>
      <c r="L99" s="29">
        <v>3024</v>
      </c>
      <c r="M99" s="29">
        <v>672</v>
      </c>
      <c r="N99" s="42" t="s">
        <v>15</v>
      </c>
      <c r="O99" s="29">
        <v>33</v>
      </c>
    </row>
    <row r="100" spans="1:15" x14ac:dyDescent="0.4">
      <c r="A100" s="26">
        <v>98</v>
      </c>
      <c r="B100" s="27" t="s">
        <v>84</v>
      </c>
      <c r="C100" s="42" t="s">
        <v>653</v>
      </c>
      <c r="D100" s="28">
        <v>33786</v>
      </c>
      <c r="E100" s="75">
        <f t="shared" si="12"/>
        <v>27.013698630136986</v>
      </c>
      <c r="F100" s="29">
        <v>7704</v>
      </c>
      <c r="G100" s="66">
        <f t="shared" si="10"/>
        <v>3329.8165479452055</v>
      </c>
      <c r="H100" s="29">
        <f t="shared" si="11"/>
        <v>123.264</v>
      </c>
      <c r="I100" s="29">
        <f t="shared" si="13"/>
        <v>4374.1834520547945</v>
      </c>
      <c r="J100" s="29">
        <v>6069.9</v>
      </c>
      <c r="K100" s="29">
        <v>233.45</v>
      </c>
      <c r="L100" s="29">
        <v>6303.35</v>
      </c>
      <c r="M100" s="29">
        <v>1400.65</v>
      </c>
      <c r="N100" s="42" t="s">
        <v>15</v>
      </c>
      <c r="O100" s="29">
        <v>33</v>
      </c>
    </row>
    <row r="101" spans="1:15" x14ac:dyDescent="0.4">
      <c r="A101" s="26">
        <v>99</v>
      </c>
      <c r="B101" s="27" t="s">
        <v>85</v>
      </c>
      <c r="C101" s="42" t="s">
        <v>653</v>
      </c>
      <c r="D101" s="28">
        <v>33847</v>
      </c>
      <c r="E101" s="75">
        <f t="shared" si="12"/>
        <v>26.846575342465755</v>
      </c>
      <c r="F101" s="29">
        <v>1435</v>
      </c>
      <c r="G101" s="66">
        <f t="shared" si="10"/>
        <v>616.39736986301375</v>
      </c>
      <c r="H101" s="29">
        <f t="shared" si="11"/>
        <v>22.96</v>
      </c>
      <c r="I101" s="29">
        <f t="shared" si="13"/>
        <v>818.60263013698625</v>
      </c>
      <c r="J101" s="29">
        <v>1122.96</v>
      </c>
      <c r="K101" s="29">
        <v>43.48</v>
      </c>
      <c r="L101" s="29">
        <v>1166.44</v>
      </c>
      <c r="M101" s="29">
        <v>268.56</v>
      </c>
      <c r="N101" s="42" t="s">
        <v>15</v>
      </c>
      <c r="O101" s="29">
        <v>33</v>
      </c>
    </row>
    <row r="102" spans="1:15" x14ac:dyDescent="0.4">
      <c r="A102" s="26">
        <v>102</v>
      </c>
      <c r="B102" s="27" t="s">
        <v>88</v>
      </c>
      <c r="C102" s="42" t="s">
        <v>653</v>
      </c>
      <c r="D102" s="28">
        <v>33969</v>
      </c>
      <c r="E102" s="75">
        <f t="shared" si="12"/>
        <v>26.512328767123286</v>
      </c>
      <c r="F102" s="29">
        <v>14758</v>
      </c>
      <c r="G102" s="66">
        <f t="shared" si="10"/>
        <v>6260.3031671232866</v>
      </c>
      <c r="H102" s="29">
        <f t="shared" si="11"/>
        <v>236.12799999999999</v>
      </c>
      <c r="I102" s="29">
        <f t="shared" si="13"/>
        <v>8497.6968328767143</v>
      </c>
      <c r="J102" s="29">
        <v>11403.42</v>
      </c>
      <c r="K102" s="29">
        <v>447.21</v>
      </c>
      <c r="L102" s="29">
        <v>11850.63</v>
      </c>
      <c r="M102" s="29">
        <v>2907.37</v>
      </c>
      <c r="N102" s="42" t="s">
        <v>15</v>
      </c>
      <c r="O102" s="29">
        <v>33</v>
      </c>
    </row>
    <row r="103" spans="1:15" x14ac:dyDescent="0.4">
      <c r="A103" s="26">
        <v>101</v>
      </c>
      <c r="B103" s="27" t="s">
        <v>87</v>
      </c>
      <c r="C103" s="42" t="s">
        <v>653</v>
      </c>
      <c r="D103" s="28">
        <v>34026</v>
      </c>
      <c r="E103" s="75">
        <f t="shared" si="12"/>
        <v>26.356164383561644</v>
      </c>
      <c r="F103" s="29">
        <v>8625</v>
      </c>
      <c r="G103" s="66">
        <f t="shared" si="10"/>
        <v>3637.1506849315069</v>
      </c>
      <c r="H103" s="29">
        <f t="shared" si="11"/>
        <v>138</v>
      </c>
      <c r="I103" s="29">
        <f t="shared" si="13"/>
        <v>4987.8493150684935</v>
      </c>
      <c r="J103" s="29">
        <v>6620.72</v>
      </c>
      <c r="K103" s="29">
        <v>261.36</v>
      </c>
      <c r="L103" s="29">
        <v>6882.08</v>
      </c>
      <c r="M103" s="29">
        <v>1742.92</v>
      </c>
      <c r="N103" s="42" t="s">
        <v>15</v>
      </c>
      <c r="O103" s="29">
        <v>33</v>
      </c>
    </row>
    <row r="104" spans="1:15" x14ac:dyDescent="0.4">
      <c r="A104" s="26">
        <v>100</v>
      </c>
      <c r="B104" s="27" t="s">
        <v>86</v>
      </c>
      <c r="C104" s="42" t="s">
        <v>653</v>
      </c>
      <c r="D104" s="28">
        <v>34089</v>
      </c>
      <c r="E104" s="75">
        <f t="shared" si="12"/>
        <v>26.183561643835617</v>
      </c>
      <c r="F104" s="29">
        <v>8277</v>
      </c>
      <c r="G104" s="66">
        <f t="shared" si="10"/>
        <v>3467.5414356164383</v>
      </c>
      <c r="H104" s="29">
        <f t="shared" si="11"/>
        <v>132.43199999999999</v>
      </c>
      <c r="I104" s="29">
        <f t="shared" si="13"/>
        <v>4809.4585643835617</v>
      </c>
      <c r="J104" s="29">
        <v>6311.64</v>
      </c>
      <c r="K104" s="29">
        <v>250.82</v>
      </c>
      <c r="L104" s="29">
        <v>6562.46</v>
      </c>
      <c r="M104" s="29">
        <v>1714.54</v>
      </c>
      <c r="N104" s="42" t="s">
        <v>15</v>
      </c>
      <c r="O104" s="29">
        <v>33</v>
      </c>
    </row>
    <row r="105" spans="1:15" x14ac:dyDescent="0.4">
      <c r="A105" s="26">
        <v>103</v>
      </c>
      <c r="B105" s="27" t="s">
        <v>89</v>
      </c>
      <c r="C105" s="42" t="s">
        <v>653</v>
      </c>
      <c r="D105" s="28">
        <v>34150</v>
      </c>
      <c r="E105" s="75">
        <f t="shared" si="12"/>
        <v>26.016438356164382</v>
      </c>
      <c r="F105" s="29">
        <v>6857</v>
      </c>
      <c r="G105" s="66">
        <f t="shared" si="10"/>
        <v>2854.3154849315069</v>
      </c>
      <c r="H105" s="29">
        <f t="shared" si="11"/>
        <v>109.712</v>
      </c>
      <c r="I105" s="29">
        <f t="shared" si="13"/>
        <v>4002.6845150684931</v>
      </c>
      <c r="J105" s="29">
        <v>5194.58</v>
      </c>
      <c r="K105" s="29">
        <v>207.79</v>
      </c>
      <c r="L105" s="29">
        <v>5402.37</v>
      </c>
      <c r="M105" s="29">
        <v>1454.63</v>
      </c>
      <c r="N105" s="42" t="s">
        <v>15</v>
      </c>
      <c r="O105" s="29">
        <v>33</v>
      </c>
    </row>
    <row r="106" spans="1:15" x14ac:dyDescent="0.4">
      <c r="A106" s="26">
        <v>105</v>
      </c>
      <c r="B106" s="27" t="s">
        <v>90</v>
      </c>
      <c r="C106" s="42" t="s">
        <v>653</v>
      </c>
      <c r="D106" s="28">
        <v>34509</v>
      </c>
      <c r="E106" s="75">
        <f t="shared" si="12"/>
        <v>25.032876712328768</v>
      </c>
      <c r="F106" s="29">
        <v>9209</v>
      </c>
      <c r="G106" s="66">
        <f t="shared" si="10"/>
        <v>3688.4441863013699</v>
      </c>
      <c r="H106" s="29">
        <f t="shared" si="11"/>
        <v>147.34399999999999</v>
      </c>
      <c r="I106" s="29">
        <f t="shared" si="13"/>
        <v>5520.5558136986301</v>
      </c>
      <c r="J106" s="29">
        <v>6697.12</v>
      </c>
      <c r="K106" s="29">
        <v>279.06</v>
      </c>
      <c r="L106" s="29">
        <v>6976.18</v>
      </c>
      <c r="M106" s="29">
        <v>2232.8200000000002</v>
      </c>
      <c r="N106" s="42" t="s">
        <v>15</v>
      </c>
      <c r="O106" s="29">
        <v>33</v>
      </c>
    </row>
    <row r="107" spans="1:15" x14ac:dyDescent="0.4">
      <c r="A107" s="26">
        <v>191</v>
      </c>
      <c r="B107" s="27" t="s">
        <v>155</v>
      </c>
      <c r="C107" s="42" t="s">
        <v>653</v>
      </c>
      <c r="D107" s="28">
        <v>34516</v>
      </c>
      <c r="E107" s="75">
        <f t="shared" si="12"/>
        <v>25.013698630136986</v>
      </c>
      <c r="F107" s="32">
        <v>5416</v>
      </c>
      <c r="G107" s="69">
        <f t="shared" si="10"/>
        <v>2167.5870684931506</v>
      </c>
      <c r="H107" s="32">
        <f t="shared" si="11"/>
        <v>86.656000000000006</v>
      </c>
      <c r="I107" s="32">
        <f t="shared" si="13"/>
        <v>3248.4129315068494</v>
      </c>
      <c r="J107" s="32">
        <v>3939.24</v>
      </c>
      <c r="K107" s="32">
        <v>164.12</v>
      </c>
      <c r="L107" s="32">
        <v>4103.3599999999997</v>
      </c>
      <c r="M107" s="32">
        <v>1312.64</v>
      </c>
      <c r="N107" s="46" t="s">
        <v>15</v>
      </c>
      <c r="O107" s="32">
        <v>33</v>
      </c>
    </row>
    <row r="108" spans="1:15" x14ac:dyDescent="0.4">
      <c r="A108" s="26">
        <v>132</v>
      </c>
      <c r="B108" s="27" t="s">
        <v>110</v>
      </c>
      <c r="C108" s="42" t="s">
        <v>653</v>
      </c>
      <c r="D108" s="28">
        <v>34647</v>
      </c>
      <c r="E108" s="75">
        <f t="shared" si="12"/>
        <v>24.654794520547945</v>
      </c>
      <c r="F108" s="29">
        <v>9917</v>
      </c>
      <c r="G108" s="66">
        <f t="shared" si="10"/>
        <v>3912.0255561643835</v>
      </c>
      <c r="H108" s="29">
        <f t="shared" si="11"/>
        <v>158.672</v>
      </c>
      <c r="I108" s="29">
        <f t="shared" si="13"/>
        <v>6004.9744438356165</v>
      </c>
      <c r="J108" s="29">
        <v>7112.04</v>
      </c>
      <c r="K108" s="29">
        <v>300.52</v>
      </c>
      <c r="L108" s="29">
        <v>7412.56</v>
      </c>
      <c r="M108" s="29">
        <v>2504.44</v>
      </c>
      <c r="N108" s="42" t="s">
        <v>15</v>
      </c>
      <c r="O108" s="29">
        <v>33</v>
      </c>
    </row>
    <row r="109" spans="1:15" x14ac:dyDescent="0.4">
      <c r="A109" s="26">
        <v>108</v>
      </c>
      <c r="B109" s="27" t="s">
        <v>91</v>
      </c>
      <c r="C109" s="42" t="s">
        <v>653</v>
      </c>
      <c r="D109" s="28">
        <v>34911</v>
      </c>
      <c r="E109" s="75">
        <f t="shared" si="12"/>
        <v>23.931506849315067</v>
      </c>
      <c r="F109" s="29">
        <v>16014</v>
      </c>
      <c r="G109" s="66">
        <f t="shared" si="10"/>
        <v>6131.8264109589036</v>
      </c>
      <c r="H109" s="29">
        <f t="shared" si="11"/>
        <v>256.22399999999999</v>
      </c>
      <c r="I109" s="29">
        <f t="shared" si="13"/>
        <v>9882.1735890410964</v>
      </c>
      <c r="J109" s="29">
        <v>11120.54</v>
      </c>
      <c r="K109" s="29">
        <v>485.27</v>
      </c>
      <c r="L109" s="29">
        <v>11605.81</v>
      </c>
      <c r="M109" s="29">
        <v>4408.1899999999996</v>
      </c>
      <c r="N109" s="42" t="s">
        <v>15</v>
      </c>
      <c r="O109" s="29">
        <v>33</v>
      </c>
    </row>
    <row r="110" spans="1:15" x14ac:dyDescent="0.4">
      <c r="A110" s="26">
        <v>109</v>
      </c>
      <c r="B110" s="27" t="s">
        <v>92</v>
      </c>
      <c r="C110" s="42" t="s">
        <v>653</v>
      </c>
      <c r="D110" s="28">
        <v>35034</v>
      </c>
      <c r="E110" s="75">
        <f t="shared" si="12"/>
        <v>23.594520547945205</v>
      </c>
      <c r="F110" s="29">
        <v>16731</v>
      </c>
      <c r="G110" s="66">
        <f t="shared" si="10"/>
        <v>6316.1587726027401</v>
      </c>
      <c r="H110" s="29">
        <f t="shared" si="11"/>
        <v>267.69600000000003</v>
      </c>
      <c r="I110" s="29">
        <f t="shared" si="13"/>
        <v>10414.841227397261</v>
      </c>
      <c r="J110" s="29">
        <v>11450</v>
      </c>
      <c r="K110" s="29">
        <v>507</v>
      </c>
      <c r="L110" s="29">
        <v>11957</v>
      </c>
      <c r="M110" s="29">
        <v>4774</v>
      </c>
      <c r="N110" s="42" t="s">
        <v>15</v>
      </c>
      <c r="O110" s="29">
        <v>33</v>
      </c>
    </row>
    <row r="111" spans="1:15" x14ac:dyDescent="0.4">
      <c r="A111" s="26">
        <v>110</v>
      </c>
      <c r="B111" s="27" t="s">
        <v>93</v>
      </c>
      <c r="C111" s="42" t="s">
        <v>653</v>
      </c>
      <c r="D111" s="28">
        <v>35186</v>
      </c>
      <c r="E111" s="75">
        <f t="shared" si="12"/>
        <v>23.17808219178082</v>
      </c>
      <c r="F111" s="29">
        <v>23872</v>
      </c>
      <c r="G111" s="66">
        <f t="shared" si="10"/>
        <v>8852.9148493150678</v>
      </c>
      <c r="H111" s="29">
        <f t="shared" si="11"/>
        <v>381.952</v>
      </c>
      <c r="I111" s="29">
        <f t="shared" si="13"/>
        <v>15019.085150684932</v>
      </c>
      <c r="J111" s="29">
        <v>16035.78</v>
      </c>
      <c r="K111" s="29">
        <v>723.39</v>
      </c>
      <c r="L111" s="29">
        <v>16759.169999999998</v>
      </c>
      <c r="M111" s="29">
        <v>7112.83</v>
      </c>
      <c r="N111" s="42" t="s">
        <v>15</v>
      </c>
      <c r="O111" s="29">
        <v>33</v>
      </c>
    </row>
    <row r="112" spans="1:15" x14ac:dyDescent="0.4">
      <c r="A112" s="26">
        <v>112</v>
      </c>
      <c r="B112" s="27" t="s">
        <v>94</v>
      </c>
      <c r="C112" s="42" t="s">
        <v>653</v>
      </c>
      <c r="D112" s="28">
        <v>35290</v>
      </c>
      <c r="E112" s="75">
        <f t="shared" si="12"/>
        <v>22.893150684931506</v>
      </c>
      <c r="F112" s="29">
        <v>6908</v>
      </c>
      <c r="G112" s="66">
        <f t="shared" si="10"/>
        <v>2530.3341589041097</v>
      </c>
      <c r="H112" s="29">
        <f t="shared" si="11"/>
        <v>110.52800000000001</v>
      </c>
      <c r="I112" s="29">
        <f t="shared" si="13"/>
        <v>4377.6658410958898</v>
      </c>
      <c r="J112" s="29">
        <v>4587.66</v>
      </c>
      <c r="K112" s="29">
        <v>209.33</v>
      </c>
      <c r="L112" s="29">
        <v>4796.99</v>
      </c>
      <c r="M112" s="29">
        <v>2111.0100000000002</v>
      </c>
      <c r="N112" s="42" t="s">
        <v>15</v>
      </c>
      <c r="O112" s="29">
        <v>33</v>
      </c>
    </row>
    <row r="113" spans="1:15" x14ac:dyDescent="0.4">
      <c r="A113" s="26">
        <v>113</v>
      </c>
      <c r="B113" s="27" t="s">
        <v>95</v>
      </c>
      <c r="C113" s="42" t="s">
        <v>653</v>
      </c>
      <c r="D113" s="28">
        <v>35403</v>
      </c>
      <c r="E113" s="75">
        <f t="shared" si="12"/>
        <v>22.583561643835615</v>
      </c>
      <c r="F113" s="29">
        <v>23019</v>
      </c>
      <c r="G113" s="66">
        <f t="shared" si="10"/>
        <v>8317.6160876712311</v>
      </c>
      <c r="H113" s="29">
        <f t="shared" si="11"/>
        <v>368.30399999999997</v>
      </c>
      <c r="I113" s="29">
        <f t="shared" si="13"/>
        <v>14701.383912328769</v>
      </c>
      <c r="J113" s="29">
        <v>15055.1</v>
      </c>
      <c r="K113" s="29">
        <v>697.55</v>
      </c>
      <c r="L113" s="29">
        <v>15752.65</v>
      </c>
      <c r="M113" s="29">
        <v>7266.35</v>
      </c>
      <c r="N113" s="42" t="s">
        <v>15</v>
      </c>
      <c r="O113" s="29">
        <v>33</v>
      </c>
    </row>
    <row r="114" spans="1:15" x14ac:dyDescent="0.4">
      <c r="A114" s="26">
        <v>114</v>
      </c>
      <c r="B114" s="27" t="s">
        <v>96</v>
      </c>
      <c r="C114" s="42" t="s">
        <v>653</v>
      </c>
      <c r="D114" s="28">
        <v>35462</v>
      </c>
      <c r="E114" s="75">
        <f t="shared" si="12"/>
        <v>22.421917808219177</v>
      </c>
      <c r="F114" s="29">
        <v>9113</v>
      </c>
      <c r="G114" s="66">
        <f t="shared" si="10"/>
        <v>3269.2949917808219</v>
      </c>
      <c r="H114" s="29">
        <f t="shared" si="11"/>
        <v>145.80799999999999</v>
      </c>
      <c r="I114" s="29">
        <f t="shared" si="13"/>
        <v>5843.7050082191781</v>
      </c>
      <c r="J114" s="29">
        <v>5914.3</v>
      </c>
      <c r="K114" s="29">
        <v>276.14999999999998</v>
      </c>
      <c r="L114" s="29">
        <v>6190.45</v>
      </c>
      <c r="M114" s="29">
        <v>2922.55</v>
      </c>
      <c r="N114" s="42" t="s">
        <v>15</v>
      </c>
      <c r="O114" s="29">
        <v>33</v>
      </c>
    </row>
    <row r="115" spans="1:15" x14ac:dyDescent="0.4">
      <c r="A115" s="26">
        <v>115</v>
      </c>
      <c r="B115" s="27" t="s">
        <v>97</v>
      </c>
      <c r="C115" s="42" t="s">
        <v>653</v>
      </c>
      <c r="D115" s="28">
        <v>35569</v>
      </c>
      <c r="E115" s="75">
        <f t="shared" si="12"/>
        <v>22.12876712328767</v>
      </c>
      <c r="F115" s="29">
        <v>8047</v>
      </c>
      <c r="G115" s="66">
        <f t="shared" si="10"/>
        <v>2849.1230246575342</v>
      </c>
      <c r="H115" s="29">
        <f t="shared" si="11"/>
        <v>128.75200000000001</v>
      </c>
      <c r="I115" s="29">
        <f t="shared" si="13"/>
        <v>5197.8769753424658</v>
      </c>
      <c r="J115" s="29">
        <v>5141.7</v>
      </c>
      <c r="K115" s="29">
        <v>243.85</v>
      </c>
      <c r="L115" s="29">
        <v>5385.55</v>
      </c>
      <c r="M115" s="29">
        <v>2661.45</v>
      </c>
      <c r="N115" s="42" t="s">
        <v>15</v>
      </c>
      <c r="O115" s="29">
        <v>33</v>
      </c>
    </row>
    <row r="116" spans="1:15" x14ac:dyDescent="0.4">
      <c r="A116" s="26">
        <v>133</v>
      </c>
      <c r="B116" s="27" t="s">
        <v>111</v>
      </c>
      <c r="C116" s="42" t="s">
        <v>653</v>
      </c>
      <c r="D116" s="28">
        <v>35612</v>
      </c>
      <c r="E116" s="75">
        <f t="shared" si="12"/>
        <v>22.010958904109589</v>
      </c>
      <c r="F116" s="29">
        <v>8002</v>
      </c>
      <c r="G116" s="66">
        <f t="shared" si="10"/>
        <v>2818.1070904109592</v>
      </c>
      <c r="H116" s="29">
        <f t="shared" si="11"/>
        <v>128.03200000000001</v>
      </c>
      <c r="I116" s="29">
        <f t="shared" si="13"/>
        <v>5183.8929095890408</v>
      </c>
      <c r="J116" s="29">
        <v>5819.96</v>
      </c>
      <c r="K116" s="29">
        <v>242.48</v>
      </c>
      <c r="L116" s="29">
        <v>6062.44</v>
      </c>
      <c r="M116" s="29">
        <v>1939.56</v>
      </c>
      <c r="N116" s="42" t="s">
        <v>15</v>
      </c>
      <c r="O116" s="29">
        <v>33</v>
      </c>
    </row>
    <row r="117" spans="1:15" x14ac:dyDescent="0.4">
      <c r="A117" s="26">
        <v>117</v>
      </c>
      <c r="B117" s="27" t="s">
        <v>99</v>
      </c>
      <c r="C117" s="42" t="s">
        <v>653</v>
      </c>
      <c r="D117" s="28">
        <v>35674</v>
      </c>
      <c r="E117" s="75">
        <f t="shared" si="12"/>
        <v>21.841095890410958</v>
      </c>
      <c r="F117" s="29">
        <v>829</v>
      </c>
      <c r="G117" s="66">
        <f t="shared" si="10"/>
        <v>289.70029589041093</v>
      </c>
      <c r="H117" s="29">
        <f t="shared" si="11"/>
        <v>13.263999999999999</v>
      </c>
      <c r="I117" s="29">
        <f t="shared" si="13"/>
        <v>539.29970410958913</v>
      </c>
      <c r="J117" s="29">
        <v>523.24</v>
      </c>
      <c r="K117" s="29">
        <v>25.12</v>
      </c>
      <c r="L117" s="29">
        <v>548.36</v>
      </c>
      <c r="M117" s="29">
        <v>280.64</v>
      </c>
      <c r="N117" s="42" t="s">
        <v>15</v>
      </c>
      <c r="O117" s="29">
        <v>33</v>
      </c>
    </row>
    <row r="118" spans="1:15" x14ac:dyDescent="0.4">
      <c r="A118" s="26">
        <v>118</v>
      </c>
      <c r="B118" s="27" t="s">
        <v>100</v>
      </c>
      <c r="C118" s="42" t="s">
        <v>653</v>
      </c>
      <c r="D118" s="28">
        <v>35710</v>
      </c>
      <c r="E118" s="75">
        <f t="shared" si="12"/>
        <v>21.742465753424657</v>
      </c>
      <c r="F118" s="29">
        <v>40466</v>
      </c>
      <c r="G118" s="66">
        <f t="shared" si="10"/>
        <v>14077.289906849315</v>
      </c>
      <c r="H118" s="29">
        <f t="shared" si="11"/>
        <v>647.45600000000002</v>
      </c>
      <c r="I118" s="29">
        <f t="shared" si="13"/>
        <v>26388.710093150687</v>
      </c>
      <c r="J118" s="29">
        <v>25444.48</v>
      </c>
      <c r="K118" s="29">
        <v>1226.24</v>
      </c>
      <c r="L118" s="29">
        <v>26670.720000000001</v>
      </c>
      <c r="M118" s="29">
        <v>13795.28</v>
      </c>
      <c r="N118" s="42" t="s">
        <v>15</v>
      </c>
      <c r="O118" s="29">
        <v>33</v>
      </c>
    </row>
    <row r="119" spans="1:15" x14ac:dyDescent="0.4">
      <c r="A119" s="26">
        <v>119</v>
      </c>
      <c r="B119" s="27" t="s">
        <v>101</v>
      </c>
      <c r="C119" s="42" t="s">
        <v>653</v>
      </c>
      <c r="D119" s="28">
        <v>35836</v>
      </c>
      <c r="E119" s="75">
        <f t="shared" si="12"/>
        <v>21.397260273972602</v>
      </c>
      <c r="F119" s="29">
        <v>40519</v>
      </c>
      <c r="G119" s="66">
        <f t="shared" si="10"/>
        <v>13871.929424657534</v>
      </c>
      <c r="H119" s="29">
        <f t="shared" si="11"/>
        <v>648.30399999999997</v>
      </c>
      <c r="I119" s="29">
        <f t="shared" si="13"/>
        <v>26647.070575342466</v>
      </c>
      <c r="J119" s="29">
        <v>25068.7</v>
      </c>
      <c r="K119" s="29">
        <v>1227.8499999999999</v>
      </c>
      <c r="L119" s="29">
        <v>26296.55</v>
      </c>
      <c r="M119" s="29">
        <v>14222.45</v>
      </c>
      <c r="N119" s="42" t="s">
        <v>15</v>
      </c>
      <c r="O119" s="29">
        <v>33</v>
      </c>
    </row>
    <row r="120" spans="1:15" x14ac:dyDescent="0.4">
      <c r="A120" s="26">
        <v>120</v>
      </c>
      <c r="B120" s="27" t="s">
        <v>102</v>
      </c>
      <c r="C120" s="42" t="s">
        <v>653</v>
      </c>
      <c r="D120" s="28">
        <v>35887</v>
      </c>
      <c r="E120" s="75">
        <f t="shared" si="12"/>
        <v>21.257534246575343</v>
      </c>
      <c r="F120" s="29">
        <v>9500</v>
      </c>
      <c r="G120" s="66">
        <f t="shared" si="10"/>
        <v>3231.1452054794522</v>
      </c>
      <c r="H120" s="29">
        <f t="shared" si="11"/>
        <v>152</v>
      </c>
      <c r="I120" s="29">
        <f t="shared" si="13"/>
        <v>6268.8547945205482</v>
      </c>
      <c r="J120" s="29">
        <v>5829.76</v>
      </c>
      <c r="K120" s="29">
        <v>287.88</v>
      </c>
      <c r="L120" s="29">
        <v>6117.64</v>
      </c>
      <c r="M120" s="29">
        <v>3382.36</v>
      </c>
      <c r="N120" s="42" t="s">
        <v>15</v>
      </c>
      <c r="O120" s="29">
        <v>33</v>
      </c>
    </row>
    <row r="121" spans="1:15" x14ac:dyDescent="0.4">
      <c r="A121" s="26">
        <v>121</v>
      </c>
      <c r="B121" s="27" t="s">
        <v>103</v>
      </c>
      <c r="C121" s="42" t="s">
        <v>653</v>
      </c>
      <c r="D121" s="28">
        <v>35933</v>
      </c>
      <c r="E121" s="75">
        <f t="shared" si="12"/>
        <v>21.13150684931507</v>
      </c>
      <c r="F121" s="29">
        <v>2454</v>
      </c>
      <c r="G121" s="66">
        <f t="shared" ref="G121:G148" si="14">H121*E121</f>
        <v>829.707484931507</v>
      </c>
      <c r="H121" s="29">
        <f t="shared" ref="H121:H148" si="15">F121/C121</f>
        <v>39.264000000000003</v>
      </c>
      <c r="I121" s="29">
        <f t="shared" si="13"/>
        <v>1624.292515068493</v>
      </c>
      <c r="J121" s="29">
        <v>1493.72</v>
      </c>
      <c r="K121" s="29">
        <v>74.36</v>
      </c>
      <c r="L121" s="29">
        <v>1568.08</v>
      </c>
      <c r="M121" s="29">
        <v>885.92</v>
      </c>
      <c r="N121" s="42" t="s">
        <v>15</v>
      </c>
      <c r="O121" s="29">
        <v>33</v>
      </c>
    </row>
    <row r="122" spans="1:15" x14ac:dyDescent="0.4">
      <c r="A122" s="26">
        <v>135</v>
      </c>
      <c r="B122" s="27" t="s">
        <v>112</v>
      </c>
      <c r="C122" s="42" t="s">
        <v>653</v>
      </c>
      <c r="D122" s="28">
        <v>36068</v>
      </c>
      <c r="E122" s="75">
        <f t="shared" si="12"/>
        <v>20.761643835616439</v>
      </c>
      <c r="F122" s="29">
        <v>42255</v>
      </c>
      <c r="G122" s="66">
        <f t="shared" si="14"/>
        <v>14036.532164383563</v>
      </c>
      <c r="H122" s="29">
        <f t="shared" si="15"/>
        <v>676.08</v>
      </c>
      <c r="I122" s="29">
        <f t="shared" si="13"/>
        <v>28218.467835616437</v>
      </c>
      <c r="J122" s="29">
        <v>25288.9</v>
      </c>
      <c r="K122" s="29">
        <v>1280.45</v>
      </c>
      <c r="L122" s="29">
        <v>26569.35</v>
      </c>
      <c r="M122" s="29">
        <v>15685.65</v>
      </c>
      <c r="N122" s="42" t="s">
        <v>15</v>
      </c>
      <c r="O122" s="29">
        <v>33</v>
      </c>
    </row>
    <row r="123" spans="1:15" x14ac:dyDescent="0.4">
      <c r="A123" s="26">
        <v>136</v>
      </c>
      <c r="B123" s="27" t="s">
        <v>113</v>
      </c>
      <c r="C123" s="42" t="s">
        <v>653</v>
      </c>
      <c r="D123" s="28">
        <v>36341</v>
      </c>
      <c r="E123" s="75">
        <f t="shared" si="12"/>
        <v>20.013698630136986</v>
      </c>
      <c r="F123" s="29">
        <v>37044</v>
      </c>
      <c r="G123" s="66">
        <f t="shared" si="14"/>
        <v>11862.199232876712</v>
      </c>
      <c r="H123" s="29">
        <f t="shared" si="15"/>
        <v>592.70399999999995</v>
      </c>
      <c r="I123" s="29">
        <f t="shared" si="13"/>
        <v>25181.800767123288</v>
      </c>
      <c r="J123" s="29">
        <v>21328.1</v>
      </c>
      <c r="K123" s="29">
        <v>1122.55</v>
      </c>
      <c r="L123" s="29">
        <v>22450.65</v>
      </c>
      <c r="M123" s="29">
        <v>14593.35</v>
      </c>
      <c r="N123" s="42" t="s">
        <v>15</v>
      </c>
      <c r="O123" s="29">
        <v>33</v>
      </c>
    </row>
    <row r="124" spans="1:15" x14ac:dyDescent="0.4">
      <c r="A124" s="26">
        <v>140</v>
      </c>
      <c r="B124" s="27" t="s">
        <v>116</v>
      </c>
      <c r="C124" s="42" t="s">
        <v>653</v>
      </c>
      <c r="D124" s="28">
        <v>36373</v>
      </c>
      <c r="E124" s="75">
        <f t="shared" si="12"/>
        <v>19.926027397260274</v>
      </c>
      <c r="F124" s="29">
        <v>3436</v>
      </c>
      <c r="G124" s="66">
        <f t="shared" si="14"/>
        <v>1095.4532821917808</v>
      </c>
      <c r="H124" s="29">
        <f t="shared" si="15"/>
        <v>54.975999999999999</v>
      </c>
      <c r="I124" s="29">
        <f t="shared" si="13"/>
        <v>2340.546717808219</v>
      </c>
      <c r="J124" s="29">
        <v>1969.24</v>
      </c>
      <c r="K124" s="29">
        <v>104.12</v>
      </c>
      <c r="L124" s="29">
        <v>2073.36</v>
      </c>
      <c r="M124" s="29">
        <v>1362.64</v>
      </c>
      <c r="N124" s="42" t="s">
        <v>15</v>
      </c>
      <c r="O124" s="29">
        <v>33</v>
      </c>
    </row>
    <row r="125" spans="1:15" x14ac:dyDescent="0.4">
      <c r="A125" s="26">
        <v>141</v>
      </c>
      <c r="B125" s="27" t="s">
        <v>117</v>
      </c>
      <c r="C125" s="42" t="s">
        <v>653</v>
      </c>
      <c r="D125" s="28">
        <v>36495</v>
      </c>
      <c r="E125" s="75">
        <f t="shared" si="12"/>
        <v>19.591780821917808</v>
      </c>
      <c r="F125" s="29">
        <v>34146</v>
      </c>
      <c r="G125" s="66">
        <f t="shared" si="14"/>
        <v>10703.695167123287</v>
      </c>
      <c r="H125" s="29">
        <f t="shared" si="15"/>
        <v>546.33600000000001</v>
      </c>
      <c r="I125" s="29">
        <f t="shared" si="13"/>
        <v>23442.304832876711</v>
      </c>
      <c r="J125" s="29">
        <v>19228.46</v>
      </c>
      <c r="K125" s="29">
        <v>1034.73</v>
      </c>
      <c r="L125" s="29">
        <v>20263.189999999999</v>
      </c>
      <c r="M125" s="29">
        <v>13882.81</v>
      </c>
      <c r="N125" s="42" t="s">
        <v>15</v>
      </c>
      <c r="O125" s="29">
        <v>33</v>
      </c>
    </row>
    <row r="126" spans="1:15" x14ac:dyDescent="0.4">
      <c r="A126" s="26">
        <v>142</v>
      </c>
      <c r="B126" s="27" t="s">
        <v>118</v>
      </c>
      <c r="C126" s="42" t="s">
        <v>653</v>
      </c>
      <c r="D126" s="28">
        <v>36707</v>
      </c>
      <c r="E126" s="75">
        <f t="shared" si="12"/>
        <v>19.010958904109589</v>
      </c>
      <c r="F126" s="29">
        <v>3094</v>
      </c>
      <c r="G126" s="66">
        <f t="shared" si="14"/>
        <v>941.11850958904108</v>
      </c>
      <c r="H126" s="29">
        <f t="shared" si="15"/>
        <v>49.503999999999998</v>
      </c>
      <c r="I126" s="29">
        <f t="shared" si="13"/>
        <v>2152.881490410959</v>
      </c>
      <c r="J126" s="29">
        <v>1687.52</v>
      </c>
      <c r="K126" s="29">
        <v>93.76</v>
      </c>
      <c r="L126" s="29">
        <v>1781.28</v>
      </c>
      <c r="M126" s="29">
        <v>1312.72</v>
      </c>
      <c r="N126" s="42" t="s">
        <v>15</v>
      </c>
      <c r="O126" s="29">
        <v>33</v>
      </c>
    </row>
    <row r="127" spans="1:15" x14ac:dyDescent="0.4">
      <c r="A127" s="26">
        <v>143</v>
      </c>
      <c r="B127" s="27" t="s">
        <v>119</v>
      </c>
      <c r="C127" s="42" t="s">
        <v>653</v>
      </c>
      <c r="D127" s="28">
        <v>36860</v>
      </c>
      <c r="E127" s="75">
        <f t="shared" si="12"/>
        <v>18.591780821917808</v>
      </c>
      <c r="F127" s="29">
        <v>36091</v>
      </c>
      <c r="G127" s="66">
        <f t="shared" si="14"/>
        <v>10735.935386301371</v>
      </c>
      <c r="H127" s="29">
        <f t="shared" si="15"/>
        <v>577.45600000000002</v>
      </c>
      <c r="I127" s="29">
        <f t="shared" si="13"/>
        <v>25355.064613698629</v>
      </c>
      <c r="J127" s="29">
        <v>19230.34</v>
      </c>
      <c r="K127" s="29">
        <v>1093.67</v>
      </c>
      <c r="L127" s="29">
        <v>20324.009999999998</v>
      </c>
      <c r="M127" s="29">
        <v>15766.99</v>
      </c>
      <c r="N127" s="42" t="s">
        <v>15</v>
      </c>
      <c r="O127" s="29">
        <v>33</v>
      </c>
    </row>
    <row r="128" spans="1:15" x14ac:dyDescent="0.4">
      <c r="A128" s="26">
        <v>146</v>
      </c>
      <c r="B128" s="27" t="s">
        <v>120</v>
      </c>
      <c r="C128" s="42" t="s">
        <v>653</v>
      </c>
      <c r="D128" s="28">
        <v>37622</v>
      </c>
      <c r="E128" s="75">
        <f t="shared" si="12"/>
        <v>16.504109589041096</v>
      </c>
      <c r="F128" s="29">
        <v>24754</v>
      </c>
      <c r="G128" s="66">
        <f t="shared" si="14"/>
        <v>6536.6836602739731</v>
      </c>
      <c r="H128" s="29">
        <f t="shared" si="15"/>
        <v>396.06400000000002</v>
      </c>
      <c r="I128" s="29">
        <f t="shared" si="13"/>
        <v>18217.316339726029</v>
      </c>
      <c r="J128" s="29">
        <v>11627.24</v>
      </c>
      <c r="K128" s="29">
        <v>750.12</v>
      </c>
      <c r="L128" s="29">
        <v>12377.36</v>
      </c>
      <c r="M128" s="29">
        <v>12376.64</v>
      </c>
      <c r="N128" s="42" t="s">
        <v>15</v>
      </c>
      <c r="O128" s="29">
        <v>33</v>
      </c>
    </row>
    <row r="129" spans="1:15" x14ac:dyDescent="0.4">
      <c r="A129" s="26">
        <v>147</v>
      </c>
      <c r="B129" s="27" t="s">
        <v>121</v>
      </c>
      <c r="C129" s="42" t="s">
        <v>653</v>
      </c>
      <c r="D129" s="28">
        <v>37773</v>
      </c>
      <c r="E129" s="75">
        <f t="shared" si="12"/>
        <v>16.090410958904108</v>
      </c>
      <c r="F129" s="29">
        <v>5025</v>
      </c>
      <c r="G129" s="66">
        <f t="shared" si="14"/>
        <v>1293.6690410958904</v>
      </c>
      <c r="H129" s="29">
        <f t="shared" si="15"/>
        <v>80.400000000000006</v>
      </c>
      <c r="I129" s="29">
        <f t="shared" si="13"/>
        <v>3731.3309589041096</v>
      </c>
      <c r="J129" s="29">
        <v>2296.54</v>
      </c>
      <c r="K129" s="29">
        <v>152.27000000000001</v>
      </c>
      <c r="L129" s="29">
        <v>2448.81</v>
      </c>
      <c r="M129" s="29">
        <v>2576.19</v>
      </c>
      <c r="N129" s="42" t="s">
        <v>15</v>
      </c>
      <c r="O129" s="29">
        <v>33</v>
      </c>
    </row>
    <row r="130" spans="1:15" x14ac:dyDescent="0.4">
      <c r="A130" s="26">
        <v>149</v>
      </c>
      <c r="B130" s="27" t="s">
        <v>122</v>
      </c>
      <c r="C130" s="42" t="s">
        <v>653</v>
      </c>
      <c r="D130" s="28">
        <v>37924</v>
      </c>
      <c r="E130" s="75">
        <f t="shared" si="12"/>
        <v>15.676712328767124</v>
      </c>
      <c r="F130" s="32">
        <v>27962</v>
      </c>
      <c r="G130" s="69">
        <f t="shared" si="14"/>
        <v>7013.6356821917807</v>
      </c>
      <c r="H130" s="32">
        <f t="shared" si="15"/>
        <v>447.392</v>
      </c>
      <c r="I130" s="32">
        <f t="shared" si="13"/>
        <v>20948.36431780822</v>
      </c>
      <c r="J130" s="29">
        <v>12427.66</v>
      </c>
      <c r="K130" s="29">
        <v>847.33</v>
      </c>
      <c r="L130" s="29">
        <v>13274.99</v>
      </c>
      <c r="M130" s="29">
        <v>14687.01</v>
      </c>
      <c r="N130" s="42" t="s">
        <v>15</v>
      </c>
      <c r="O130" s="29">
        <v>33</v>
      </c>
    </row>
    <row r="131" spans="1:15" x14ac:dyDescent="0.4">
      <c r="A131" s="26">
        <v>150</v>
      </c>
      <c r="B131" s="27" t="s">
        <v>123</v>
      </c>
      <c r="C131" s="42" t="s">
        <v>653</v>
      </c>
      <c r="D131" s="28">
        <v>37985</v>
      </c>
      <c r="E131" s="75">
        <f t="shared" si="12"/>
        <v>15.509589041095891</v>
      </c>
      <c r="F131" s="29">
        <v>35170</v>
      </c>
      <c r="G131" s="66">
        <f t="shared" si="14"/>
        <v>8727.5559452054804</v>
      </c>
      <c r="H131" s="29">
        <f t="shared" si="15"/>
        <v>562.72</v>
      </c>
      <c r="I131" s="29">
        <f t="shared" si="13"/>
        <v>26442.44405479452</v>
      </c>
      <c r="J131" s="29">
        <v>15453.52</v>
      </c>
      <c r="K131" s="29">
        <v>1065.76</v>
      </c>
      <c r="L131" s="29">
        <v>16519.28</v>
      </c>
      <c r="M131" s="29">
        <v>18650.72</v>
      </c>
      <c r="N131" s="42" t="s">
        <v>15</v>
      </c>
      <c r="O131" s="29">
        <v>33</v>
      </c>
    </row>
    <row r="132" spans="1:15" x14ac:dyDescent="0.4">
      <c r="A132" s="26">
        <v>151</v>
      </c>
      <c r="B132" s="27" t="s">
        <v>124</v>
      </c>
      <c r="C132" s="42" t="s">
        <v>653</v>
      </c>
      <c r="D132" s="28">
        <v>38352</v>
      </c>
      <c r="E132" s="75">
        <f t="shared" ref="E132:E148" si="16">(B$2-D132)/365</f>
        <v>14.504109589041096</v>
      </c>
      <c r="F132" s="29">
        <v>41325</v>
      </c>
      <c r="G132" s="66">
        <f t="shared" si="14"/>
        <v>9590.1172602739734</v>
      </c>
      <c r="H132" s="29">
        <f t="shared" si="15"/>
        <v>661.2</v>
      </c>
      <c r="I132" s="29">
        <f t="shared" ref="I132:I148" si="17">F132-G132</f>
        <v>31734.882739726025</v>
      </c>
      <c r="J132" s="29">
        <v>13947.26</v>
      </c>
      <c r="K132" s="29">
        <v>1033.1300000000001</v>
      </c>
      <c r="L132" s="29">
        <v>14980.39</v>
      </c>
      <c r="M132" s="29">
        <v>26344.61</v>
      </c>
      <c r="N132" s="42" t="s">
        <v>15</v>
      </c>
      <c r="O132" s="29">
        <v>40</v>
      </c>
    </row>
    <row r="133" spans="1:15" x14ac:dyDescent="0.4">
      <c r="A133" s="26">
        <v>156</v>
      </c>
      <c r="B133" s="27" t="s">
        <v>129</v>
      </c>
      <c r="C133" s="42" t="s">
        <v>653</v>
      </c>
      <c r="D133" s="28">
        <v>38717</v>
      </c>
      <c r="E133" s="75">
        <f t="shared" si="16"/>
        <v>13.504109589041096</v>
      </c>
      <c r="F133" s="32">
        <v>37310</v>
      </c>
      <c r="G133" s="66">
        <f t="shared" si="14"/>
        <v>8061.4132602739737</v>
      </c>
      <c r="H133" s="29">
        <f t="shared" si="15"/>
        <v>596.96</v>
      </c>
      <c r="I133" s="29">
        <f t="shared" si="17"/>
        <v>29248.586739726026</v>
      </c>
      <c r="J133" s="32">
        <v>11659.5</v>
      </c>
      <c r="K133" s="32">
        <v>932.75</v>
      </c>
      <c r="L133" s="32">
        <v>12592.25</v>
      </c>
      <c r="M133" s="32">
        <v>24717.75</v>
      </c>
      <c r="N133" s="42" t="s">
        <v>15</v>
      </c>
      <c r="O133" s="29">
        <v>40</v>
      </c>
    </row>
    <row r="134" spans="1:15" x14ac:dyDescent="0.4">
      <c r="A134" s="26">
        <v>155</v>
      </c>
      <c r="B134" s="27" t="s">
        <v>128</v>
      </c>
      <c r="C134" s="42" t="s">
        <v>653</v>
      </c>
      <c r="D134" s="28">
        <v>38717</v>
      </c>
      <c r="E134" s="75">
        <f t="shared" si="16"/>
        <v>13.504109589041096</v>
      </c>
      <c r="F134" s="29">
        <v>29384</v>
      </c>
      <c r="G134" s="66">
        <f t="shared" si="14"/>
        <v>6348.8760986301377</v>
      </c>
      <c r="H134" s="29">
        <f t="shared" si="15"/>
        <v>470.14400000000001</v>
      </c>
      <c r="I134" s="29">
        <f t="shared" si="17"/>
        <v>23035.123901369861</v>
      </c>
      <c r="J134" s="29">
        <v>9182.2000000000007</v>
      </c>
      <c r="K134" s="29">
        <v>734.6</v>
      </c>
      <c r="L134" s="29">
        <v>9916.7999999999993</v>
      </c>
      <c r="M134" s="29">
        <v>19467.2</v>
      </c>
      <c r="N134" s="42" t="s">
        <v>15</v>
      </c>
      <c r="O134" s="29">
        <v>40</v>
      </c>
    </row>
    <row r="135" spans="1:15" x14ac:dyDescent="0.4">
      <c r="A135" s="26">
        <v>160</v>
      </c>
      <c r="B135" s="27" t="s">
        <v>131</v>
      </c>
      <c r="C135" s="42" t="s">
        <v>653</v>
      </c>
      <c r="D135" s="28">
        <v>39263</v>
      </c>
      <c r="E135" s="75">
        <f t="shared" si="16"/>
        <v>12.008219178082191</v>
      </c>
      <c r="F135" s="29">
        <v>214979</v>
      </c>
      <c r="G135" s="66">
        <f t="shared" si="14"/>
        <v>41304.239210958905</v>
      </c>
      <c r="H135" s="29">
        <f t="shared" si="15"/>
        <v>3439.6640000000002</v>
      </c>
      <c r="I135" s="29">
        <f t="shared" si="17"/>
        <v>173674.76078904109</v>
      </c>
      <c r="J135" s="29">
        <v>71660.039999999994</v>
      </c>
      <c r="K135" s="29">
        <v>6514.52</v>
      </c>
      <c r="L135" s="29">
        <v>78174.559999999998</v>
      </c>
      <c r="M135" s="29">
        <v>136804.44</v>
      </c>
      <c r="N135" s="42" t="s">
        <v>15</v>
      </c>
      <c r="O135" s="29">
        <v>33</v>
      </c>
    </row>
    <row r="136" spans="1:15" x14ac:dyDescent="0.4">
      <c r="A136" s="26">
        <v>157</v>
      </c>
      <c r="B136" s="27" t="s">
        <v>63</v>
      </c>
      <c r="C136" s="42" t="s">
        <v>653</v>
      </c>
      <c r="D136" s="28">
        <v>39263</v>
      </c>
      <c r="E136" s="75">
        <f t="shared" si="16"/>
        <v>12.008219178082191</v>
      </c>
      <c r="F136" s="29">
        <v>12148</v>
      </c>
      <c r="G136" s="66">
        <f t="shared" si="14"/>
        <v>2334.0135452054792</v>
      </c>
      <c r="H136" s="29">
        <f t="shared" si="15"/>
        <v>194.36799999999999</v>
      </c>
      <c r="I136" s="29">
        <f t="shared" si="17"/>
        <v>9813.9864547945217</v>
      </c>
      <c r="J136" s="29">
        <v>3340.4</v>
      </c>
      <c r="K136" s="29">
        <v>303.7</v>
      </c>
      <c r="L136" s="29">
        <v>3644.1</v>
      </c>
      <c r="M136" s="29">
        <v>8503.9</v>
      </c>
      <c r="N136" s="42" t="s">
        <v>15</v>
      </c>
      <c r="O136" s="29">
        <v>40</v>
      </c>
    </row>
    <row r="137" spans="1:15" x14ac:dyDescent="0.4">
      <c r="A137" s="26">
        <v>170</v>
      </c>
      <c r="B137" s="27" t="s">
        <v>136</v>
      </c>
      <c r="C137" s="42" t="s">
        <v>653</v>
      </c>
      <c r="D137" s="28">
        <v>39264</v>
      </c>
      <c r="E137" s="75">
        <f t="shared" si="16"/>
        <v>12.005479452054795</v>
      </c>
      <c r="F137" s="29">
        <v>33912</v>
      </c>
      <c r="G137" s="66">
        <f t="shared" si="14"/>
        <v>6514.077106849315</v>
      </c>
      <c r="H137" s="29">
        <f t="shared" si="15"/>
        <v>542.59199999999998</v>
      </c>
      <c r="I137" s="29">
        <f t="shared" si="17"/>
        <v>27397.922893150684</v>
      </c>
      <c r="J137" s="29">
        <v>11304.28</v>
      </c>
      <c r="K137" s="29">
        <v>1027.6400000000001</v>
      </c>
      <c r="L137" s="29">
        <v>12331.92</v>
      </c>
      <c r="M137" s="29">
        <v>21580.080000000002</v>
      </c>
      <c r="N137" s="42" t="s">
        <v>15</v>
      </c>
      <c r="O137" s="29">
        <v>33</v>
      </c>
    </row>
    <row r="138" spans="1:15" x14ac:dyDescent="0.4">
      <c r="A138" s="26">
        <v>729</v>
      </c>
      <c r="B138" s="27" t="s">
        <v>616</v>
      </c>
      <c r="C138" s="42" t="s">
        <v>653</v>
      </c>
      <c r="D138" s="28">
        <v>39294</v>
      </c>
      <c r="E138" s="75">
        <f t="shared" si="16"/>
        <v>11.923287671232877</v>
      </c>
      <c r="F138" s="29">
        <v>4823</v>
      </c>
      <c r="G138" s="66">
        <f t="shared" si="14"/>
        <v>920.09626301369872</v>
      </c>
      <c r="H138" s="29">
        <f t="shared" si="15"/>
        <v>77.168000000000006</v>
      </c>
      <c r="I138" s="29">
        <f t="shared" si="17"/>
        <v>3902.9037369863013</v>
      </c>
      <c r="J138" s="29">
        <v>1754.54</v>
      </c>
      <c r="K138" s="29">
        <v>160.77000000000001</v>
      </c>
      <c r="L138" s="29">
        <v>1915.31</v>
      </c>
      <c r="M138" s="29">
        <v>2907.69</v>
      </c>
      <c r="N138" s="42" t="s">
        <v>15</v>
      </c>
      <c r="O138" s="29">
        <v>30</v>
      </c>
    </row>
    <row r="139" spans="1:15" x14ac:dyDescent="0.4">
      <c r="A139" s="26">
        <v>730</v>
      </c>
      <c r="B139" s="27" t="s">
        <v>617</v>
      </c>
      <c r="C139" s="42" t="s">
        <v>653</v>
      </c>
      <c r="D139" s="28">
        <v>39325</v>
      </c>
      <c r="E139" s="75">
        <f t="shared" si="16"/>
        <v>11.838356164383562</v>
      </c>
      <c r="F139" s="29">
        <v>3824</v>
      </c>
      <c r="G139" s="66">
        <f t="shared" si="14"/>
        <v>724.31798356164381</v>
      </c>
      <c r="H139" s="29">
        <f t="shared" si="15"/>
        <v>61.183999999999997</v>
      </c>
      <c r="I139" s="29">
        <f t="shared" si="17"/>
        <v>3099.6820164383562</v>
      </c>
      <c r="J139" s="29">
        <v>1035.2</v>
      </c>
      <c r="K139" s="29">
        <v>95.6</v>
      </c>
      <c r="L139" s="29">
        <v>1130.8</v>
      </c>
      <c r="M139" s="29">
        <v>2693.2</v>
      </c>
      <c r="N139" s="42" t="s">
        <v>15</v>
      </c>
      <c r="O139" s="29">
        <v>40</v>
      </c>
    </row>
    <row r="140" spans="1:15" x14ac:dyDescent="0.4">
      <c r="A140" s="26">
        <v>162</v>
      </c>
      <c r="B140" s="27" t="s">
        <v>133</v>
      </c>
      <c r="C140" s="42" t="s">
        <v>653</v>
      </c>
      <c r="D140" s="28">
        <v>39386</v>
      </c>
      <c r="E140" s="75">
        <f t="shared" si="16"/>
        <v>11.671232876712329</v>
      </c>
      <c r="F140" s="29">
        <v>538</v>
      </c>
      <c r="G140" s="66">
        <f t="shared" si="14"/>
        <v>100.46597260273974</v>
      </c>
      <c r="H140" s="29">
        <f t="shared" si="15"/>
        <v>8.6080000000000005</v>
      </c>
      <c r="I140" s="29">
        <f t="shared" si="17"/>
        <v>437.53402739726027</v>
      </c>
      <c r="J140" s="29">
        <v>190.86</v>
      </c>
      <c r="K140" s="29">
        <v>17.93</v>
      </c>
      <c r="L140" s="29">
        <v>208.79</v>
      </c>
      <c r="M140" s="29">
        <v>329.21</v>
      </c>
      <c r="N140" s="42" t="s">
        <v>15</v>
      </c>
      <c r="O140" s="29">
        <v>30</v>
      </c>
    </row>
    <row r="141" spans="1:15" x14ac:dyDescent="0.4">
      <c r="A141" s="26">
        <v>167</v>
      </c>
      <c r="B141" s="27" t="s">
        <v>136</v>
      </c>
      <c r="C141" s="42" t="s">
        <v>653</v>
      </c>
      <c r="D141" s="28">
        <v>39507</v>
      </c>
      <c r="E141" s="75">
        <f t="shared" si="16"/>
        <v>11.33972602739726</v>
      </c>
      <c r="F141" s="29">
        <v>9642</v>
      </c>
      <c r="G141" s="66">
        <f t="shared" si="14"/>
        <v>1749.40221369863</v>
      </c>
      <c r="H141" s="29">
        <f t="shared" si="15"/>
        <v>154.27199999999999</v>
      </c>
      <c r="I141" s="29">
        <f t="shared" si="17"/>
        <v>7892.5977863013704</v>
      </c>
      <c r="J141" s="29">
        <v>3019.36</v>
      </c>
      <c r="K141" s="29">
        <v>292.18</v>
      </c>
      <c r="L141" s="29">
        <v>3311.54</v>
      </c>
      <c r="M141" s="29">
        <v>6330.46</v>
      </c>
      <c r="N141" s="42" t="s">
        <v>15</v>
      </c>
      <c r="O141" s="29">
        <v>33</v>
      </c>
    </row>
    <row r="142" spans="1:15" x14ac:dyDescent="0.4">
      <c r="A142" s="26">
        <v>171</v>
      </c>
      <c r="B142" s="27" t="s">
        <v>137</v>
      </c>
      <c r="C142" s="42" t="s">
        <v>653</v>
      </c>
      <c r="D142" s="28">
        <v>39813</v>
      </c>
      <c r="E142" s="75">
        <f t="shared" si="16"/>
        <v>10.501369863013698</v>
      </c>
      <c r="F142" s="29">
        <v>42736</v>
      </c>
      <c r="G142" s="66">
        <f t="shared" si="14"/>
        <v>7180.5846794520539</v>
      </c>
      <c r="H142" s="29">
        <f t="shared" si="15"/>
        <v>683.77599999999995</v>
      </c>
      <c r="I142" s="29">
        <f t="shared" si="17"/>
        <v>35555.415320547945</v>
      </c>
      <c r="J142" s="29">
        <v>13533.06</v>
      </c>
      <c r="K142" s="29">
        <v>1424.53</v>
      </c>
      <c r="L142" s="29">
        <v>14957.59</v>
      </c>
      <c r="M142" s="29">
        <v>27778.41</v>
      </c>
      <c r="N142" s="42" t="s">
        <v>15</v>
      </c>
      <c r="O142" s="29">
        <v>30</v>
      </c>
    </row>
    <row r="143" spans="1:15" x14ac:dyDescent="0.4">
      <c r="A143" s="26">
        <v>172</v>
      </c>
      <c r="B143" s="27" t="s">
        <v>137</v>
      </c>
      <c r="C143" s="42" t="s">
        <v>653</v>
      </c>
      <c r="D143" s="28">
        <v>40179</v>
      </c>
      <c r="E143" s="75">
        <f t="shared" si="16"/>
        <v>9.4986301369863018</v>
      </c>
      <c r="F143" s="29">
        <v>20736</v>
      </c>
      <c r="G143" s="66">
        <f t="shared" si="14"/>
        <v>3151.4175123287673</v>
      </c>
      <c r="H143" s="29">
        <f t="shared" si="15"/>
        <v>331.77600000000001</v>
      </c>
      <c r="I143" s="29">
        <f t="shared" si="17"/>
        <v>17584.582487671232</v>
      </c>
      <c r="J143" s="29">
        <v>5875.4</v>
      </c>
      <c r="K143" s="29">
        <v>691.2</v>
      </c>
      <c r="L143" s="29">
        <v>6566.6</v>
      </c>
      <c r="M143" s="29">
        <v>14169.4</v>
      </c>
      <c r="N143" s="42" t="s">
        <v>15</v>
      </c>
      <c r="O143" s="29">
        <v>30</v>
      </c>
    </row>
    <row r="144" spans="1:15" x14ac:dyDescent="0.4">
      <c r="A144" s="26">
        <v>174</v>
      </c>
      <c r="B144" s="27" t="s">
        <v>139</v>
      </c>
      <c r="C144" s="42" t="s">
        <v>653</v>
      </c>
      <c r="D144" s="28">
        <v>40558</v>
      </c>
      <c r="E144" s="75">
        <f t="shared" si="16"/>
        <v>8.4602739726027405</v>
      </c>
      <c r="F144" s="29">
        <v>46488</v>
      </c>
      <c r="G144" s="66">
        <f t="shared" si="14"/>
        <v>6292.8194630136995</v>
      </c>
      <c r="H144" s="29">
        <f t="shared" si="15"/>
        <v>743.80799999999999</v>
      </c>
      <c r="I144" s="29">
        <f t="shared" si="17"/>
        <v>40195.1805369863</v>
      </c>
      <c r="J144" s="29">
        <v>11622.2</v>
      </c>
      <c r="K144" s="29">
        <v>1549.6</v>
      </c>
      <c r="L144" s="29">
        <v>13171.8</v>
      </c>
      <c r="M144" s="29">
        <v>33316.199999999997</v>
      </c>
      <c r="N144" s="42" t="s">
        <v>15</v>
      </c>
      <c r="O144" s="29">
        <v>30</v>
      </c>
    </row>
    <row r="145" spans="1:15" x14ac:dyDescent="0.4">
      <c r="A145" s="26">
        <v>177</v>
      </c>
      <c r="B145" s="27" t="s">
        <v>142</v>
      </c>
      <c r="C145" s="42" t="s">
        <v>653</v>
      </c>
      <c r="D145" s="28">
        <v>41075</v>
      </c>
      <c r="E145" s="75">
        <f t="shared" si="16"/>
        <v>7.043835616438356</v>
      </c>
      <c r="F145" s="29">
        <v>15267</v>
      </c>
      <c r="G145" s="66">
        <f t="shared" si="14"/>
        <v>1720.6118136986299</v>
      </c>
      <c r="H145" s="29">
        <f t="shared" si="15"/>
        <v>244.27199999999999</v>
      </c>
      <c r="I145" s="29">
        <f t="shared" si="17"/>
        <v>13546.38818630137</v>
      </c>
      <c r="J145" s="29">
        <v>3095.8</v>
      </c>
      <c r="K145" s="29">
        <v>508.9</v>
      </c>
      <c r="L145" s="29">
        <v>3604.7</v>
      </c>
      <c r="M145" s="29">
        <v>11662.3</v>
      </c>
      <c r="N145" s="42" t="s">
        <v>15</v>
      </c>
      <c r="O145" s="29">
        <v>30</v>
      </c>
    </row>
    <row r="146" spans="1:15" x14ac:dyDescent="0.4">
      <c r="A146" s="26">
        <v>178</v>
      </c>
      <c r="B146" s="27" t="s">
        <v>143</v>
      </c>
      <c r="C146" s="42" t="s">
        <v>653</v>
      </c>
      <c r="D146" s="28">
        <v>41455</v>
      </c>
      <c r="E146" s="75">
        <f t="shared" si="16"/>
        <v>6.0027397260273974</v>
      </c>
      <c r="F146" s="29">
        <v>26418</v>
      </c>
      <c r="G146" s="66">
        <f t="shared" si="14"/>
        <v>2537.2860493150683</v>
      </c>
      <c r="H146" s="29">
        <f t="shared" si="15"/>
        <v>422.68799999999999</v>
      </c>
      <c r="I146" s="29">
        <f t="shared" si="17"/>
        <v>23880.713950684931</v>
      </c>
      <c r="J146" s="29">
        <v>4003.1</v>
      </c>
      <c r="K146" s="29">
        <v>800.55</v>
      </c>
      <c r="L146" s="29">
        <v>4803.6499999999996</v>
      </c>
      <c r="M146" s="29">
        <v>21614.35</v>
      </c>
      <c r="N146" s="42" t="s">
        <v>15</v>
      </c>
      <c r="O146" s="29">
        <v>33</v>
      </c>
    </row>
    <row r="147" spans="1:15" x14ac:dyDescent="0.4">
      <c r="A147" s="26">
        <v>181</v>
      </c>
      <c r="B147" s="27" t="s">
        <v>146</v>
      </c>
      <c r="C147" s="42" t="s">
        <v>653</v>
      </c>
      <c r="D147" s="28">
        <v>41455</v>
      </c>
      <c r="E147" s="75">
        <f t="shared" si="16"/>
        <v>6.0027397260273974</v>
      </c>
      <c r="F147" s="29">
        <v>132121</v>
      </c>
      <c r="G147" s="66">
        <f t="shared" si="14"/>
        <v>12689.407605479453</v>
      </c>
      <c r="H147" s="29">
        <f t="shared" si="15"/>
        <v>2113.9360000000001</v>
      </c>
      <c r="I147" s="29">
        <f t="shared" si="17"/>
        <v>119431.59239452054</v>
      </c>
      <c r="J147" s="29">
        <v>20018.34</v>
      </c>
      <c r="K147" s="29">
        <v>4003.67</v>
      </c>
      <c r="L147" s="29">
        <v>24022.01</v>
      </c>
      <c r="M147" s="29">
        <v>108098.99</v>
      </c>
      <c r="N147" s="42" t="s">
        <v>15</v>
      </c>
      <c r="O147" s="29">
        <v>33</v>
      </c>
    </row>
    <row r="148" spans="1:15" x14ac:dyDescent="0.4">
      <c r="A148" s="26">
        <v>184</v>
      </c>
      <c r="B148" s="27" t="s">
        <v>149</v>
      </c>
      <c r="C148" s="42" t="s">
        <v>653</v>
      </c>
      <c r="D148" s="28">
        <v>42185</v>
      </c>
      <c r="E148" s="75">
        <f t="shared" si="16"/>
        <v>4.0027397260273974</v>
      </c>
      <c r="F148" s="29">
        <v>13516</v>
      </c>
      <c r="G148" s="66">
        <f t="shared" si="14"/>
        <v>865.61648219178085</v>
      </c>
      <c r="H148" s="29">
        <f t="shared" si="15"/>
        <v>216.256</v>
      </c>
      <c r="I148" s="29">
        <f t="shared" si="17"/>
        <v>12650.383517808219</v>
      </c>
      <c r="J148" s="29">
        <v>1229.1600000000001</v>
      </c>
      <c r="K148" s="29">
        <v>409.58</v>
      </c>
      <c r="L148" s="29">
        <v>1638.74</v>
      </c>
      <c r="M148" s="29">
        <v>11877.26</v>
      </c>
      <c r="N148" s="42" t="s">
        <v>15</v>
      </c>
      <c r="O148" s="29">
        <v>33</v>
      </c>
    </row>
    <row r="149" spans="1:15" ht="13.5" thickBot="1" x14ac:dyDescent="0.45">
      <c r="A149" s="37" t="s">
        <v>630</v>
      </c>
      <c r="F149" s="36">
        <f t="shared" ref="F149:M149" si="18">SUM(F6:F148)</f>
        <v>4265308</v>
      </c>
      <c r="G149" s="36">
        <f t="shared" si="18"/>
        <v>2353913.9198415941</v>
      </c>
      <c r="H149" s="36">
        <f t="shared" si="18"/>
        <v>97118.94569696972</v>
      </c>
      <c r="I149" s="36">
        <f t="shared" si="18"/>
        <v>1911394.0801584062</v>
      </c>
      <c r="J149" s="36">
        <f t="shared" si="18"/>
        <v>2932660.2200000025</v>
      </c>
      <c r="K149" s="36">
        <f t="shared" si="18"/>
        <v>78279.029999999984</v>
      </c>
      <c r="L149" s="36">
        <f t="shared" si="18"/>
        <v>3010939.25</v>
      </c>
      <c r="M149" s="36">
        <f t="shared" si="18"/>
        <v>1254368.7499999998</v>
      </c>
    </row>
    <row r="150" spans="1:15" ht="13.9" thickTop="1" thickBot="1" x14ac:dyDescent="0.45">
      <c r="F150" s="113">
        <v>4265308</v>
      </c>
      <c r="G150" s="113">
        <v>2355418.3811915317</v>
      </c>
      <c r="H150" s="113">
        <v>97329.719333333356</v>
      </c>
      <c r="I150" s="113">
        <v>1909889.6188084686</v>
      </c>
      <c r="J150" s="113">
        <v>2932660.2200000025</v>
      </c>
      <c r="K150" s="113">
        <v>78279.029999999984</v>
      </c>
      <c r="L150" s="113">
        <v>3010939.25</v>
      </c>
      <c r="M150" s="113">
        <v>1254368.7499999998</v>
      </c>
    </row>
    <row r="151" spans="1:15" ht="13.5" thickTop="1" x14ac:dyDescent="0.4">
      <c r="A151" s="25" t="s">
        <v>634</v>
      </c>
    </row>
    <row r="152" spans="1:15" x14ac:dyDescent="0.4">
      <c r="A152" s="26">
        <v>224</v>
      </c>
      <c r="B152" s="27" t="s">
        <v>187</v>
      </c>
      <c r="C152" s="42" t="s">
        <v>659</v>
      </c>
      <c r="D152" s="28">
        <v>41608</v>
      </c>
      <c r="E152" s="75">
        <f t="shared" ref="E152:E183" si="19">(B$2-D152)/365</f>
        <v>5.5835616438356164</v>
      </c>
      <c r="F152" s="29">
        <v>5358</v>
      </c>
      <c r="G152" s="66">
        <f t="shared" ref="G152:G175" si="20">H152*E152</f>
        <v>2991.672328767123</v>
      </c>
      <c r="H152" s="29">
        <f t="shared" ref="H152:H175" si="21">F152/C152</f>
        <v>535.79999999999995</v>
      </c>
      <c r="I152" s="29">
        <f t="shared" ref="I152:I183" si="22">F152-G152</f>
        <v>2366.327671232877</v>
      </c>
      <c r="J152" s="29">
        <v>3507.86</v>
      </c>
      <c r="K152" s="29">
        <v>765.43</v>
      </c>
      <c r="L152" s="29">
        <v>4273.29</v>
      </c>
      <c r="M152" s="29">
        <v>1084.71</v>
      </c>
      <c r="N152" s="42" t="s">
        <v>15</v>
      </c>
      <c r="O152" s="29">
        <v>7</v>
      </c>
    </row>
    <row r="153" spans="1:15" x14ac:dyDescent="0.4">
      <c r="A153" s="26">
        <v>232</v>
      </c>
      <c r="B153" s="27" t="s">
        <v>195</v>
      </c>
      <c r="C153" s="42" t="s">
        <v>659</v>
      </c>
      <c r="D153" s="28">
        <v>42551</v>
      </c>
      <c r="E153" s="75">
        <f t="shared" si="19"/>
        <v>3</v>
      </c>
      <c r="F153" s="29">
        <v>5940</v>
      </c>
      <c r="G153" s="66">
        <f t="shared" si="20"/>
        <v>1782</v>
      </c>
      <c r="H153" s="29">
        <f t="shared" si="21"/>
        <v>594</v>
      </c>
      <c r="I153" s="29">
        <f t="shared" si="22"/>
        <v>4158</v>
      </c>
      <c r="J153" s="29">
        <v>1697.14</v>
      </c>
      <c r="K153" s="29">
        <v>848.57</v>
      </c>
      <c r="L153" s="29">
        <v>2545.71</v>
      </c>
      <c r="M153" s="29">
        <v>3394.29</v>
      </c>
      <c r="N153" s="42" t="s">
        <v>15</v>
      </c>
      <c r="O153" s="29">
        <v>7</v>
      </c>
    </row>
    <row r="154" spans="1:15" x14ac:dyDescent="0.4">
      <c r="A154" s="26">
        <v>195</v>
      </c>
      <c r="B154" s="27" t="s">
        <v>159</v>
      </c>
      <c r="C154" s="42" t="s">
        <v>655</v>
      </c>
      <c r="D154" s="28">
        <v>36361</v>
      </c>
      <c r="E154" s="75">
        <f t="shared" si="19"/>
        <v>19.958904109589042</v>
      </c>
      <c r="F154" s="29">
        <v>3000</v>
      </c>
      <c r="G154" s="66">
        <f t="shared" si="20"/>
        <v>2993.8356164383563</v>
      </c>
      <c r="H154" s="29">
        <f t="shared" si="21"/>
        <v>150</v>
      </c>
      <c r="I154" s="29">
        <f t="shared" si="22"/>
        <v>6.1643835616437173</v>
      </c>
      <c r="J154" s="29">
        <v>3000</v>
      </c>
      <c r="K154" s="29">
        <v>0</v>
      </c>
      <c r="L154" s="29">
        <v>3000</v>
      </c>
      <c r="M154" s="29">
        <v>0</v>
      </c>
      <c r="N154" s="42" t="s">
        <v>15</v>
      </c>
      <c r="O154" s="29">
        <v>10</v>
      </c>
    </row>
    <row r="155" spans="1:15" x14ac:dyDescent="0.4">
      <c r="A155" s="26">
        <v>420</v>
      </c>
      <c r="B155" s="33" t="s">
        <v>367</v>
      </c>
      <c r="C155" s="85" t="s">
        <v>655</v>
      </c>
      <c r="D155" s="28">
        <v>36526</v>
      </c>
      <c r="E155" s="75">
        <f t="shared" si="19"/>
        <v>19.506849315068493</v>
      </c>
      <c r="F155" s="29">
        <v>11747</v>
      </c>
      <c r="G155" s="66">
        <f t="shared" si="20"/>
        <v>11457.34794520548</v>
      </c>
      <c r="H155" s="29">
        <f t="shared" si="21"/>
        <v>587.35</v>
      </c>
      <c r="I155" s="29">
        <f t="shared" si="22"/>
        <v>289.65205479452015</v>
      </c>
      <c r="J155" s="29">
        <v>11747</v>
      </c>
      <c r="K155" s="29">
        <v>0</v>
      </c>
      <c r="L155" s="29">
        <v>11747</v>
      </c>
      <c r="M155" s="29">
        <v>0</v>
      </c>
      <c r="N155" s="42" t="s">
        <v>15</v>
      </c>
      <c r="O155" s="29">
        <v>10</v>
      </c>
    </row>
    <row r="156" spans="1:15" x14ac:dyDescent="0.4">
      <c r="A156" s="26">
        <v>199</v>
      </c>
      <c r="B156" s="27" t="s">
        <v>162</v>
      </c>
      <c r="C156" s="42" t="s">
        <v>655</v>
      </c>
      <c r="D156" s="28">
        <v>37233</v>
      </c>
      <c r="E156" s="75">
        <f t="shared" si="19"/>
        <v>17.56986301369863</v>
      </c>
      <c r="F156" s="29">
        <v>153000</v>
      </c>
      <c r="G156" s="66">
        <f t="shared" si="20"/>
        <v>134409.45205479453</v>
      </c>
      <c r="H156" s="29">
        <f t="shared" si="21"/>
        <v>7650</v>
      </c>
      <c r="I156" s="29">
        <f t="shared" si="22"/>
        <v>18590.547945205471</v>
      </c>
      <c r="J156" s="29">
        <v>63431</v>
      </c>
      <c r="K156" s="29">
        <v>3825</v>
      </c>
      <c r="L156" s="29">
        <v>67256</v>
      </c>
      <c r="M156" s="29">
        <v>85744</v>
      </c>
      <c r="N156" s="42" t="s">
        <v>15</v>
      </c>
      <c r="O156" s="29">
        <v>40</v>
      </c>
    </row>
    <row r="157" spans="1:15" x14ac:dyDescent="0.4">
      <c r="A157" s="26">
        <v>209</v>
      </c>
      <c r="B157" s="27" t="s">
        <v>172</v>
      </c>
      <c r="C157" s="42" t="s">
        <v>655</v>
      </c>
      <c r="D157" s="28">
        <v>37455</v>
      </c>
      <c r="E157" s="75">
        <f t="shared" si="19"/>
        <v>16.961643835616439</v>
      </c>
      <c r="F157" s="29">
        <v>9199</v>
      </c>
      <c r="G157" s="66">
        <f t="shared" si="20"/>
        <v>7801.5080821917809</v>
      </c>
      <c r="H157" s="29">
        <f t="shared" si="21"/>
        <v>459.95</v>
      </c>
      <c r="I157" s="29">
        <f t="shared" si="22"/>
        <v>1397.4919178082191</v>
      </c>
      <c r="J157" s="29">
        <v>9199</v>
      </c>
      <c r="K157" s="29">
        <v>0</v>
      </c>
      <c r="L157" s="29">
        <v>9199</v>
      </c>
      <c r="M157" s="29">
        <v>0</v>
      </c>
      <c r="N157" s="42" t="s">
        <v>15</v>
      </c>
      <c r="O157" s="29">
        <v>10</v>
      </c>
    </row>
    <row r="158" spans="1:15" x14ac:dyDescent="0.4">
      <c r="A158" s="26">
        <v>210</v>
      </c>
      <c r="B158" s="27" t="s">
        <v>173</v>
      </c>
      <c r="C158" s="42" t="s">
        <v>655</v>
      </c>
      <c r="D158" s="28">
        <v>37608</v>
      </c>
      <c r="E158" s="75">
        <f t="shared" si="19"/>
        <v>16.542465753424658</v>
      </c>
      <c r="F158" s="29">
        <v>18268</v>
      </c>
      <c r="G158" s="66">
        <f t="shared" si="20"/>
        <v>15109.888219178081</v>
      </c>
      <c r="H158" s="29">
        <f t="shared" si="21"/>
        <v>913.4</v>
      </c>
      <c r="I158" s="29">
        <f t="shared" si="22"/>
        <v>3158.1117808219187</v>
      </c>
      <c r="J158" s="29">
        <v>18268</v>
      </c>
      <c r="K158" s="29">
        <v>0</v>
      </c>
      <c r="L158" s="29">
        <v>18268</v>
      </c>
      <c r="M158" s="29">
        <v>0</v>
      </c>
      <c r="N158" s="42" t="s">
        <v>15</v>
      </c>
      <c r="O158" s="29">
        <v>10</v>
      </c>
    </row>
    <row r="159" spans="1:15" x14ac:dyDescent="0.4">
      <c r="A159" s="26">
        <v>212</v>
      </c>
      <c r="B159" s="27" t="s">
        <v>175</v>
      </c>
      <c r="C159" s="42" t="s">
        <v>655</v>
      </c>
      <c r="D159" s="28">
        <v>39260</v>
      </c>
      <c r="E159" s="75">
        <f t="shared" si="19"/>
        <v>12.016438356164384</v>
      </c>
      <c r="F159" s="29">
        <v>20928</v>
      </c>
      <c r="G159" s="66">
        <f t="shared" si="20"/>
        <v>12574.001095890413</v>
      </c>
      <c r="H159" s="29">
        <f t="shared" si="21"/>
        <v>1046.4000000000001</v>
      </c>
      <c r="I159" s="29">
        <f t="shared" si="22"/>
        <v>8353.9989041095869</v>
      </c>
      <c r="J159" s="29">
        <v>11510.8</v>
      </c>
      <c r="K159" s="29">
        <v>1046.4000000000001</v>
      </c>
      <c r="L159" s="29">
        <v>12557.2</v>
      </c>
      <c r="M159" s="29">
        <v>8370.7999999999993</v>
      </c>
      <c r="N159" s="42" t="s">
        <v>15</v>
      </c>
      <c r="O159" s="29">
        <v>20</v>
      </c>
    </row>
    <row r="160" spans="1:15" x14ac:dyDescent="0.4">
      <c r="A160" s="26">
        <v>215</v>
      </c>
      <c r="B160" s="27" t="s">
        <v>178</v>
      </c>
      <c r="C160" s="42" t="s">
        <v>655</v>
      </c>
      <c r="D160" s="28">
        <v>39661</v>
      </c>
      <c r="E160" s="75">
        <f t="shared" si="19"/>
        <v>10.917808219178083</v>
      </c>
      <c r="F160" s="29">
        <v>705</v>
      </c>
      <c r="G160" s="66">
        <f t="shared" si="20"/>
        <v>384.85273972602744</v>
      </c>
      <c r="H160" s="29">
        <f t="shared" si="21"/>
        <v>35.25</v>
      </c>
      <c r="I160" s="29">
        <f t="shared" si="22"/>
        <v>320.14726027397256</v>
      </c>
      <c r="J160" s="29">
        <v>705</v>
      </c>
      <c r="K160" s="29">
        <v>0</v>
      </c>
      <c r="L160" s="29">
        <v>705</v>
      </c>
      <c r="M160" s="29">
        <v>0</v>
      </c>
      <c r="N160" s="42" t="s">
        <v>15</v>
      </c>
      <c r="O160" s="29">
        <v>5</v>
      </c>
    </row>
    <row r="161" spans="1:15" x14ac:dyDescent="0.4">
      <c r="A161" s="26">
        <v>450</v>
      </c>
      <c r="B161" s="27" t="s">
        <v>394</v>
      </c>
      <c r="C161" s="42" t="s">
        <v>655</v>
      </c>
      <c r="D161" s="28">
        <v>40709</v>
      </c>
      <c r="E161" s="75">
        <f t="shared" si="19"/>
        <v>8.0465753424657542</v>
      </c>
      <c r="F161" s="29">
        <v>1592</v>
      </c>
      <c r="G161" s="66">
        <f t="shared" si="20"/>
        <v>640.50739726027405</v>
      </c>
      <c r="H161" s="29">
        <f t="shared" si="21"/>
        <v>79.599999999999994</v>
      </c>
      <c r="I161" s="29">
        <f t="shared" si="22"/>
        <v>951.49260273972595</v>
      </c>
      <c r="J161" s="29">
        <v>752.26</v>
      </c>
      <c r="K161" s="29">
        <v>106.13</v>
      </c>
      <c r="L161" s="29">
        <v>858.39</v>
      </c>
      <c r="M161" s="29">
        <v>733.61</v>
      </c>
      <c r="N161" s="42" t="s">
        <v>15</v>
      </c>
      <c r="O161" s="29">
        <v>15</v>
      </c>
    </row>
    <row r="162" spans="1:15" x14ac:dyDescent="0.4">
      <c r="A162" s="26">
        <v>458</v>
      </c>
      <c r="B162" s="27" t="s">
        <v>402</v>
      </c>
      <c r="C162" s="42" t="s">
        <v>655</v>
      </c>
      <c r="D162" s="28">
        <v>41379</v>
      </c>
      <c r="E162" s="75">
        <f t="shared" si="19"/>
        <v>6.2109589041095887</v>
      </c>
      <c r="F162" s="29">
        <v>8321</v>
      </c>
      <c r="G162" s="66">
        <f t="shared" si="20"/>
        <v>2584.0694520547945</v>
      </c>
      <c r="H162" s="29">
        <f t="shared" si="21"/>
        <v>416.05</v>
      </c>
      <c r="I162" s="29">
        <f t="shared" si="22"/>
        <v>5736.930547945205</v>
      </c>
      <c r="J162" s="29">
        <v>4368.2</v>
      </c>
      <c r="K162" s="29">
        <v>832.1</v>
      </c>
      <c r="L162" s="29">
        <v>5200.3</v>
      </c>
      <c r="M162" s="29">
        <v>3120.7</v>
      </c>
      <c r="N162" s="42" t="s">
        <v>15</v>
      </c>
      <c r="O162" s="29">
        <v>10</v>
      </c>
    </row>
    <row r="163" spans="1:15" x14ac:dyDescent="0.4">
      <c r="A163" s="26">
        <v>461</v>
      </c>
      <c r="B163" s="27" t="s">
        <v>405</v>
      </c>
      <c r="C163" s="42" t="s">
        <v>655</v>
      </c>
      <c r="D163" s="28">
        <v>41440</v>
      </c>
      <c r="E163" s="75">
        <f t="shared" si="19"/>
        <v>6.043835616438356</v>
      </c>
      <c r="F163" s="29">
        <v>9139</v>
      </c>
      <c r="G163" s="66">
        <f t="shared" si="20"/>
        <v>2761.7306849315069</v>
      </c>
      <c r="H163" s="29">
        <f t="shared" si="21"/>
        <v>456.95</v>
      </c>
      <c r="I163" s="29">
        <f t="shared" si="22"/>
        <v>6377.2693150684936</v>
      </c>
      <c r="J163" s="29">
        <v>4645.8</v>
      </c>
      <c r="K163" s="29">
        <v>913.9</v>
      </c>
      <c r="L163" s="29">
        <v>5559.7</v>
      </c>
      <c r="M163" s="29">
        <v>3579.3</v>
      </c>
      <c r="N163" s="42" t="s">
        <v>15</v>
      </c>
      <c r="O163" s="29">
        <v>10</v>
      </c>
    </row>
    <row r="164" spans="1:15" x14ac:dyDescent="0.4">
      <c r="A164" s="26">
        <v>226</v>
      </c>
      <c r="B164" s="27" t="s">
        <v>189</v>
      </c>
      <c r="C164" s="42" t="s">
        <v>655</v>
      </c>
      <c r="D164" s="28">
        <v>42004</v>
      </c>
      <c r="E164" s="75">
        <f t="shared" si="19"/>
        <v>4.4986301369863018</v>
      </c>
      <c r="F164" s="29">
        <v>17957</v>
      </c>
      <c r="G164" s="66">
        <f t="shared" si="20"/>
        <v>4039.0950684931513</v>
      </c>
      <c r="H164" s="29">
        <f t="shared" si="21"/>
        <v>897.85</v>
      </c>
      <c r="I164" s="29">
        <f t="shared" si="22"/>
        <v>13917.904931506848</v>
      </c>
      <c r="J164" s="29">
        <v>6285.4</v>
      </c>
      <c r="K164" s="29">
        <v>1795.7</v>
      </c>
      <c r="L164" s="29">
        <v>8081.1</v>
      </c>
      <c r="M164" s="29">
        <v>9875.9</v>
      </c>
      <c r="N164" s="42" t="s">
        <v>15</v>
      </c>
      <c r="O164" s="29">
        <v>10</v>
      </c>
    </row>
    <row r="165" spans="1:15" x14ac:dyDescent="0.4">
      <c r="A165" s="26">
        <v>228</v>
      </c>
      <c r="B165" s="27" t="s">
        <v>191</v>
      </c>
      <c r="C165" s="42" t="s">
        <v>655</v>
      </c>
      <c r="D165" s="28">
        <v>42185</v>
      </c>
      <c r="E165" s="75">
        <f t="shared" si="19"/>
        <v>4.0027397260273974</v>
      </c>
      <c r="F165" s="29">
        <v>4638</v>
      </c>
      <c r="G165" s="66">
        <f t="shared" si="20"/>
        <v>928.23534246575343</v>
      </c>
      <c r="H165" s="29">
        <f t="shared" si="21"/>
        <v>231.9</v>
      </c>
      <c r="I165" s="29">
        <f t="shared" si="22"/>
        <v>3709.7646575342465</v>
      </c>
      <c r="J165" s="29">
        <v>1391.6</v>
      </c>
      <c r="K165" s="29">
        <v>463.8</v>
      </c>
      <c r="L165" s="29">
        <v>1855.4</v>
      </c>
      <c r="M165" s="29">
        <v>2782.6</v>
      </c>
      <c r="N165" s="42" t="s">
        <v>15</v>
      </c>
      <c r="O165" s="29">
        <v>10</v>
      </c>
    </row>
    <row r="166" spans="1:15" x14ac:dyDescent="0.4">
      <c r="A166" s="26">
        <v>230</v>
      </c>
      <c r="B166" s="27" t="s">
        <v>193</v>
      </c>
      <c r="C166" s="42" t="s">
        <v>655</v>
      </c>
      <c r="D166" s="28">
        <v>42185</v>
      </c>
      <c r="E166" s="75">
        <f t="shared" si="19"/>
        <v>4.0027397260273974</v>
      </c>
      <c r="F166" s="29">
        <v>185</v>
      </c>
      <c r="G166" s="66">
        <f t="shared" si="20"/>
        <v>37.025342465753425</v>
      </c>
      <c r="H166" s="29">
        <f t="shared" si="21"/>
        <v>9.25</v>
      </c>
      <c r="I166" s="29">
        <f t="shared" si="22"/>
        <v>147.97465753424657</v>
      </c>
      <c r="J166" s="29">
        <v>111</v>
      </c>
      <c r="K166" s="29">
        <v>37</v>
      </c>
      <c r="L166" s="29">
        <v>148</v>
      </c>
      <c r="M166" s="29">
        <v>37</v>
      </c>
      <c r="N166" s="42" t="s">
        <v>15</v>
      </c>
      <c r="O166" s="29">
        <v>5</v>
      </c>
    </row>
    <row r="167" spans="1:15" x14ac:dyDescent="0.4">
      <c r="A167" s="26">
        <v>231</v>
      </c>
      <c r="B167" s="27" t="s">
        <v>194</v>
      </c>
      <c r="C167" s="42" t="s">
        <v>655</v>
      </c>
      <c r="D167" s="28">
        <v>42551</v>
      </c>
      <c r="E167" s="75">
        <f t="shared" si="19"/>
        <v>3</v>
      </c>
      <c r="F167" s="29">
        <v>10891</v>
      </c>
      <c r="G167" s="66">
        <f t="shared" si="20"/>
        <v>1633.6499999999999</v>
      </c>
      <c r="H167" s="29">
        <f t="shared" si="21"/>
        <v>544.54999999999995</v>
      </c>
      <c r="I167" s="29">
        <f t="shared" si="22"/>
        <v>9257.35</v>
      </c>
      <c r="J167" s="29">
        <v>2178.1999999999998</v>
      </c>
      <c r="K167" s="29">
        <v>1089.0999999999999</v>
      </c>
      <c r="L167" s="29">
        <v>3267.3</v>
      </c>
      <c r="M167" s="29">
        <v>7623.7</v>
      </c>
      <c r="N167" s="42" t="s">
        <v>15</v>
      </c>
      <c r="O167" s="29">
        <v>10</v>
      </c>
    </row>
    <row r="168" spans="1:15" x14ac:dyDescent="0.4">
      <c r="A168" s="26">
        <v>465</v>
      </c>
      <c r="B168" s="33" t="s">
        <v>408</v>
      </c>
      <c r="C168" s="85" t="s">
        <v>655</v>
      </c>
      <c r="D168" s="28">
        <v>42551</v>
      </c>
      <c r="E168" s="75">
        <f t="shared" si="19"/>
        <v>3</v>
      </c>
      <c r="F168" s="29">
        <v>1433</v>
      </c>
      <c r="G168" s="66">
        <f t="shared" si="20"/>
        <v>214.95000000000002</v>
      </c>
      <c r="H168" s="29">
        <f t="shared" si="21"/>
        <v>71.650000000000006</v>
      </c>
      <c r="I168" s="29">
        <f t="shared" si="22"/>
        <v>1218.05</v>
      </c>
      <c r="J168" s="29">
        <v>191.06</v>
      </c>
      <c r="K168" s="29">
        <v>95.53</v>
      </c>
      <c r="L168" s="29">
        <v>286.58999999999997</v>
      </c>
      <c r="M168" s="29">
        <v>1146.4100000000001</v>
      </c>
      <c r="N168" s="42" t="s">
        <v>15</v>
      </c>
      <c r="O168" s="29">
        <v>15</v>
      </c>
    </row>
    <row r="169" spans="1:15" x14ac:dyDescent="0.4">
      <c r="A169" s="26">
        <v>466</v>
      </c>
      <c r="B169" s="33" t="s">
        <v>409</v>
      </c>
      <c r="C169" s="85" t="s">
        <v>655</v>
      </c>
      <c r="D169" s="28">
        <v>42551</v>
      </c>
      <c r="E169" s="75">
        <f t="shared" si="19"/>
        <v>3</v>
      </c>
      <c r="F169" s="29">
        <v>2704</v>
      </c>
      <c r="G169" s="66">
        <f t="shared" si="20"/>
        <v>405.59999999999997</v>
      </c>
      <c r="H169" s="29">
        <f t="shared" si="21"/>
        <v>135.19999999999999</v>
      </c>
      <c r="I169" s="29">
        <f t="shared" si="22"/>
        <v>2298.4</v>
      </c>
      <c r="J169" s="29">
        <v>360.54</v>
      </c>
      <c r="K169" s="29">
        <v>180.27</v>
      </c>
      <c r="L169" s="29">
        <v>540.80999999999995</v>
      </c>
      <c r="M169" s="29">
        <v>2163.19</v>
      </c>
      <c r="N169" s="42" t="s">
        <v>15</v>
      </c>
      <c r="O169" s="29">
        <v>15</v>
      </c>
    </row>
    <row r="170" spans="1:15" x14ac:dyDescent="0.4">
      <c r="A170" s="26">
        <v>467</v>
      </c>
      <c r="B170" s="33" t="s">
        <v>409</v>
      </c>
      <c r="C170" s="85" t="s">
        <v>655</v>
      </c>
      <c r="D170" s="28">
        <v>42551</v>
      </c>
      <c r="E170" s="75">
        <f t="shared" si="19"/>
        <v>3</v>
      </c>
      <c r="F170" s="29">
        <v>11446</v>
      </c>
      <c r="G170" s="66">
        <f t="shared" si="20"/>
        <v>1716.8999999999999</v>
      </c>
      <c r="H170" s="29">
        <f t="shared" si="21"/>
        <v>572.29999999999995</v>
      </c>
      <c r="I170" s="29">
        <f t="shared" si="22"/>
        <v>9729.1</v>
      </c>
      <c r="J170" s="29">
        <v>1526.14</v>
      </c>
      <c r="K170" s="29">
        <v>763.07</v>
      </c>
      <c r="L170" s="29">
        <v>2289.21</v>
      </c>
      <c r="M170" s="29">
        <v>9156.7900000000009</v>
      </c>
      <c r="N170" s="42" t="s">
        <v>15</v>
      </c>
      <c r="O170" s="29">
        <v>15</v>
      </c>
    </row>
    <row r="171" spans="1:15" x14ac:dyDescent="0.4">
      <c r="A171" s="26">
        <v>738</v>
      </c>
      <c r="B171" s="33" t="s">
        <v>411</v>
      </c>
      <c r="C171" s="85" t="s">
        <v>655</v>
      </c>
      <c r="D171" s="28">
        <v>42620</v>
      </c>
      <c r="E171" s="75">
        <f t="shared" si="19"/>
        <v>2.8109589041095893</v>
      </c>
      <c r="F171" s="29">
        <v>17610.8</v>
      </c>
      <c r="G171" s="66">
        <f t="shared" si="20"/>
        <v>2475.1617534246575</v>
      </c>
      <c r="H171" s="29">
        <f t="shared" si="21"/>
        <v>880.54</v>
      </c>
      <c r="I171" s="29">
        <f t="shared" si="22"/>
        <v>15135.638246575341</v>
      </c>
      <c r="J171" s="29">
        <v>3228.65</v>
      </c>
      <c r="K171" s="29">
        <v>1761.08</v>
      </c>
      <c r="L171" s="29">
        <v>4989.7299999999996</v>
      </c>
      <c r="M171" s="29">
        <v>12621.07</v>
      </c>
      <c r="N171" s="42" t="s">
        <v>15</v>
      </c>
      <c r="O171" s="29">
        <v>10</v>
      </c>
    </row>
    <row r="172" spans="1:15" x14ac:dyDescent="0.4">
      <c r="A172" s="26">
        <v>741</v>
      </c>
      <c r="B172" s="27" t="s">
        <v>412</v>
      </c>
      <c r="C172" s="42" t="s">
        <v>655</v>
      </c>
      <c r="D172" s="28">
        <v>42681</v>
      </c>
      <c r="E172" s="75">
        <f t="shared" si="19"/>
        <v>2.6438356164383561</v>
      </c>
      <c r="F172" s="29">
        <v>68708</v>
      </c>
      <c r="G172" s="66">
        <f t="shared" si="20"/>
        <v>9082.6328767123287</v>
      </c>
      <c r="H172" s="29">
        <f t="shared" si="21"/>
        <v>3435.4</v>
      </c>
      <c r="I172" s="29">
        <f t="shared" si="22"/>
        <v>59625.367123287673</v>
      </c>
      <c r="J172" s="29">
        <v>7634.22</v>
      </c>
      <c r="K172" s="29">
        <v>4580.53</v>
      </c>
      <c r="L172" s="29">
        <v>12214.75</v>
      </c>
      <c r="M172" s="29">
        <v>56493.25</v>
      </c>
      <c r="N172" s="42" t="s">
        <v>15</v>
      </c>
      <c r="O172" s="29">
        <v>15</v>
      </c>
    </row>
    <row r="173" spans="1:15" x14ac:dyDescent="0.4">
      <c r="A173" s="26">
        <v>743</v>
      </c>
      <c r="B173" s="27" t="s">
        <v>413</v>
      </c>
      <c r="C173" s="42" t="s">
        <v>655</v>
      </c>
      <c r="D173" s="28">
        <v>42696</v>
      </c>
      <c r="E173" s="75">
        <f t="shared" si="19"/>
        <v>2.6027397260273974</v>
      </c>
      <c r="F173" s="29">
        <v>4645</v>
      </c>
      <c r="G173" s="66">
        <f t="shared" si="20"/>
        <v>604.4863013698631</v>
      </c>
      <c r="H173" s="29">
        <f t="shared" si="21"/>
        <v>232.25</v>
      </c>
      <c r="I173" s="29">
        <f t="shared" si="22"/>
        <v>4040.5136986301368</v>
      </c>
      <c r="J173" s="29">
        <v>735.46</v>
      </c>
      <c r="K173" s="29">
        <v>464.5</v>
      </c>
      <c r="L173" s="29">
        <v>1199.96</v>
      </c>
      <c r="M173" s="29">
        <v>3445.04</v>
      </c>
      <c r="N173" s="42" t="s">
        <v>15</v>
      </c>
      <c r="O173" s="29">
        <v>10</v>
      </c>
    </row>
    <row r="174" spans="1:15" x14ac:dyDescent="0.4">
      <c r="A174" s="26">
        <v>761</v>
      </c>
      <c r="B174" s="33" t="s">
        <v>658</v>
      </c>
      <c r="C174" s="85" t="s">
        <v>655</v>
      </c>
      <c r="D174" s="28">
        <v>43158</v>
      </c>
      <c r="E174" s="75">
        <f t="shared" si="19"/>
        <v>1.3369863013698631</v>
      </c>
      <c r="F174" s="29">
        <v>16052.2</v>
      </c>
      <c r="G174" s="66">
        <f t="shared" si="20"/>
        <v>1073.0785753424659</v>
      </c>
      <c r="H174" s="29">
        <f t="shared" si="21"/>
        <v>802.61</v>
      </c>
      <c r="I174" s="29">
        <f t="shared" si="22"/>
        <v>14979.121424657535</v>
      </c>
      <c r="J174" s="29">
        <v>535.07000000000005</v>
      </c>
      <c r="K174" s="29">
        <v>1605.22</v>
      </c>
      <c r="L174" s="29">
        <v>2140.29</v>
      </c>
      <c r="M174" s="29">
        <v>13911.91</v>
      </c>
      <c r="N174" s="42" t="s">
        <v>15</v>
      </c>
      <c r="O174" s="29">
        <v>10</v>
      </c>
    </row>
    <row r="175" spans="1:15" x14ac:dyDescent="0.4">
      <c r="A175" s="26">
        <v>763</v>
      </c>
      <c r="B175" s="27" t="s">
        <v>197</v>
      </c>
      <c r="C175" s="42" t="s">
        <v>655</v>
      </c>
      <c r="D175" s="28">
        <v>43563</v>
      </c>
      <c r="E175" s="75">
        <f t="shared" si="19"/>
        <v>0.22739726027397261</v>
      </c>
      <c r="F175" s="29">
        <v>27411</v>
      </c>
      <c r="G175" s="66">
        <f t="shared" si="20"/>
        <v>311.65931506849313</v>
      </c>
      <c r="H175" s="29">
        <f t="shared" si="21"/>
        <v>1370.55</v>
      </c>
      <c r="I175" s="29">
        <f t="shared" si="22"/>
        <v>27099.340684931507</v>
      </c>
      <c r="J175" s="29">
        <v>0</v>
      </c>
      <c r="K175" s="29">
        <v>685.28</v>
      </c>
      <c r="L175" s="29">
        <v>685.28</v>
      </c>
      <c r="M175" s="29">
        <v>26725.72</v>
      </c>
      <c r="N175" s="42" t="s">
        <v>15</v>
      </c>
      <c r="O175" s="29">
        <v>10</v>
      </c>
    </row>
    <row r="176" spans="1:15" x14ac:dyDescent="0.4">
      <c r="A176" s="26">
        <v>614</v>
      </c>
      <c r="B176" s="33" t="s">
        <v>531</v>
      </c>
      <c r="C176" s="85" t="s">
        <v>657</v>
      </c>
      <c r="D176" s="28">
        <v>32749</v>
      </c>
      <c r="E176" s="75">
        <f t="shared" si="19"/>
        <v>29.854794520547944</v>
      </c>
      <c r="F176" s="29">
        <v>15379</v>
      </c>
      <c r="G176" s="66">
        <f>F176</f>
        <v>15379</v>
      </c>
      <c r="H176" s="29">
        <v>0</v>
      </c>
      <c r="I176" s="29">
        <f t="shared" si="22"/>
        <v>0</v>
      </c>
      <c r="J176" s="29">
        <v>15379</v>
      </c>
      <c r="K176" s="29">
        <v>0</v>
      </c>
      <c r="L176" s="29">
        <v>15379</v>
      </c>
      <c r="M176" s="29">
        <v>0</v>
      </c>
      <c r="N176" s="42" t="s">
        <v>15</v>
      </c>
      <c r="O176" s="29">
        <v>7</v>
      </c>
    </row>
    <row r="177" spans="1:15" x14ac:dyDescent="0.4">
      <c r="A177" s="26">
        <v>189</v>
      </c>
      <c r="B177" s="27" t="s">
        <v>154</v>
      </c>
      <c r="C177" s="85" t="s">
        <v>657</v>
      </c>
      <c r="D177" s="28">
        <v>33913</v>
      </c>
      <c r="E177" s="75">
        <f t="shared" si="19"/>
        <v>26.665753424657535</v>
      </c>
      <c r="F177" s="29">
        <v>5080</v>
      </c>
      <c r="G177" s="66">
        <f t="shared" ref="G177:G223" si="23">H177*E177</f>
        <v>4925.8919053549189</v>
      </c>
      <c r="H177" s="29">
        <f t="shared" ref="H177:H223" si="24">F177/C177</f>
        <v>184.72727272727272</v>
      </c>
      <c r="I177" s="29">
        <f t="shared" si="22"/>
        <v>154.10809464508111</v>
      </c>
      <c r="J177" s="29">
        <v>5080</v>
      </c>
      <c r="K177" s="29">
        <v>0</v>
      </c>
      <c r="L177" s="29">
        <v>5080</v>
      </c>
      <c r="M177" s="29">
        <v>0</v>
      </c>
      <c r="N177" s="42" t="s">
        <v>15</v>
      </c>
      <c r="O177" s="29">
        <v>20</v>
      </c>
    </row>
    <row r="178" spans="1:15" x14ac:dyDescent="0.4">
      <c r="A178" s="26">
        <v>192</v>
      </c>
      <c r="B178" s="27" t="s">
        <v>156</v>
      </c>
      <c r="C178" s="42" t="s">
        <v>657</v>
      </c>
      <c r="D178" s="28">
        <v>35922</v>
      </c>
      <c r="E178" s="75">
        <f t="shared" si="19"/>
        <v>21.161643835616438</v>
      </c>
      <c r="F178" s="29">
        <v>3875</v>
      </c>
      <c r="G178" s="66">
        <f t="shared" si="23"/>
        <v>2981.8679950186797</v>
      </c>
      <c r="H178" s="29">
        <f t="shared" si="24"/>
        <v>140.90909090909091</v>
      </c>
      <c r="I178" s="29">
        <f t="shared" si="22"/>
        <v>893.13200498132028</v>
      </c>
      <c r="J178" s="29">
        <v>3875</v>
      </c>
      <c r="K178" s="29">
        <v>0</v>
      </c>
      <c r="L178" s="29">
        <v>3875</v>
      </c>
      <c r="M178" s="29">
        <v>0</v>
      </c>
      <c r="N178" s="42" t="s">
        <v>15</v>
      </c>
      <c r="O178" s="29">
        <v>10</v>
      </c>
    </row>
    <row r="179" spans="1:15" x14ac:dyDescent="0.4">
      <c r="A179" s="26">
        <v>193</v>
      </c>
      <c r="B179" s="27" t="s">
        <v>157</v>
      </c>
      <c r="C179" s="42" t="s">
        <v>657</v>
      </c>
      <c r="D179" s="28">
        <v>36017</v>
      </c>
      <c r="E179" s="75">
        <f t="shared" si="19"/>
        <v>20.901369863013699</v>
      </c>
      <c r="F179" s="29">
        <v>1690</v>
      </c>
      <c r="G179" s="66">
        <f t="shared" si="23"/>
        <v>1284.4841843088418</v>
      </c>
      <c r="H179" s="29">
        <f t="shared" si="24"/>
        <v>61.454545454545453</v>
      </c>
      <c r="I179" s="29">
        <f t="shared" si="22"/>
        <v>405.5158156911582</v>
      </c>
      <c r="J179" s="29">
        <v>1690</v>
      </c>
      <c r="K179" s="29">
        <v>0</v>
      </c>
      <c r="L179" s="29">
        <v>1690</v>
      </c>
      <c r="M179" s="29">
        <v>0</v>
      </c>
      <c r="N179" s="42" t="s">
        <v>15</v>
      </c>
      <c r="O179" s="29">
        <v>10</v>
      </c>
    </row>
    <row r="180" spans="1:15" x14ac:dyDescent="0.4">
      <c r="A180" s="26">
        <v>194</v>
      </c>
      <c r="B180" s="27" t="s">
        <v>158</v>
      </c>
      <c r="C180" s="42" t="s">
        <v>657</v>
      </c>
      <c r="D180" s="28">
        <v>36024</v>
      </c>
      <c r="E180" s="75">
        <f t="shared" si="19"/>
        <v>20.882191780821916</v>
      </c>
      <c r="F180" s="29">
        <v>907</v>
      </c>
      <c r="G180" s="66">
        <f t="shared" si="23"/>
        <v>688.73265255292654</v>
      </c>
      <c r="H180" s="29">
        <f t="shared" si="24"/>
        <v>32.981818181818184</v>
      </c>
      <c r="I180" s="29">
        <f t="shared" si="22"/>
        <v>218.26734744707346</v>
      </c>
      <c r="J180" s="29">
        <v>907</v>
      </c>
      <c r="K180" s="29">
        <v>0</v>
      </c>
      <c r="L180" s="29">
        <v>907</v>
      </c>
      <c r="M180" s="29">
        <v>0</v>
      </c>
      <c r="N180" s="42" t="s">
        <v>15</v>
      </c>
      <c r="O180" s="29">
        <v>10</v>
      </c>
    </row>
    <row r="181" spans="1:15" x14ac:dyDescent="0.4">
      <c r="A181" s="26">
        <v>208</v>
      </c>
      <c r="B181" s="27" t="s">
        <v>171</v>
      </c>
      <c r="C181" s="42" t="s">
        <v>657</v>
      </c>
      <c r="D181" s="28">
        <v>37196</v>
      </c>
      <c r="E181" s="75">
        <f t="shared" si="19"/>
        <v>17.671232876712327</v>
      </c>
      <c r="F181" s="29">
        <v>1136</v>
      </c>
      <c r="G181" s="66">
        <f t="shared" si="23"/>
        <v>729.9825653798257</v>
      </c>
      <c r="H181" s="29">
        <f t="shared" si="24"/>
        <v>41.309090909090912</v>
      </c>
      <c r="I181" s="29">
        <f t="shared" si="22"/>
        <v>406.0174346201743</v>
      </c>
      <c r="J181" s="29">
        <v>1136</v>
      </c>
      <c r="K181" s="29">
        <v>0</v>
      </c>
      <c r="L181" s="29">
        <v>1136</v>
      </c>
      <c r="M181" s="29">
        <v>0</v>
      </c>
      <c r="N181" s="42" t="s">
        <v>15</v>
      </c>
      <c r="O181" s="29">
        <v>10</v>
      </c>
    </row>
    <row r="182" spans="1:15" x14ac:dyDescent="0.4">
      <c r="A182" s="26">
        <v>200</v>
      </c>
      <c r="B182" s="27" t="s">
        <v>163</v>
      </c>
      <c r="C182" s="42" t="s">
        <v>657</v>
      </c>
      <c r="D182" s="28">
        <v>37233</v>
      </c>
      <c r="E182" s="75">
        <f t="shared" si="19"/>
        <v>17.56986301369863</v>
      </c>
      <c r="F182" s="29">
        <v>209200</v>
      </c>
      <c r="G182" s="66">
        <f t="shared" si="23"/>
        <v>133658.73972602739</v>
      </c>
      <c r="H182" s="29">
        <f t="shared" si="24"/>
        <v>7607.272727272727</v>
      </c>
      <c r="I182" s="29">
        <f t="shared" si="22"/>
        <v>75541.260273972614</v>
      </c>
      <c r="J182" s="29">
        <v>86731</v>
      </c>
      <c r="K182" s="29">
        <v>5230</v>
      </c>
      <c r="L182" s="29">
        <v>91961</v>
      </c>
      <c r="M182" s="29">
        <v>117239</v>
      </c>
      <c r="N182" s="42" t="s">
        <v>15</v>
      </c>
      <c r="O182" s="29">
        <v>40</v>
      </c>
    </row>
    <row r="183" spans="1:15" x14ac:dyDescent="0.4">
      <c r="A183" s="26">
        <v>202</v>
      </c>
      <c r="B183" s="27" t="s">
        <v>165</v>
      </c>
      <c r="C183" s="114" t="s">
        <v>656</v>
      </c>
      <c r="D183" s="28">
        <v>37233</v>
      </c>
      <c r="E183" s="75">
        <f t="shared" si="19"/>
        <v>17.56986301369863</v>
      </c>
      <c r="F183" s="29">
        <v>122900</v>
      </c>
      <c r="G183" s="66">
        <f t="shared" si="23"/>
        <v>57582.29771689498</v>
      </c>
      <c r="H183" s="29">
        <f t="shared" si="24"/>
        <v>3277.3333333333335</v>
      </c>
      <c r="I183" s="29">
        <f t="shared" si="22"/>
        <v>65317.70228310502</v>
      </c>
      <c r="J183" s="29">
        <v>50952</v>
      </c>
      <c r="K183" s="29">
        <v>3072.5</v>
      </c>
      <c r="L183" s="29">
        <v>54024.5</v>
      </c>
      <c r="M183" s="29">
        <v>68875.5</v>
      </c>
      <c r="N183" s="42" t="s">
        <v>15</v>
      </c>
      <c r="O183" s="29">
        <v>40</v>
      </c>
    </row>
    <row r="184" spans="1:15" x14ac:dyDescent="0.4">
      <c r="A184" s="26">
        <v>203</v>
      </c>
      <c r="B184" s="27" t="s">
        <v>166</v>
      </c>
      <c r="C184" s="42" t="s">
        <v>657</v>
      </c>
      <c r="D184" s="28">
        <v>37233</v>
      </c>
      <c r="E184" s="75">
        <f t="shared" ref="E184:E215" si="25">(B$2-D184)/365</f>
        <v>17.56986301369863</v>
      </c>
      <c r="F184" s="29">
        <v>85900</v>
      </c>
      <c r="G184" s="66">
        <f t="shared" si="23"/>
        <v>54881.863013698625</v>
      </c>
      <c r="H184" s="29">
        <f t="shared" si="24"/>
        <v>3123.6363636363635</v>
      </c>
      <c r="I184" s="29">
        <f t="shared" ref="I184:I215" si="26">F184-G184</f>
        <v>31018.136986301375</v>
      </c>
      <c r="J184" s="29">
        <v>35613</v>
      </c>
      <c r="K184" s="29">
        <v>2147.5</v>
      </c>
      <c r="L184" s="29">
        <v>37760.5</v>
      </c>
      <c r="M184" s="29">
        <v>48139.5</v>
      </c>
      <c r="N184" s="42" t="s">
        <v>15</v>
      </c>
      <c r="O184" s="29">
        <v>40</v>
      </c>
    </row>
    <row r="185" spans="1:15" x14ac:dyDescent="0.4">
      <c r="A185" s="26">
        <v>305</v>
      </c>
      <c r="B185" s="33" t="s">
        <v>260</v>
      </c>
      <c r="C185" s="85" t="s">
        <v>657</v>
      </c>
      <c r="D185" s="28">
        <v>37362</v>
      </c>
      <c r="E185" s="75">
        <f t="shared" si="25"/>
        <v>17.216438356164385</v>
      </c>
      <c r="F185" s="29">
        <v>1912</v>
      </c>
      <c r="G185" s="66">
        <f t="shared" si="23"/>
        <v>1197.0120049813202</v>
      </c>
      <c r="H185" s="29">
        <f t="shared" si="24"/>
        <v>69.527272727272731</v>
      </c>
      <c r="I185" s="29">
        <f t="shared" si="26"/>
        <v>714.98799501867984</v>
      </c>
      <c r="J185" s="29">
        <v>1912</v>
      </c>
      <c r="K185" s="29">
        <v>0</v>
      </c>
      <c r="L185" s="29">
        <v>1912</v>
      </c>
      <c r="M185" s="29">
        <v>0</v>
      </c>
      <c r="N185" s="42" t="s">
        <v>15</v>
      </c>
      <c r="O185" s="29">
        <v>10</v>
      </c>
    </row>
    <row r="186" spans="1:15" x14ac:dyDescent="0.4">
      <c r="A186" s="26">
        <v>303</v>
      </c>
      <c r="B186" s="33" t="s">
        <v>258</v>
      </c>
      <c r="C186" s="85" t="s">
        <v>657</v>
      </c>
      <c r="D186" s="28">
        <v>37377</v>
      </c>
      <c r="E186" s="75">
        <f t="shared" si="25"/>
        <v>17.175342465753424</v>
      </c>
      <c r="F186" s="29">
        <v>825</v>
      </c>
      <c r="G186" s="66">
        <f t="shared" si="23"/>
        <v>515.2602739726027</v>
      </c>
      <c r="H186" s="29">
        <f t="shared" si="24"/>
        <v>30</v>
      </c>
      <c r="I186" s="29">
        <f t="shared" si="26"/>
        <v>309.7397260273973</v>
      </c>
      <c r="J186" s="29">
        <v>825</v>
      </c>
      <c r="K186" s="29">
        <v>0</v>
      </c>
      <c r="L186" s="29">
        <v>825</v>
      </c>
      <c r="M186" s="29">
        <v>0</v>
      </c>
      <c r="N186" s="42" t="s">
        <v>15</v>
      </c>
      <c r="O186" s="29">
        <v>10</v>
      </c>
    </row>
    <row r="187" spans="1:15" x14ac:dyDescent="0.4">
      <c r="A187" s="26">
        <v>211</v>
      </c>
      <c r="B187" s="27" t="s">
        <v>174</v>
      </c>
      <c r="C187" s="42" t="s">
        <v>657</v>
      </c>
      <c r="D187" s="28">
        <v>37727</v>
      </c>
      <c r="E187" s="75">
        <f t="shared" si="25"/>
        <v>16.216438356164385</v>
      </c>
      <c r="F187" s="29">
        <v>2780</v>
      </c>
      <c r="G187" s="66">
        <f t="shared" si="23"/>
        <v>1639.3344956413453</v>
      </c>
      <c r="H187" s="29">
        <f t="shared" si="24"/>
        <v>101.09090909090909</v>
      </c>
      <c r="I187" s="29">
        <f t="shared" si="26"/>
        <v>1140.6655043586547</v>
      </c>
      <c r="J187" s="29">
        <v>2780</v>
      </c>
      <c r="K187" s="29">
        <v>0</v>
      </c>
      <c r="L187" s="29">
        <v>2780</v>
      </c>
      <c r="M187" s="29">
        <v>0</v>
      </c>
      <c r="N187" s="42" t="s">
        <v>15</v>
      </c>
      <c r="O187" s="29">
        <v>10</v>
      </c>
    </row>
    <row r="188" spans="1:15" x14ac:dyDescent="0.4">
      <c r="A188" s="26">
        <v>433</v>
      </c>
      <c r="B188" s="33" t="s">
        <v>377</v>
      </c>
      <c r="C188" s="85" t="s">
        <v>657</v>
      </c>
      <c r="D188" s="28">
        <v>39372</v>
      </c>
      <c r="E188" s="75">
        <f t="shared" si="25"/>
        <v>11.70958904109589</v>
      </c>
      <c r="F188" s="29">
        <v>1080</v>
      </c>
      <c r="G188" s="66">
        <f t="shared" si="23"/>
        <v>459.86749688667499</v>
      </c>
      <c r="H188" s="29">
        <f t="shared" si="24"/>
        <v>39.272727272727273</v>
      </c>
      <c r="I188" s="29">
        <f t="shared" si="26"/>
        <v>620.13250311332501</v>
      </c>
      <c r="J188" s="29">
        <v>1080</v>
      </c>
      <c r="K188" s="29">
        <v>0</v>
      </c>
      <c r="L188" s="29">
        <v>1080</v>
      </c>
      <c r="M188" s="29">
        <v>0</v>
      </c>
      <c r="N188" s="42" t="s">
        <v>15</v>
      </c>
      <c r="O188" s="29">
        <v>5</v>
      </c>
    </row>
    <row r="189" spans="1:15" x14ac:dyDescent="0.4">
      <c r="A189" s="26">
        <v>434</v>
      </c>
      <c r="B189" s="33" t="s">
        <v>378</v>
      </c>
      <c r="C189" s="85" t="s">
        <v>657</v>
      </c>
      <c r="D189" s="28">
        <v>39372</v>
      </c>
      <c r="E189" s="75">
        <f t="shared" si="25"/>
        <v>11.70958904109589</v>
      </c>
      <c r="F189" s="29">
        <v>2800</v>
      </c>
      <c r="G189" s="66">
        <f t="shared" si="23"/>
        <v>1192.2490660024905</v>
      </c>
      <c r="H189" s="29">
        <f t="shared" si="24"/>
        <v>101.81818181818181</v>
      </c>
      <c r="I189" s="29">
        <f t="shared" si="26"/>
        <v>1607.7509339975095</v>
      </c>
      <c r="J189" s="29">
        <v>2800</v>
      </c>
      <c r="K189" s="29">
        <v>0</v>
      </c>
      <c r="L189" s="29">
        <v>2800</v>
      </c>
      <c r="M189" s="29">
        <v>0</v>
      </c>
      <c r="N189" s="42" t="s">
        <v>15</v>
      </c>
      <c r="O189" s="29">
        <v>5</v>
      </c>
    </row>
    <row r="190" spans="1:15" x14ac:dyDescent="0.4">
      <c r="A190" s="26">
        <v>431</v>
      </c>
      <c r="B190" s="33" t="s">
        <v>375</v>
      </c>
      <c r="C190" s="85" t="s">
        <v>657</v>
      </c>
      <c r="D190" s="28">
        <v>39386</v>
      </c>
      <c r="E190" s="75">
        <f t="shared" si="25"/>
        <v>11.671232876712329</v>
      </c>
      <c r="F190" s="29">
        <v>2510</v>
      </c>
      <c r="G190" s="66">
        <f t="shared" si="23"/>
        <v>1065.2652552926525</v>
      </c>
      <c r="H190" s="29">
        <f t="shared" si="24"/>
        <v>91.272727272727266</v>
      </c>
      <c r="I190" s="29">
        <f t="shared" si="26"/>
        <v>1444.7347447073475</v>
      </c>
      <c r="J190" s="29">
        <v>2510</v>
      </c>
      <c r="K190" s="29">
        <v>0</v>
      </c>
      <c r="L190" s="29">
        <v>2510</v>
      </c>
      <c r="M190" s="29">
        <v>0</v>
      </c>
      <c r="N190" s="42" t="s">
        <v>15</v>
      </c>
      <c r="O190" s="29">
        <v>5</v>
      </c>
    </row>
    <row r="191" spans="1:15" x14ac:dyDescent="0.4">
      <c r="A191" s="26">
        <v>432</v>
      </c>
      <c r="B191" s="33" t="s">
        <v>376</v>
      </c>
      <c r="C191" s="85" t="s">
        <v>657</v>
      </c>
      <c r="D191" s="28">
        <v>39386</v>
      </c>
      <c r="E191" s="75">
        <f t="shared" si="25"/>
        <v>11.671232876712329</v>
      </c>
      <c r="F191" s="29">
        <v>2262</v>
      </c>
      <c r="G191" s="66">
        <f t="shared" si="23"/>
        <v>960.01195516811958</v>
      </c>
      <c r="H191" s="29">
        <f t="shared" si="24"/>
        <v>82.25454545454545</v>
      </c>
      <c r="I191" s="29">
        <f t="shared" si="26"/>
        <v>1301.9880448318804</v>
      </c>
      <c r="J191" s="29">
        <v>2262</v>
      </c>
      <c r="K191" s="29">
        <v>0</v>
      </c>
      <c r="L191" s="29">
        <v>2262</v>
      </c>
      <c r="M191" s="29">
        <v>0</v>
      </c>
      <c r="N191" s="42" t="s">
        <v>15</v>
      </c>
      <c r="O191" s="29">
        <v>5</v>
      </c>
    </row>
    <row r="192" spans="1:15" x14ac:dyDescent="0.4">
      <c r="A192" s="26">
        <v>435</v>
      </c>
      <c r="B192" s="33" t="s">
        <v>379</v>
      </c>
      <c r="C192" s="85" t="s">
        <v>657</v>
      </c>
      <c r="D192" s="28">
        <v>39416</v>
      </c>
      <c r="E192" s="75">
        <f t="shared" si="25"/>
        <v>11.58904109589041</v>
      </c>
      <c r="F192" s="29">
        <v>2016</v>
      </c>
      <c r="G192" s="66">
        <f t="shared" si="23"/>
        <v>849.58206724782065</v>
      </c>
      <c r="H192" s="29">
        <f t="shared" si="24"/>
        <v>73.309090909090912</v>
      </c>
      <c r="I192" s="29">
        <f t="shared" si="26"/>
        <v>1166.4179327521792</v>
      </c>
      <c r="J192" s="29">
        <v>2016</v>
      </c>
      <c r="K192" s="29">
        <v>0</v>
      </c>
      <c r="L192" s="29">
        <v>2016</v>
      </c>
      <c r="M192" s="29">
        <v>0</v>
      </c>
      <c r="N192" s="42" t="s">
        <v>15</v>
      </c>
      <c r="O192" s="29">
        <v>10</v>
      </c>
    </row>
    <row r="193" spans="1:15" x14ac:dyDescent="0.4">
      <c r="A193" s="26">
        <v>436</v>
      </c>
      <c r="B193" s="33" t="s">
        <v>380</v>
      </c>
      <c r="C193" s="85" t="s">
        <v>657</v>
      </c>
      <c r="D193" s="28">
        <v>39447</v>
      </c>
      <c r="E193" s="75">
        <f t="shared" si="25"/>
        <v>11.504109589041096</v>
      </c>
      <c r="F193" s="29">
        <v>1200</v>
      </c>
      <c r="G193" s="66">
        <f t="shared" si="23"/>
        <v>501.99750933997507</v>
      </c>
      <c r="H193" s="29">
        <f t="shared" si="24"/>
        <v>43.636363636363633</v>
      </c>
      <c r="I193" s="29">
        <f t="shared" si="26"/>
        <v>698.00249066002493</v>
      </c>
      <c r="J193" s="29">
        <v>1200</v>
      </c>
      <c r="K193" s="29">
        <v>0</v>
      </c>
      <c r="L193" s="29">
        <v>1200</v>
      </c>
      <c r="M193" s="29">
        <v>0</v>
      </c>
      <c r="N193" s="42" t="s">
        <v>15</v>
      </c>
      <c r="O193" s="29">
        <v>5</v>
      </c>
    </row>
    <row r="194" spans="1:15" x14ac:dyDescent="0.4">
      <c r="A194" s="26">
        <v>437</v>
      </c>
      <c r="B194" s="33" t="s">
        <v>381</v>
      </c>
      <c r="C194" s="85" t="s">
        <v>657</v>
      </c>
      <c r="D194" s="28">
        <v>39531</v>
      </c>
      <c r="E194" s="75">
        <f t="shared" si="25"/>
        <v>11.273972602739725</v>
      </c>
      <c r="F194" s="29">
        <v>4960</v>
      </c>
      <c r="G194" s="66">
        <f t="shared" si="23"/>
        <v>2033.414694894147</v>
      </c>
      <c r="H194" s="29">
        <f t="shared" si="24"/>
        <v>180.36363636363637</v>
      </c>
      <c r="I194" s="29">
        <f t="shared" si="26"/>
        <v>2926.585305105853</v>
      </c>
      <c r="J194" s="29">
        <v>3389.34</v>
      </c>
      <c r="K194" s="29">
        <v>330.67</v>
      </c>
      <c r="L194" s="29">
        <v>3720.01</v>
      </c>
      <c r="M194" s="29">
        <v>1239.99</v>
      </c>
      <c r="N194" s="42" t="s">
        <v>15</v>
      </c>
      <c r="O194" s="29">
        <v>15</v>
      </c>
    </row>
    <row r="195" spans="1:15" x14ac:dyDescent="0.4">
      <c r="A195" s="26">
        <v>702</v>
      </c>
      <c r="B195" s="33" t="s">
        <v>584</v>
      </c>
      <c r="C195" s="85" t="s">
        <v>657</v>
      </c>
      <c r="D195" s="28">
        <v>39591</v>
      </c>
      <c r="E195" s="75">
        <f t="shared" si="25"/>
        <v>11.109589041095891</v>
      </c>
      <c r="F195" s="29">
        <v>28020</v>
      </c>
      <c r="G195" s="66">
        <f t="shared" si="23"/>
        <v>11319.661270236613</v>
      </c>
      <c r="H195" s="29">
        <f t="shared" si="24"/>
        <v>1018.9090909090909</v>
      </c>
      <c r="I195" s="29">
        <f t="shared" si="26"/>
        <v>16700.338729763389</v>
      </c>
      <c r="J195" s="29">
        <v>11301.6</v>
      </c>
      <c r="K195" s="29">
        <v>1120.8</v>
      </c>
      <c r="L195" s="29">
        <v>12422.4</v>
      </c>
      <c r="M195" s="29">
        <v>15597.6</v>
      </c>
      <c r="N195" s="42" t="s">
        <v>15</v>
      </c>
      <c r="O195" s="29">
        <v>25</v>
      </c>
    </row>
    <row r="196" spans="1:15" x14ac:dyDescent="0.4">
      <c r="A196" s="26">
        <v>213</v>
      </c>
      <c r="B196" s="27" t="s">
        <v>176</v>
      </c>
      <c r="C196" s="85" t="s">
        <v>657</v>
      </c>
      <c r="D196" s="28">
        <v>39630</v>
      </c>
      <c r="E196" s="75">
        <f t="shared" si="25"/>
        <v>11.002739726027396</v>
      </c>
      <c r="F196" s="29">
        <v>2800</v>
      </c>
      <c r="G196" s="66">
        <f t="shared" si="23"/>
        <v>1120.2789539227895</v>
      </c>
      <c r="H196" s="29">
        <f t="shared" si="24"/>
        <v>101.81818181818181</v>
      </c>
      <c r="I196" s="29">
        <f t="shared" si="26"/>
        <v>1679.7210460772105</v>
      </c>
      <c r="J196" s="29">
        <v>2800</v>
      </c>
      <c r="K196" s="29">
        <v>0</v>
      </c>
      <c r="L196" s="29">
        <v>2800</v>
      </c>
      <c r="M196" s="29">
        <v>0</v>
      </c>
      <c r="N196" s="42" t="s">
        <v>15</v>
      </c>
      <c r="O196" s="29">
        <v>10</v>
      </c>
    </row>
    <row r="197" spans="1:15" x14ac:dyDescent="0.4">
      <c r="A197" s="26">
        <v>217</v>
      </c>
      <c r="B197" s="27" t="s">
        <v>180</v>
      </c>
      <c r="C197" s="85" t="s">
        <v>657</v>
      </c>
      <c r="D197" s="28">
        <v>39630</v>
      </c>
      <c r="E197" s="75">
        <f t="shared" si="25"/>
        <v>11.002739726027396</v>
      </c>
      <c r="F197" s="29">
        <v>850</v>
      </c>
      <c r="G197" s="66">
        <f t="shared" si="23"/>
        <v>340.08468244084679</v>
      </c>
      <c r="H197" s="29">
        <f t="shared" si="24"/>
        <v>30.90909090909091</v>
      </c>
      <c r="I197" s="29">
        <f t="shared" si="26"/>
        <v>509.91531755915321</v>
      </c>
      <c r="J197" s="29">
        <v>850</v>
      </c>
      <c r="K197" s="29">
        <v>0</v>
      </c>
      <c r="L197" s="29">
        <v>850</v>
      </c>
      <c r="M197" s="29">
        <v>0</v>
      </c>
      <c r="N197" s="42" t="s">
        <v>15</v>
      </c>
      <c r="O197" s="29">
        <v>1</v>
      </c>
    </row>
    <row r="198" spans="1:15" x14ac:dyDescent="0.4">
      <c r="A198" s="26">
        <v>314</v>
      </c>
      <c r="B198" s="33" t="s">
        <v>269</v>
      </c>
      <c r="C198" s="85" t="s">
        <v>657</v>
      </c>
      <c r="D198" s="28">
        <v>39630</v>
      </c>
      <c r="E198" s="75">
        <f t="shared" si="25"/>
        <v>11.002739726027396</v>
      </c>
      <c r="F198" s="29">
        <v>4558</v>
      </c>
      <c r="G198" s="66">
        <f t="shared" si="23"/>
        <v>1823.6540971357408</v>
      </c>
      <c r="H198" s="29">
        <f t="shared" si="24"/>
        <v>165.74545454545455</v>
      </c>
      <c r="I198" s="29">
        <f t="shared" si="26"/>
        <v>2734.3459028642592</v>
      </c>
      <c r="J198" s="29">
        <v>4558</v>
      </c>
      <c r="K198" s="29">
        <v>0</v>
      </c>
      <c r="L198" s="29">
        <v>4558</v>
      </c>
      <c r="M198" s="29">
        <v>0</v>
      </c>
      <c r="N198" s="42" t="s">
        <v>15</v>
      </c>
      <c r="O198" s="29">
        <v>8</v>
      </c>
    </row>
    <row r="199" spans="1:15" x14ac:dyDescent="0.4">
      <c r="A199" s="26">
        <v>214</v>
      </c>
      <c r="B199" s="27" t="s">
        <v>177</v>
      </c>
      <c r="C199" s="85" t="s">
        <v>657</v>
      </c>
      <c r="D199" s="28">
        <v>39661</v>
      </c>
      <c r="E199" s="75">
        <f t="shared" si="25"/>
        <v>10.917808219178083</v>
      </c>
      <c r="F199" s="29">
        <v>17651</v>
      </c>
      <c r="G199" s="66">
        <f t="shared" si="23"/>
        <v>7007.6448318804487</v>
      </c>
      <c r="H199" s="29">
        <f t="shared" si="24"/>
        <v>641.85454545454547</v>
      </c>
      <c r="I199" s="29">
        <f t="shared" si="26"/>
        <v>10643.355168119551</v>
      </c>
      <c r="J199" s="29">
        <v>11669.46</v>
      </c>
      <c r="K199" s="29">
        <v>1176.73</v>
      </c>
      <c r="L199" s="29">
        <v>12846.19</v>
      </c>
      <c r="M199" s="29">
        <v>4804.8100000000004</v>
      </c>
      <c r="N199" s="42" t="s">
        <v>15</v>
      </c>
      <c r="O199" s="29">
        <v>15</v>
      </c>
    </row>
    <row r="200" spans="1:15" x14ac:dyDescent="0.4">
      <c r="A200" s="26">
        <v>216</v>
      </c>
      <c r="B200" s="27" t="s">
        <v>179</v>
      </c>
      <c r="C200" s="85" t="s">
        <v>657</v>
      </c>
      <c r="D200" s="28">
        <v>39692</v>
      </c>
      <c r="E200" s="75">
        <f t="shared" si="25"/>
        <v>10.832876712328767</v>
      </c>
      <c r="F200" s="29">
        <v>2000</v>
      </c>
      <c r="G200" s="66">
        <f t="shared" si="23"/>
        <v>787.8455790784559</v>
      </c>
      <c r="H200" s="29">
        <f t="shared" si="24"/>
        <v>72.727272727272734</v>
      </c>
      <c r="I200" s="29">
        <f t="shared" si="26"/>
        <v>1212.154420921544</v>
      </c>
      <c r="J200" s="29">
        <v>1310.6600000000001</v>
      </c>
      <c r="K200" s="29">
        <v>133.33000000000001</v>
      </c>
      <c r="L200" s="29">
        <v>1443.99</v>
      </c>
      <c r="M200" s="29">
        <v>556.01</v>
      </c>
      <c r="N200" s="42" t="s">
        <v>15</v>
      </c>
      <c r="O200" s="29">
        <v>15</v>
      </c>
    </row>
    <row r="201" spans="1:15" x14ac:dyDescent="0.4">
      <c r="A201" s="26">
        <v>439</v>
      </c>
      <c r="B201" s="27" t="s">
        <v>383</v>
      </c>
      <c r="C201" s="85" t="s">
        <v>657</v>
      </c>
      <c r="D201" s="28">
        <v>39692</v>
      </c>
      <c r="E201" s="75">
        <f t="shared" si="25"/>
        <v>10.832876712328767</v>
      </c>
      <c r="F201" s="29">
        <v>9890</v>
      </c>
      <c r="G201" s="66">
        <f t="shared" si="23"/>
        <v>3895.8963885429639</v>
      </c>
      <c r="H201" s="29">
        <f t="shared" si="24"/>
        <v>359.63636363636363</v>
      </c>
      <c r="I201" s="29">
        <f t="shared" si="26"/>
        <v>5994.1036114570361</v>
      </c>
      <c r="J201" s="29">
        <v>6483.66</v>
      </c>
      <c r="K201" s="29">
        <v>659.33</v>
      </c>
      <c r="L201" s="29">
        <v>7142.99</v>
      </c>
      <c r="M201" s="29">
        <v>2747.01</v>
      </c>
      <c r="N201" s="42" t="s">
        <v>15</v>
      </c>
      <c r="O201" s="29">
        <v>15</v>
      </c>
    </row>
    <row r="202" spans="1:15" x14ac:dyDescent="0.4">
      <c r="A202" s="26">
        <v>218</v>
      </c>
      <c r="B202" s="27" t="s">
        <v>181</v>
      </c>
      <c r="C202" s="85" t="s">
        <v>657</v>
      </c>
      <c r="D202" s="28">
        <v>39814</v>
      </c>
      <c r="E202" s="75">
        <f t="shared" si="25"/>
        <v>10.498630136986302</v>
      </c>
      <c r="F202" s="29">
        <v>16065</v>
      </c>
      <c r="G202" s="66">
        <f t="shared" si="23"/>
        <v>6133.1088418430882</v>
      </c>
      <c r="H202" s="29">
        <f t="shared" si="24"/>
        <v>584.18181818181813</v>
      </c>
      <c r="I202" s="29">
        <f t="shared" si="26"/>
        <v>9931.8911581569118</v>
      </c>
      <c r="J202" s="29">
        <v>10175</v>
      </c>
      <c r="K202" s="29">
        <v>1071</v>
      </c>
      <c r="L202" s="29">
        <v>11246</v>
      </c>
      <c r="M202" s="29">
        <v>4819</v>
      </c>
      <c r="N202" s="42" t="s">
        <v>15</v>
      </c>
      <c r="O202" s="29">
        <v>15</v>
      </c>
    </row>
    <row r="203" spans="1:15" x14ac:dyDescent="0.4">
      <c r="A203" s="26">
        <v>29</v>
      </c>
      <c r="B203" s="27" t="s">
        <v>42</v>
      </c>
      <c r="C203" s="115" t="s">
        <v>656</v>
      </c>
      <c r="D203" s="28">
        <v>40162</v>
      </c>
      <c r="E203" s="75">
        <f t="shared" si="25"/>
        <v>9.5452054794520542</v>
      </c>
      <c r="F203" s="29">
        <v>2950</v>
      </c>
      <c r="G203" s="66">
        <f t="shared" si="23"/>
        <v>750.88949771689499</v>
      </c>
      <c r="H203" s="29">
        <f t="shared" si="24"/>
        <v>78.666666666666671</v>
      </c>
      <c r="I203" s="29">
        <f t="shared" si="26"/>
        <v>2199.1105022831052</v>
      </c>
      <c r="J203" s="29">
        <v>1266</v>
      </c>
      <c r="K203" s="29">
        <v>147.5</v>
      </c>
      <c r="L203" s="29">
        <v>1413.5</v>
      </c>
      <c r="M203" s="29">
        <v>1536.5</v>
      </c>
      <c r="N203" s="42" t="s">
        <v>15</v>
      </c>
      <c r="O203" s="29">
        <v>20</v>
      </c>
    </row>
    <row r="204" spans="1:15" x14ac:dyDescent="0.4">
      <c r="A204" s="26">
        <v>219</v>
      </c>
      <c r="B204" s="27" t="s">
        <v>182</v>
      </c>
      <c r="C204" s="114" t="s">
        <v>653</v>
      </c>
      <c r="D204" s="28">
        <v>40724</v>
      </c>
      <c r="E204" s="75">
        <f t="shared" si="25"/>
        <v>8.0054794520547947</v>
      </c>
      <c r="F204" s="29">
        <v>399962</v>
      </c>
      <c r="G204" s="66">
        <f t="shared" si="23"/>
        <v>51230.201161643832</v>
      </c>
      <c r="H204" s="29">
        <f t="shared" si="24"/>
        <v>6399.3919999999998</v>
      </c>
      <c r="I204" s="29">
        <f t="shared" si="26"/>
        <v>348731.79883835616</v>
      </c>
      <c r="J204" s="29">
        <v>69993.100000000006</v>
      </c>
      <c r="K204" s="29">
        <v>9999.0499999999993</v>
      </c>
      <c r="L204" s="29">
        <v>79992.149999999994</v>
      </c>
      <c r="M204" s="29">
        <v>319969.84999999998</v>
      </c>
      <c r="N204" s="42" t="s">
        <v>15</v>
      </c>
      <c r="O204" s="29">
        <v>40</v>
      </c>
    </row>
    <row r="205" spans="1:15" x14ac:dyDescent="0.4">
      <c r="A205" s="26">
        <v>30</v>
      </c>
      <c r="B205" s="27" t="s">
        <v>43</v>
      </c>
      <c r="C205" s="85" t="s">
        <v>657</v>
      </c>
      <c r="D205" s="28">
        <v>40770</v>
      </c>
      <c r="E205" s="75">
        <f t="shared" si="25"/>
        <v>7.8794520547945206</v>
      </c>
      <c r="F205" s="29">
        <v>30500</v>
      </c>
      <c r="G205" s="66">
        <f t="shared" si="23"/>
        <v>8739.028642590285</v>
      </c>
      <c r="H205" s="29">
        <f t="shared" si="24"/>
        <v>1109.090909090909</v>
      </c>
      <c r="I205" s="29">
        <f t="shared" si="26"/>
        <v>21760.971357409715</v>
      </c>
      <c r="J205" s="29">
        <v>10548</v>
      </c>
      <c r="K205" s="29">
        <v>1525</v>
      </c>
      <c r="L205" s="29">
        <v>12073</v>
      </c>
      <c r="M205" s="29">
        <v>18427</v>
      </c>
      <c r="N205" s="42" t="s">
        <v>15</v>
      </c>
      <c r="O205" s="29">
        <v>20</v>
      </c>
    </row>
    <row r="206" spans="1:15" x14ac:dyDescent="0.4">
      <c r="A206" s="26">
        <v>220</v>
      </c>
      <c r="B206" s="27" t="s">
        <v>183</v>
      </c>
      <c r="C206" s="85" t="s">
        <v>657</v>
      </c>
      <c r="D206" s="28">
        <v>41379</v>
      </c>
      <c r="E206" s="75">
        <f t="shared" si="25"/>
        <v>6.2109589041095887</v>
      </c>
      <c r="F206" s="29">
        <v>18500</v>
      </c>
      <c r="G206" s="66">
        <f t="shared" si="23"/>
        <v>4178.2814445828144</v>
      </c>
      <c r="H206" s="29">
        <f t="shared" si="24"/>
        <v>672.72727272727275</v>
      </c>
      <c r="I206" s="29">
        <f t="shared" si="26"/>
        <v>14321.718555417185</v>
      </c>
      <c r="J206" s="29">
        <v>6474.66</v>
      </c>
      <c r="K206" s="29">
        <v>1233.33</v>
      </c>
      <c r="L206" s="29">
        <v>7707.99</v>
      </c>
      <c r="M206" s="29">
        <v>10792.01</v>
      </c>
      <c r="N206" s="42" t="s">
        <v>15</v>
      </c>
      <c r="O206" s="29">
        <v>15</v>
      </c>
    </row>
    <row r="207" spans="1:15" x14ac:dyDescent="0.4">
      <c r="A207" s="26">
        <v>459</v>
      </c>
      <c r="B207" s="27" t="s">
        <v>403</v>
      </c>
      <c r="C207" s="85" t="s">
        <v>657</v>
      </c>
      <c r="D207" s="28">
        <v>41409</v>
      </c>
      <c r="E207" s="75">
        <f t="shared" si="25"/>
        <v>6.1287671232876715</v>
      </c>
      <c r="F207" s="29">
        <v>3000</v>
      </c>
      <c r="G207" s="66">
        <f t="shared" si="23"/>
        <v>668.59277708592776</v>
      </c>
      <c r="H207" s="29">
        <f t="shared" si="24"/>
        <v>109.09090909090909</v>
      </c>
      <c r="I207" s="29">
        <f t="shared" si="26"/>
        <v>2331.407222914072</v>
      </c>
      <c r="J207" s="29">
        <v>1550</v>
      </c>
      <c r="K207" s="29">
        <v>300</v>
      </c>
      <c r="L207" s="29">
        <v>1850</v>
      </c>
      <c r="M207" s="29">
        <v>1150</v>
      </c>
      <c r="N207" s="42" t="s">
        <v>15</v>
      </c>
      <c r="O207" s="29">
        <v>10</v>
      </c>
    </row>
    <row r="208" spans="1:15" x14ac:dyDescent="0.4">
      <c r="A208" s="26">
        <v>221</v>
      </c>
      <c r="B208" s="27" t="s">
        <v>184</v>
      </c>
      <c r="C208" s="115" t="s">
        <v>656</v>
      </c>
      <c r="D208" s="28">
        <v>41440</v>
      </c>
      <c r="E208" s="75">
        <f t="shared" si="25"/>
        <v>6.043835616438356</v>
      </c>
      <c r="F208" s="29">
        <v>65450</v>
      </c>
      <c r="G208" s="66">
        <f t="shared" si="23"/>
        <v>10548.507762557078</v>
      </c>
      <c r="H208" s="29">
        <f t="shared" si="24"/>
        <v>1745.3333333333333</v>
      </c>
      <c r="I208" s="29">
        <f t="shared" si="26"/>
        <v>54901.492237442922</v>
      </c>
      <c r="J208" s="29">
        <v>10081.66</v>
      </c>
      <c r="K208" s="29">
        <v>1983.33</v>
      </c>
      <c r="L208" s="29">
        <v>12064.99</v>
      </c>
      <c r="M208" s="29">
        <v>53385.01</v>
      </c>
      <c r="N208" s="42" t="s">
        <v>15</v>
      </c>
      <c r="O208" s="29">
        <v>33</v>
      </c>
    </row>
    <row r="209" spans="1:15" x14ac:dyDescent="0.4">
      <c r="A209" s="26">
        <v>222</v>
      </c>
      <c r="B209" s="27" t="s">
        <v>185</v>
      </c>
      <c r="C209" s="115" t="s">
        <v>656</v>
      </c>
      <c r="D209" s="28">
        <v>41516</v>
      </c>
      <c r="E209" s="75">
        <f t="shared" si="25"/>
        <v>5.8356164383561646</v>
      </c>
      <c r="F209" s="29">
        <v>76190</v>
      </c>
      <c r="G209" s="66">
        <f t="shared" si="23"/>
        <v>11856.416438356166</v>
      </c>
      <c r="H209" s="29">
        <f t="shared" si="24"/>
        <v>2031.7333333333333</v>
      </c>
      <c r="I209" s="29">
        <f t="shared" si="26"/>
        <v>64333.583561643834</v>
      </c>
      <c r="J209" s="29">
        <v>18413</v>
      </c>
      <c r="K209" s="29">
        <v>3809.5</v>
      </c>
      <c r="L209" s="29">
        <v>22222.5</v>
      </c>
      <c r="M209" s="29">
        <v>53967.5</v>
      </c>
      <c r="N209" s="42" t="s">
        <v>15</v>
      </c>
      <c r="O209" s="29">
        <v>20</v>
      </c>
    </row>
    <row r="210" spans="1:15" x14ac:dyDescent="0.4">
      <c r="A210" s="26">
        <v>223</v>
      </c>
      <c r="B210" s="27" t="s">
        <v>186</v>
      </c>
      <c r="C210" s="42" t="s">
        <v>657</v>
      </c>
      <c r="D210" s="28">
        <v>41789</v>
      </c>
      <c r="E210" s="75">
        <f t="shared" si="25"/>
        <v>5.087671232876712</v>
      </c>
      <c r="F210" s="29">
        <v>28420</v>
      </c>
      <c r="G210" s="66">
        <f t="shared" si="23"/>
        <v>5257.8769613947698</v>
      </c>
      <c r="H210" s="29">
        <f t="shared" si="24"/>
        <v>1033.4545454545455</v>
      </c>
      <c r="I210" s="29">
        <f t="shared" si="26"/>
        <v>23162.12303860523</v>
      </c>
      <c r="J210" s="29">
        <v>5802</v>
      </c>
      <c r="K210" s="29">
        <v>1421</v>
      </c>
      <c r="L210" s="29">
        <v>7223</v>
      </c>
      <c r="M210" s="29">
        <v>21197</v>
      </c>
      <c r="N210" s="42" t="s">
        <v>15</v>
      </c>
      <c r="O210" s="29">
        <v>20</v>
      </c>
    </row>
    <row r="211" spans="1:15" x14ac:dyDescent="0.4">
      <c r="A211" s="26">
        <v>225</v>
      </c>
      <c r="B211" s="27" t="s">
        <v>188</v>
      </c>
      <c r="C211" s="42" t="s">
        <v>657</v>
      </c>
      <c r="D211" s="28">
        <v>42004</v>
      </c>
      <c r="E211" s="75">
        <f t="shared" si="25"/>
        <v>4.4986301369863018</v>
      </c>
      <c r="F211" s="29">
        <v>1285</v>
      </c>
      <c r="G211" s="66">
        <f t="shared" si="23"/>
        <v>210.2087173100872</v>
      </c>
      <c r="H211" s="29">
        <f t="shared" si="24"/>
        <v>46.727272727272727</v>
      </c>
      <c r="I211" s="29">
        <f t="shared" si="26"/>
        <v>1074.7912826899128</v>
      </c>
      <c r="J211" s="29">
        <v>450</v>
      </c>
      <c r="K211" s="29">
        <v>128.5</v>
      </c>
      <c r="L211" s="29">
        <v>578.5</v>
      </c>
      <c r="M211" s="29">
        <v>706.5</v>
      </c>
      <c r="N211" s="42" t="s">
        <v>15</v>
      </c>
      <c r="O211" s="29">
        <v>10</v>
      </c>
    </row>
    <row r="212" spans="1:15" x14ac:dyDescent="0.4">
      <c r="A212" s="26">
        <v>319</v>
      </c>
      <c r="B212" s="33" t="s">
        <v>274</v>
      </c>
      <c r="C212" s="85" t="s">
        <v>657</v>
      </c>
      <c r="D212" s="28">
        <v>42063</v>
      </c>
      <c r="E212" s="75">
        <f t="shared" si="25"/>
        <v>4.3369863013698629</v>
      </c>
      <c r="F212" s="29">
        <v>5334</v>
      </c>
      <c r="G212" s="66">
        <f t="shared" si="23"/>
        <v>841.21763387297631</v>
      </c>
      <c r="H212" s="29">
        <f t="shared" si="24"/>
        <v>193.96363636363637</v>
      </c>
      <c r="I212" s="29">
        <f t="shared" si="26"/>
        <v>4492.782366127024</v>
      </c>
      <c r="J212" s="29">
        <v>1777.8</v>
      </c>
      <c r="K212" s="29">
        <v>533.4</v>
      </c>
      <c r="L212" s="29">
        <v>2311.1999999999998</v>
      </c>
      <c r="M212" s="29">
        <v>3022.8</v>
      </c>
      <c r="N212" s="42" t="s">
        <v>15</v>
      </c>
      <c r="O212" s="29">
        <v>10</v>
      </c>
    </row>
    <row r="213" spans="1:15" x14ac:dyDescent="0.4">
      <c r="A213" s="26">
        <v>320</v>
      </c>
      <c r="B213" s="33" t="s">
        <v>275</v>
      </c>
      <c r="C213" s="85" t="s">
        <v>657</v>
      </c>
      <c r="D213" s="28">
        <v>42063</v>
      </c>
      <c r="E213" s="75">
        <f t="shared" si="25"/>
        <v>4.3369863013698629</v>
      </c>
      <c r="F213" s="29">
        <v>7150</v>
      </c>
      <c r="G213" s="66">
        <f t="shared" si="23"/>
        <v>1127.6164383561643</v>
      </c>
      <c r="H213" s="29">
        <f t="shared" si="24"/>
        <v>260</v>
      </c>
      <c r="I213" s="29">
        <f t="shared" si="26"/>
        <v>6022.3835616438355</v>
      </c>
      <c r="J213" s="29">
        <v>1589.34</v>
      </c>
      <c r="K213" s="29">
        <v>476.67</v>
      </c>
      <c r="L213" s="29">
        <v>2066.0100000000002</v>
      </c>
      <c r="M213" s="29">
        <v>5083.99</v>
      </c>
      <c r="N213" s="42" t="s">
        <v>15</v>
      </c>
      <c r="O213" s="29">
        <v>15</v>
      </c>
    </row>
    <row r="214" spans="1:15" x14ac:dyDescent="0.4">
      <c r="A214" s="26">
        <v>321</v>
      </c>
      <c r="B214" s="33" t="s">
        <v>276</v>
      </c>
      <c r="C214" s="85" t="s">
        <v>657</v>
      </c>
      <c r="D214" s="28">
        <v>42063</v>
      </c>
      <c r="E214" s="75">
        <f t="shared" si="25"/>
        <v>4.3369863013698629</v>
      </c>
      <c r="F214" s="29">
        <v>7176</v>
      </c>
      <c r="G214" s="66">
        <f t="shared" si="23"/>
        <v>1131.7168617683685</v>
      </c>
      <c r="H214" s="29">
        <f t="shared" si="24"/>
        <v>260.94545454545454</v>
      </c>
      <c r="I214" s="29">
        <f t="shared" si="26"/>
        <v>6044.2831382316317</v>
      </c>
      <c r="J214" s="29">
        <v>1594.8</v>
      </c>
      <c r="K214" s="29">
        <v>478.4</v>
      </c>
      <c r="L214" s="29">
        <v>2073.1999999999998</v>
      </c>
      <c r="M214" s="29">
        <v>5102.8</v>
      </c>
      <c r="N214" s="42" t="s">
        <v>15</v>
      </c>
      <c r="O214" s="29">
        <v>15</v>
      </c>
    </row>
    <row r="215" spans="1:15" x14ac:dyDescent="0.4">
      <c r="A215" s="26">
        <v>227</v>
      </c>
      <c r="B215" s="27" t="s">
        <v>190</v>
      </c>
      <c r="C215" s="42" t="s">
        <v>657</v>
      </c>
      <c r="D215" s="28">
        <v>42155</v>
      </c>
      <c r="E215" s="75">
        <f t="shared" si="25"/>
        <v>4.0849315068493155</v>
      </c>
      <c r="F215" s="29">
        <v>10194</v>
      </c>
      <c r="G215" s="66">
        <f t="shared" si="23"/>
        <v>1514.24697384807</v>
      </c>
      <c r="H215" s="29">
        <f t="shared" si="24"/>
        <v>370.69090909090909</v>
      </c>
      <c r="I215" s="29">
        <f t="shared" si="26"/>
        <v>8679.7530261519296</v>
      </c>
      <c r="J215" s="29">
        <v>2095.1999999999998</v>
      </c>
      <c r="K215" s="29">
        <v>679.6</v>
      </c>
      <c r="L215" s="29">
        <v>2774.8</v>
      </c>
      <c r="M215" s="29">
        <v>7419.2</v>
      </c>
      <c r="N215" s="42" t="s">
        <v>15</v>
      </c>
      <c r="O215" s="29">
        <v>15</v>
      </c>
    </row>
    <row r="216" spans="1:15" x14ac:dyDescent="0.4">
      <c r="A216" s="26">
        <v>229</v>
      </c>
      <c r="B216" s="27" t="s">
        <v>192</v>
      </c>
      <c r="C216" s="42" t="s">
        <v>657</v>
      </c>
      <c r="D216" s="28">
        <v>42185</v>
      </c>
      <c r="E216" s="75">
        <f t="shared" ref="E216:E242" si="27">(B$2-D216)/365</f>
        <v>4.0027397260273974</v>
      </c>
      <c r="F216" s="29">
        <v>2498</v>
      </c>
      <c r="G216" s="66">
        <f t="shared" si="23"/>
        <v>363.59432129514323</v>
      </c>
      <c r="H216" s="29">
        <f t="shared" si="24"/>
        <v>90.836363636363643</v>
      </c>
      <c r="I216" s="29">
        <f t="shared" ref="I216:I242" si="28">F216-G216</f>
        <v>2134.4056787048567</v>
      </c>
      <c r="J216" s="29">
        <v>749.6</v>
      </c>
      <c r="K216" s="29">
        <v>249.8</v>
      </c>
      <c r="L216" s="29">
        <v>999.4</v>
      </c>
      <c r="M216" s="29">
        <v>1498.6</v>
      </c>
      <c r="N216" s="42" t="s">
        <v>15</v>
      </c>
      <c r="O216" s="29">
        <v>10</v>
      </c>
    </row>
    <row r="217" spans="1:15" x14ac:dyDescent="0.4">
      <c r="A217" s="26">
        <v>330</v>
      </c>
      <c r="B217" s="33" t="s">
        <v>285</v>
      </c>
      <c r="C217" s="85" t="s">
        <v>657</v>
      </c>
      <c r="D217" s="28">
        <v>42551</v>
      </c>
      <c r="E217" s="75">
        <f t="shared" si="27"/>
        <v>3</v>
      </c>
      <c r="F217" s="29">
        <v>6895</v>
      </c>
      <c r="G217" s="66">
        <f t="shared" si="23"/>
        <v>752.18181818181813</v>
      </c>
      <c r="H217" s="29">
        <f t="shared" si="24"/>
        <v>250.72727272727272</v>
      </c>
      <c r="I217" s="29">
        <f t="shared" si="28"/>
        <v>6142.818181818182</v>
      </c>
      <c r="J217" s="29">
        <v>1379</v>
      </c>
      <c r="K217" s="29">
        <v>689.5</v>
      </c>
      <c r="L217" s="29">
        <v>2068.5</v>
      </c>
      <c r="M217" s="29">
        <v>4826.5</v>
      </c>
      <c r="N217" s="42" t="s">
        <v>15</v>
      </c>
      <c r="O217" s="29">
        <v>10</v>
      </c>
    </row>
    <row r="218" spans="1:15" x14ac:dyDescent="0.4">
      <c r="A218" s="26">
        <v>331</v>
      </c>
      <c r="B218" s="33" t="s">
        <v>286</v>
      </c>
      <c r="C218" s="85" t="s">
        <v>657</v>
      </c>
      <c r="D218" s="28">
        <v>42551</v>
      </c>
      <c r="E218" s="75">
        <f t="shared" si="27"/>
        <v>3</v>
      </c>
      <c r="F218" s="29">
        <v>6101</v>
      </c>
      <c r="G218" s="66">
        <f t="shared" si="23"/>
        <v>665.56363636363631</v>
      </c>
      <c r="H218" s="29">
        <f t="shared" si="24"/>
        <v>221.85454545454544</v>
      </c>
      <c r="I218" s="29">
        <f t="shared" si="28"/>
        <v>5435.4363636363632</v>
      </c>
      <c r="J218" s="29">
        <v>1220.2</v>
      </c>
      <c r="K218" s="29">
        <v>610.1</v>
      </c>
      <c r="L218" s="29">
        <v>1830.3</v>
      </c>
      <c r="M218" s="29">
        <v>4270.7</v>
      </c>
      <c r="N218" s="42" t="s">
        <v>15</v>
      </c>
      <c r="O218" s="29">
        <v>10</v>
      </c>
    </row>
    <row r="219" spans="1:15" x14ac:dyDescent="0.4">
      <c r="A219" s="26">
        <v>332</v>
      </c>
      <c r="B219" s="33" t="s">
        <v>287</v>
      </c>
      <c r="C219" s="85" t="s">
        <v>657</v>
      </c>
      <c r="D219" s="28">
        <v>42551</v>
      </c>
      <c r="E219" s="75">
        <f t="shared" si="27"/>
        <v>3</v>
      </c>
      <c r="F219" s="29">
        <v>4908</v>
      </c>
      <c r="G219" s="66">
        <f t="shared" si="23"/>
        <v>535.41818181818178</v>
      </c>
      <c r="H219" s="29">
        <f t="shared" si="24"/>
        <v>178.47272727272727</v>
      </c>
      <c r="I219" s="29">
        <f t="shared" si="28"/>
        <v>4372.5818181818186</v>
      </c>
      <c r="J219" s="29">
        <v>981.6</v>
      </c>
      <c r="K219" s="29">
        <v>490.8</v>
      </c>
      <c r="L219" s="29">
        <v>1472.4</v>
      </c>
      <c r="M219" s="29">
        <v>3435.6</v>
      </c>
      <c r="N219" s="42" t="s">
        <v>15</v>
      </c>
      <c r="O219" s="29">
        <v>10</v>
      </c>
    </row>
    <row r="220" spans="1:15" x14ac:dyDescent="0.4">
      <c r="A220" s="26">
        <v>333</v>
      </c>
      <c r="B220" s="33" t="s">
        <v>288</v>
      </c>
      <c r="C220" s="85" t="s">
        <v>657</v>
      </c>
      <c r="D220" s="28">
        <v>42551</v>
      </c>
      <c r="E220" s="75">
        <f t="shared" si="27"/>
        <v>3</v>
      </c>
      <c r="F220" s="29">
        <v>6925</v>
      </c>
      <c r="G220" s="66">
        <f t="shared" si="23"/>
        <v>755.4545454545455</v>
      </c>
      <c r="H220" s="29">
        <f t="shared" si="24"/>
        <v>251.81818181818181</v>
      </c>
      <c r="I220" s="29">
        <f t="shared" si="28"/>
        <v>6169.545454545454</v>
      </c>
      <c r="J220" s="29">
        <v>692.5</v>
      </c>
      <c r="K220" s="29">
        <v>346.25</v>
      </c>
      <c r="L220" s="29">
        <v>1038.75</v>
      </c>
      <c r="M220" s="29">
        <v>5886.25</v>
      </c>
      <c r="N220" s="42" t="s">
        <v>15</v>
      </c>
      <c r="O220" s="29">
        <v>20</v>
      </c>
    </row>
    <row r="221" spans="1:15" x14ac:dyDescent="0.4">
      <c r="A221" s="26">
        <v>749</v>
      </c>
      <c r="B221" s="27" t="s">
        <v>54</v>
      </c>
      <c r="C221" s="42" t="s">
        <v>657</v>
      </c>
      <c r="D221" s="28">
        <v>42787</v>
      </c>
      <c r="E221" s="75">
        <f t="shared" si="27"/>
        <v>2.3534246575342466</v>
      </c>
      <c r="F221" s="29">
        <v>76800</v>
      </c>
      <c r="G221" s="66">
        <f t="shared" si="23"/>
        <v>6572.4732254047321</v>
      </c>
      <c r="H221" s="29">
        <f t="shared" si="24"/>
        <v>2792.7272727272725</v>
      </c>
      <c r="I221" s="29">
        <f t="shared" si="28"/>
        <v>70227.526774595273</v>
      </c>
      <c r="J221" s="29">
        <v>3792.59</v>
      </c>
      <c r="K221" s="29">
        <v>2844.44</v>
      </c>
      <c r="L221" s="29">
        <v>6637.03</v>
      </c>
      <c r="M221" s="29">
        <v>70162.97</v>
      </c>
      <c r="N221" s="42" t="s">
        <v>15</v>
      </c>
      <c r="O221" s="29">
        <v>27</v>
      </c>
    </row>
    <row r="222" spans="1:15" x14ac:dyDescent="0.4">
      <c r="A222" s="26">
        <v>751</v>
      </c>
      <c r="B222" s="27" t="s">
        <v>196</v>
      </c>
      <c r="C222" s="42" t="s">
        <v>657</v>
      </c>
      <c r="D222" s="28">
        <v>42907</v>
      </c>
      <c r="E222" s="75">
        <f t="shared" si="27"/>
        <v>2.0246575342465754</v>
      </c>
      <c r="F222" s="29">
        <v>7257</v>
      </c>
      <c r="G222" s="66">
        <f t="shared" si="23"/>
        <v>534.28871731008712</v>
      </c>
      <c r="H222" s="29">
        <f t="shared" si="24"/>
        <v>263.89090909090908</v>
      </c>
      <c r="I222" s="29">
        <f t="shared" si="28"/>
        <v>6722.7112826899129</v>
      </c>
      <c r="J222" s="29">
        <v>1451.4</v>
      </c>
      <c r="K222" s="29">
        <v>1451.4</v>
      </c>
      <c r="L222" s="29">
        <v>2902.8</v>
      </c>
      <c r="M222" s="29">
        <v>4354.2</v>
      </c>
      <c r="N222" s="42" t="s">
        <v>15</v>
      </c>
      <c r="O222" s="29">
        <v>5</v>
      </c>
    </row>
    <row r="223" spans="1:15" x14ac:dyDescent="0.4">
      <c r="A223" s="26">
        <v>760</v>
      </c>
      <c r="B223" s="33" t="s">
        <v>613</v>
      </c>
      <c r="C223" s="85" t="s">
        <v>657</v>
      </c>
      <c r="D223" s="28">
        <v>43069</v>
      </c>
      <c r="E223" s="75">
        <f t="shared" si="27"/>
        <v>1.5808219178082192</v>
      </c>
      <c r="F223" s="29">
        <v>15914.48</v>
      </c>
      <c r="G223" s="66">
        <f t="shared" si="23"/>
        <v>914.8348652552927</v>
      </c>
      <c r="H223" s="29">
        <f t="shared" si="24"/>
        <v>578.70836363636363</v>
      </c>
      <c r="I223" s="29">
        <f t="shared" si="28"/>
        <v>14999.645134744707</v>
      </c>
      <c r="J223" s="29">
        <v>1856.69</v>
      </c>
      <c r="K223" s="29">
        <v>3182.9</v>
      </c>
      <c r="L223" s="29">
        <v>5039.59</v>
      </c>
      <c r="M223" s="29">
        <v>10874.89</v>
      </c>
      <c r="N223" s="42" t="s">
        <v>15</v>
      </c>
      <c r="O223" s="29">
        <v>5</v>
      </c>
    </row>
    <row r="224" spans="1:15" x14ac:dyDescent="0.4">
      <c r="A224" s="26">
        <v>187</v>
      </c>
      <c r="B224" s="27" t="s">
        <v>152</v>
      </c>
      <c r="C224" s="42" t="s">
        <v>656</v>
      </c>
      <c r="D224" s="28">
        <v>18264</v>
      </c>
      <c r="E224" s="75">
        <f t="shared" si="27"/>
        <v>69.539726027397265</v>
      </c>
      <c r="F224" s="29">
        <v>125009</v>
      </c>
      <c r="G224" s="66">
        <f>F224</f>
        <v>125009</v>
      </c>
      <c r="H224" s="29">
        <v>0</v>
      </c>
      <c r="I224" s="29">
        <f t="shared" si="28"/>
        <v>0</v>
      </c>
      <c r="J224" s="29">
        <v>125009</v>
      </c>
      <c r="K224" s="29">
        <v>0</v>
      </c>
      <c r="L224" s="29">
        <v>125009</v>
      </c>
      <c r="M224" s="29">
        <v>0</v>
      </c>
      <c r="N224" s="42" t="s">
        <v>15</v>
      </c>
      <c r="O224" s="29">
        <v>50</v>
      </c>
    </row>
    <row r="225" spans="1:15" x14ac:dyDescent="0.4">
      <c r="A225" s="26">
        <v>474</v>
      </c>
      <c r="B225" s="27" t="s">
        <v>418</v>
      </c>
      <c r="C225" s="42" t="s">
        <v>656</v>
      </c>
      <c r="D225" s="28">
        <v>28825</v>
      </c>
      <c r="E225" s="75">
        <f t="shared" si="27"/>
        <v>40.605479452054794</v>
      </c>
      <c r="F225" s="29">
        <v>7794</v>
      </c>
      <c r="G225" s="66">
        <f>F225</f>
        <v>7794</v>
      </c>
      <c r="H225" s="29">
        <v>0</v>
      </c>
      <c r="I225" s="29">
        <f t="shared" si="28"/>
        <v>0</v>
      </c>
      <c r="J225" s="29">
        <v>7794</v>
      </c>
      <c r="K225" s="29">
        <v>0</v>
      </c>
      <c r="L225" s="29">
        <v>7794</v>
      </c>
      <c r="M225" s="29">
        <v>0</v>
      </c>
      <c r="N225" s="42" t="s">
        <v>15</v>
      </c>
      <c r="O225" s="29">
        <v>10</v>
      </c>
    </row>
    <row r="226" spans="1:15" x14ac:dyDescent="0.4">
      <c r="A226" s="26">
        <v>475</v>
      </c>
      <c r="B226" s="27" t="s">
        <v>419</v>
      </c>
      <c r="C226" s="42" t="s">
        <v>656</v>
      </c>
      <c r="D226" s="28">
        <v>29952</v>
      </c>
      <c r="E226" s="75">
        <f t="shared" si="27"/>
        <v>37.517808219178079</v>
      </c>
      <c r="F226" s="29">
        <v>31382</v>
      </c>
      <c r="G226" s="66">
        <f>F226</f>
        <v>31382</v>
      </c>
      <c r="H226" s="29">
        <v>0</v>
      </c>
      <c r="I226" s="29">
        <f t="shared" si="28"/>
        <v>0</v>
      </c>
      <c r="J226" s="29">
        <v>31382</v>
      </c>
      <c r="K226" s="29">
        <v>0</v>
      </c>
      <c r="L226" s="29">
        <v>31382</v>
      </c>
      <c r="M226" s="29">
        <v>0</v>
      </c>
      <c r="N226" s="42" t="s">
        <v>15</v>
      </c>
      <c r="O226" s="29">
        <v>20</v>
      </c>
    </row>
    <row r="227" spans="1:15" x14ac:dyDescent="0.4">
      <c r="A227" s="26">
        <v>476</v>
      </c>
      <c r="B227" s="27" t="s">
        <v>420</v>
      </c>
      <c r="C227" s="42" t="s">
        <v>656</v>
      </c>
      <c r="D227" s="28">
        <v>30317</v>
      </c>
      <c r="E227" s="75">
        <f t="shared" si="27"/>
        <v>36.517808219178079</v>
      </c>
      <c r="F227" s="29">
        <v>26646</v>
      </c>
      <c r="G227" s="66">
        <f t="shared" ref="G227:G242" si="29">H227*E227</f>
        <v>25948.093808219175</v>
      </c>
      <c r="H227" s="29">
        <f t="shared" ref="H227:H242" si="30">F227/C227</f>
        <v>710.56</v>
      </c>
      <c r="I227" s="29">
        <f t="shared" si="28"/>
        <v>697.90619178082488</v>
      </c>
      <c r="J227" s="29">
        <v>26646</v>
      </c>
      <c r="K227" s="29">
        <v>0</v>
      </c>
      <c r="L227" s="29">
        <v>26646</v>
      </c>
      <c r="M227" s="29">
        <v>0</v>
      </c>
      <c r="N227" s="42" t="s">
        <v>15</v>
      </c>
      <c r="O227" s="29">
        <v>20</v>
      </c>
    </row>
    <row r="228" spans="1:15" x14ac:dyDescent="0.4">
      <c r="A228" s="26">
        <v>188</v>
      </c>
      <c r="B228" s="27" t="s">
        <v>153</v>
      </c>
      <c r="C228" s="42" t="s">
        <v>656</v>
      </c>
      <c r="D228" s="28">
        <v>31413</v>
      </c>
      <c r="E228" s="75">
        <f t="shared" si="27"/>
        <v>33.515068493150686</v>
      </c>
      <c r="F228" s="29">
        <v>18776</v>
      </c>
      <c r="G228" s="66">
        <f t="shared" si="29"/>
        <v>16780.771360730592</v>
      </c>
      <c r="H228" s="29">
        <f t="shared" si="30"/>
        <v>500.69333333333333</v>
      </c>
      <c r="I228" s="29">
        <f t="shared" si="28"/>
        <v>1995.2286392694077</v>
      </c>
      <c r="J228" s="29">
        <v>18776</v>
      </c>
      <c r="K228" s="29">
        <v>0</v>
      </c>
      <c r="L228" s="29">
        <v>18776</v>
      </c>
      <c r="M228" s="29">
        <v>0</v>
      </c>
      <c r="N228" s="42" t="s">
        <v>15</v>
      </c>
      <c r="O228" s="29">
        <v>20</v>
      </c>
    </row>
    <row r="229" spans="1:15" x14ac:dyDescent="0.4">
      <c r="A229" s="26">
        <v>186</v>
      </c>
      <c r="B229" s="27" t="s">
        <v>151</v>
      </c>
      <c r="C229" s="42" t="s">
        <v>656</v>
      </c>
      <c r="D229" s="28">
        <v>31958</v>
      </c>
      <c r="E229" s="75">
        <f t="shared" si="27"/>
        <v>32.021917808219179</v>
      </c>
      <c r="F229" s="29">
        <v>2188</v>
      </c>
      <c r="G229" s="66">
        <f t="shared" si="29"/>
        <v>1868.3721643835615</v>
      </c>
      <c r="H229" s="29">
        <f t="shared" si="30"/>
        <v>58.346666666666664</v>
      </c>
      <c r="I229" s="29">
        <f t="shared" si="28"/>
        <v>319.62783561643846</v>
      </c>
      <c r="J229" s="29">
        <v>2188</v>
      </c>
      <c r="K229" s="29">
        <v>0</v>
      </c>
      <c r="L229" s="29">
        <v>2188</v>
      </c>
      <c r="M229" s="29">
        <v>0</v>
      </c>
      <c r="N229" s="42" t="s">
        <v>15</v>
      </c>
      <c r="O229" s="29">
        <v>20</v>
      </c>
    </row>
    <row r="230" spans="1:15" x14ac:dyDescent="0.4">
      <c r="A230" s="26">
        <v>190</v>
      </c>
      <c r="B230" s="27" t="s">
        <v>40</v>
      </c>
      <c r="C230" s="42" t="s">
        <v>656</v>
      </c>
      <c r="D230" s="28">
        <v>34878</v>
      </c>
      <c r="E230" s="75">
        <f t="shared" si="27"/>
        <v>24.021917808219179</v>
      </c>
      <c r="F230" s="29">
        <v>8875</v>
      </c>
      <c r="G230" s="66">
        <f t="shared" si="29"/>
        <v>5685.1872146118722</v>
      </c>
      <c r="H230" s="29">
        <f t="shared" si="30"/>
        <v>236.66666666666666</v>
      </c>
      <c r="I230" s="29">
        <f t="shared" si="28"/>
        <v>3189.8127853881278</v>
      </c>
      <c r="J230" s="29">
        <v>8875</v>
      </c>
      <c r="K230" s="29">
        <v>0</v>
      </c>
      <c r="L230" s="29">
        <v>8875</v>
      </c>
      <c r="M230" s="29">
        <v>0</v>
      </c>
      <c r="N230" s="42" t="s">
        <v>15</v>
      </c>
      <c r="O230" s="29">
        <v>20</v>
      </c>
    </row>
    <row r="231" spans="1:15" x14ac:dyDescent="0.4">
      <c r="A231" s="26">
        <v>196</v>
      </c>
      <c r="B231" s="27" t="s">
        <v>160</v>
      </c>
      <c r="C231" s="42" t="s">
        <v>656</v>
      </c>
      <c r="D231" s="28">
        <v>37233</v>
      </c>
      <c r="E231" s="75">
        <f t="shared" si="27"/>
        <v>17.56986301369863</v>
      </c>
      <c r="F231" s="29">
        <v>1495402</v>
      </c>
      <c r="G231" s="66">
        <f t="shared" si="29"/>
        <v>700640.22107762552</v>
      </c>
      <c r="H231" s="29">
        <f t="shared" si="30"/>
        <v>39877.386666666665</v>
      </c>
      <c r="I231" s="29">
        <f t="shared" si="28"/>
        <v>794761.77892237448</v>
      </c>
      <c r="J231" s="29">
        <v>619969.1</v>
      </c>
      <c r="K231" s="29">
        <v>37385.050000000003</v>
      </c>
      <c r="L231" s="29">
        <v>657354.15</v>
      </c>
      <c r="M231" s="29">
        <v>838047.85</v>
      </c>
      <c r="N231" s="42" t="s">
        <v>15</v>
      </c>
      <c r="O231" s="29">
        <v>40</v>
      </c>
    </row>
    <row r="232" spans="1:15" x14ac:dyDescent="0.4">
      <c r="A232" s="26">
        <v>197</v>
      </c>
      <c r="B232" s="27" t="s">
        <v>652</v>
      </c>
      <c r="C232" s="42" t="s">
        <v>656</v>
      </c>
      <c r="D232" s="28">
        <v>37233</v>
      </c>
      <c r="E232" s="75">
        <f t="shared" si="27"/>
        <v>17.56986301369863</v>
      </c>
      <c r="F232" s="29">
        <v>216200</v>
      </c>
      <c r="G232" s="66">
        <f t="shared" si="29"/>
        <v>101296.11689497717</v>
      </c>
      <c r="H232" s="29">
        <f t="shared" si="30"/>
        <v>5765.333333333333</v>
      </c>
      <c r="I232" s="29">
        <f t="shared" si="28"/>
        <v>114903.88310502283</v>
      </c>
      <c r="J232" s="29">
        <v>89633</v>
      </c>
      <c r="K232" s="29">
        <v>5405</v>
      </c>
      <c r="L232" s="29">
        <v>95038</v>
      </c>
      <c r="M232" s="29">
        <v>121162</v>
      </c>
      <c r="N232" s="42" t="s">
        <v>15</v>
      </c>
      <c r="O232" s="29">
        <v>40</v>
      </c>
    </row>
    <row r="233" spans="1:15" x14ac:dyDescent="0.4">
      <c r="A233" s="26">
        <v>198</v>
      </c>
      <c r="B233" s="27" t="s">
        <v>161</v>
      </c>
      <c r="C233" s="42" t="s">
        <v>656</v>
      </c>
      <c r="D233" s="28">
        <v>37233</v>
      </c>
      <c r="E233" s="75">
        <f t="shared" si="27"/>
        <v>17.56986301369863</v>
      </c>
      <c r="F233" s="29">
        <v>24000</v>
      </c>
      <c r="G233" s="66">
        <f t="shared" si="29"/>
        <v>11244.712328767124</v>
      </c>
      <c r="H233" s="29">
        <f t="shared" si="30"/>
        <v>640</v>
      </c>
      <c r="I233" s="29">
        <f t="shared" si="28"/>
        <v>12755.287671232876</v>
      </c>
      <c r="J233" s="29">
        <v>9950</v>
      </c>
      <c r="K233" s="29">
        <v>600</v>
      </c>
      <c r="L233" s="29">
        <v>10550</v>
      </c>
      <c r="M233" s="29">
        <v>13450</v>
      </c>
      <c r="N233" s="42" t="s">
        <v>15</v>
      </c>
      <c r="O233" s="29">
        <v>40</v>
      </c>
    </row>
    <row r="234" spans="1:15" x14ac:dyDescent="0.4">
      <c r="A234" s="26">
        <v>201</v>
      </c>
      <c r="B234" s="27" t="s">
        <v>164</v>
      </c>
      <c r="C234" s="42" t="s">
        <v>656</v>
      </c>
      <c r="D234" s="28">
        <v>37233</v>
      </c>
      <c r="E234" s="75">
        <f t="shared" si="27"/>
        <v>17.56986301369863</v>
      </c>
      <c r="F234" s="29">
        <v>542200</v>
      </c>
      <c r="G234" s="66">
        <f t="shared" si="29"/>
        <v>254036.79269406392</v>
      </c>
      <c r="H234" s="29">
        <f t="shared" si="30"/>
        <v>14458.666666666666</v>
      </c>
      <c r="I234" s="29">
        <f t="shared" si="28"/>
        <v>288163.20730593608</v>
      </c>
      <c r="J234" s="29">
        <v>224787</v>
      </c>
      <c r="K234" s="29">
        <v>13555</v>
      </c>
      <c r="L234" s="29">
        <v>238342</v>
      </c>
      <c r="M234" s="29">
        <v>303858</v>
      </c>
      <c r="N234" s="42" t="s">
        <v>15</v>
      </c>
      <c r="O234" s="29">
        <v>40</v>
      </c>
    </row>
    <row r="235" spans="1:15" x14ac:dyDescent="0.4">
      <c r="A235" s="26">
        <v>204</v>
      </c>
      <c r="B235" s="27" t="s">
        <v>167</v>
      </c>
      <c r="C235" s="42" t="s">
        <v>656</v>
      </c>
      <c r="D235" s="28">
        <v>37233</v>
      </c>
      <c r="E235" s="75">
        <f t="shared" si="27"/>
        <v>17.56986301369863</v>
      </c>
      <c r="F235" s="29">
        <v>490800</v>
      </c>
      <c r="G235" s="66">
        <f t="shared" si="29"/>
        <v>229954.36712328767</v>
      </c>
      <c r="H235" s="29">
        <f t="shared" si="30"/>
        <v>13088</v>
      </c>
      <c r="I235" s="29">
        <f t="shared" si="28"/>
        <v>260845.63287671233</v>
      </c>
      <c r="J235" s="29">
        <v>203478</v>
      </c>
      <c r="K235" s="29">
        <v>12270</v>
      </c>
      <c r="L235" s="29">
        <v>215748</v>
      </c>
      <c r="M235" s="29">
        <v>275052</v>
      </c>
      <c r="N235" s="42" t="s">
        <v>15</v>
      </c>
      <c r="O235" s="29">
        <v>40</v>
      </c>
    </row>
    <row r="236" spans="1:15" x14ac:dyDescent="0.4">
      <c r="A236" s="26">
        <v>205</v>
      </c>
      <c r="B236" s="27" t="s">
        <v>168</v>
      </c>
      <c r="C236" s="42" t="s">
        <v>656</v>
      </c>
      <c r="D236" s="28">
        <v>37233</v>
      </c>
      <c r="E236" s="75">
        <f t="shared" si="27"/>
        <v>17.56986301369863</v>
      </c>
      <c r="F236" s="29">
        <v>302500</v>
      </c>
      <c r="G236" s="66">
        <f t="shared" si="29"/>
        <v>141730.22831050228</v>
      </c>
      <c r="H236" s="29">
        <f t="shared" si="30"/>
        <v>8066.666666666667</v>
      </c>
      <c r="I236" s="29">
        <f t="shared" si="28"/>
        <v>160769.77168949772</v>
      </c>
      <c r="J236" s="29">
        <v>125411</v>
      </c>
      <c r="K236" s="29">
        <v>7562.5</v>
      </c>
      <c r="L236" s="29">
        <v>132973.5</v>
      </c>
      <c r="M236" s="29">
        <v>169526.5</v>
      </c>
      <c r="N236" s="42" t="s">
        <v>15</v>
      </c>
      <c r="O236" s="29">
        <v>40</v>
      </c>
    </row>
    <row r="237" spans="1:15" x14ac:dyDescent="0.4">
      <c r="A237" s="26">
        <v>206</v>
      </c>
      <c r="B237" s="27" t="s">
        <v>169</v>
      </c>
      <c r="C237" s="42" t="s">
        <v>656</v>
      </c>
      <c r="D237" s="28">
        <v>37233</v>
      </c>
      <c r="E237" s="75">
        <f t="shared" si="27"/>
        <v>17.56986301369863</v>
      </c>
      <c r="F237" s="29">
        <v>21021</v>
      </c>
      <c r="G237" s="66">
        <f t="shared" si="29"/>
        <v>9848.9624109589022</v>
      </c>
      <c r="H237" s="29">
        <f t="shared" si="30"/>
        <v>560.55999999999995</v>
      </c>
      <c r="I237" s="29">
        <f t="shared" si="28"/>
        <v>11172.037589041098</v>
      </c>
      <c r="J237" s="29">
        <v>17430.099999999999</v>
      </c>
      <c r="K237" s="29">
        <v>1051.05</v>
      </c>
      <c r="L237" s="29">
        <v>18481.150000000001</v>
      </c>
      <c r="M237" s="29">
        <v>2539.85</v>
      </c>
      <c r="N237" s="42" t="s">
        <v>15</v>
      </c>
      <c r="O237" s="29">
        <v>20</v>
      </c>
    </row>
    <row r="238" spans="1:15" x14ac:dyDescent="0.4">
      <c r="A238" s="26">
        <v>207</v>
      </c>
      <c r="B238" s="27" t="s">
        <v>170</v>
      </c>
      <c r="C238" s="42" t="s">
        <v>656</v>
      </c>
      <c r="D238" s="28">
        <v>37233</v>
      </c>
      <c r="E238" s="75">
        <f t="shared" si="27"/>
        <v>17.56986301369863</v>
      </c>
      <c r="F238" s="29">
        <v>122257</v>
      </c>
      <c r="G238" s="66">
        <f t="shared" si="29"/>
        <v>57281.033132420089</v>
      </c>
      <c r="H238" s="29">
        <f t="shared" si="30"/>
        <v>3260.1866666666665</v>
      </c>
      <c r="I238" s="29">
        <f t="shared" si="28"/>
        <v>64975.966867579911</v>
      </c>
      <c r="J238" s="29">
        <v>101371.7</v>
      </c>
      <c r="K238" s="29">
        <v>6112.85</v>
      </c>
      <c r="L238" s="29">
        <v>107484.55</v>
      </c>
      <c r="M238" s="29">
        <v>14772.45</v>
      </c>
      <c r="N238" s="42" t="s">
        <v>15</v>
      </c>
      <c r="O238" s="29">
        <v>20</v>
      </c>
    </row>
    <row r="239" spans="1:15" x14ac:dyDescent="0.4">
      <c r="A239" s="26">
        <v>311</v>
      </c>
      <c r="B239" s="33" t="s">
        <v>266</v>
      </c>
      <c r="C239" s="85" t="s">
        <v>656</v>
      </c>
      <c r="D239" s="28">
        <v>38967</v>
      </c>
      <c r="E239" s="75">
        <f t="shared" si="27"/>
        <v>12.819178082191781</v>
      </c>
      <c r="F239" s="29">
        <v>4600</v>
      </c>
      <c r="G239" s="66">
        <f t="shared" si="29"/>
        <v>1572.4858447488587</v>
      </c>
      <c r="H239" s="29">
        <f t="shared" si="30"/>
        <v>122.66666666666667</v>
      </c>
      <c r="I239" s="29">
        <f t="shared" si="28"/>
        <v>3027.5141552511413</v>
      </c>
      <c r="J239" s="29">
        <v>2722</v>
      </c>
      <c r="K239" s="29">
        <v>230</v>
      </c>
      <c r="L239" s="29">
        <v>2952</v>
      </c>
      <c r="M239" s="29">
        <v>1648</v>
      </c>
      <c r="N239" s="42" t="s">
        <v>15</v>
      </c>
      <c r="O239" s="29">
        <v>20</v>
      </c>
    </row>
    <row r="240" spans="1:15" x14ac:dyDescent="0.4">
      <c r="A240" s="26">
        <v>312</v>
      </c>
      <c r="B240" s="33" t="s">
        <v>267</v>
      </c>
      <c r="C240" s="85" t="s">
        <v>656</v>
      </c>
      <c r="D240" s="28">
        <v>39022</v>
      </c>
      <c r="E240" s="75">
        <f t="shared" si="27"/>
        <v>12.668493150684931</v>
      </c>
      <c r="F240" s="29">
        <v>19241</v>
      </c>
      <c r="G240" s="66">
        <f t="shared" si="29"/>
        <v>6500.1193789954341</v>
      </c>
      <c r="H240" s="29">
        <f t="shared" si="30"/>
        <v>513.09333333333336</v>
      </c>
      <c r="I240" s="29">
        <f t="shared" si="28"/>
        <v>12740.880621004566</v>
      </c>
      <c r="J240" s="29">
        <v>5612.06</v>
      </c>
      <c r="K240" s="29">
        <v>481.03</v>
      </c>
      <c r="L240" s="29">
        <v>6093.09</v>
      </c>
      <c r="M240" s="29">
        <v>13147.91</v>
      </c>
      <c r="N240" s="42" t="s">
        <v>15</v>
      </c>
      <c r="O240" s="29">
        <v>40</v>
      </c>
    </row>
    <row r="241" spans="1:15" x14ac:dyDescent="0.4">
      <c r="A241" s="26">
        <v>39</v>
      </c>
      <c r="B241" s="27" t="s">
        <v>51</v>
      </c>
      <c r="C241" s="42" t="s">
        <v>656</v>
      </c>
      <c r="D241" s="28">
        <v>42551</v>
      </c>
      <c r="E241" s="75">
        <f t="shared" si="27"/>
        <v>3</v>
      </c>
      <c r="F241" s="29">
        <v>11542</v>
      </c>
      <c r="G241" s="66">
        <f t="shared" si="29"/>
        <v>923.36000000000013</v>
      </c>
      <c r="H241" s="29">
        <f t="shared" si="30"/>
        <v>307.78666666666669</v>
      </c>
      <c r="I241" s="29">
        <f t="shared" si="28"/>
        <v>10618.64</v>
      </c>
      <c r="J241" s="29">
        <v>1154.2</v>
      </c>
      <c r="K241" s="29">
        <v>577.1</v>
      </c>
      <c r="L241" s="29">
        <v>1731.3</v>
      </c>
      <c r="M241" s="29">
        <v>9810.7000000000007</v>
      </c>
      <c r="N241" s="42" t="s">
        <v>15</v>
      </c>
      <c r="O241" s="29">
        <v>20</v>
      </c>
    </row>
    <row r="242" spans="1:15" x14ac:dyDescent="0.4">
      <c r="A242" s="26">
        <v>758</v>
      </c>
      <c r="B242" s="33" t="s">
        <v>623</v>
      </c>
      <c r="C242" s="85" t="s">
        <v>656</v>
      </c>
      <c r="D242" s="28">
        <v>42979</v>
      </c>
      <c r="E242" s="75">
        <f t="shared" si="27"/>
        <v>1.8273972602739725</v>
      </c>
      <c r="F242" s="29">
        <v>2965</v>
      </c>
      <c r="G242" s="66">
        <f t="shared" si="29"/>
        <v>144.48621004566209</v>
      </c>
      <c r="H242" s="29">
        <f t="shared" si="30"/>
        <v>79.066666666666663</v>
      </c>
      <c r="I242" s="29">
        <f t="shared" si="28"/>
        <v>2820.5137899543379</v>
      </c>
      <c r="J242" s="29">
        <v>494.17</v>
      </c>
      <c r="K242" s="29">
        <v>593</v>
      </c>
      <c r="L242" s="29">
        <v>1087.17</v>
      </c>
      <c r="M242" s="29">
        <v>1877.83</v>
      </c>
      <c r="N242" s="42" t="s">
        <v>15</v>
      </c>
      <c r="O242" s="29">
        <v>5</v>
      </c>
    </row>
    <row r="243" spans="1:15" ht="13.5" thickBot="1" x14ac:dyDescent="0.45">
      <c r="A243" s="142" t="s">
        <v>635</v>
      </c>
      <c r="B243" s="142"/>
      <c r="C243" s="142"/>
      <c r="D243" s="142"/>
      <c r="E243" s="83"/>
      <c r="F243" s="38">
        <f t="shared" ref="F243:M243" si="31">SUM(F152:F242)</f>
        <v>5237931.4800000004</v>
      </c>
      <c r="G243" s="38">
        <f t="shared" si="31"/>
        <v>2371757.2899920302</v>
      </c>
      <c r="H243" s="38">
        <f t="shared" si="31"/>
        <v>147553.28339393935</v>
      </c>
      <c r="I243" s="38">
        <f t="shared" si="31"/>
        <v>2866174.1900079697</v>
      </c>
      <c r="J243" s="38">
        <f t="shared" si="31"/>
        <v>2194736.5900000003</v>
      </c>
      <c r="K243" s="38">
        <f t="shared" si="31"/>
        <v>155203.51999999999</v>
      </c>
      <c r="L243" s="38">
        <f t="shared" si="31"/>
        <v>2349940.1099999994</v>
      </c>
      <c r="M243" s="38">
        <f t="shared" si="31"/>
        <v>2887991.3700000006</v>
      </c>
      <c r="N243" s="42"/>
      <c r="O243" s="29"/>
    </row>
    <row r="244" spans="1:15" ht="13.5" thickTop="1" x14ac:dyDescent="0.4">
      <c r="B244" s="27"/>
      <c r="C244" s="42"/>
      <c r="D244" s="28"/>
      <c r="F244" s="29"/>
      <c r="G244" s="29"/>
      <c r="H244" s="29"/>
      <c r="I244" s="29"/>
      <c r="J244" s="29"/>
      <c r="K244" s="29"/>
      <c r="L244" s="29"/>
      <c r="M244" s="29"/>
      <c r="N244" s="42"/>
      <c r="O244" s="29"/>
    </row>
    <row r="245" spans="1:15" x14ac:dyDescent="0.4">
      <c r="A245" s="25" t="s">
        <v>198</v>
      </c>
    </row>
    <row r="246" spans="1:15" x14ac:dyDescent="0.4">
      <c r="A246" s="26">
        <v>234</v>
      </c>
      <c r="B246" s="27" t="s">
        <v>199</v>
      </c>
      <c r="C246" s="42" t="s">
        <v>660</v>
      </c>
      <c r="D246" s="28">
        <v>27760</v>
      </c>
      <c r="E246" s="75">
        <f t="shared" ref="E246:E257" si="32">(B$2-D246)/365</f>
        <v>43.523287671232879</v>
      </c>
      <c r="F246" s="29">
        <v>4916</v>
      </c>
      <c r="G246" s="66">
        <f t="shared" ref="G246:G257" si="33">H246*E246</f>
        <v>4279.2096438356166</v>
      </c>
      <c r="H246" s="29">
        <f t="shared" ref="H246:H257" si="34">F246/C246</f>
        <v>98.32</v>
      </c>
      <c r="I246" s="29">
        <f t="shared" ref="I246:I257" si="35">F246-G246</f>
        <v>636.79035616438341</v>
      </c>
      <c r="J246" s="29">
        <v>4916</v>
      </c>
      <c r="K246" s="29">
        <v>0</v>
      </c>
      <c r="L246" s="29">
        <v>4916</v>
      </c>
      <c r="M246" s="29">
        <v>0</v>
      </c>
      <c r="N246" s="42" t="s">
        <v>15</v>
      </c>
      <c r="O246" s="29">
        <v>20</v>
      </c>
    </row>
    <row r="247" spans="1:15" x14ac:dyDescent="0.4">
      <c r="A247" s="26">
        <v>235</v>
      </c>
      <c r="B247" s="27" t="s">
        <v>199</v>
      </c>
      <c r="C247" s="42" t="s">
        <v>660</v>
      </c>
      <c r="D247" s="28">
        <v>28522</v>
      </c>
      <c r="E247" s="75">
        <f t="shared" si="32"/>
        <v>41.435616438356163</v>
      </c>
      <c r="F247" s="29">
        <v>10826</v>
      </c>
      <c r="G247" s="66">
        <f t="shared" si="33"/>
        <v>8971.6396712328769</v>
      </c>
      <c r="H247" s="29">
        <f t="shared" si="34"/>
        <v>216.52</v>
      </c>
      <c r="I247" s="29">
        <f t="shared" si="35"/>
        <v>1854.3603287671231</v>
      </c>
      <c r="J247" s="29">
        <v>10826</v>
      </c>
      <c r="K247" s="29">
        <v>0</v>
      </c>
      <c r="L247" s="29">
        <v>10826</v>
      </c>
      <c r="M247" s="29">
        <v>0</v>
      </c>
      <c r="N247" s="42" t="s">
        <v>15</v>
      </c>
      <c r="O247" s="29">
        <v>20</v>
      </c>
    </row>
    <row r="248" spans="1:15" x14ac:dyDescent="0.4">
      <c r="A248" s="26">
        <v>236</v>
      </c>
      <c r="B248" s="27" t="s">
        <v>199</v>
      </c>
      <c r="C248" s="42" t="s">
        <v>660</v>
      </c>
      <c r="D248" s="28">
        <v>28491</v>
      </c>
      <c r="E248" s="75">
        <f t="shared" si="32"/>
        <v>41.520547945205479</v>
      </c>
      <c r="F248" s="29">
        <v>4916</v>
      </c>
      <c r="G248" s="66">
        <f t="shared" si="33"/>
        <v>4082.3002739726026</v>
      </c>
      <c r="H248" s="29">
        <f t="shared" si="34"/>
        <v>98.32</v>
      </c>
      <c r="I248" s="29">
        <f t="shared" si="35"/>
        <v>833.69972602739745</v>
      </c>
      <c r="J248" s="29">
        <v>4916</v>
      </c>
      <c r="K248" s="29">
        <v>0</v>
      </c>
      <c r="L248" s="29">
        <v>4916</v>
      </c>
      <c r="M248" s="29">
        <v>0</v>
      </c>
      <c r="N248" s="42" t="s">
        <v>15</v>
      </c>
      <c r="O248" s="29">
        <v>20</v>
      </c>
    </row>
    <row r="249" spans="1:15" x14ac:dyDescent="0.4">
      <c r="A249" s="26">
        <v>237</v>
      </c>
      <c r="B249" s="27" t="s">
        <v>199</v>
      </c>
      <c r="C249" s="42" t="s">
        <v>660</v>
      </c>
      <c r="D249" s="28">
        <v>28908</v>
      </c>
      <c r="E249" s="75">
        <f t="shared" si="32"/>
        <v>40.37808219178082</v>
      </c>
      <c r="F249" s="29">
        <v>9228</v>
      </c>
      <c r="G249" s="66">
        <f t="shared" si="33"/>
        <v>7452.178849315068</v>
      </c>
      <c r="H249" s="29">
        <f t="shared" si="34"/>
        <v>184.56</v>
      </c>
      <c r="I249" s="29">
        <f t="shared" si="35"/>
        <v>1775.821150684932</v>
      </c>
      <c r="J249" s="29">
        <v>9228</v>
      </c>
      <c r="K249" s="29">
        <v>0</v>
      </c>
      <c r="L249" s="29">
        <v>9228</v>
      </c>
      <c r="M249" s="29">
        <v>0</v>
      </c>
      <c r="N249" s="42" t="s">
        <v>15</v>
      </c>
      <c r="O249" s="29">
        <v>20</v>
      </c>
    </row>
    <row r="250" spans="1:15" x14ac:dyDescent="0.4">
      <c r="A250" s="26">
        <v>238</v>
      </c>
      <c r="B250" s="27" t="s">
        <v>199</v>
      </c>
      <c r="C250" s="42" t="s">
        <v>660</v>
      </c>
      <c r="D250" s="28">
        <v>28856</v>
      </c>
      <c r="E250" s="75">
        <f t="shared" si="32"/>
        <v>40.520547945205479</v>
      </c>
      <c r="F250" s="29">
        <v>6289</v>
      </c>
      <c r="G250" s="66">
        <f t="shared" si="33"/>
        <v>5096.6745205479456</v>
      </c>
      <c r="H250" s="29">
        <f t="shared" si="34"/>
        <v>125.78</v>
      </c>
      <c r="I250" s="29">
        <f t="shared" si="35"/>
        <v>1192.3254794520544</v>
      </c>
      <c r="J250" s="29">
        <v>6289</v>
      </c>
      <c r="K250" s="29">
        <v>0</v>
      </c>
      <c r="L250" s="29">
        <v>6289</v>
      </c>
      <c r="M250" s="29">
        <v>0</v>
      </c>
      <c r="N250" s="42" t="s">
        <v>15</v>
      </c>
      <c r="O250" s="29">
        <v>20</v>
      </c>
    </row>
    <row r="251" spans="1:15" x14ac:dyDescent="0.4">
      <c r="A251" s="26">
        <v>239</v>
      </c>
      <c r="B251" s="27" t="s">
        <v>199</v>
      </c>
      <c r="C251" s="42" t="s">
        <v>660</v>
      </c>
      <c r="D251" s="28">
        <v>29221</v>
      </c>
      <c r="E251" s="75">
        <f t="shared" si="32"/>
        <v>39.520547945205479</v>
      </c>
      <c r="F251" s="29">
        <v>6684</v>
      </c>
      <c r="G251" s="66">
        <f t="shared" si="33"/>
        <v>5283.1068493150688</v>
      </c>
      <c r="H251" s="29">
        <f t="shared" si="34"/>
        <v>133.68</v>
      </c>
      <c r="I251" s="29">
        <f t="shared" si="35"/>
        <v>1400.8931506849312</v>
      </c>
      <c r="J251" s="29">
        <v>6684</v>
      </c>
      <c r="K251" s="29">
        <v>0</v>
      </c>
      <c r="L251" s="29">
        <v>6684</v>
      </c>
      <c r="M251" s="29">
        <v>0</v>
      </c>
      <c r="N251" s="42" t="s">
        <v>15</v>
      </c>
      <c r="O251" s="29">
        <v>20</v>
      </c>
    </row>
    <row r="252" spans="1:15" x14ac:dyDescent="0.4">
      <c r="A252" s="26">
        <v>240</v>
      </c>
      <c r="B252" s="27" t="s">
        <v>199</v>
      </c>
      <c r="C252" s="42" t="s">
        <v>660</v>
      </c>
      <c r="D252" s="28">
        <v>29587</v>
      </c>
      <c r="E252" s="75">
        <f t="shared" si="32"/>
        <v>38.517808219178079</v>
      </c>
      <c r="F252" s="29">
        <v>836</v>
      </c>
      <c r="G252" s="66">
        <f t="shared" si="33"/>
        <v>644.01775342465749</v>
      </c>
      <c r="H252" s="29">
        <f t="shared" si="34"/>
        <v>16.72</v>
      </c>
      <c r="I252" s="29">
        <f t="shared" si="35"/>
        <v>191.98224657534251</v>
      </c>
      <c r="J252" s="29">
        <v>836</v>
      </c>
      <c r="K252" s="29">
        <v>0</v>
      </c>
      <c r="L252" s="29">
        <v>836</v>
      </c>
      <c r="M252" s="29">
        <v>0</v>
      </c>
      <c r="N252" s="42" t="s">
        <v>15</v>
      </c>
      <c r="O252" s="29">
        <v>20</v>
      </c>
    </row>
    <row r="253" spans="1:15" x14ac:dyDescent="0.4">
      <c r="A253" s="26">
        <v>241</v>
      </c>
      <c r="B253" s="27" t="s">
        <v>199</v>
      </c>
      <c r="C253" s="42" t="s">
        <v>660</v>
      </c>
      <c r="D253" s="28">
        <v>29952</v>
      </c>
      <c r="E253" s="75">
        <f t="shared" si="32"/>
        <v>37.517808219178079</v>
      </c>
      <c r="F253" s="29">
        <v>473</v>
      </c>
      <c r="G253" s="66">
        <f t="shared" si="33"/>
        <v>354.91846575342464</v>
      </c>
      <c r="H253" s="29">
        <f t="shared" si="34"/>
        <v>9.4600000000000009</v>
      </c>
      <c r="I253" s="29">
        <f t="shared" si="35"/>
        <v>118.08153424657536</v>
      </c>
      <c r="J253" s="29">
        <v>473</v>
      </c>
      <c r="K253" s="29">
        <v>0</v>
      </c>
      <c r="L253" s="29">
        <v>473</v>
      </c>
      <c r="M253" s="29">
        <v>0</v>
      </c>
      <c r="N253" s="42" t="s">
        <v>15</v>
      </c>
      <c r="O253" s="29">
        <v>20</v>
      </c>
    </row>
    <row r="254" spans="1:15" x14ac:dyDescent="0.4">
      <c r="A254" s="26">
        <v>242</v>
      </c>
      <c r="B254" s="27" t="s">
        <v>66</v>
      </c>
      <c r="C254" s="42" t="s">
        <v>660</v>
      </c>
      <c r="D254" s="28">
        <v>30682</v>
      </c>
      <c r="E254" s="75">
        <f t="shared" si="32"/>
        <v>35.517808219178079</v>
      </c>
      <c r="F254" s="29">
        <v>2587</v>
      </c>
      <c r="G254" s="66">
        <f t="shared" si="33"/>
        <v>1837.6913972602738</v>
      </c>
      <c r="H254" s="29">
        <f t="shared" si="34"/>
        <v>51.74</v>
      </c>
      <c r="I254" s="29">
        <f t="shared" si="35"/>
        <v>749.30860273972621</v>
      </c>
      <c r="J254" s="29">
        <v>2587</v>
      </c>
      <c r="K254" s="29">
        <v>0</v>
      </c>
      <c r="L254" s="29">
        <v>2587</v>
      </c>
      <c r="M254" s="29">
        <v>0</v>
      </c>
      <c r="N254" s="42" t="s">
        <v>15</v>
      </c>
      <c r="O254" s="29">
        <v>20</v>
      </c>
    </row>
    <row r="255" spans="1:15" x14ac:dyDescent="0.4">
      <c r="A255" s="26">
        <v>243</v>
      </c>
      <c r="B255" s="27" t="s">
        <v>200</v>
      </c>
      <c r="C255" s="42" t="s">
        <v>660</v>
      </c>
      <c r="D255" s="28">
        <v>32385</v>
      </c>
      <c r="E255" s="75">
        <f t="shared" si="32"/>
        <v>30.852054794520548</v>
      </c>
      <c r="F255" s="29">
        <v>964</v>
      </c>
      <c r="G255" s="66">
        <f t="shared" si="33"/>
        <v>594.82761643835624</v>
      </c>
      <c r="H255" s="29">
        <f t="shared" si="34"/>
        <v>19.28</v>
      </c>
      <c r="I255" s="29">
        <f t="shared" si="35"/>
        <v>369.17238356164376</v>
      </c>
      <c r="J255" s="29">
        <v>861.42</v>
      </c>
      <c r="K255" s="29">
        <v>29.21</v>
      </c>
      <c r="L255" s="29">
        <v>890.63</v>
      </c>
      <c r="M255" s="29">
        <v>73.37</v>
      </c>
      <c r="N255" s="42" t="s">
        <v>15</v>
      </c>
      <c r="O255" s="29">
        <v>33</v>
      </c>
    </row>
    <row r="256" spans="1:15" x14ac:dyDescent="0.4">
      <c r="A256" s="26">
        <v>244</v>
      </c>
      <c r="B256" s="27" t="s">
        <v>201</v>
      </c>
      <c r="C256" s="42" t="s">
        <v>660</v>
      </c>
      <c r="D256" s="28">
        <v>32038</v>
      </c>
      <c r="E256" s="75">
        <f t="shared" si="32"/>
        <v>31.802739726027397</v>
      </c>
      <c r="F256" s="29">
        <v>4193</v>
      </c>
      <c r="G256" s="66">
        <f t="shared" si="33"/>
        <v>2666.9777534246573</v>
      </c>
      <c r="H256" s="29">
        <f t="shared" si="34"/>
        <v>83.86</v>
      </c>
      <c r="I256" s="29">
        <f t="shared" si="35"/>
        <v>1526.0222465753427</v>
      </c>
      <c r="J256" s="29">
        <v>4193</v>
      </c>
      <c r="K256" s="29">
        <v>0</v>
      </c>
      <c r="L256" s="29">
        <v>4193</v>
      </c>
      <c r="M256" s="29">
        <v>0</v>
      </c>
      <c r="N256" s="42" t="s">
        <v>15</v>
      </c>
      <c r="O256" s="29">
        <v>20</v>
      </c>
    </row>
    <row r="257" spans="1:15" x14ac:dyDescent="0.4">
      <c r="A257" s="26">
        <v>245</v>
      </c>
      <c r="B257" s="27" t="s">
        <v>200</v>
      </c>
      <c r="C257" s="42" t="s">
        <v>660</v>
      </c>
      <c r="D257" s="28">
        <v>42551</v>
      </c>
      <c r="E257" s="75">
        <f t="shared" si="32"/>
        <v>3</v>
      </c>
      <c r="F257" s="30">
        <v>7148</v>
      </c>
      <c r="G257" s="67">
        <f t="shared" si="33"/>
        <v>428.88</v>
      </c>
      <c r="H257" s="30">
        <f t="shared" si="34"/>
        <v>142.96</v>
      </c>
      <c r="I257" s="30">
        <f t="shared" si="35"/>
        <v>6719.12</v>
      </c>
      <c r="J257" s="30">
        <v>810.8</v>
      </c>
      <c r="K257" s="30">
        <v>357.4</v>
      </c>
      <c r="L257" s="30">
        <v>1168.2</v>
      </c>
      <c r="M257" s="30">
        <v>5979.8</v>
      </c>
      <c r="N257" s="42" t="s">
        <v>15</v>
      </c>
      <c r="O257" s="29">
        <v>20</v>
      </c>
    </row>
    <row r="258" spans="1:15" ht="13.5" thickBot="1" x14ac:dyDescent="0.45">
      <c r="B258" s="140" t="s">
        <v>628</v>
      </c>
      <c r="C258" s="140"/>
      <c r="D258" s="140"/>
      <c r="E258" s="83"/>
      <c r="F258" s="31">
        <f t="shared" ref="F258:M258" si="36">SUM(F246:F257)</f>
        <v>59060</v>
      </c>
      <c r="G258" s="31">
        <f t="shared" si="36"/>
        <v>41692.422794520542</v>
      </c>
      <c r="H258" s="31">
        <f t="shared" si="36"/>
        <v>1181.2</v>
      </c>
      <c r="I258" s="31">
        <f t="shared" si="36"/>
        <v>17367.577205479451</v>
      </c>
      <c r="J258" s="31">
        <f t="shared" si="36"/>
        <v>52620.22</v>
      </c>
      <c r="K258" s="31">
        <f t="shared" si="36"/>
        <v>386.60999999999996</v>
      </c>
      <c r="L258" s="31">
        <f t="shared" si="36"/>
        <v>53006.829999999994</v>
      </c>
      <c r="M258" s="31">
        <f t="shared" si="36"/>
        <v>6053.17</v>
      </c>
    </row>
    <row r="259" spans="1:15" ht="13.5" thickTop="1" x14ac:dyDescent="0.4"/>
    <row r="260" spans="1:15" x14ac:dyDescent="0.4">
      <c r="A260" s="25" t="s">
        <v>618</v>
      </c>
    </row>
    <row r="261" spans="1:15" x14ac:dyDescent="0.4">
      <c r="A261" s="26">
        <v>731</v>
      </c>
      <c r="B261" s="27" t="s">
        <v>619</v>
      </c>
      <c r="C261" s="42" t="s">
        <v>661</v>
      </c>
      <c r="D261" s="28">
        <v>24473</v>
      </c>
      <c r="E261" s="75">
        <f t="shared" ref="E261:E266" si="37">(B$2-D261)/365</f>
        <v>52.528767123287672</v>
      </c>
      <c r="F261" s="29">
        <v>118822</v>
      </c>
      <c r="G261" s="66">
        <f>F261</f>
        <v>118822</v>
      </c>
      <c r="H261" s="29">
        <v>0</v>
      </c>
      <c r="I261" s="29">
        <f t="shared" ref="I261:I266" si="38">F261-G261</f>
        <v>0</v>
      </c>
      <c r="J261" s="29">
        <v>118822</v>
      </c>
      <c r="K261" s="29">
        <v>0</v>
      </c>
      <c r="L261" s="29">
        <v>118822</v>
      </c>
      <c r="M261" s="29">
        <v>0</v>
      </c>
      <c r="N261" s="42" t="s">
        <v>15</v>
      </c>
      <c r="O261" s="29">
        <v>50</v>
      </c>
    </row>
    <row r="262" spans="1:15" x14ac:dyDescent="0.4">
      <c r="A262" s="26">
        <v>732</v>
      </c>
      <c r="B262" s="27" t="s">
        <v>620</v>
      </c>
      <c r="C262" s="42" t="s">
        <v>661</v>
      </c>
      <c r="D262" s="28">
        <v>33942</v>
      </c>
      <c r="E262" s="75">
        <f t="shared" si="37"/>
        <v>26.586301369863012</v>
      </c>
      <c r="F262" s="29">
        <v>801846</v>
      </c>
      <c r="G262" s="66">
        <f t="shared" ref="G262:G266" si="39">H262*E262</f>
        <v>473735.986849315</v>
      </c>
      <c r="H262" s="29">
        <f t="shared" ref="H262:H266" si="40">F262/C262</f>
        <v>17818.8</v>
      </c>
      <c r="I262" s="29">
        <f t="shared" si="38"/>
        <v>328110.013150685</v>
      </c>
      <c r="J262" s="29">
        <v>410277.84</v>
      </c>
      <c r="K262" s="29">
        <v>16036.92</v>
      </c>
      <c r="L262" s="29">
        <v>426314.76</v>
      </c>
      <c r="M262" s="29">
        <v>375531.24</v>
      </c>
      <c r="N262" s="42" t="s">
        <v>15</v>
      </c>
      <c r="O262" s="29">
        <v>50</v>
      </c>
    </row>
    <row r="263" spans="1:15" x14ac:dyDescent="0.4">
      <c r="A263" s="26">
        <v>152</v>
      </c>
      <c r="B263" s="27" t="s">
        <v>125</v>
      </c>
      <c r="C263" s="114" t="s">
        <v>659</v>
      </c>
      <c r="D263" s="28">
        <v>38384</v>
      </c>
      <c r="E263" s="75">
        <f t="shared" si="37"/>
        <v>14.416438356164383</v>
      </c>
      <c r="F263" s="29">
        <v>17565</v>
      </c>
      <c r="G263" s="66">
        <f t="shared" si="39"/>
        <v>25322.473972602736</v>
      </c>
      <c r="H263" s="29">
        <f t="shared" si="40"/>
        <v>1756.5</v>
      </c>
      <c r="I263" s="29">
        <f t="shared" si="38"/>
        <v>-7757.4739726027365</v>
      </c>
      <c r="J263" s="29">
        <v>15711</v>
      </c>
      <c r="K263" s="29">
        <v>1171</v>
      </c>
      <c r="L263" s="29">
        <v>16882</v>
      </c>
      <c r="M263" s="29">
        <v>683</v>
      </c>
      <c r="N263" s="42" t="s">
        <v>15</v>
      </c>
      <c r="O263" s="29">
        <v>15</v>
      </c>
    </row>
    <row r="264" spans="1:15" x14ac:dyDescent="0.4">
      <c r="A264" s="26">
        <v>153</v>
      </c>
      <c r="B264" s="27" t="s">
        <v>126</v>
      </c>
      <c r="C264" s="114" t="s">
        <v>656</v>
      </c>
      <c r="D264" s="28">
        <v>38412</v>
      </c>
      <c r="E264" s="75">
        <f t="shared" si="37"/>
        <v>14.33972602739726</v>
      </c>
      <c r="F264" s="29">
        <v>1147</v>
      </c>
      <c r="G264" s="66">
        <f t="shared" si="39"/>
        <v>438.60442009132419</v>
      </c>
      <c r="H264" s="29">
        <f t="shared" si="40"/>
        <v>30.586666666666666</v>
      </c>
      <c r="I264" s="29">
        <f t="shared" si="38"/>
        <v>708.39557990867581</v>
      </c>
      <c r="J264" s="29">
        <v>1147</v>
      </c>
      <c r="K264" s="29">
        <v>0</v>
      </c>
      <c r="L264" s="29">
        <v>1147</v>
      </c>
      <c r="M264" s="29">
        <v>0</v>
      </c>
      <c r="N264" s="42" t="s">
        <v>15</v>
      </c>
      <c r="O264" s="29">
        <v>7</v>
      </c>
    </row>
    <row r="265" spans="1:15" x14ac:dyDescent="0.4">
      <c r="A265" s="26">
        <v>154</v>
      </c>
      <c r="B265" s="27" t="s">
        <v>127</v>
      </c>
      <c r="C265" s="114" t="s">
        <v>656</v>
      </c>
      <c r="D265" s="28">
        <v>38473</v>
      </c>
      <c r="E265" s="75">
        <f t="shared" si="37"/>
        <v>14.172602739726027</v>
      </c>
      <c r="F265" s="29">
        <v>2494</v>
      </c>
      <c r="G265" s="66">
        <f t="shared" si="39"/>
        <v>942.57256621004558</v>
      </c>
      <c r="H265" s="29">
        <f t="shared" si="40"/>
        <v>66.506666666666661</v>
      </c>
      <c r="I265" s="29">
        <f t="shared" si="38"/>
        <v>1551.4274337899544</v>
      </c>
      <c r="J265" s="29">
        <v>2494</v>
      </c>
      <c r="K265" s="29">
        <v>0</v>
      </c>
      <c r="L265" s="29">
        <v>2494</v>
      </c>
      <c r="M265" s="29">
        <v>0</v>
      </c>
      <c r="N265" s="42" t="s">
        <v>15</v>
      </c>
      <c r="O265" s="29">
        <v>10</v>
      </c>
    </row>
    <row r="266" spans="1:15" x14ac:dyDescent="0.4">
      <c r="A266" s="26">
        <v>733</v>
      </c>
      <c r="B266" s="27" t="s">
        <v>621</v>
      </c>
      <c r="C266" s="42" t="s">
        <v>661</v>
      </c>
      <c r="D266" s="28">
        <v>38504</v>
      </c>
      <c r="E266" s="75">
        <f t="shared" si="37"/>
        <v>14.087671232876712</v>
      </c>
      <c r="F266" s="32">
        <v>1549501</v>
      </c>
      <c r="G266" s="66">
        <f t="shared" si="39"/>
        <v>485085.79251141555</v>
      </c>
      <c r="H266" s="29">
        <f t="shared" si="40"/>
        <v>34433.355555555558</v>
      </c>
      <c r="I266" s="29">
        <f t="shared" si="38"/>
        <v>1064415.2074885843</v>
      </c>
      <c r="J266" s="32">
        <v>506816.06</v>
      </c>
      <c r="K266" s="32">
        <v>38737.53</v>
      </c>
      <c r="L266" s="32">
        <v>545553.59</v>
      </c>
      <c r="M266" s="32">
        <v>1003947.41</v>
      </c>
      <c r="N266" s="42" t="s">
        <v>15</v>
      </c>
      <c r="O266" s="29">
        <v>40</v>
      </c>
    </row>
    <row r="267" spans="1:15" ht="13.5" thickBot="1" x14ac:dyDescent="0.45">
      <c r="B267" s="40" t="s">
        <v>640</v>
      </c>
      <c r="C267" s="60"/>
      <c r="D267" s="44"/>
      <c r="F267" s="38">
        <f>SUM(F261:F266)</f>
        <v>2491375</v>
      </c>
      <c r="G267" s="38">
        <f>SUM(G261:G266)</f>
        <v>1104347.4303196347</v>
      </c>
      <c r="H267" s="38">
        <f>SUM(H261:H266)</f>
        <v>54105.748888888891</v>
      </c>
      <c r="I267" s="38">
        <f>SUM(I261:I266)</f>
        <v>1387027.5696803653</v>
      </c>
      <c r="J267" s="38">
        <f t="shared" ref="J267:M267" si="41">SUM(J261:J266)</f>
        <v>1055267.9000000001</v>
      </c>
      <c r="K267" s="38">
        <f t="shared" si="41"/>
        <v>55945.45</v>
      </c>
      <c r="L267" s="38">
        <f t="shared" si="41"/>
        <v>1111213.3500000001</v>
      </c>
      <c r="M267" s="38">
        <f t="shared" si="41"/>
        <v>1380161.65</v>
      </c>
    </row>
    <row r="268" spans="1:15" ht="13.5" thickTop="1" x14ac:dyDescent="0.4"/>
    <row r="269" spans="1:15" x14ac:dyDescent="0.4">
      <c r="A269" s="25" t="s">
        <v>683</v>
      </c>
    </row>
    <row r="270" spans="1:15" x14ac:dyDescent="0.4">
      <c r="A270" s="26">
        <v>607</v>
      </c>
      <c r="B270" s="33" t="s">
        <v>526</v>
      </c>
      <c r="C270" s="85" t="s">
        <v>663</v>
      </c>
      <c r="D270" s="28">
        <v>31959</v>
      </c>
      <c r="E270" s="75">
        <f t="shared" ref="E270:E295" si="42">(B$2-D270)/365</f>
        <v>32.019178082191779</v>
      </c>
      <c r="F270" s="29">
        <v>623</v>
      </c>
      <c r="G270" s="66">
        <f t="shared" ref="G270:G278" si="43">F270</f>
        <v>623</v>
      </c>
      <c r="H270" s="29">
        <v>0</v>
      </c>
      <c r="I270" s="29">
        <f t="shared" ref="I270:I295" si="44">F270-G270</f>
        <v>0</v>
      </c>
      <c r="J270" s="29">
        <v>623</v>
      </c>
      <c r="K270" s="29">
        <v>0</v>
      </c>
      <c r="L270" s="29">
        <v>623</v>
      </c>
      <c r="M270" s="29">
        <v>0</v>
      </c>
      <c r="N270" s="42" t="s">
        <v>15</v>
      </c>
      <c r="O270" s="29">
        <v>7</v>
      </c>
    </row>
    <row r="271" spans="1:15" x14ac:dyDescent="0.4">
      <c r="A271" s="26">
        <v>615</v>
      </c>
      <c r="B271" s="33" t="s">
        <v>532</v>
      </c>
      <c r="C271" s="85" t="s">
        <v>663</v>
      </c>
      <c r="D271" s="28">
        <v>32996</v>
      </c>
      <c r="E271" s="75">
        <f t="shared" si="42"/>
        <v>29.17808219178082</v>
      </c>
      <c r="F271" s="29">
        <v>1252</v>
      </c>
      <c r="G271" s="66">
        <f t="shared" si="43"/>
        <v>1252</v>
      </c>
      <c r="H271" s="29">
        <v>0</v>
      </c>
      <c r="I271" s="29">
        <f t="shared" si="44"/>
        <v>0</v>
      </c>
      <c r="J271" s="29">
        <v>1252</v>
      </c>
      <c r="K271" s="29">
        <v>0</v>
      </c>
      <c r="L271" s="29">
        <v>1252</v>
      </c>
      <c r="M271" s="29">
        <v>0</v>
      </c>
      <c r="N271" s="42" t="s">
        <v>15</v>
      </c>
      <c r="O271" s="29">
        <v>7</v>
      </c>
    </row>
    <row r="272" spans="1:15" x14ac:dyDescent="0.4">
      <c r="A272" s="26">
        <v>621</v>
      </c>
      <c r="B272" s="33" t="s">
        <v>534</v>
      </c>
      <c r="C272" s="85" t="s">
        <v>663</v>
      </c>
      <c r="D272" s="28">
        <v>33294</v>
      </c>
      <c r="E272" s="75">
        <f t="shared" si="42"/>
        <v>28.361643835616437</v>
      </c>
      <c r="F272" s="29">
        <v>883</v>
      </c>
      <c r="G272" s="66">
        <f t="shared" si="43"/>
        <v>883</v>
      </c>
      <c r="H272" s="29">
        <v>0</v>
      </c>
      <c r="I272" s="29">
        <f t="shared" si="44"/>
        <v>0</v>
      </c>
      <c r="J272" s="29">
        <v>883</v>
      </c>
      <c r="K272" s="29">
        <v>0</v>
      </c>
      <c r="L272" s="29">
        <v>883</v>
      </c>
      <c r="M272" s="29">
        <v>0</v>
      </c>
      <c r="N272" s="42" t="s">
        <v>15</v>
      </c>
      <c r="O272" s="29">
        <v>7</v>
      </c>
    </row>
    <row r="273" spans="1:15" x14ac:dyDescent="0.4">
      <c r="A273" s="26">
        <v>623</v>
      </c>
      <c r="B273" s="33" t="s">
        <v>536</v>
      </c>
      <c r="C273" s="85" t="s">
        <v>663</v>
      </c>
      <c r="D273" s="28">
        <v>33404</v>
      </c>
      <c r="E273" s="75">
        <f t="shared" si="42"/>
        <v>28.06027397260274</v>
      </c>
      <c r="F273" s="29">
        <v>502</v>
      </c>
      <c r="G273" s="66">
        <f t="shared" si="43"/>
        <v>502</v>
      </c>
      <c r="H273" s="29">
        <v>0</v>
      </c>
      <c r="I273" s="29">
        <f t="shared" si="44"/>
        <v>0</v>
      </c>
      <c r="J273" s="29">
        <v>502</v>
      </c>
      <c r="K273" s="29">
        <v>0</v>
      </c>
      <c r="L273" s="29">
        <v>502</v>
      </c>
      <c r="M273" s="29">
        <v>0</v>
      </c>
      <c r="N273" s="42" t="s">
        <v>15</v>
      </c>
      <c r="O273" s="29">
        <v>7</v>
      </c>
    </row>
    <row r="274" spans="1:15" x14ac:dyDescent="0.4">
      <c r="A274" s="26">
        <v>631</v>
      </c>
      <c r="B274" s="33" t="s">
        <v>538</v>
      </c>
      <c r="C274" s="85" t="s">
        <v>663</v>
      </c>
      <c r="D274" s="28">
        <v>34792</v>
      </c>
      <c r="E274" s="75">
        <f t="shared" si="42"/>
        <v>24.257534246575343</v>
      </c>
      <c r="F274" s="29">
        <v>5650</v>
      </c>
      <c r="G274" s="66">
        <f t="shared" si="43"/>
        <v>5650</v>
      </c>
      <c r="H274" s="29">
        <v>0</v>
      </c>
      <c r="I274" s="29">
        <f t="shared" si="44"/>
        <v>0</v>
      </c>
      <c r="J274" s="29">
        <v>5650</v>
      </c>
      <c r="K274" s="29">
        <v>0</v>
      </c>
      <c r="L274" s="29">
        <v>5650</v>
      </c>
      <c r="M274" s="29">
        <v>0</v>
      </c>
      <c r="N274" s="42" t="s">
        <v>15</v>
      </c>
      <c r="O274" s="29">
        <v>7</v>
      </c>
    </row>
    <row r="275" spans="1:15" x14ac:dyDescent="0.4">
      <c r="A275" s="26">
        <v>638</v>
      </c>
      <c r="B275" s="33" t="s">
        <v>544</v>
      </c>
      <c r="C275" s="115" t="s">
        <v>656</v>
      </c>
      <c r="D275" s="28">
        <v>35011</v>
      </c>
      <c r="E275" s="75">
        <f t="shared" si="42"/>
        <v>23.657534246575342</v>
      </c>
      <c r="F275" s="29">
        <v>6584</v>
      </c>
      <c r="G275" s="66">
        <f t="shared" si="43"/>
        <v>6584</v>
      </c>
      <c r="H275" s="29">
        <v>0</v>
      </c>
      <c r="I275" s="29">
        <f t="shared" si="44"/>
        <v>0</v>
      </c>
      <c r="J275" s="29">
        <v>6584</v>
      </c>
      <c r="K275" s="29">
        <v>0</v>
      </c>
      <c r="L275" s="29">
        <v>6584</v>
      </c>
      <c r="M275" s="29">
        <v>0</v>
      </c>
      <c r="N275" s="42" t="s">
        <v>15</v>
      </c>
      <c r="O275" s="29">
        <v>7</v>
      </c>
    </row>
    <row r="276" spans="1:15" x14ac:dyDescent="0.4">
      <c r="A276" s="26">
        <v>641</v>
      </c>
      <c r="B276" s="33" t="s">
        <v>546</v>
      </c>
      <c r="C276" s="85" t="s">
        <v>663</v>
      </c>
      <c r="D276" s="28">
        <v>35054</v>
      </c>
      <c r="E276" s="75">
        <f t="shared" si="42"/>
        <v>23.539726027397261</v>
      </c>
      <c r="F276" s="29">
        <v>595</v>
      </c>
      <c r="G276" s="66">
        <f t="shared" si="43"/>
        <v>595</v>
      </c>
      <c r="H276" s="29">
        <v>0</v>
      </c>
      <c r="I276" s="29">
        <f t="shared" si="44"/>
        <v>0</v>
      </c>
      <c r="J276" s="29">
        <v>595</v>
      </c>
      <c r="K276" s="29">
        <v>0</v>
      </c>
      <c r="L276" s="29">
        <v>595</v>
      </c>
      <c r="M276" s="29">
        <v>0</v>
      </c>
      <c r="N276" s="42" t="s">
        <v>15</v>
      </c>
      <c r="O276" s="29">
        <v>7</v>
      </c>
    </row>
    <row r="277" spans="1:15" x14ac:dyDescent="0.4">
      <c r="A277" s="26">
        <v>665</v>
      </c>
      <c r="B277" s="33" t="s">
        <v>555</v>
      </c>
      <c r="C277" s="85" t="s">
        <v>663</v>
      </c>
      <c r="D277" s="28">
        <v>36616</v>
      </c>
      <c r="E277" s="75">
        <f t="shared" si="42"/>
        <v>19.260273972602739</v>
      </c>
      <c r="F277" s="29">
        <v>510</v>
      </c>
      <c r="G277" s="66">
        <f t="shared" si="43"/>
        <v>510</v>
      </c>
      <c r="H277" s="29">
        <v>0</v>
      </c>
      <c r="I277" s="29">
        <f t="shared" si="44"/>
        <v>0</v>
      </c>
      <c r="J277" s="29">
        <v>510</v>
      </c>
      <c r="K277" s="29">
        <v>0</v>
      </c>
      <c r="L277" s="29">
        <v>510</v>
      </c>
      <c r="M277" s="29">
        <v>0</v>
      </c>
      <c r="N277" s="42" t="s">
        <v>15</v>
      </c>
      <c r="O277" s="29">
        <v>10</v>
      </c>
    </row>
    <row r="278" spans="1:15" x14ac:dyDescent="0.4">
      <c r="A278" s="26">
        <v>668</v>
      </c>
      <c r="B278" s="33" t="s">
        <v>558</v>
      </c>
      <c r="C278" s="115" t="s">
        <v>655</v>
      </c>
      <c r="D278" s="28">
        <v>36874</v>
      </c>
      <c r="E278" s="75">
        <f t="shared" si="42"/>
        <v>18.553424657534247</v>
      </c>
      <c r="F278" s="29">
        <v>2818</v>
      </c>
      <c r="G278" s="66">
        <f t="shared" si="43"/>
        <v>2818</v>
      </c>
      <c r="H278" s="29">
        <v>0</v>
      </c>
      <c r="I278" s="29">
        <f t="shared" si="44"/>
        <v>0</v>
      </c>
      <c r="J278" s="29">
        <v>2818</v>
      </c>
      <c r="K278" s="29">
        <v>0</v>
      </c>
      <c r="L278" s="29">
        <v>2818</v>
      </c>
      <c r="M278" s="29">
        <v>0</v>
      </c>
      <c r="N278" s="42" t="s">
        <v>15</v>
      </c>
      <c r="O278" s="29">
        <v>10</v>
      </c>
    </row>
    <row r="279" spans="1:15" x14ac:dyDescent="0.4">
      <c r="A279" s="26">
        <v>685</v>
      </c>
      <c r="B279" s="33" t="s">
        <v>571</v>
      </c>
      <c r="C279" s="85" t="s">
        <v>663</v>
      </c>
      <c r="D279" s="28">
        <v>38640</v>
      </c>
      <c r="E279" s="75">
        <f t="shared" si="42"/>
        <v>13.715068493150685</v>
      </c>
      <c r="F279" s="29">
        <v>2065</v>
      </c>
      <c r="G279" s="66">
        <f t="shared" ref="G279:G295" si="45">H279*E279</f>
        <v>1618.3780821917808</v>
      </c>
      <c r="H279" s="29">
        <f t="shared" ref="H279:H295" si="46">F279/C279</f>
        <v>118</v>
      </c>
      <c r="I279" s="29">
        <f t="shared" si="44"/>
        <v>446.62191780821922</v>
      </c>
      <c r="J279" s="29">
        <v>2065</v>
      </c>
      <c r="K279" s="29">
        <v>0</v>
      </c>
      <c r="L279" s="29">
        <v>2065</v>
      </c>
      <c r="M279" s="29">
        <v>0</v>
      </c>
      <c r="N279" s="42" t="s">
        <v>15</v>
      </c>
      <c r="O279" s="29">
        <v>10</v>
      </c>
    </row>
    <row r="280" spans="1:15" x14ac:dyDescent="0.4">
      <c r="A280" s="26">
        <v>688</v>
      </c>
      <c r="B280" s="33" t="s">
        <v>574</v>
      </c>
      <c r="C280" s="85" t="s">
        <v>663</v>
      </c>
      <c r="D280" s="28">
        <v>38732</v>
      </c>
      <c r="E280" s="75">
        <f t="shared" si="42"/>
        <v>13.463013698630137</v>
      </c>
      <c r="F280" s="29">
        <v>1192</v>
      </c>
      <c r="G280" s="66">
        <f t="shared" si="45"/>
        <v>917.02356164383559</v>
      </c>
      <c r="H280" s="29">
        <f t="shared" si="46"/>
        <v>68.114285714285714</v>
      </c>
      <c r="I280" s="29">
        <f t="shared" si="44"/>
        <v>274.97643835616441</v>
      </c>
      <c r="J280" s="29">
        <v>1192</v>
      </c>
      <c r="K280" s="29">
        <v>0</v>
      </c>
      <c r="L280" s="29">
        <v>1192</v>
      </c>
      <c r="M280" s="29">
        <v>0</v>
      </c>
      <c r="N280" s="42" t="s">
        <v>15</v>
      </c>
      <c r="O280" s="29">
        <v>10</v>
      </c>
    </row>
    <row r="281" spans="1:15" x14ac:dyDescent="0.4">
      <c r="A281" s="26">
        <v>691</v>
      </c>
      <c r="B281" s="33" t="s">
        <v>575</v>
      </c>
      <c r="C281" s="85" t="s">
        <v>663</v>
      </c>
      <c r="D281" s="28">
        <v>39113</v>
      </c>
      <c r="E281" s="75">
        <f t="shared" si="42"/>
        <v>12.419178082191781</v>
      </c>
      <c r="F281" s="29">
        <v>875</v>
      </c>
      <c r="G281" s="66">
        <f t="shared" si="45"/>
        <v>620.95890410958907</v>
      </c>
      <c r="H281" s="29">
        <f t="shared" si="46"/>
        <v>50</v>
      </c>
      <c r="I281" s="29">
        <f t="shared" si="44"/>
        <v>254.04109589041093</v>
      </c>
      <c r="J281" s="29">
        <v>875</v>
      </c>
      <c r="K281" s="29">
        <v>0</v>
      </c>
      <c r="L281" s="29">
        <v>875</v>
      </c>
      <c r="M281" s="29">
        <v>0</v>
      </c>
      <c r="N281" s="42" t="s">
        <v>15</v>
      </c>
      <c r="O281" s="29">
        <v>5</v>
      </c>
    </row>
    <row r="282" spans="1:15" x14ac:dyDescent="0.4">
      <c r="A282" s="26">
        <v>159</v>
      </c>
      <c r="B282" s="27" t="s">
        <v>130</v>
      </c>
      <c r="C282" s="42" t="s">
        <v>663</v>
      </c>
      <c r="D282" s="28">
        <v>39263</v>
      </c>
      <c r="E282" s="75">
        <f t="shared" si="42"/>
        <v>12.008219178082191</v>
      </c>
      <c r="F282" s="29">
        <v>6533</v>
      </c>
      <c r="G282" s="66">
        <f t="shared" si="45"/>
        <v>4482.8397651663399</v>
      </c>
      <c r="H282" s="29">
        <f t="shared" si="46"/>
        <v>373.31428571428569</v>
      </c>
      <c r="I282" s="29">
        <f t="shared" si="44"/>
        <v>2050.1602348336601</v>
      </c>
      <c r="J282" s="29">
        <v>2177.94</v>
      </c>
      <c r="K282" s="29">
        <v>197.97</v>
      </c>
      <c r="L282" s="29">
        <v>2375.91</v>
      </c>
      <c r="M282" s="29">
        <v>4157.09</v>
      </c>
      <c r="N282" s="42" t="s">
        <v>15</v>
      </c>
      <c r="O282" s="29">
        <v>33</v>
      </c>
    </row>
    <row r="283" spans="1:15" x14ac:dyDescent="0.4">
      <c r="A283" s="26">
        <v>161</v>
      </c>
      <c r="B283" s="27" t="s">
        <v>132</v>
      </c>
      <c r="C283" s="42" t="s">
        <v>663</v>
      </c>
      <c r="D283" s="28">
        <v>39360</v>
      </c>
      <c r="E283" s="75">
        <f t="shared" si="42"/>
        <v>11.742465753424657</v>
      </c>
      <c r="F283" s="29">
        <v>1957</v>
      </c>
      <c r="G283" s="66">
        <f t="shared" si="45"/>
        <v>1313.143170254403</v>
      </c>
      <c r="H283" s="29">
        <f t="shared" si="46"/>
        <v>111.82857142857142</v>
      </c>
      <c r="I283" s="29">
        <f t="shared" si="44"/>
        <v>643.856829745597</v>
      </c>
      <c r="J283" s="29">
        <v>1957</v>
      </c>
      <c r="K283" s="29">
        <v>0</v>
      </c>
      <c r="L283" s="29">
        <v>1957</v>
      </c>
      <c r="M283" s="29">
        <v>0</v>
      </c>
      <c r="N283" s="42" t="s">
        <v>15</v>
      </c>
      <c r="O283" s="29">
        <v>10</v>
      </c>
    </row>
    <row r="284" spans="1:15" x14ac:dyDescent="0.4">
      <c r="A284" s="26">
        <v>697</v>
      </c>
      <c r="B284" s="33" t="s">
        <v>374</v>
      </c>
      <c r="C284" s="85" t="s">
        <v>663</v>
      </c>
      <c r="D284" s="28">
        <v>39478</v>
      </c>
      <c r="E284" s="75">
        <f t="shared" si="42"/>
        <v>11.419178082191781</v>
      </c>
      <c r="F284" s="29">
        <v>2005</v>
      </c>
      <c r="G284" s="66">
        <f t="shared" si="45"/>
        <v>1308.3115459882583</v>
      </c>
      <c r="H284" s="29">
        <f t="shared" si="46"/>
        <v>114.57142857142857</v>
      </c>
      <c r="I284" s="29">
        <f t="shared" si="44"/>
        <v>696.68845401174167</v>
      </c>
      <c r="J284" s="29">
        <v>2005</v>
      </c>
      <c r="K284" s="29">
        <v>0</v>
      </c>
      <c r="L284" s="29">
        <v>2005</v>
      </c>
      <c r="M284" s="29">
        <v>0</v>
      </c>
      <c r="N284" s="42" t="s">
        <v>15</v>
      </c>
      <c r="O284" s="29">
        <v>10</v>
      </c>
    </row>
    <row r="285" spans="1:15" x14ac:dyDescent="0.4">
      <c r="A285" s="26">
        <v>698</v>
      </c>
      <c r="B285" s="33" t="s">
        <v>581</v>
      </c>
      <c r="C285" s="85" t="s">
        <v>663</v>
      </c>
      <c r="D285" s="28">
        <v>39507</v>
      </c>
      <c r="E285" s="75">
        <f t="shared" si="42"/>
        <v>11.33972602739726</v>
      </c>
      <c r="F285" s="29">
        <v>2879</v>
      </c>
      <c r="G285" s="66">
        <f t="shared" si="45"/>
        <v>1865.5469275929549</v>
      </c>
      <c r="H285" s="29">
        <f t="shared" si="46"/>
        <v>164.51428571428571</v>
      </c>
      <c r="I285" s="29">
        <f t="shared" si="44"/>
        <v>1013.4530724070451</v>
      </c>
      <c r="J285" s="29">
        <v>2879</v>
      </c>
      <c r="K285" s="29">
        <v>0</v>
      </c>
      <c r="L285" s="29">
        <v>2879</v>
      </c>
      <c r="M285" s="29">
        <v>0</v>
      </c>
      <c r="N285" s="42" t="s">
        <v>15</v>
      </c>
      <c r="O285" s="29">
        <v>10</v>
      </c>
    </row>
    <row r="286" spans="1:15" x14ac:dyDescent="0.4">
      <c r="A286" s="26">
        <v>165</v>
      </c>
      <c r="B286" s="27" t="s">
        <v>135</v>
      </c>
      <c r="C286" s="42" t="s">
        <v>663</v>
      </c>
      <c r="D286" s="28">
        <v>39507</v>
      </c>
      <c r="E286" s="75">
        <f t="shared" si="42"/>
        <v>11.33972602739726</v>
      </c>
      <c r="F286" s="29">
        <v>707</v>
      </c>
      <c r="G286" s="66">
        <f t="shared" si="45"/>
        <v>458.12493150684929</v>
      </c>
      <c r="H286" s="29">
        <f t="shared" si="46"/>
        <v>40.4</v>
      </c>
      <c r="I286" s="29">
        <f t="shared" si="44"/>
        <v>248.87506849315071</v>
      </c>
      <c r="J286" s="29">
        <v>707</v>
      </c>
      <c r="K286" s="29">
        <v>0</v>
      </c>
      <c r="L286" s="29">
        <v>707</v>
      </c>
      <c r="M286" s="29">
        <v>0</v>
      </c>
      <c r="N286" s="42" t="s">
        <v>15</v>
      </c>
      <c r="O286" s="29">
        <v>10</v>
      </c>
    </row>
    <row r="287" spans="1:15" x14ac:dyDescent="0.4">
      <c r="A287" s="26">
        <v>701</v>
      </c>
      <c r="B287" s="33" t="s">
        <v>583</v>
      </c>
      <c r="C287" s="115" t="s">
        <v>655</v>
      </c>
      <c r="D287" s="28">
        <v>39599</v>
      </c>
      <c r="E287" s="75">
        <f t="shared" si="42"/>
        <v>11.087671232876712</v>
      </c>
      <c r="F287" s="29">
        <v>1552</v>
      </c>
      <c r="G287" s="66">
        <f t="shared" si="45"/>
        <v>860.40328767123276</v>
      </c>
      <c r="H287" s="29">
        <f t="shared" si="46"/>
        <v>77.599999999999994</v>
      </c>
      <c r="I287" s="29">
        <f t="shared" si="44"/>
        <v>691.59671232876724</v>
      </c>
      <c r="J287" s="29">
        <v>1552</v>
      </c>
      <c r="K287" s="29">
        <v>0</v>
      </c>
      <c r="L287" s="29">
        <v>1552</v>
      </c>
      <c r="M287" s="29">
        <v>0</v>
      </c>
      <c r="N287" s="42" t="s">
        <v>15</v>
      </c>
      <c r="O287" s="29">
        <v>10</v>
      </c>
    </row>
    <row r="288" spans="1:15" x14ac:dyDescent="0.4">
      <c r="A288" s="26">
        <v>708</v>
      </c>
      <c r="B288" s="33" t="s">
        <v>590</v>
      </c>
      <c r="C288" s="85" t="s">
        <v>663</v>
      </c>
      <c r="D288" s="28">
        <v>40224</v>
      </c>
      <c r="E288" s="75">
        <f t="shared" si="42"/>
        <v>9.375342465753425</v>
      </c>
      <c r="F288" s="29">
        <v>2024</v>
      </c>
      <c r="G288" s="66">
        <f t="shared" si="45"/>
        <v>1084.3253228962819</v>
      </c>
      <c r="H288" s="29">
        <f t="shared" si="46"/>
        <v>115.65714285714286</v>
      </c>
      <c r="I288" s="29">
        <f t="shared" si="44"/>
        <v>939.67467710371807</v>
      </c>
      <c r="J288" s="29">
        <v>1703.8</v>
      </c>
      <c r="K288" s="29">
        <v>202.4</v>
      </c>
      <c r="L288" s="29">
        <v>1906.2</v>
      </c>
      <c r="M288" s="29">
        <v>117.8</v>
      </c>
      <c r="N288" s="42" t="s">
        <v>15</v>
      </c>
      <c r="O288" s="29">
        <v>10</v>
      </c>
    </row>
    <row r="289" spans="1:15" x14ac:dyDescent="0.4">
      <c r="A289" s="26">
        <v>713</v>
      </c>
      <c r="B289" s="33" t="s">
        <v>595</v>
      </c>
      <c r="C289" s="85" t="s">
        <v>663</v>
      </c>
      <c r="D289" s="28">
        <v>40405</v>
      </c>
      <c r="E289" s="75">
        <f t="shared" si="42"/>
        <v>8.8794520547945197</v>
      </c>
      <c r="F289" s="29">
        <v>4243</v>
      </c>
      <c r="G289" s="66">
        <f t="shared" si="45"/>
        <v>2152.8865753424657</v>
      </c>
      <c r="H289" s="29">
        <f t="shared" si="46"/>
        <v>242.45714285714286</v>
      </c>
      <c r="I289" s="29">
        <f t="shared" si="44"/>
        <v>2090.1134246575343</v>
      </c>
      <c r="J289" s="29">
        <v>3359.6</v>
      </c>
      <c r="K289" s="29">
        <v>424.3</v>
      </c>
      <c r="L289" s="29">
        <v>3783.9</v>
      </c>
      <c r="M289" s="29">
        <v>459.1</v>
      </c>
      <c r="N289" s="42" t="s">
        <v>15</v>
      </c>
      <c r="O289" s="29">
        <v>10</v>
      </c>
    </row>
    <row r="290" spans="1:15" x14ac:dyDescent="0.4">
      <c r="A290" s="26">
        <v>719</v>
      </c>
      <c r="B290" s="33" t="s">
        <v>600</v>
      </c>
      <c r="C290" s="85" t="s">
        <v>663</v>
      </c>
      <c r="D290" s="28">
        <v>41136</v>
      </c>
      <c r="E290" s="75">
        <f t="shared" si="42"/>
        <v>6.8767123287671232</v>
      </c>
      <c r="F290" s="29">
        <v>2114</v>
      </c>
      <c r="G290" s="66">
        <f t="shared" si="45"/>
        <v>830.70684931506844</v>
      </c>
      <c r="H290" s="29">
        <f t="shared" si="46"/>
        <v>120.8</v>
      </c>
      <c r="I290" s="29">
        <f t="shared" si="44"/>
        <v>1283.2931506849316</v>
      </c>
      <c r="J290" s="29">
        <v>2114</v>
      </c>
      <c r="K290" s="29">
        <v>0</v>
      </c>
      <c r="L290" s="29">
        <v>2114</v>
      </c>
      <c r="M290" s="29">
        <v>0</v>
      </c>
      <c r="N290" s="42" t="s">
        <v>15</v>
      </c>
      <c r="O290" s="29">
        <v>5</v>
      </c>
    </row>
    <row r="291" spans="1:15" x14ac:dyDescent="0.4">
      <c r="A291" s="26">
        <v>2</v>
      </c>
      <c r="B291" s="33" t="s">
        <v>602</v>
      </c>
      <c r="C291" s="85" t="s">
        <v>663</v>
      </c>
      <c r="D291" s="28">
        <v>42155</v>
      </c>
      <c r="E291" s="75">
        <f t="shared" si="42"/>
        <v>4.0849315068493155</v>
      </c>
      <c r="F291" s="29">
        <v>3499</v>
      </c>
      <c r="G291" s="66">
        <f t="shared" si="45"/>
        <v>816.75287671232888</v>
      </c>
      <c r="H291" s="29">
        <f t="shared" si="46"/>
        <v>199.94285714285715</v>
      </c>
      <c r="I291" s="29">
        <f t="shared" si="44"/>
        <v>2682.247123287671</v>
      </c>
      <c r="J291" s="29">
        <v>1078.8</v>
      </c>
      <c r="K291" s="29">
        <v>349.9</v>
      </c>
      <c r="L291" s="29">
        <v>1428.7</v>
      </c>
      <c r="M291" s="29">
        <v>2070.3000000000002</v>
      </c>
      <c r="N291" s="42" t="s">
        <v>15</v>
      </c>
      <c r="O291" s="29">
        <v>10</v>
      </c>
    </row>
    <row r="292" spans="1:15" x14ac:dyDescent="0.4">
      <c r="A292" s="26">
        <v>722</v>
      </c>
      <c r="B292" s="33" t="s">
        <v>603</v>
      </c>
      <c r="C292" s="85" t="s">
        <v>663</v>
      </c>
      <c r="D292" s="28">
        <v>42185</v>
      </c>
      <c r="E292" s="75">
        <f t="shared" si="42"/>
        <v>4.0027397260273974</v>
      </c>
      <c r="F292" s="29">
        <v>3561</v>
      </c>
      <c r="G292" s="66">
        <f t="shared" si="45"/>
        <v>814.5003522504893</v>
      </c>
      <c r="H292" s="29">
        <f t="shared" si="46"/>
        <v>203.48571428571429</v>
      </c>
      <c r="I292" s="29">
        <f t="shared" si="44"/>
        <v>2746.4996477495106</v>
      </c>
      <c r="J292" s="29">
        <v>1068.2</v>
      </c>
      <c r="K292" s="29">
        <v>356.1</v>
      </c>
      <c r="L292" s="29">
        <v>1424.3</v>
      </c>
      <c r="M292" s="29">
        <v>2136.6999999999998</v>
      </c>
      <c r="N292" s="42" t="s">
        <v>15</v>
      </c>
      <c r="O292" s="29">
        <v>10</v>
      </c>
    </row>
    <row r="293" spans="1:15" x14ac:dyDescent="0.4">
      <c r="A293" s="26">
        <v>740</v>
      </c>
      <c r="B293" s="27" t="s">
        <v>202</v>
      </c>
      <c r="C293" s="85" t="s">
        <v>663</v>
      </c>
      <c r="D293" s="28">
        <v>42669</v>
      </c>
      <c r="E293" s="75">
        <f t="shared" si="42"/>
        <v>2.6767123287671235</v>
      </c>
      <c r="F293" s="32">
        <v>5399.85</v>
      </c>
      <c r="G293" s="69">
        <f t="shared" si="45"/>
        <v>825.93400391389446</v>
      </c>
      <c r="H293" s="32">
        <f t="shared" si="46"/>
        <v>308.56285714285718</v>
      </c>
      <c r="I293" s="32">
        <f t="shared" si="44"/>
        <v>4573.9159960861061</v>
      </c>
      <c r="J293" s="32">
        <v>599.98</v>
      </c>
      <c r="K293" s="32">
        <v>359.99</v>
      </c>
      <c r="L293" s="32">
        <v>959.97</v>
      </c>
      <c r="M293" s="32">
        <v>4439.88</v>
      </c>
      <c r="N293" s="46" t="s">
        <v>15</v>
      </c>
      <c r="O293" s="32">
        <v>15</v>
      </c>
    </row>
    <row r="294" spans="1:15" x14ac:dyDescent="0.4">
      <c r="A294" s="26">
        <v>746</v>
      </c>
      <c r="B294" s="33" t="s">
        <v>610</v>
      </c>
      <c r="C294" s="115" t="s">
        <v>661</v>
      </c>
      <c r="D294" s="28">
        <v>42734</v>
      </c>
      <c r="E294" s="75">
        <f t="shared" si="42"/>
        <v>2.4986301369863013</v>
      </c>
      <c r="F294" s="29">
        <v>3559.69</v>
      </c>
      <c r="G294" s="66">
        <f t="shared" si="45"/>
        <v>197.65219360730592</v>
      </c>
      <c r="H294" s="29">
        <f t="shared" si="46"/>
        <v>79.104222222222219</v>
      </c>
      <c r="I294" s="29">
        <f t="shared" si="44"/>
        <v>3362.0378063926942</v>
      </c>
      <c r="J294" s="29">
        <v>1067.9100000000001</v>
      </c>
      <c r="K294" s="29">
        <v>711.94</v>
      </c>
      <c r="L294" s="29">
        <v>1779.85</v>
      </c>
      <c r="M294" s="29">
        <v>1779.84</v>
      </c>
      <c r="N294" s="42" t="s">
        <v>15</v>
      </c>
      <c r="O294" s="29">
        <v>5</v>
      </c>
    </row>
    <row r="295" spans="1:15" x14ac:dyDescent="0.4">
      <c r="A295" s="26">
        <v>755</v>
      </c>
      <c r="B295" s="33" t="s">
        <v>612</v>
      </c>
      <c r="C295" s="85" t="s">
        <v>663</v>
      </c>
      <c r="D295" s="28">
        <v>42948</v>
      </c>
      <c r="E295" s="75">
        <f t="shared" si="42"/>
        <v>1.9123287671232876</v>
      </c>
      <c r="F295" s="30">
        <v>6015</v>
      </c>
      <c r="G295" s="67">
        <f t="shared" si="45"/>
        <v>657.29471624266148</v>
      </c>
      <c r="H295" s="30">
        <f t="shared" si="46"/>
        <v>343.71428571428572</v>
      </c>
      <c r="I295" s="30">
        <f t="shared" si="44"/>
        <v>5357.7052837573383</v>
      </c>
      <c r="J295" s="30">
        <v>1102.75</v>
      </c>
      <c r="K295" s="30">
        <v>1203</v>
      </c>
      <c r="L295" s="30">
        <v>2305.75</v>
      </c>
      <c r="M295" s="30">
        <v>3709.25</v>
      </c>
      <c r="N295" s="42" t="s">
        <v>15</v>
      </c>
      <c r="O295" s="29">
        <v>5</v>
      </c>
    </row>
    <row r="296" spans="1:15" x14ac:dyDescent="0.4">
      <c r="B296" s="143" t="s">
        <v>639</v>
      </c>
      <c r="C296" s="143"/>
      <c r="D296" s="143"/>
      <c r="E296" s="84"/>
      <c r="F296" s="34">
        <f>SUM(F270:F295)</f>
        <v>69597.540000000008</v>
      </c>
      <c r="G296" s="34">
        <f>SUM(G270:G295)</f>
        <v>40241.78306640574</v>
      </c>
      <c r="H296" s="34">
        <f>SUM(H270:H295)</f>
        <v>2732.0670793650793</v>
      </c>
      <c r="I296" s="34">
        <f>SUM(I270:I295)</f>
        <v>29355.756933594261</v>
      </c>
      <c r="J296" s="34">
        <f t="shared" ref="J296:M296" si="47">SUM(J270:J295)</f>
        <v>46921.98000000001</v>
      </c>
      <c r="K296" s="34">
        <f t="shared" si="47"/>
        <v>3805.6000000000004</v>
      </c>
      <c r="L296" s="34">
        <f t="shared" si="47"/>
        <v>50727.58</v>
      </c>
      <c r="M296" s="34">
        <f t="shared" si="47"/>
        <v>18869.960000000003</v>
      </c>
      <c r="N296" s="42"/>
      <c r="O296" s="29"/>
    </row>
    <row r="297" spans="1:15" x14ac:dyDescent="0.4">
      <c r="B297" s="53"/>
      <c r="C297" s="62"/>
      <c r="D297" s="53"/>
      <c r="E297" s="84"/>
      <c r="F297" s="34"/>
      <c r="G297" s="34"/>
      <c r="H297" s="34"/>
      <c r="I297" s="34"/>
      <c r="J297" s="34"/>
      <c r="K297" s="34"/>
      <c r="L297" s="34"/>
      <c r="M297" s="34"/>
      <c r="N297" s="42"/>
      <c r="O297" s="29"/>
    </row>
    <row r="298" spans="1:15" x14ac:dyDescent="0.4">
      <c r="A298" s="25" t="s">
        <v>14</v>
      </c>
      <c r="B298" s="53"/>
      <c r="C298" s="62"/>
      <c r="D298" s="53"/>
      <c r="E298" s="84"/>
      <c r="F298" s="34"/>
      <c r="G298" s="34"/>
      <c r="H298" s="34"/>
      <c r="I298" s="34"/>
      <c r="J298" s="34"/>
      <c r="K298" s="34"/>
      <c r="L298" s="34"/>
      <c r="M298" s="34"/>
      <c r="N298" s="42"/>
      <c r="O298" s="29"/>
    </row>
    <row r="299" spans="1:15" x14ac:dyDescent="0.4">
      <c r="A299" s="26">
        <v>750</v>
      </c>
      <c r="B299" s="27" t="s">
        <v>705</v>
      </c>
      <c r="C299" s="114" t="s">
        <v>673</v>
      </c>
      <c r="D299" s="28">
        <v>42823</v>
      </c>
      <c r="E299" s="75">
        <f t="shared" ref="E299" si="48">(B$2-D299)/365</f>
        <v>2.2547945205479452</v>
      </c>
      <c r="F299" s="34">
        <v>8200</v>
      </c>
      <c r="G299" s="68">
        <f t="shared" ref="G299" si="49">H299*E299</f>
        <v>2641.3307240704498</v>
      </c>
      <c r="H299" s="34">
        <f t="shared" ref="H299" si="50">F299/C299</f>
        <v>1171.4285714285713</v>
      </c>
      <c r="I299" s="34">
        <f t="shared" ref="I299" si="51">F299-G299</f>
        <v>5558.6692759295502</v>
      </c>
      <c r="J299" s="34">
        <v>2050</v>
      </c>
      <c r="K299" s="34">
        <v>1640</v>
      </c>
      <c r="L299" s="34">
        <v>3690</v>
      </c>
      <c r="M299" s="34">
        <v>4510</v>
      </c>
      <c r="N299" s="42" t="s">
        <v>15</v>
      </c>
      <c r="O299" s="29">
        <v>5</v>
      </c>
    </row>
    <row r="300" spans="1:15" x14ac:dyDescent="0.4">
      <c r="B300" s="27"/>
      <c r="C300" s="42"/>
      <c r="D300" s="28"/>
      <c r="F300" s="29"/>
      <c r="G300" s="29"/>
      <c r="H300" s="29"/>
      <c r="I300" s="29"/>
      <c r="J300" s="29"/>
      <c r="K300" s="29"/>
      <c r="L300" s="29"/>
      <c r="M300" s="29"/>
      <c r="N300" s="42"/>
      <c r="O300" s="29"/>
    </row>
    <row r="301" spans="1:15" x14ac:dyDescent="0.4">
      <c r="A301" s="25" t="s">
        <v>641</v>
      </c>
    </row>
    <row r="302" spans="1:15" x14ac:dyDescent="0.4">
      <c r="A302" s="26">
        <v>369</v>
      </c>
      <c r="B302" s="27" t="s">
        <v>322</v>
      </c>
      <c r="C302" s="114" t="s">
        <v>659</v>
      </c>
      <c r="D302" s="28">
        <v>36434</v>
      </c>
      <c r="E302" s="75">
        <f t="shared" ref="E302:E312" si="52">(B$2-D302)/365</f>
        <v>19.758904109589039</v>
      </c>
      <c r="F302" s="29">
        <v>1195</v>
      </c>
      <c r="G302" s="66">
        <f t="shared" ref="G302:G309" si="53">F302</f>
        <v>1195</v>
      </c>
      <c r="H302" s="29">
        <v>0</v>
      </c>
      <c r="I302" s="29">
        <f t="shared" ref="I302:I312" si="54">F302-G302</f>
        <v>0</v>
      </c>
      <c r="J302" s="29">
        <v>1195</v>
      </c>
      <c r="K302" s="29">
        <v>0</v>
      </c>
      <c r="L302" s="29">
        <v>1195</v>
      </c>
      <c r="M302" s="29">
        <v>0</v>
      </c>
      <c r="N302" s="42" t="s">
        <v>15</v>
      </c>
      <c r="O302" s="29">
        <v>10</v>
      </c>
    </row>
    <row r="303" spans="1:15" x14ac:dyDescent="0.4">
      <c r="A303" s="26">
        <v>372</v>
      </c>
      <c r="B303" s="27" t="s">
        <v>325</v>
      </c>
      <c r="C303" s="114" t="s">
        <v>659</v>
      </c>
      <c r="D303" s="28">
        <v>37049</v>
      </c>
      <c r="E303" s="75">
        <f t="shared" si="52"/>
        <v>18.073972602739726</v>
      </c>
      <c r="F303" s="29">
        <v>4620</v>
      </c>
      <c r="G303" s="66">
        <f t="shared" si="53"/>
        <v>4620</v>
      </c>
      <c r="H303" s="29">
        <v>0</v>
      </c>
      <c r="I303" s="29">
        <f t="shared" si="54"/>
        <v>0</v>
      </c>
      <c r="J303" s="29">
        <v>4620</v>
      </c>
      <c r="K303" s="29">
        <v>0</v>
      </c>
      <c r="L303" s="29">
        <v>4620</v>
      </c>
      <c r="M303" s="29">
        <v>0</v>
      </c>
      <c r="N303" s="42" t="s">
        <v>15</v>
      </c>
      <c r="O303" s="29">
        <v>5</v>
      </c>
    </row>
    <row r="304" spans="1:15" x14ac:dyDescent="0.4">
      <c r="A304" s="26">
        <v>373</v>
      </c>
      <c r="B304" s="27" t="s">
        <v>326</v>
      </c>
      <c r="C304" s="114" t="s">
        <v>659</v>
      </c>
      <c r="D304" s="28">
        <v>37082</v>
      </c>
      <c r="E304" s="75">
        <f t="shared" si="52"/>
        <v>17.983561643835618</v>
      </c>
      <c r="F304" s="29">
        <v>2650</v>
      </c>
      <c r="G304" s="66">
        <f t="shared" si="53"/>
        <v>2650</v>
      </c>
      <c r="H304" s="29">
        <v>0</v>
      </c>
      <c r="I304" s="29">
        <f t="shared" si="54"/>
        <v>0</v>
      </c>
      <c r="J304" s="29">
        <v>2650</v>
      </c>
      <c r="K304" s="29">
        <v>0</v>
      </c>
      <c r="L304" s="29">
        <v>2650</v>
      </c>
      <c r="M304" s="29">
        <v>0</v>
      </c>
      <c r="N304" s="42" t="s">
        <v>15</v>
      </c>
      <c r="O304" s="29">
        <v>5</v>
      </c>
    </row>
    <row r="305" spans="1:15" x14ac:dyDescent="0.4">
      <c r="A305" s="26">
        <v>392</v>
      </c>
      <c r="B305" s="27" t="s">
        <v>341</v>
      </c>
      <c r="C305" s="114" t="s">
        <v>659</v>
      </c>
      <c r="D305" s="28">
        <v>39478</v>
      </c>
      <c r="E305" s="75">
        <f t="shared" si="52"/>
        <v>11.419178082191781</v>
      </c>
      <c r="F305" s="29">
        <v>1450</v>
      </c>
      <c r="G305" s="66">
        <f t="shared" si="53"/>
        <v>1450</v>
      </c>
      <c r="H305" s="29">
        <v>0</v>
      </c>
      <c r="I305" s="29">
        <f t="shared" si="54"/>
        <v>0</v>
      </c>
      <c r="J305" s="29">
        <v>1450</v>
      </c>
      <c r="K305" s="29">
        <v>0</v>
      </c>
      <c r="L305" s="29">
        <v>1450</v>
      </c>
      <c r="M305" s="29">
        <v>0</v>
      </c>
      <c r="N305" s="42" t="s">
        <v>15</v>
      </c>
      <c r="O305" s="29">
        <v>3</v>
      </c>
    </row>
    <row r="306" spans="1:15" x14ac:dyDescent="0.4">
      <c r="A306" s="26">
        <v>393</v>
      </c>
      <c r="B306" s="27" t="s">
        <v>342</v>
      </c>
      <c r="C306" s="114" t="s">
        <v>659</v>
      </c>
      <c r="D306" s="28">
        <v>39507</v>
      </c>
      <c r="E306" s="75">
        <f t="shared" si="52"/>
        <v>11.33972602739726</v>
      </c>
      <c r="F306" s="29">
        <v>1595</v>
      </c>
      <c r="G306" s="66">
        <f t="shared" si="53"/>
        <v>1595</v>
      </c>
      <c r="H306" s="29">
        <v>0</v>
      </c>
      <c r="I306" s="29">
        <f t="shared" si="54"/>
        <v>0</v>
      </c>
      <c r="J306" s="29">
        <v>1595</v>
      </c>
      <c r="K306" s="29">
        <v>0</v>
      </c>
      <c r="L306" s="29">
        <v>1595</v>
      </c>
      <c r="M306" s="29">
        <v>0</v>
      </c>
      <c r="N306" s="46" t="s">
        <v>15</v>
      </c>
      <c r="O306" s="32">
        <v>10</v>
      </c>
    </row>
    <row r="307" spans="1:15" x14ac:dyDescent="0.4">
      <c r="A307" s="26">
        <v>356</v>
      </c>
      <c r="B307" s="27" t="s">
        <v>309</v>
      </c>
      <c r="C307" s="42" t="s">
        <v>663</v>
      </c>
      <c r="D307" s="28">
        <v>33228</v>
      </c>
      <c r="E307" s="75">
        <f t="shared" si="52"/>
        <v>28.542465753424658</v>
      </c>
      <c r="F307" s="29">
        <v>530</v>
      </c>
      <c r="G307" s="66">
        <f t="shared" si="53"/>
        <v>530</v>
      </c>
      <c r="H307" s="29">
        <v>0</v>
      </c>
      <c r="I307" s="29">
        <f t="shared" si="54"/>
        <v>0</v>
      </c>
      <c r="J307" s="29">
        <v>530</v>
      </c>
      <c r="K307" s="29">
        <v>0</v>
      </c>
      <c r="L307" s="29">
        <v>530</v>
      </c>
      <c r="M307" s="29">
        <v>0</v>
      </c>
      <c r="N307" s="42" t="s">
        <v>15</v>
      </c>
      <c r="O307" s="29">
        <v>7</v>
      </c>
    </row>
    <row r="308" spans="1:15" x14ac:dyDescent="0.4">
      <c r="A308" s="26">
        <v>355</v>
      </c>
      <c r="B308" s="27" t="s">
        <v>308</v>
      </c>
      <c r="C308" s="42" t="s">
        <v>664</v>
      </c>
      <c r="D308" s="28">
        <v>32822</v>
      </c>
      <c r="E308" s="75">
        <f t="shared" si="52"/>
        <v>29.654794520547945</v>
      </c>
      <c r="F308" s="29">
        <v>440</v>
      </c>
      <c r="G308" s="66">
        <f t="shared" si="53"/>
        <v>440</v>
      </c>
      <c r="H308" s="29">
        <v>0</v>
      </c>
      <c r="I308" s="29">
        <f t="shared" si="54"/>
        <v>0</v>
      </c>
      <c r="J308" s="29">
        <v>440</v>
      </c>
      <c r="K308" s="29">
        <v>0</v>
      </c>
      <c r="L308" s="29">
        <v>440</v>
      </c>
      <c r="M308" s="29">
        <v>0</v>
      </c>
      <c r="N308" s="42" t="s">
        <v>15</v>
      </c>
      <c r="O308" s="29">
        <v>7</v>
      </c>
    </row>
    <row r="309" spans="1:15" x14ac:dyDescent="0.4">
      <c r="A309" s="26">
        <v>363</v>
      </c>
      <c r="B309" s="27" t="s">
        <v>316</v>
      </c>
      <c r="C309" s="42" t="s">
        <v>664</v>
      </c>
      <c r="D309" s="28">
        <v>35083</v>
      </c>
      <c r="E309" s="75">
        <f t="shared" si="52"/>
        <v>23.460273972602739</v>
      </c>
      <c r="F309" s="29">
        <v>3391</v>
      </c>
      <c r="G309" s="66">
        <f t="shared" si="53"/>
        <v>3391</v>
      </c>
      <c r="H309" s="29">
        <v>0</v>
      </c>
      <c r="I309" s="29">
        <f t="shared" si="54"/>
        <v>0</v>
      </c>
      <c r="J309" s="29">
        <v>3391</v>
      </c>
      <c r="K309" s="29">
        <v>0</v>
      </c>
      <c r="L309" s="29">
        <v>3391</v>
      </c>
      <c r="M309" s="29">
        <v>0</v>
      </c>
      <c r="N309" s="42" t="s">
        <v>15</v>
      </c>
      <c r="O309" s="29">
        <v>5</v>
      </c>
    </row>
    <row r="310" spans="1:15" x14ac:dyDescent="0.4">
      <c r="A310" s="26">
        <v>375</v>
      </c>
      <c r="B310" s="27" t="s">
        <v>328</v>
      </c>
      <c r="C310" s="42" t="s">
        <v>664</v>
      </c>
      <c r="D310" s="28">
        <v>37135</v>
      </c>
      <c r="E310" s="75">
        <f t="shared" si="52"/>
        <v>17.838356164383562</v>
      </c>
      <c r="F310" s="29">
        <v>2558</v>
      </c>
      <c r="G310" s="66">
        <f>H310*E310</f>
        <v>2028.0228919330289</v>
      </c>
      <c r="H310" s="29">
        <f>F310/C310</f>
        <v>113.68888888888888</v>
      </c>
      <c r="I310" s="29">
        <f t="shared" si="54"/>
        <v>529.97710806697114</v>
      </c>
      <c r="J310" s="29">
        <v>2558</v>
      </c>
      <c r="K310" s="29">
        <v>0</v>
      </c>
      <c r="L310" s="29">
        <v>2558</v>
      </c>
      <c r="M310" s="29">
        <v>0</v>
      </c>
      <c r="N310" s="42" t="s">
        <v>15</v>
      </c>
      <c r="O310" s="29">
        <v>10</v>
      </c>
    </row>
    <row r="311" spans="1:15" x14ac:dyDescent="0.4">
      <c r="A311" s="26">
        <v>376</v>
      </c>
      <c r="B311" s="27" t="s">
        <v>329</v>
      </c>
      <c r="C311" s="42" t="s">
        <v>664</v>
      </c>
      <c r="D311" s="28">
        <v>37174</v>
      </c>
      <c r="E311" s="75">
        <f t="shared" si="52"/>
        <v>17.731506849315068</v>
      </c>
      <c r="F311" s="29">
        <v>430</v>
      </c>
      <c r="G311" s="66">
        <f>H311*E311</f>
        <v>338.86879756468795</v>
      </c>
      <c r="H311" s="29">
        <f>F311/C311</f>
        <v>19.111111111111111</v>
      </c>
      <c r="I311" s="29">
        <f t="shared" si="54"/>
        <v>91.131202435312048</v>
      </c>
      <c r="J311" s="29">
        <v>430</v>
      </c>
      <c r="K311" s="29">
        <v>0</v>
      </c>
      <c r="L311" s="29">
        <v>430</v>
      </c>
      <c r="M311" s="29">
        <v>0</v>
      </c>
      <c r="N311" s="42" t="s">
        <v>15</v>
      </c>
      <c r="O311" s="29">
        <v>10</v>
      </c>
    </row>
    <row r="312" spans="1:15" x14ac:dyDescent="0.4">
      <c r="A312" s="26">
        <v>378</v>
      </c>
      <c r="B312" s="27" t="s">
        <v>331</v>
      </c>
      <c r="C312" s="42" t="s">
        <v>664</v>
      </c>
      <c r="D312" s="28">
        <v>37545</v>
      </c>
      <c r="E312" s="75">
        <f t="shared" si="52"/>
        <v>16.715068493150685</v>
      </c>
      <c r="F312" s="30">
        <v>499</v>
      </c>
      <c r="G312" s="67">
        <f>H312*E312</f>
        <v>370.70307458143077</v>
      </c>
      <c r="H312" s="30">
        <f>F312/C312</f>
        <v>22.177777777777777</v>
      </c>
      <c r="I312" s="30">
        <f t="shared" si="54"/>
        <v>128.29692541856923</v>
      </c>
      <c r="J312" s="30">
        <v>499</v>
      </c>
      <c r="K312" s="30">
        <v>0</v>
      </c>
      <c r="L312" s="30">
        <v>499</v>
      </c>
      <c r="M312" s="30">
        <v>0</v>
      </c>
      <c r="N312" s="42" t="s">
        <v>15</v>
      </c>
      <c r="O312" s="29">
        <v>5</v>
      </c>
    </row>
    <row r="313" spans="1:15" x14ac:dyDescent="0.4">
      <c r="B313" s="140" t="s">
        <v>625</v>
      </c>
      <c r="C313" s="140"/>
      <c r="D313" s="140"/>
      <c r="E313" s="83"/>
      <c r="F313" s="34">
        <f t="shared" ref="F313:M313" si="55">SUM(F302:F312)</f>
        <v>19358</v>
      </c>
      <c r="G313" s="34">
        <f t="shared" ref="G313:I313" si="56">SUM(G302:G312)</f>
        <v>18608.594764079146</v>
      </c>
      <c r="H313" s="34">
        <f t="shared" si="56"/>
        <v>154.97777777777776</v>
      </c>
      <c r="I313" s="34">
        <f t="shared" si="56"/>
        <v>749.40523592085242</v>
      </c>
      <c r="J313" s="34">
        <f t="shared" si="55"/>
        <v>19358</v>
      </c>
      <c r="K313" s="34">
        <f t="shared" si="55"/>
        <v>0</v>
      </c>
      <c r="L313" s="34">
        <f t="shared" si="55"/>
        <v>19358</v>
      </c>
      <c r="M313" s="34">
        <f t="shared" si="55"/>
        <v>0</v>
      </c>
      <c r="N313" s="46"/>
      <c r="O313" s="32"/>
    </row>
    <row r="315" spans="1:15" s="49" customFormat="1" ht="15.75" x14ac:dyDescent="0.5">
      <c r="B315" s="49" t="s">
        <v>647</v>
      </c>
      <c r="C315" s="59"/>
      <c r="E315" s="86"/>
      <c r="F315" s="52">
        <f t="shared" ref="F315:M315" si="57">F313+F299+F296+F267+F258+F243+F149</f>
        <v>12150830.02</v>
      </c>
      <c r="G315" s="52">
        <f t="shared" si="57"/>
        <v>5933202.7715023346</v>
      </c>
      <c r="H315" s="81">
        <f t="shared" si="57"/>
        <v>304017.65140836942</v>
      </c>
      <c r="I315" s="52">
        <f t="shared" si="57"/>
        <v>6217627.2484976649</v>
      </c>
      <c r="J315" s="52">
        <f t="shared" si="57"/>
        <v>6303614.9100000029</v>
      </c>
      <c r="K315" s="82">
        <f t="shared" si="57"/>
        <v>295260.20999999996</v>
      </c>
      <c r="L315" s="52">
        <f t="shared" si="57"/>
        <v>6598875.1199999992</v>
      </c>
      <c r="M315" s="52">
        <f t="shared" si="57"/>
        <v>5551954.9000000004</v>
      </c>
      <c r="N315" s="50"/>
    </row>
    <row r="317" spans="1:15" x14ac:dyDescent="0.4">
      <c r="B317" s="26" t="s">
        <v>684</v>
      </c>
      <c r="C317" s="44">
        <v>62.5</v>
      </c>
      <c r="D317" s="95">
        <v>43709</v>
      </c>
      <c r="F317" s="94">
        <v>1880520.73</v>
      </c>
      <c r="H317" s="29">
        <f t="shared" ref="H317:H320" si="58">F317/C317</f>
        <v>30088.331679999999</v>
      </c>
    </row>
    <row r="318" spans="1:15" x14ac:dyDescent="0.4">
      <c r="B318" s="26" t="s">
        <v>687</v>
      </c>
      <c r="C318" s="116">
        <v>62.5</v>
      </c>
      <c r="D318" s="95">
        <v>43709</v>
      </c>
      <c r="F318" s="94">
        <f>215000+85577.4</f>
        <v>300577.40000000002</v>
      </c>
      <c r="H318" s="29">
        <f>F318/C318</f>
        <v>4809.2384000000002</v>
      </c>
    </row>
    <row r="319" spans="1:15" x14ac:dyDescent="0.4">
      <c r="B319" s="26" t="s">
        <v>685</v>
      </c>
      <c r="C319" s="116">
        <v>30</v>
      </c>
      <c r="D319" s="95">
        <v>43709</v>
      </c>
      <c r="F319" s="94">
        <v>334058.5</v>
      </c>
      <c r="H319" s="29">
        <f t="shared" si="58"/>
        <v>11135.283333333333</v>
      </c>
    </row>
    <row r="320" spans="1:15" x14ac:dyDescent="0.4">
      <c r="B320" s="26" t="s">
        <v>689</v>
      </c>
      <c r="C320" s="116">
        <v>30</v>
      </c>
      <c r="D320" s="95">
        <v>43709</v>
      </c>
      <c r="F320" s="108">
        <v>67991.11</v>
      </c>
      <c r="H320" s="30">
        <f t="shared" si="58"/>
        <v>2266.3703333333333</v>
      </c>
    </row>
    <row r="321" spans="2:14" x14ac:dyDescent="0.4">
      <c r="D321" s="95"/>
      <c r="F321" s="94">
        <f>SUM(F317:F320)</f>
        <v>2583147.7399999998</v>
      </c>
      <c r="H321" s="29">
        <f>SUM(H317:H320)</f>
        <v>48299.223746666663</v>
      </c>
    </row>
    <row r="322" spans="2:14" x14ac:dyDescent="0.4">
      <c r="H322" s="96"/>
    </row>
    <row r="323" spans="2:14" s="49" customFormat="1" ht="15.75" x14ac:dyDescent="0.5">
      <c r="B323" s="49" t="s">
        <v>686</v>
      </c>
      <c r="C323" s="72"/>
      <c r="E323" s="86"/>
      <c r="H323" s="97">
        <f>H315+H321</f>
        <v>352316.8751550361</v>
      </c>
      <c r="N323" s="72"/>
    </row>
    <row r="325" spans="2:14" x14ac:dyDescent="0.4">
      <c r="B325" s="26" t="s">
        <v>688</v>
      </c>
    </row>
  </sheetData>
  <sortState ref="A270:O295">
    <sortCondition ref="D270:D295"/>
  </sortState>
  <mergeCells count="5">
    <mergeCell ref="A243:D243"/>
    <mergeCell ref="B258:D258"/>
    <mergeCell ref="B296:D296"/>
    <mergeCell ref="B313:D313"/>
    <mergeCell ref="A1:O1"/>
  </mergeCells>
  <pageMargins left="0.5" right="0.5" top="0.52" bottom="0.5" header="0.5" footer="0.5"/>
  <pageSetup scale="97" fitToHeight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4"/>
  <sheetViews>
    <sheetView workbookViewId="0">
      <selection activeCell="A2" sqref="A2"/>
    </sheetView>
  </sheetViews>
  <sheetFormatPr defaultColWidth="9.1328125" defaultRowHeight="13.15" x14ac:dyDescent="0.4"/>
  <cols>
    <col min="1" max="1" width="6.59765625" style="26" customWidth="1"/>
    <col min="2" max="2" width="36.3984375" style="26" customWidth="1"/>
    <col min="3" max="3" width="9.3984375" style="44" customWidth="1"/>
    <col min="4" max="4" width="8.73046875" style="26" bestFit="1" customWidth="1"/>
    <col min="5" max="5" width="8.73046875" style="26" customWidth="1"/>
    <col min="6" max="6" width="14.59765625" style="26" bestFit="1" customWidth="1"/>
    <col min="7" max="9" width="14.59765625" style="26" customWidth="1"/>
    <col min="10" max="10" width="15.86328125" style="26" customWidth="1"/>
    <col min="11" max="11" width="12.3984375" style="26" bestFit="1" customWidth="1"/>
    <col min="12" max="12" width="15.1328125" style="26" customWidth="1"/>
    <col min="13" max="13" width="13.73046875" style="26" customWidth="1"/>
    <col min="14" max="14" width="8" style="44" bestFit="1" customWidth="1"/>
    <col min="15" max="15" width="6.86328125" style="26" bestFit="1" customWidth="1"/>
    <col min="16" max="16384" width="9.1328125" style="26"/>
  </cols>
  <sheetData>
    <row r="1" spans="1:15" s="21" customFormat="1" ht="18" customHeight="1" x14ac:dyDescent="0.5">
      <c r="A1" s="144" t="s">
        <v>648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21" customFormat="1" ht="18.75" customHeight="1" x14ac:dyDescent="0.4">
      <c r="B2" s="21" t="s">
        <v>668</v>
      </c>
      <c r="C2" s="42"/>
      <c r="N2" s="42"/>
    </row>
    <row r="3" spans="1:15" s="22" customFormat="1" x14ac:dyDescent="0.4">
      <c r="C3" s="70" t="s">
        <v>681</v>
      </c>
      <c r="D3" s="23" t="s">
        <v>0</v>
      </c>
      <c r="E3" s="70" t="s">
        <v>665</v>
      </c>
      <c r="F3" s="23" t="s">
        <v>1</v>
      </c>
      <c r="G3" s="70" t="s">
        <v>666</v>
      </c>
      <c r="H3" s="70" t="s">
        <v>667</v>
      </c>
      <c r="I3" s="70" t="s">
        <v>669</v>
      </c>
      <c r="J3" s="23" t="s">
        <v>2</v>
      </c>
      <c r="K3" s="23" t="s">
        <v>3</v>
      </c>
      <c r="L3" s="23" t="s">
        <v>1</v>
      </c>
      <c r="M3" s="23" t="s">
        <v>4</v>
      </c>
      <c r="N3" s="23" t="s">
        <v>1</v>
      </c>
      <c r="O3" s="23" t="s">
        <v>1</v>
      </c>
    </row>
    <row r="4" spans="1:15" s="22" customFormat="1" x14ac:dyDescent="0.4">
      <c r="A4" s="24" t="s">
        <v>5</v>
      </c>
      <c r="B4" s="24" t="s">
        <v>6</v>
      </c>
      <c r="C4" s="71" t="s">
        <v>682</v>
      </c>
      <c r="D4" s="24" t="s">
        <v>7</v>
      </c>
      <c r="E4" s="71" t="s">
        <v>7</v>
      </c>
      <c r="F4" s="24" t="s">
        <v>8</v>
      </c>
      <c r="G4" s="71" t="s">
        <v>9</v>
      </c>
      <c r="H4" s="71" t="s">
        <v>9</v>
      </c>
      <c r="I4" s="71" t="s">
        <v>670</v>
      </c>
      <c r="J4" s="24" t="s">
        <v>9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15" x14ac:dyDescent="0.4">
      <c r="A5" s="25" t="s">
        <v>680</v>
      </c>
    </row>
    <row r="6" spans="1:15" x14ac:dyDescent="0.4">
      <c r="A6" s="26">
        <v>469</v>
      </c>
      <c r="B6" s="27" t="s">
        <v>415</v>
      </c>
      <c r="C6" s="42" t="s">
        <v>656</v>
      </c>
      <c r="D6" s="28">
        <v>17533</v>
      </c>
      <c r="E6" s="75">
        <f>(B$2-D6)/365</f>
        <v>71.542465753424651</v>
      </c>
      <c r="F6" s="29">
        <v>24222</v>
      </c>
      <c r="G6" s="29">
        <f>F6</f>
        <v>24222</v>
      </c>
      <c r="H6" s="29">
        <v>0</v>
      </c>
      <c r="I6" s="29">
        <v>0</v>
      </c>
      <c r="J6" s="29">
        <v>24222</v>
      </c>
      <c r="K6" s="29">
        <v>0</v>
      </c>
      <c r="L6" s="29">
        <v>24222</v>
      </c>
      <c r="M6" s="29">
        <v>0</v>
      </c>
      <c r="N6" s="42" t="s">
        <v>15</v>
      </c>
      <c r="O6" s="29">
        <v>33</v>
      </c>
    </row>
    <row r="7" spans="1:15" x14ac:dyDescent="0.4">
      <c r="A7" s="26">
        <v>473</v>
      </c>
      <c r="B7" s="27" t="s">
        <v>417</v>
      </c>
      <c r="C7" s="42" t="s">
        <v>656</v>
      </c>
      <c r="D7" s="28">
        <v>20090</v>
      </c>
      <c r="E7" s="75">
        <f t="shared" ref="E7:E32" si="0">(B$2-D7)/365</f>
        <v>64.536986301369865</v>
      </c>
      <c r="F7" s="29">
        <v>271305</v>
      </c>
      <c r="G7" s="29">
        <f t="shared" ref="G7:G8" si="1">F7</f>
        <v>271305</v>
      </c>
      <c r="H7" s="29">
        <v>0</v>
      </c>
      <c r="I7" s="29">
        <v>0</v>
      </c>
      <c r="J7" s="29">
        <v>271305</v>
      </c>
      <c r="K7" s="29">
        <v>0</v>
      </c>
      <c r="L7" s="29">
        <v>271305</v>
      </c>
      <c r="M7" s="29">
        <v>0</v>
      </c>
      <c r="N7" s="42" t="s">
        <v>15</v>
      </c>
      <c r="O7" s="29">
        <v>33</v>
      </c>
    </row>
    <row r="8" spans="1:15" x14ac:dyDescent="0.4">
      <c r="A8" s="26">
        <v>470</v>
      </c>
      <c r="B8" s="27" t="s">
        <v>415</v>
      </c>
      <c r="C8" s="42" t="s">
        <v>656</v>
      </c>
      <c r="D8" s="28">
        <v>24473</v>
      </c>
      <c r="E8" s="75">
        <f t="shared" si="0"/>
        <v>52.528767123287672</v>
      </c>
      <c r="F8" s="29">
        <v>723985</v>
      </c>
      <c r="G8" s="29">
        <f t="shared" si="1"/>
        <v>723985</v>
      </c>
      <c r="H8" s="29">
        <v>0</v>
      </c>
      <c r="I8" s="29">
        <v>0</v>
      </c>
      <c r="J8" s="29">
        <v>723985</v>
      </c>
      <c r="K8" s="29">
        <v>0</v>
      </c>
      <c r="L8" s="29">
        <v>723985</v>
      </c>
      <c r="M8" s="29">
        <v>0</v>
      </c>
      <c r="N8" s="42" t="s">
        <v>15</v>
      </c>
      <c r="O8" s="29">
        <v>33</v>
      </c>
    </row>
    <row r="9" spans="1:15" x14ac:dyDescent="0.4">
      <c r="A9" s="26">
        <v>271</v>
      </c>
      <c r="B9" s="27" t="s">
        <v>228</v>
      </c>
      <c r="C9" s="42" t="s">
        <v>656</v>
      </c>
      <c r="D9" s="28">
        <v>31291</v>
      </c>
      <c r="E9" s="75">
        <f t="shared" si="0"/>
        <v>33.849315068493148</v>
      </c>
      <c r="F9" s="29">
        <v>332797</v>
      </c>
      <c r="G9" s="29">
        <f>E9*H9</f>
        <v>300398.68018264836</v>
      </c>
      <c r="H9" s="29">
        <f>F9/C9</f>
        <v>8874.5866666666661</v>
      </c>
      <c r="I9" s="29">
        <f>F9-G9</f>
        <v>32398.319817351643</v>
      </c>
      <c r="J9" s="29">
        <v>273170.86</v>
      </c>
      <c r="K9" s="29">
        <v>8319.93</v>
      </c>
      <c r="L9" s="29">
        <v>281490.78999999998</v>
      </c>
      <c r="M9" s="29">
        <v>51306.21</v>
      </c>
      <c r="N9" s="42" t="s">
        <v>15</v>
      </c>
      <c r="O9" s="29">
        <v>40</v>
      </c>
    </row>
    <row r="10" spans="1:15" x14ac:dyDescent="0.4">
      <c r="A10" s="26">
        <v>272</v>
      </c>
      <c r="B10" s="27" t="s">
        <v>229</v>
      </c>
      <c r="C10" s="42" t="s">
        <v>656</v>
      </c>
      <c r="D10" s="28">
        <v>31291</v>
      </c>
      <c r="E10" s="75">
        <f t="shared" si="0"/>
        <v>33.849315068493148</v>
      </c>
      <c r="F10" s="29">
        <v>283683</v>
      </c>
      <c r="G10" s="29">
        <f t="shared" ref="G10:G32" si="2">E10*H10</f>
        <v>256066.00657534244</v>
      </c>
      <c r="H10" s="29">
        <f t="shared" ref="H10:H32" si="3">F10/C10</f>
        <v>7564.88</v>
      </c>
      <c r="I10" s="29">
        <f t="shared" ref="I10:I32" si="4">F10-G10</f>
        <v>27616.993424657558</v>
      </c>
      <c r="J10" s="29">
        <v>232857.16</v>
      </c>
      <c r="K10" s="29">
        <v>7092.08</v>
      </c>
      <c r="L10" s="29">
        <v>239949.24</v>
      </c>
      <c r="M10" s="29">
        <v>43733.760000000002</v>
      </c>
      <c r="N10" s="42" t="s">
        <v>15</v>
      </c>
      <c r="O10" s="29">
        <v>40</v>
      </c>
    </row>
    <row r="11" spans="1:15" x14ac:dyDescent="0.4">
      <c r="A11" s="26">
        <v>273</v>
      </c>
      <c r="B11" s="27" t="s">
        <v>230</v>
      </c>
      <c r="C11" s="42" t="s">
        <v>656</v>
      </c>
      <c r="D11" s="28">
        <v>31291</v>
      </c>
      <c r="E11" s="75">
        <f t="shared" si="0"/>
        <v>33.849315068493148</v>
      </c>
      <c r="F11" s="29">
        <v>44516</v>
      </c>
      <c r="G11" s="29">
        <f t="shared" si="2"/>
        <v>40182.296255707755</v>
      </c>
      <c r="H11" s="29">
        <f t="shared" si="3"/>
        <v>1187.0933333333332</v>
      </c>
      <c r="I11" s="29">
        <f t="shared" si="4"/>
        <v>4333.7037442922447</v>
      </c>
      <c r="J11" s="29">
        <v>36539.800000000003</v>
      </c>
      <c r="K11" s="29">
        <v>1112.9000000000001</v>
      </c>
      <c r="L11" s="29">
        <v>37652.699999999997</v>
      </c>
      <c r="M11" s="29">
        <v>6863.3</v>
      </c>
      <c r="N11" s="42" t="s">
        <v>15</v>
      </c>
      <c r="O11" s="29">
        <v>40</v>
      </c>
    </row>
    <row r="12" spans="1:15" x14ac:dyDescent="0.4">
      <c r="A12" s="26">
        <v>274</v>
      </c>
      <c r="B12" s="27" t="s">
        <v>231</v>
      </c>
      <c r="C12" s="42" t="s">
        <v>656</v>
      </c>
      <c r="D12" s="28">
        <v>31291</v>
      </c>
      <c r="E12" s="75">
        <f t="shared" si="0"/>
        <v>33.849315068493148</v>
      </c>
      <c r="F12" s="29">
        <v>206145</v>
      </c>
      <c r="G12" s="29">
        <f t="shared" si="2"/>
        <v>186076.45479452051</v>
      </c>
      <c r="H12" s="29">
        <f t="shared" si="3"/>
        <v>5497.2</v>
      </c>
      <c r="I12" s="29">
        <f t="shared" si="4"/>
        <v>20068.545205479488</v>
      </c>
      <c r="J12" s="29">
        <v>169210.26</v>
      </c>
      <c r="K12" s="29">
        <v>5153.63</v>
      </c>
      <c r="L12" s="29">
        <v>174363.89</v>
      </c>
      <c r="M12" s="29">
        <v>31781.11</v>
      </c>
      <c r="N12" s="42" t="s">
        <v>15</v>
      </c>
      <c r="O12" s="29">
        <v>40</v>
      </c>
    </row>
    <row r="13" spans="1:15" x14ac:dyDescent="0.4">
      <c r="A13" s="26">
        <v>275</v>
      </c>
      <c r="B13" s="27" t="s">
        <v>232</v>
      </c>
      <c r="C13" s="42" t="s">
        <v>656</v>
      </c>
      <c r="D13" s="28">
        <v>31291</v>
      </c>
      <c r="E13" s="75">
        <f t="shared" si="0"/>
        <v>33.849315068493148</v>
      </c>
      <c r="F13" s="29">
        <v>417427</v>
      </c>
      <c r="G13" s="29">
        <f t="shared" si="2"/>
        <v>376789.81442922371</v>
      </c>
      <c r="H13" s="29">
        <f t="shared" si="3"/>
        <v>11131.386666666667</v>
      </c>
      <c r="I13" s="29">
        <f t="shared" si="4"/>
        <v>40637.185570776288</v>
      </c>
      <c r="J13" s="29">
        <v>342638.36</v>
      </c>
      <c r="K13" s="29">
        <v>10435.68</v>
      </c>
      <c r="L13" s="29">
        <v>353074.04</v>
      </c>
      <c r="M13" s="29">
        <v>64352.959999999999</v>
      </c>
      <c r="N13" s="42" t="s">
        <v>15</v>
      </c>
      <c r="O13" s="29">
        <v>40</v>
      </c>
    </row>
    <row r="14" spans="1:15" x14ac:dyDescent="0.4">
      <c r="A14" s="26">
        <v>276</v>
      </c>
      <c r="B14" s="27" t="s">
        <v>233</v>
      </c>
      <c r="C14" s="42" t="s">
        <v>656</v>
      </c>
      <c r="D14" s="28">
        <v>31291</v>
      </c>
      <c r="E14" s="75">
        <f t="shared" si="0"/>
        <v>33.849315068493148</v>
      </c>
      <c r="F14" s="29">
        <v>272104</v>
      </c>
      <c r="G14" s="29">
        <f t="shared" si="2"/>
        <v>245614.24073059359</v>
      </c>
      <c r="H14" s="29">
        <f t="shared" si="3"/>
        <v>7256.1066666666666</v>
      </c>
      <c r="I14" s="29">
        <f t="shared" si="4"/>
        <v>26489.759269406408</v>
      </c>
      <c r="J14" s="29">
        <v>223352.2</v>
      </c>
      <c r="K14" s="29">
        <v>6802.6</v>
      </c>
      <c r="L14" s="29">
        <v>230154.8</v>
      </c>
      <c r="M14" s="29">
        <v>41949.2</v>
      </c>
      <c r="N14" s="42" t="s">
        <v>15</v>
      </c>
      <c r="O14" s="29">
        <v>40</v>
      </c>
    </row>
    <row r="15" spans="1:15" x14ac:dyDescent="0.4">
      <c r="A15" s="26">
        <v>277</v>
      </c>
      <c r="B15" s="27" t="s">
        <v>234</v>
      </c>
      <c r="C15" s="42" t="s">
        <v>656</v>
      </c>
      <c r="D15" s="28">
        <v>31291</v>
      </c>
      <c r="E15" s="75">
        <f t="shared" si="0"/>
        <v>33.849315068493148</v>
      </c>
      <c r="F15" s="29">
        <v>659707</v>
      </c>
      <c r="G15" s="29">
        <f t="shared" si="2"/>
        <v>595483.46922374435</v>
      </c>
      <c r="H15" s="29">
        <f t="shared" si="3"/>
        <v>17592.186666666668</v>
      </c>
      <c r="I15" s="29">
        <f t="shared" si="4"/>
        <v>64223.530776255648</v>
      </c>
      <c r="J15" s="29">
        <v>541510.36</v>
      </c>
      <c r="K15" s="29">
        <v>16492.68</v>
      </c>
      <c r="L15" s="29">
        <v>558003.04</v>
      </c>
      <c r="M15" s="29">
        <v>101703.96</v>
      </c>
      <c r="N15" s="42" t="s">
        <v>15</v>
      </c>
      <c r="O15" s="29">
        <v>40</v>
      </c>
    </row>
    <row r="16" spans="1:15" x14ac:dyDescent="0.4">
      <c r="A16" s="26">
        <v>281</v>
      </c>
      <c r="B16" s="27" t="s">
        <v>238</v>
      </c>
      <c r="C16" s="42" t="s">
        <v>656</v>
      </c>
      <c r="D16" s="28">
        <v>31291</v>
      </c>
      <c r="E16" s="75">
        <f t="shared" si="0"/>
        <v>33.849315068493148</v>
      </c>
      <c r="F16" s="29">
        <v>92130</v>
      </c>
      <c r="G16" s="29">
        <f t="shared" si="2"/>
        <v>83160.997260273973</v>
      </c>
      <c r="H16" s="29">
        <f t="shared" si="3"/>
        <v>2456.8000000000002</v>
      </c>
      <c r="I16" s="29">
        <f t="shared" si="4"/>
        <v>8969.0027397260274</v>
      </c>
      <c r="J16" s="29">
        <v>75623.5</v>
      </c>
      <c r="K16" s="29">
        <v>2303.25</v>
      </c>
      <c r="L16" s="29">
        <v>77926.75</v>
      </c>
      <c r="M16" s="29">
        <v>14203.25</v>
      </c>
      <c r="N16" s="42" t="s">
        <v>15</v>
      </c>
      <c r="O16" s="29">
        <v>40</v>
      </c>
    </row>
    <row r="17" spans="1:15" x14ac:dyDescent="0.4">
      <c r="A17" s="26">
        <v>284</v>
      </c>
      <c r="B17" s="27" t="s">
        <v>241</v>
      </c>
      <c r="C17" s="42" t="s">
        <v>656</v>
      </c>
      <c r="D17" s="28">
        <v>31291</v>
      </c>
      <c r="E17" s="75">
        <f t="shared" si="0"/>
        <v>33.849315068493148</v>
      </c>
      <c r="F17" s="29">
        <v>756918</v>
      </c>
      <c r="G17" s="29">
        <f t="shared" si="2"/>
        <v>683230.82301369857</v>
      </c>
      <c r="H17" s="29">
        <f t="shared" si="3"/>
        <v>20184.48</v>
      </c>
      <c r="I17" s="29">
        <f t="shared" si="4"/>
        <v>73687.176986301434</v>
      </c>
      <c r="J17" s="29">
        <v>621302.9</v>
      </c>
      <c r="K17" s="29">
        <v>18922.95</v>
      </c>
      <c r="L17" s="29">
        <v>640225.85</v>
      </c>
      <c r="M17" s="29">
        <v>116692.15</v>
      </c>
      <c r="N17" s="42" t="s">
        <v>15</v>
      </c>
      <c r="O17" s="29">
        <v>40</v>
      </c>
    </row>
    <row r="18" spans="1:15" x14ac:dyDescent="0.4">
      <c r="A18" s="26">
        <v>293</v>
      </c>
      <c r="B18" s="27" t="s">
        <v>250</v>
      </c>
      <c r="C18" s="42" t="s">
        <v>656</v>
      </c>
      <c r="D18" s="28">
        <v>31291</v>
      </c>
      <c r="E18" s="75">
        <f t="shared" si="0"/>
        <v>33.849315068493148</v>
      </c>
      <c r="F18" s="29">
        <v>36844</v>
      </c>
      <c r="G18" s="29">
        <f t="shared" si="2"/>
        <v>33257.177716894977</v>
      </c>
      <c r="H18" s="29">
        <f t="shared" si="3"/>
        <v>982.50666666666666</v>
      </c>
      <c r="I18" s="29">
        <f t="shared" si="4"/>
        <v>3586.8222831050225</v>
      </c>
      <c r="J18" s="29">
        <v>30243.200000000001</v>
      </c>
      <c r="K18" s="29">
        <v>921.1</v>
      </c>
      <c r="L18" s="29">
        <v>31164.3</v>
      </c>
      <c r="M18" s="29">
        <v>5679.7</v>
      </c>
      <c r="N18" s="42" t="s">
        <v>15</v>
      </c>
      <c r="O18" s="29">
        <v>40</v>
      </c>
    </row>
    <row r="19" spans="1:15" x14ac:dyDescent="0.4">
      <c r="A19" s="26">
        <v>294</v>
      </c>
      <c r="B19" s="27" t="s">
        <v>251</v>
      </c>
      <c r="C19" s="42" t="s">
        <v>656</v>
      </c>
      <c r="D19" s="28">
        <v>31291</v>
      </c>
      <c r="E19" s="75">
        <f t="shared" si="0"/>
        <v>33.849315068493148</v>
      </c>
      <c r="F19" s="29">
        <v>154580</v>
      </c>
      <c r="G19" s="29">
        <f t="shared" si="2"/>
        <v>139531.38995433788</v>
      </c>
      <c r="H19" s="29">
        <f t="shared" si="3"/>
        <v>4122.1333333333332</v>
      </c>
      <c r="I19" s="29">
        <f t="shared" si="4"/>
        <v>15048.610045662121</v>
      </c>
      <c r="J19" s="29">
        <v>126884</v>
      </c>
      <c r="K19" s="29">
        <v>3864.5</v>
      </c>
      <c r="L19" s="29">
        <v>130748.5</v>
      </c>
      <c r="M19" s="29">
        <v>23831.5</v>
      </c>
      <c r="N19" s="42" t="s">
        <v>15</v>
      </c>
      <c r="O19" s="29">
        <v>40</v>
      </c>
    </row>
    <row r="20" spans="1:15" x14ac:dyDescent="0.4">
      <c r="A20" s="26">
        <v>282</v>
      </c>
      <c r="B20" s="27" t="s">
        <v>239</v>
      </c>
      <c r="C20" s="42" t="s">
        <v>656</v>
      </c>
      <c r="D20" s="28">
        <v>31291</v>
      </c>
      <c r="E20" s="75">
        <f t="shared" si="0"/>
        <v>33.849315068493148</v>
      </c>
      <c r="F20" s="29">
        <v>104568</v>
      </c>
      <c r="G20" s="29">
        <f t="shared" si="2"/>
        <v>94388.13808219177</v>
      </c>
      <c r="H20" s="29">
        <f t="shared" si="3"/>
        <v>2788.48</v>
      </c>
      <c r="I20" s="29">
        <f t="shared" si="4"/>
        <v>10179.86191780823</v>
      </c>
      <c r="J20" s="29">
        <v>85833.4</v>
      </c>
      <c r="K20" s="29">
        <v>2614.1999999999998</v>
      </c>
      <c r="L20" s="29">
        <v>88447.6</v>
      </c>
      <c r="M20" s="29">
        <v>16120.4</v>
      </c>
      <c r="N20" s="42" t="s">
        <v>15</v>
      </c>
      <c r="O20" s="29">
        <v>40</v>
      </c>
    </row>
    <row r="21" spans="1:15" x14ac:dyDescent="0.4">
      <c r="A21" s="26">
        <v>283</v>
      </c>
      <c r="B21" s="27" t="s">
        <v>240</v>
      </c>
      <c r="C21" s="42" t="s">
        <v>656</v>
      </c>
      <c r="D21" s="28">
        <v>31291</v>
      </c>
      <c r="E21" s="75">
        <f t="shared" si="0"/>
        <v>33.849315068493148</v>
      </c>
      <c r="F21" s="29">
        <v>5824</v>
      </c>
      <c r="G21" s="29">
        <f t="shared" si="2"/>
        <v>5257.0242922374428</v>
      </c>
      <c r="H21" s="29">
        <f t="shared" si="3"/>
        <v>155.30666666666667</v>
      </c>
      <c r="I21" s="29">
        <f t="shared" si="4"/>
        <v>566.97570776255725</v>
      </c>
      <c r="J21" s="29">
        <v>4780.2</v>
      </c>
      <c r="K21" s="29">
        <v>145.6</v>
      </c>
      <c r="L21" s="29">
        <v>4925.8</v>
      </c>
      <c r="M21" s="29">
        <v>898.2</v>
      </c>
      <c r="N21" s="42" t="s">
        <v>15</v>
      </c>
      <c r="O21" s="29">
        <v>40</v>
      </c>
    </row>
    <row r="22" spans="1:15" x14ac:dyDescent="0.4">
      <c r="A22" s="26">
        <v>298</v>
      </c>
      <c r="B22" s="27" t="s">
        <v>627</v>
      </c>
      <c r="C22" s="42" t="s">
        <v>656</v>
      </c>
      <c r="D22" s="28">
        <v>31778</v>
      </c>
      <c r="E22" s="75">
        <f t="shared" si="0"/>
        <v>32.515068493150686</v>
      </c>
      <c r="F22" s="29">
        <v>38937</v>
      </c>
      <c r="G22" s="29">
        <f t="shared" si="2"/>
        <v>33761.045917808216</v>
      </c>
      <c r="H22" s="29">
        <f t="shared" si="3"/>
        <v>1038.32</v>
      </c>
      <c r="I22" s="29">
        <f t="shared" si="4"/>
        <v>5175.9540821917835</v>
      </c>
      <c r="J22" s="29">
        <v>30662.86</v>
      </c>
      <c r="K22" s="29">
        <v>973.43</v>
      </c>
      <c r="L22" s="29">
        <v>31636.29</v>
      </c>
      <c r="M22" s="29">
        <v>7300.71</v>
      </c>
      <c r="N22" s="42" t="s">
        <v>15</v>
      </c>
      <c r="O22" s="29">
        <v>40</v>
      </c>
    </row>
    <row r="23" spans="1:15" x14ac:dyDescent="0.4">
      <c r="A23" s="26">
        <v>478</v>
      </c>
      <c r="B23" s="27" t="s">
        <v>422</v>
      </c>
      <c r="C23" s="42" t="s">
        <v>656</v>
      </c>
      <c r="D23" s="28">
        <v>32576</v>
      </c>
      <c r="E23" s="75">
        <f t="shared" si="0"/>
        <v>30.328767123287673</v>
      </c>
      <c r="F23" s="29">
        <v>485</v>
      </c>
      <c r="G23" s="29">
        <f t="shared" si="2"/>
        <v>392.25205479452057</v>
      </c>
      <c r="H23" s="29">
        <f t="shared" si="3"/>
        <v>12.933333333333334</v>
      </c>
      <c r="I23" s="29">
        <f t="shared" si="4"/>
        <v>92.747945205479425</v>
      </c>
      <c r="J23" s="29">
        <v>485</v>
      </c>
      <c r="K23" s="29">
        <v>0</v>
      </c>
      <c r="L23" s="29">
        <v>485</v>
      </c>
      <c r="M23" s="29">
        <v>0</v>
      </c>
      <c r="N23" s="42" t="s">
        <v>15</v>
      </c>
      <c r="O23" s="29">
        <v>10</v>
      </c>
    </row>
    <row r="24" spans="1:15" x14ac:dyDescent="0.4">
      <c r="A24" s="26">
        <v>301</v>
      </c>
      <c r="B24" s="33" t="s">
        <v>256</v>
      </c>
      <c r="C24" s="42" t="s">
        <v>656</v>
      </c>
      <c r="D24" s="28">
        <v>35765</v>
      </c>
      <c r="E24" s="75">
        <f t="shared" si="0"/>
        <v>21.591780821917808</v>
      </c>
      <c r="F24" s="39">
        <v>4704836</v>
      </c>
      <c r="G24" s="29">
        <f t="shared" si="2"/>
        <v>2708954.3390684933</v>
      </c>
      <c r="H24" s="29">
        <f t="shared" si="3"/>
        <v>125462.29333333333</v>
      </c>
      <c r="I24" s="29">
        <f t="shared" si="4"/>
        <v>1995881.6609315067</v>
      </c>
      <c r="J24" s="29">
        <v>2421029.7999999998</v>
      </c>
      <c r="K24" s="29">
        <v>117620.9</v>
      </c>
      <c r="L24" s="29">
        <v>2538650.7000000002</v>
      </c>
      <c r="M24" s="29">
        <v>2166185.2999999998</v>
      </c>
      <c r="N24" s="42" t="s">
        <v>15</v>
      </c>
      <c r="O24" s="29">
        <v>40</v>
      </c>
    </row>
    <row r="25" spans="1:15" x14ac:dyDescent="0.4">
      <c r="A25" s="26">
        <v>302</v>
      </c>
      <c r="B25" s="27" t="s">
        <v>257</v>
      </c>
      <c r="C25" s="42" t="s">
        <v>656</v>
      </c>
      <c r="D25" s="28">
        <v>37091</v>
      </c>
      <c r="E25" s="75">
        <f t="shared" si="0"/>
        <v>17.958904109589042</v>
      </c>
      <c r="F25" s="29">
        <v>22928</v>
      </c>
      <c r="G25" s="29">
        <f t="shared" si="2"/>
        <v>10980.313424657534</v>
      </c>
      <c r="H25" s="29">
        <f t="shared" si="3"/>
        <v>611.4133333333333</v>
      </c>
      <c r="I25" s="29">
        <f t="shared" si="4"/>
        <v>11947.686575342466</v>
      </c>
      <c r="J25" s="29">
        <v>9696.4</v>
      </c>
      <c r="K25" s="29">
        <v>573.20000000000005</v>
      </c>
      <c r="L25" s="29">
        <v>10269.6</v>
      </c>
      <c r="M25" s="29">
        <v>12658.4</v>
      </c>
      <c r="N25" s="42" t="s">
        <v>15</v>
      </c>
      <c r="O25" s="29">
        <v>40</v>
      </c>
    </row>
    <row r="26" spans="1:15" x14ac:dyDescent="0.4">
      <c r="A26" s="26">
        <v>485</v>
      </c>
      <c r="B26" s="27" t="s">
        <v>429</v>
      </c>
      <c r="C26" s="42" t="s">
        <v>656</v>
      </c>
      <c r="D26" s="28">
        <v>38412</v>
      </c>
      <c r="E26" s="75">
        <f t="shared" si="0"/>
        <v>14.33972602739726</v>
      </c>
      <c r="F26" s="29">
        <v>550</v>
      </c>
      <c r="G26" s="29">
        <f t="shared" si="2"/>
        <v>210.3159817351598</v>
      </c>
      <c r="H26" s="29">
        <f t="shared" si="3"/>
        <v>14.666666666666666</v>
      </c>
      <c r="I26" s="29">
        <f t="shared" si="4"/>
        <v>339.68401826484023</v>
      </c>
      <c r="J26" s="29">
        <v>367</v>
      </c>
      <c r="K26" s="29">
        <v>27.5</v>
      </c>
      <c r="L26" s="29">
        <v>394.5</v>
      </c>
      <c r="M26" s="29">
        <v>155.5</v>
      </c>
      <c r="N26" s="42" t="s">
        <v>15</v>
      </c>
      <c r="O26" s="29">
        <v>20</v>
      </c>
    </row>
    <row r="27" spans="1:15" x14ac:dyDescent="0.4">
      <c r="A27" s="26">
        <v>497</v>
      </c>
      <c r="B27" s="27" t="s">
        <v>440</v>
      </c>
      <c r="C27" s="42" t="s">
        <v>656</v>
      </c>
      <c r="D27" s="28">
        <v>41790</v>
      </c>
      <c r="E27" s="75">
        <f t="shared" si="0"/>
        <v>5.0849315068493155</v>
      </c>
      <c r="F27" s="29">
        <v>23153</v>
      </c>
      <c r="G27" s="29">
        <f t="shared" si="2"/>
        <v>3139.504511415525</v>
      </c>
      <c r="H27" s="29">
        <f t="shared" si="3"/>
        <v>617.4133333333333</v>
      </c>
      <c r="I27" s="29">
        <f t="shared" si="4"/>
        <v>20013.495488584475</v>
      </c>
      <c r="J27" s="29">
        <v>3781.24</v>
      </c>
      <c r="K27" s="29">
        <v>926.12</v>
      </c>
      <c r="L27" s="29">
        <v>4707.3599999999997</v>
      </c>
      <c r="M27" s="29">
        <v>18445.64</v>
      </c>
      <c r="N27" s="42" t="s">
        <v>15</v>
      </c>
      <c r="O27" s="29">
        <v>25</v>
      </c>
    </row>
    <row r="28" spans="1:15" x14ac:dyDescent="0.4">
      <c r="A28" s="26">
        <v>493</v>
      </c>
      <c r="B28" s="27" t="s">
        <v>143</v>
      </c>
      <c r="C28" s="42" t="s">
        <v>656</v>
      </c>
      <c r="D28" s="28">
        <v>41820</v>
      </c>
      <c r="E28" s="75">
        <f t="shared" si="0"/>
        <v>5.0027397260273974</v>
      </c>
      <c r="F28" s="29">
        <v>9494</v>
      </c>
      <c r="G28" s="29">
        <f t="shared" si="2"/>
        <v>1266.560292237443</v>
      </c>
      <c r="H28" s="29">
        <f t="shared" si="3"/>
        <v>253.17333333333335</v>
      </c>
      <c r="I28" s="29">
        <f t="shared" si="4"/>
        <v>8227.4397077625563</v>
      </c>
      <c r="J28" s="29">
        <v>1150.4000000000001</v>
      </c>
      <c r="K28" s="29">
        <v>287.7</v>
      </c>
      <c r="L28" s="29">
        <v>1438.1</v>
      </c>
      <c r="M28" s="29">
        <v>8055.9</v>
      </c>
      <c r="N28" s="42" t="s">
        <v>15</v>
      </c>
      <c r="O28" s="29">
        <v>33</v>
      </c>
    </row>
    <row r="29" spans="1:15" x14ac:dyDescent="0.4">
      <c r="A29" s="26">
        <v>38</v>
      </c>
      <c r="B29" s="27" t="s">
        <v>50</v>
      </c>
      <c r="C29" s="42" t="s">
        <v>656</v>
      </c>
      <c r="D29" s="28">
        <v>42551</v>
      </c>
      <c r="E29" s="75">
        <f t="shared" si="0"/>
        <v>3</v>
      </c>
      <c r="F29" s="29">
        <v>8030</v>
      </c>
      <c r="G29" s="29">
        <f t="shared" si="2"/>
        <v>642.4</v>
      </c>
      <c r="H29" s="29">
        <f t="shared" si="3"/>
        <v>214.13333333333333</v>
      </c>
      <c r="I29" s="29">
        <f t="shared" si="4"/>
        <v>7387.6</v>
      </c>
      <c r="J29" s="29">
        <v>1070.6600000000001</v>
      </c>
      <c r="K29" s="29">
        <v>535.33000000000004</v>
      </c>
      <c r="L29" s="29">
        <v>1605.99</v>
      </c>
      <c r="M29" s="29">
        <v>6424.01</v>
      </c>
      <c r="N29" s="42" t="s">
        <v>15</v>
      </c>
      <c r="O29" s="29">
        <v>15</v>
      </c>
    </row>
    <row r="30" spans="1:15" x14ac:dyDescent="0.4">
      <c r="A30" s="26">
        <v>41</v>
      </c>
      <c r="B30" s="27" t="s">
        <v>53</v>
      </c>
      <c r="C30" s="42" t="s">
        <v>656</v>
      </c>
      <c r="D30" s="28">
        <v>42551</v>
      </c>
      <c r="E30" s="75">
        <f t="shared" si="0"/>
        <v>3</v>
      </c>
      <c r="F30" s="29">
        <v>4185</v>
      </c>
      <c r="G30" s="29">
        <f t="shared" si="2"/>
        <v>334.79999999999995</v>
      </c>
      <c r="H30" s="29">
        <f t="shared" si="3"/>
        <v>111.6</v>
      </c>
      <c r="I30" s="29">
        <f t="shared" si="4"/>
        <v>3850.2</v>
      </c>
      <c r="J30" s="29">
        <v>837</v>
      </c>
      <c r="K30" s="29">
        <v>418.5</v>
      </c>
      <c r="L30" s="29">
        <v>1255.5</v>
      </c>
      <c r="M30" s="29">
        <v>2929.5</v>
      </c>
      <c r="N30" s="42" t="s">
        <v>15</v>
      </c>
      <c r="O30" s="29">
        <v>10</v>
      </c>
    </row>
    <row r="31" spans="1:15" x14ac:dyDescent="0.4">
      <c r="A31" s="26">
        <v>498</v>
      </c>
      <c r="B31" s="27" t="s">
        <v>441</v>
      </c>
      <c r="C31" s="42" t="s">
        <v>656</v>
      </c>
      <c r="D31" s="28">
        <v>42551</v>
      </c>
      <c r="E31" s="75">
        <f t="shared" si="0"/>
        <v>3</v>
      </c>
      <c r="F31" s="29">
        <v>7844</v>
      </c>
      <c r="G31" s="29">
        <f t="shared" si="2"/>
        <v>627.52</v>
      </c>
      <c r="H31" s="29">
        <f t="shared" si="3"/>
        <v>209.17333333333335</v>
      </c>
      <c r="I31" s="29">
        <f t="shared" si="4"/>
        <v>7216.48</v>
      </c>
      <c r="J31" s="29">
        <v>784.4</v>
      </c>
      <c r="K31" s="29">
        <v>392.2</v>
      </c>
      <c r="L31" s="29">
        <v>1176.5999999999999</v>
      </c>
      <c r="M31" s="29">
        <v>6667.4</v>
      </c>
      <c r="N31" s="42" t="s">
        <v>15</v>
      </c>
      <c r="O31" s="29">
        <v>20</v>
      </c>
    </row>
    <row r="32" spans="1:15" x14ac:dyDescent="0.4">
      <c r="A32" s="26">
        <v>500</v>
      </c>
      <c r="B32" s="27" t="s">
        <v>443</v>
      </c>
      <c r="C32" s="42" t="s">
        <v>656</v>
      </c>
      <c r="D32" s="28">
        <v>42551</v>
      </c>
      <c r="E32" s="75">
        <f t="shared" si="0"/>
        <v>3</v>
      </c>
      <c r="F32" s="29">
        <v>2556</v>
      </c>
      <c r="G32" s="29">
        <f t="shared" si="2"/>
        <v>204.48</v>
      </c>
      <c r="H32" s="29">
        <f t="shared" si="3"/>
        <v>68.16</v>
      </c>
      <c r="I32" s="29">
        <f t="shared" si="4"/>
        <v>2351.52</v>
      </c>
      <c r="J32" s="29">
        <v>511.2</v>
      </c>
      <c r="K32" s="29">
        <v>255.6</v>
      </c>
      <c r="L32" s="29">
        <v>766.8</v>
      </c>
      <c r="M32" s="29">
        <v>1789.2</v>
      </c>
      <c r="N32" s="42" t="s">
        <v>15</v>
      </c>
      <c r="O32" s="29">
        <v>10</v>
      </c>
    </row>
    <row r="33" spans="1:15" x14ac:dyDescent="0.4">
      <c r="A33" s="22" t="s">
        <v>675</v>
      </c>
      <c r="B33" s="27"/>
      <c r="C33" s="42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42"/>
      <c r="O33" s="29"/>
    </row>
    <row r="34" spans="1:15" x14ac:dyDescent="0.4">
      <c r="A34" s="26">
        <v>411</v>
      </c>
      <c r="B34" s="27" t="s">
        <v>358</v>
      </c>
      <c r="C34" s="42" t="s">
        <v>655</v>
      </c>
      <c r="D34" s="28">
        <v>29013</v>
      </c>
      <c r="E34" s="75">
        <f t="shared" ref="E34:E70" si="5">(B$2-D34)/365</f>
        <v>40.090410958904108</v>
      </c>
      <c r="F34" s="29">
        <v>2725</v>
      </c>
      <c r="G34" s="29">
        <f t="shared" ref="G34:G42" si="6">F34</f>
        <v>2725</v>
      </c>
      <c r="H34" s="29">
        <v>0</v>
      </c>
      <c r="I34" s="29">
        <v>0</v>
      </c>
      <c r="J34" s="29">
        <v>2725</v>
      </c>
      <c r="K34" s="29">
        <v>0</v>
      </c>
      <c r="L34" s="29">
        <v>2725</v>
      </c>
      <c r="M34" s="29">
        <v>0</v>
      </c>
      <c r="N34" s="42" t="s">
        <v>15</v>
      </c>
      <c r="O34" s="29">
        <v>20</v>
      </c>
    </row>
    <row r="35" spans="1:15" x14ac:dyDescent="0.4">
      <c r="A35" s="26">
        <v>412</v>
      </c>
      <c r="B35" s="27" t="s">
        <v>359</v>
      </c>
      <c r="C35" s="42" t="s">
        <v>655</v>
      </c>
      <c r="D35" s="28">
        <v>29221</v>
      </c>
      <c r="E35" s="75">
        <f t="shared" si="5"/>
        <v>39.520547945205479</v>
      </c>
      <c r="F35" s="29">
        <v>3374</v>
      </c>
      <c r="G35" s="29">
        <f t="shared" si="6"/>
        <v>3374</v>
      </c>
      <c r="H35" s="29">
        <v>0</v>
      </c>
      <c r="I35" s="29">
        <v>0</v>
      </c>
      <c r="J35" s="29">
        <v>3374</v>
      </c>
      <c r="K35" s="29">
        <v>0</v>
      </c>
      <c r="L35" s="29">
        <v>3374</v>
      </c>
      <c r="M35" s="29">
        <v>0</v>
      </c>
      <c r="N35" s="42" t="s">
        <v>15</v>
      </c>
      <c r="O35" s="29">
        <v>5</v>
      </c>
    </row>
    <row r="36" spans="1:15" x14ac:dyDescent="0.4">
      <c r="A36" s="26">
        <v>413</v>
      </c>
      <c r="B36" s="27" t="s">
        <v>360</v>
      </c>
      <c r="C36" s="42" t="s">
        <v>655</v>
      </c>
      <c r="D36" s="28">
        <v>29587</v>
      </c>
      <c r="E36" s="75">
        <f t="shared" si="5"/>
        <v>38.517808219178079</v>
      </c>
      <c r="F36" s="29">
        <v>7186</v>
      </c>
      <c r="G36" s="29">
        <f t="shared" si="6"/>
        <v>7186</v>
      </c>
      <c r="H36" s="29">
        <v>0</v>
      </c>
      <c r="I36" s="29">
        <v>0</v>
      </c>
      <c r="J36" s="29">
        <v>7186</v>
      </c>
      <c r="K36" s="29">
        <v>0</v>
      </c>
      <c r="L36" s="29">
        <v>7186</v>
      </c>
      <c r="M36" s="29">
        <v>0</v>
      </c>
      <c r="N36" s="42" t="s">
        <v>15</v>
      </c>
      <c r="O36" s="29">
        <v>4</v>
      </c>
    </row>
    <row r="37" spans="1:15" x14ac:dyDescent="0.4">
      <c r="A37" s="26">
        <v>414</v>
      </c>
      <c r="B37" s="27" t="s">
        <v>361</v>
      </c>
      <c r="C37" s="42" t="s">
        <v>655</v>
      </c>
      <c r="D37" s="28">
        <v>31413</v>
      </c>
      <c r="E37" s="75">
        <f t="shared" si="5"/>
        <v>33.515068493150686</v>
      </c>
      <c r="F37" s="29">
        <v>1875</v>
      </c>
      <c r="G37" s="29">
        <f t="shared" si="6"/>
        <v>1875</v>
      </c>
      <c r="H37" s="29">
        <v>0</v>
      </c>
      <c r="I37" s="29">
        <v>0</v>
      </c>
      <c r="J37" s="29">
        <v>1875</v>
      </c>
      <c r="K37" s="29">
        <v>0</v>
      </c>
      <c r="L37" s="29">
        <v>1875</v>
      </c>
      <c r="M37" s="29">
        <v>0</v>
      </c>
      <c r="N37" s="42" t="s">
        <v>15</v>
      </c>
      <c r="O37" s="29">
        <v>15</v>
      </c>
    </row>
    <row r="38" spans="1:15" x14ac:dyDescent="0.4">
      <c r="A38" s="26">
        <v>299</v>
      </c>
      <c r="B38" s="27" t="s">
        <v>255</v>
      </c>
      <c r="C38" s="42" t="s">
        <v>655</v>
      </c>
      <c r="D38" s="28">
        <v>31778</v>
      </c>
      <c r="E38" s="75">
        <f t="shared" si="5"/>
        <v>32.515068493150686</v>
      </c>
      <c r="F38" s="29">
        <v>4849</v>
      </c>
      <c r="G38" s="29">
        <f t="shared" si="6"/>
        <v>4849</v>
      </c>
      <c r="H38" s="29">
        <v>0</v>
      </c>
      <c r="I38" s="29">
        <v>0</v>
      </c>
      <c r="J38" s="29">
        <v>4849</v>
      </c>
      <c r="K38" s="29">
        <v>0</v>
      </c>
      <c r="L38" s="29">
        <v>4849</v>
      </c>
      <c r="M38" s="29">
        <v>0</v>
      </c>
      <c r="N38" s="42" t="s">
        <v>15</v>
      </c>
      <c r="O38" s="29">
        <v>10</v>
      </c>
    </row>
    <row r="39" spans="1:15" x14ac:dyDescent="0.4">
      <c r="A39" s="26">
        <v>613</v>
      </c>
      <c r="B39" s="33" t="s">
        <v>530</v>
      </c>
      <c r="C39" s="42" t="s">
        <v>655</v>
      </c>
      <c r="D39" s="28">
        <v>32646</v>
      </c>
      <c r="E39" s="75">
        <f t="shared" si="5"/>
        <v>30.136986301369863</v>
      </c>
      <c r="F39" s="29">
        <v>2022</v>
      </c>
      <c r="G39" s="29">
        <f t="shared" si="6"/>
        <v>2022</v>
      </c>
      <c r="H39" s="29">
        <v>0</v>
      </c>
      <c r="I39" s="29">
        <v>0</v>
      </c>
      <c r="J39" s="29">
        <v>2022</v>
      </c>
      <c r="K39" s="29">
        <v>0</v>
      </c>
      <c r="L39" s="29">
        <v>2022</v>
      </c>
      <c r="M39" s="29">
        <v>0</v>
      </c>
      <c r="N39" s="42" t="s">
        <v>15</v>
      </c>
      <c r="O39" s="29">
        <v>7</v>
      </c>
    </row>
    <row r="40" spans="1:15" x14ac:dyDescent="0.4">
      <c r="A40" s="26">
        <v>415</v>
      </c>
      <c r="B40" s="27" t="s">
        <v>362</v>
      </c>
      <c r="C40" s="42" t="s">
        <v>655</v>
      </c>
      <c r="D40" s="28">
        <v>33666</v>
      </c>
      <c r="E40" s="75">
        <f t="shared" si="5"/>
        <v>27.342465753424658</v>
      </c>
      <c r="F40" s="29">
        <v>2455</v>
      </c>
      <c r="G40" s="29">
        <f t="shared" si="6"/>
        <v>2455</v>
      </c>
      <c r="H40" s="29">
        <v>0</v>
      </c>
      <c r="I40" s="29">
        <v>0</v>
      </c>
      <c r="J40" s="29">
        <v>2455</v>
      </c>
      <c r="K40" s="29">
        <v>0</v>
      </c>
      <c r="L40" s="29">
        <v>2455</v>
      </c>
      <c r="M40" s="29">
        <v>0</v>
      </c>
      <c r="N40" s="42" t="s">
        <v>15</v>
      </c>
      <c r="O40" s="29">
        <v>15</v>
      </c>
    </row>
    <row r="41" spans="1:15" x14ac:dyDescent="0.4">
      <c r="A41" s="26">
        <v>416</v>
      </c>
      <c r="B41" s="33" t="s">
        <v>363</v>
      </c>
      <c r="C41" s="42" t="s">
        <v>655</v>
      </c>
      <c r="D41" s="28">
        <v>33913</v>
      </c>
      <c r="E41" s="75">
        <f t="shared" si="5"/>
        <v>26.665753424657535</v>
      </c>
      <c r="F41" s="29">
        <v>852</v>
      </c>
      <c r="G41" s="29">
        <f t="shared" si="6"/>
        <v>852</v>
      </c>
      <c r="H41" s="29">
        <v>0</v>
      </c>
      <c r="I41" s="29">
        <v>0</v>
      </c>
      <c r="J41" s="29">
        <v>852</v>
      </c>
      <c r="K41" s="29">
        <v>0</v>
      </c>
      <c r="L41" s="29">
        <v>852</v>
      </c>
      <c r="M41" s="29">
        <v>0</v>
      </c>
      <c r="N41" s="42" t="s">
        <v>15</v>
      </c>
      <c r="O41" s="29">
        <v>15</v>
      </c>
    </row>
    <row r="42" spans="1:15" x14ac:dyDescent="0.4">
      <c r="A42" s="26">
        <v>417</v>
      </c>
      <c r="B42" s="33" t="s">
        <v>364</v>
      </c>
      <c r="C42" s="42" t="s">
        <v>655</v>
      </c>
      <c r="D42" s="28">
        <v>34191</v>
      </c>
      <c r="E42" s="75">
        <f t="shared" si="5"/>
        <v>25.904109589041095</v>
      </c>
      <c r="F42" s="29">
        <v>4894</v>
      </c>
      <c r="G42" s="29">
        <f t="shared" si="6"/>
        <v>4894</v>
      </c>
      <c r="H42" s="29">
        <v>0</v>
      </c>
      <c r="I42" s="29">
        <v>0</v>
      </c>
      <c r="J42" s="29">
        <v>4894</v>
      </c>
      <c r="K42" s="29">
        <v>0</v>
      </c>
      <c r="L42" s="29">
        <v>4894</v>
      </c>
      <c r="M42" s="29">
        <v>0</v>
      </c>
      <c r="N42" s="42" t="s">
        <v>15</v>
      </c>
      <c r="O42" s="29">
        <v>15</v>
      </c>
    </row>
    <row r="43" spans="1:15" x14ac:dyDescent="0.4">
      <c r="A43" s="26">
        <v>421</v>
      </c>
      <c r="B43" s="33" t="s">
        <v>368</v>
      </c>
      <c r="C43" s="42" t="s">
        <v>655</v>
      </c>
      <c r="D43" s="28">
        <v>36979</v>
      </c>
      <c r="E43" s="75">
        <f t="shared" si="5"/>
        <v>18.265753424657536</v>
      </c>
      <c r="F43" s="29">
        <v>2240</v>
      </c>
      <c r="G43" s="29">
        <f t="shared" ref="G43:G70" si="7">E43*H43</f>
        <v>2045.7643835616441</v>
      </c>
      <c r="H43" s="29">
        <f t="shared" ref="H43:H70" si="8">F43/C43</f>
        <v>112</v>
      </c>
      <c r="I43" s="29">
        <f t="shared" ref="I43:I70" si="9">F43-G43</f>
        <v>194.23561643835592</v>
      </c>
      <c r="J43" s="29">
        <v>2240</v>
      </c>
      <c r="K43" s="29">
        <v>0</v>
      </c>
      <c r="L43" s="29">
        <v>2240</v>
      </c>
      <c r="M43" s="29">
        <v>0</v>
      </c>
      <c r="N43" s="42" t="s">
        <v>15</v>
      </c>
      <c r="O43" s="29">
        <v>10</v>
      </c>
    </row>
    <row r="44" spans="1:15" x14ac:dyDescent="0.4">
      <c r="A44" s="26">
        <v>671</v>
      </c>
      <c r="B44" s="33" t="s">
        <v>561</v>
      </c>
      <c r="C44" s="42" t="s">
        <v>655</v>
      </c>
      <c r="D44" s="28">
        <v>37197</v>
      </c>
      <c r="E44" s="75">
        <f t="shared" si="5"/>
        <v>17.668493150684931</v>
      </c>
      <c r="F44" s="29">
        <v>1500</v>
      </c>
      <c r="G44" s="29">
        <f t="shared" si="7"/>
        <v>1325.1369863013699</v>
      </c>
      <c r="H44" s="29">
        <f t="shared" si="8"/>
        <v>75</v>
      </c>
      <c r="I44" s="29">
        <f t="shared" si="9"/>
        <v>174.86301369863008</v>
      </c>
      <c r="J44" s="29">
        <v>1500</v>
      </c>
      <c r="K44" s="29">
        <v>0</v>
      </c>
      <c r="L44" s="29">
        <v>1500</v>
      </c>
      <c r="M44" s="29">
        <v>0</v>
      </c>
      <c r="N44" s="42" t="s">
        <v>15</v>
      </c>
      <c r="O44" s="29">
        <v>10</v>
      </c>
    </row>
    <row r="45" spans="1:15" x14ac:dyDescent="0.4">
      <c r="A45" s="26">
        <v>471</v>
      </c>
      <c r="B45" s="27" t="s">
        <v>416</v>
      </c>
      <c r="C45" s="42" t="s">
        <v>655</v>
      </c>
      <c r="D45" s="28">
        <v>37774</v>
      </c>
      <c r="E45" s="75">
        <f t="shared" si="5"/>
        <v>16.087671232876712</v>
      </c>
      <c r="F45" s="29">
        <v>1582</v>
      </c>
      <c r="G45" s="29">
        <f t="shared" si="7"/>
        <v>1272.5347945205478</v>
      </c>
      <c r="H45" s="29">
        <f t="shared" si="8"/>
        <v>79.099999999999994</v>
      </c>
      <c r="I45" s="29">
        <f t="shared" si="9"/>
        <v>309.46520547945215</v>
      </c>
      <c r="J45" s="29">
        <v>1582</v>
      </c>
      <c r="K45" s="29">
        <v>0</v>
      </c>
      <c r="L45" s="29">
        <v>1582</v>
      </c>
      <c r="M45" s="29">
        <v>0</v>
      </c>
      <c r="N45" s="42" t="s">
        <v>15</v>
      </c>
      <c r="O45" s="29">
        <v>10</v>
      </c>
    </row>
    <row r="46" spans="1:15" x14ac:dyDescent="0.4">
      <c r="A46" s="26">
        <v>677</v>
      </c>
      <c r="B46" s="33" t="s">
        <v>565</v>
      </c>
      <c r="C46" s="42" t="s">
        <v>655</v>
      </c>
      <c r="D46" s="28">
        <v>38065</v>
      </c>
      <c r="E46" s="75">
        <f t="shared" si="5"/>
        <v>15.29041095890411</v>
      </c>
      <c r="F46" s="29">
        <v>6448</v>
      </c>
      <c r="G46" s="29">
        <f t="shared" si="7"/>
        <v>4929.6284931506843</v>
      </c>
      <c r="H46" s="29">
        <f t="shared" si="8"/>
        <v>322.39999999999998</v>
      </c>
      <c r="I46" s="29">
        <f t="shared" si="9"/>
        <v>1518.3715068493157</v>
      </c>
      <c r="J46" s="29">
        <v>6448</v>
      </c>
      <c r="K46" s="29">
        <v>0</v>
      </c>
      <c r="L46" s="29">
        <v>6448</v>
      </c>
      <c r="M46" s="29">
        <v>0</v>
      </c>
      <c r="N46" s="42" t="s">
        <v>15</v>
      </c>
      <c r="O46" s="29">
        <v>7</v>
      </c>
    </row>
    <row r="47" spans="1:15" x14ac:dyDescent="0.4">
      <c r="A47" s="26">
        <v>425</v>
      </c>
      <c r="B47" s="33" t="s">
        <v>372</v>
      </c>
      <c r="C47" s="42" t="s">
        <v>655</v>
      </c>
      <c r="D47" s="28">
        <v>38322</v>
      </c>
      <c r="E47" s="75">
        <f t="shared" si="5"/>
        <v>14.586301369863014</v>
      </c>
      <c r="F47" s="29">
        <v>1189</v>
      </c>
      <c r="G47" s="29">
        <f t="shared" si="7"/>
        <v>867.15561643835622</v>
      </c>
      <c r="H47" s="29">
        <f t="shared" si="8"/>
        <v>59.45</v>
      </c>
      <c r="I47" s="29">
        <f t="shared" si="9"/>
        <v>321.84438356164378</v>
      </c>
      <c r="J47" s="29">
        <v>1189</v>
      </c>
      <c r="K47" s="29">
        <v>0</v>
      </c>
      <c r="L47" s="29">
        <v>1189</v>
      </c>
      <c r="M47" s="29">
        <v>0</v>
      </c>
      <c r="N47" s="42" t="s">
        <v>15</v>
      </c>
      <c r="O47" s="29">
        <v>10</v>
      </c>
    </row>
    <row r="48" spans="1:15" x14ac:dyDescent="0.4">
      <c r="A48" s="26">
        <v>426</v>
      </c>
      <c r="B48" s="33" t="s">
        <v>367</v>
      </c>
      <c r="C48" s="42" t="s">
        <v>655</v>
      </c>
      <c r="D48" s="28">
        <v>38384</v>
      </c>
      <c r="E48" s="75">
        <f t="shared" si="5"/>
        <v>14.416438356164383</v>
      </c>
      <c r="F48" s="29">
        <v>1264</v>
      </c>
      <c r="G48" s="29">
        <f t="shared" si="7"/>
        <v>911.11890410958904</v>
      </c>
      <c r="H48" s="29">
        <f t="shared" si="8"/>
        <v>63.2</v>
      </c>
      <c r="I48" s="29">
        <f t="shared" si="9"/>
        <v>352.88109589041096</v>
      </c>
      <c r="J48" s="29">
        <v>1264</v>
      </c>
      <c r="K48" s="29">
        <v>0</v>
      </c>
      <c r="L48" s="29">
        <v>1264</v>
      </c>
      <c r="M48" s="29">
        <v>0</v>
      </c>
      <c r="N48" s="42" t="s">
        <v>15</v>
      </c>
      <c r="O48" s="29">
        <v>7</v>
      </c>
    </row>
    <row r="49" spans="1:15" x14ac:dyDescent="0.4">
      <c r="A49" s="26">
        <v>427</v>
      </c>
      <c r="B49" s="33" t="s">
        <v>373</v>
      </c>
      <c r="C49" s="42" t="s">
        <v>655</v>
      </c>
      <c r="D49" s="28">
        <v>38443</v>
      </c>
      <c r="E49" s="75">
        <f t="shared" si="5"/>
        <v>14.254794520547945</v>
      </c>
      <c r="F49" s="29">
        <v>1089</v>
      </c>
      <c r="G49" s="29">
        <f t="shared" si="7"/>
        <v>776.17356164383568</v>
      </c>
      <c r="H49" s="29">
        <f t="shared" si="8"/>
        <v>54.45</v>
      </c>
      <c r="I49" s="29">
        <f t="shared" si="9"/>
        <v>312.82643835616432</v>
      </c>
      <c r="J49" s="29">
        <v>1089</v>
      </c>
      <c r="K49" s="29">
        <v>0</v>
      </c>
      <c r="L49" s="29">
        <v>1089</v>
      </c>
      <c r="M49" s="29">
        <v>0</v>
      </c>
      <c r="N49" s="42" t="s">
        <v>15</v>
      </c>
      <c r="O49" s="29">
        <v>10</v>
      </c>
    </row>
    <row r="50" spans="1:15" x14ac:dyDescent="0.4">
      <c r="A50" s="26">
        <v>689</v>
      </c>
      <c r="B50" s="33" t="s">
        <v>372</v>
      </c>
      <c r="C50" s="42" t="s">
        <v>655</v>
      </c>
      <c r="D50" s="28">
        <v>38763</v>
      </c>
      <c r="E50" s="75">
        <f t="shared" si="5"/>
        <v>13.378082191780821</v>
      </c>
      <c r="F50" s="29">
        <v>1261</v>
      </c>
      <c r="G50" s="29">
        <f t="shared" si="7"/>
        <v>843.48808219178079</v>
      </c>
      <c r="H50" s="29">
        <f t="shared" si="8"/>
        <v>63.05</v>
      </c>
      <c r="I50" s="29">
        <f t="shared" si="9"/>
        <v>417.51191780821921</v>
      </c>
      <c r="J50" s="29">
        <v>1261</v>
      </c>
      <c r="K50" s="29">
        <v>0</v>
      </c>
      <c r="L50" s="29">
        <v>1261</v>
      </c>
      <c r="M50" s="29">
        <v>0</v>
      </c>
      <c r="N50" s="42" t="s">
        <v>15</v>
      </c>
      <c r="O50" s="29">
        <v>10</v>
      </c>
    </row>
    <row r="51" spans="1:15" x14ac:dyDescent="0.4">
      <c r="A51" s="26">
        <v>429</v>
      </c>
      <c r="B51" s="33" t="s">
        <v>367</v>
      </c>
      <c r="C51" s="42" t="s">
        <v>655</v>
      </c>
      <c r="D51" s="28">
        <v>39021</v>
      </c>
      <c r="E51" s="75">
        <f t="shared" si="5"/>
        <v>12.671232876712329</v>
      </c>
      <c r="F51" s="29">
        <v>1958</v>
      </c>
      <c r="G51" s="29">
        <f t="shared" si="7"/>
        <v>1240.513698630137</v>
      </c>
      <c r="H51" s="29">
        <f t="shared" si="8"/>
        <v>97.9</v>
      </c>
      <c r="I51" s="29">
        <f t="shared" si="9"/>
        <v>717.48630136986299</v>
      </c>
      <c r="J51" s="29">
        <v>1523.06</v>
      </c>
      <c r="K51" s="29">
        <v>130.53</v>
      </c>
      <c r="L51" s="29">
        <v>1653.59</v>
      </c>
      <c r="M51" s="29">
        <v>304.41000000000003</v>
      </c>
      <c r="N51" s="42" t="s">
        <v>15</v>
      </c>
      <c r="O51" s="29">
        <v>15</v>
      </c>
    </row>
    <row r="52" spans="1:15" x14ac:dyDescent="0.4">
      <c r="A52" s="26">
        <v>313</v>
      </c>
      <c r="B52" s="33" t="s">
        <v>268</v>
      </c>
      <c r="C52" s="42" t="s">
        <v>655</v>
      </c>
      <c r="D52" s="28">
        <v>39263</v>
      </c>
      <c r="E52" s="75">
        <f t="shared" si="5"/>
        <v>12.008219178082191</v>
      </c>
      <c r="F52" s="29">
        <v>3798</v>
      </c>
      <c r="G52" s="29">
        <f t="shared" si="7"/>
        <v>2280.3608219178082</v>
      </c>
      <c r="H52" s="29">
        <f t="shared" si="8"/>
        <v>189.9</v>
      </c>
      <c r="I52" s="29">
        <f t="shared" si="9"/>
        <v>1517.6391780821918</v>
      </c>
      <c r="J52" s="29">
        <v>3798</v>
      </c>
      <c r="K52" s="29">
        <v>0</v>
      </c>
      <c r="L52" s="29">
        <v>3798</v>
      </c>
      <c r="M52" s="29">
        <v>0</v>
      </c>
      <c r="N52" s="42" t="s">
        <v>15</v>
      </c>
      <c r="O52" s="29">
        <v>10</v>
      </c>
    </row>
    <row r="53" spans="1:15" x14ac:dyDescent="0.4">
      <c r="A53" s="26">
        <v>430</v>
      </c>
      <c r="B53" s="27" t="s">
        <v>368</v>
      </c>
      <c r="C53" s="42" t="s">
        <v>655</v>
      </c>
      <c r="D53" s="28">
        <v>39263</v>
      </c>
      <c r="E53" s="75">
        <f t="shared" si="5"/>
        <v>12.008219178082191</v>
      </c>
      <c r="F53" s="29">
        <v>1463</v>
      </c>
      <c r="G53" s="29">
        <f t="shared" si="7"/>
        <v>878.40123287671236</v>
      </c>
      <c r="H53" s="29">
        <f t="shared" si="8"/>
        <v>73.150000000000006</v>
      </c>
      <c r="I53" s="29">
        <f t="shared" si="9"/>
        <v>584.59876712328764</v>
      </c>
      <c r="J53" s="29">
        <v>1073.06</v>
      </c>
      <c r="K53" s="29">
        <v>97.53</v>
      </c>
      <c r="L53" s="29">
        <v>1170.5899999999999</v>
      </c>
      <c r="M53" s="29">
        <v>292.41000000000003</v>
      </c>
      <c r="N53" s="42" t="s">
        <v>15</v>
      </c>
      <c r="O53" s="29">
        <v>15</v>
      </c>
    </row>
    <row r="54" spans="1:15" x14ac:dyDescent="0.4">
      <c r="A54" s="26">
        <v>472</v>
      </c>
      <c r="B54" s="27" t="s">
        <v>368</v>
      </c>
      <c r="C54" s="42" t="s">
        <v>655</v>
      </c>
      <c r="D54" s="28">
        <v>39325</v>
      </c>
      <c r="E54" s="75">
        <f t="shared" si="5"/>
        <v>11.838356164383562</v>
      </c>
      <c r="F54" s="29">
        <v>1463</v>
      </c>
      <c r="G54" s="29">
        <f t="shared" si="7"/>
        <v>865.97575342465768</v>
      </c>
      <c r="H54" s="29">
        <f t="shared" si="8"/>
        <v>73.150000000000006</v>
      </c>
      <c r="I54" s="29">
        <f t="shared" si="9"/>
        <v>597.02424657534232</v>
      </c>
      <c r="J54" s="29">
        <v>1463</v>
      </c>
      <c r="K54" s="29">
        <v>0</v>
      </c>
      <c r="L54" s="29">
        <v>1463</v>
      </c>
      <c r="M54" s="29">
        <v>0</v>
      </c>
      <c r="N54" s="42" t="s">
        <v>15</v>
      </c>
      <c r="O54" s="29">
        <v>5</v>
      </c>
    </row>
    <row r="55" spans="1:15" x14ac:dyDescent="0.4">
      <c r="A55" s="26">
        <v>441</v>
      </c>
      <c r="B55" s="33" t="s">
        <v>385</v>
      </c>
      <c r="C55" s="42" t="s">
        <v>655</v>
      </c>
      <c r="D55" s="28">
        <v>39722</v>
      </c>
      <c r="E55" s="75">
        <f t="shared" si="5"/>
        <v>10.75068493150685</v>
      </c>
      <c r="F55" s="29">
        <v>1575</v>
      </c>
      <c r="G55" s="29">
        <f t="shared" si="7"/>
        <v>846.61643835616439</v>
      </c>
      <c r="H55" s="29">
        <f t="shared" si="8"/>
        <v>78.75</v>
      </c>
      <c r="I55" s="29">
        <f t="shared" si="9"/>
        <v>728.38356164383561</v>
      </c>
      <c r="J55" s="29">
        <v>1024</v>
      </c>
      <c r="K55" s="29">
        <v>105</v>
      </c>
      <c r="L55" s="29">
        <v>1129</v>
      </c>
      <c r="M55" s="29">
        <v>446</v>
      </c>
      <c r="N55" s="42" t="s">
        <v>15</v>
      </c>
      <c r="O55" s="29">
        <v>15</v>
      </c>
    </row>
    <row r="56" spans="1:15" x14ac:dyDescent="0.4">
      <c r="A56" s="26">
        <v>442</v>
      </c>
      <c r="B56" s="33" t="s">
        <v>386</v>
      </c>
      <c r="C56" s="42" t="s">
        <v>655</v>
      </c>
      <c r="D56" s="28">
        <v>39753</v>
      </c>
      <c r="E56" s="75">
        <f t="shared" si="5"/>
        <v>10.665753424657535</v>
      </c>
      <c r="F56" s="29">
        <v>1296</v>
      </c>
      <c r="G56" s="29">
        <f t="shared" si="7"/>
        <v>691.14082191780824</v>
      </c>
      <c r="H56" s="29">
        <f t="shared" si="8"/>
        <v>64.8</v>
      </c>
      <c r="I56" s="29">
        <f t="shared" si="9"/>
        <v>604.85917808219176</v>
      </c>
      <c r="J56" s="29">
        <v>1253.2</v>
      </c>
      <c r="K56" s="29">
        <v>42.8</v>
      </c>
      <c r="L56" s="29">
        <v>1296</v>
      </c>
      <c r="M56" s="29">
        <v>0</v>
      </c>
      <c r="N56" s="42" t="s">
        <v>15</v>
      </c>
      <c r="O56" s="29">
        <v>10</v>
      </c>
    </row>
    <row r="57" spans="1:15" x14ac:dyDescent="0.4">
      <c r="A57" s="26">
        <v>443</v>
      </c>
      <c r="B57" s="33" t="s">
        <v>387</v>
      </c>
      <c r="C57" s="42" t="s">
        <v>655</v>
      </c>
      <c r="D57" s="28">
        <v>39904</v>
      </c>
      <c r="E57" s="75">
        <f t="shared" si="5"/>
        <v>10.252054794520548</v>
      </c>
      <c r="F57" s="29">
        <v>7839</v>
      </c>
      <c r="G57" s="29">
        <f t="shared" si="7"/>
        <v>4018.292876712329</v>
      </c>
      <c r="H57" s="29">
        <f t="shared" si="8"/>
        <v>391.95</v>
      </c>
      <c r="I57" s="29">
        <f t="shared" si="9"/>
        <v>3820.707123287671</v>
      </c>
      <c r="J57" s="29">
        <v>4834.2</v>
      </c>
      <c r="K57" s="29">
        <v>522.6</v>
      </c>
      <c r="L57" s="29">
        <v>5356.8</v>
      </c>
      <c r="M57" s="29">
        <v>2482.1999999999998</v>
      </c>
      <c r="N57" s="42" t="s">
        <v>15</v>
      </c>
      <c r="O57" s="29">
        <v>15</v>
      </c>
    </row>
    <row r="58" spans="1:15" x14ac:dyDescent="0.4">
      <c r="A58" s="26">
        <v>449</v>
      </c>
      <c r="B58" s="33" t="s">
        <v>393</v>
      </c>
      <c r="C58" s="42" t="s">
        <v>655</v>
      </c>
      <c r="D58" s="28">
        <v>40617</v>
      </c>
      <c r="E58" s="75">
        <f t="shared" si="5"/>
        <v>8.2986301369863007</v>
      </c>
      <c r="F58" s="29">
        <v>6508</v>
      </c>
      <c r="G58" s="29">
        <f t="shared" si="7"/>
        <v>2700.3742465753421</v>
      </c>
      <c r="H58" s="29">
        <f t="shared" si="8"/>
        <v>325.39999999999998</v>
      </c>
      <c r="I58" s="29">
        <f t="shared" si="9"/>
        <v>3807.6257534246579</v>
      </c>
      <c r="J58" s="29">
        <v>3181.74</v>
      </c>
      <c r="K58" s="29">
        <v>433.87</v>
      </c>
      <c r="L58" s="29">
        <v>3615.61</v>
      </c>
      <c r="M58" s="29">
        <v>2892.39</v>
      </c>
      <c r="N58" s="42" t="s">
        <v>15</v>
      </c>
      <c r="O58" s="29">
        <v>15</v>
      </c>
    </row>
    <row r="59" spans="1:15" x14ac:dyDescent="0.4">
      <c r="A59" s="26">
        <v>451</v>
      </c>
      <c r="B59" s="27" t="s">
        <v>395</v>
      </c>
      <c r="C59" s="42" t="s">
        <v>655</v>
      </c>
      <c r="D59" s="28">
        <v>40633</v>
      </c>
      <c r="E59" s="75">
        <f t="shared" si="5"/>
        <v>8.2547945205479447</v>
      </c>
      <c r="F59" s="29">
        <v>11818</v>
      </c>
      <c r="G59" s="29">
        <f t="shared" si="7"/>
        <v>4877.75808219178</v>
      </c>
      <c r="H59" s="29">
        <f t="shared" si="8"/>
        <v>590.9</v>
      </c>
      <c r="I59" s="29">
        <f t="shared" si="9"/>
        <v>6940.24191780822</v>
      </c>
      <c r="J59" s="29">
        <v>5711.74</v>
      </c>
      <c r="K59" s="29">
        <v>787.87</v>
      </c>
      <c r="L59" s="29">
        <v>6499.61</v>
      </c>
      <c r="M59" s="29">
        <v>5318.39</v>
      </c>
      <c r="N59" s="42" t="s">
        <v>15</v>
      </c>
      <c r="O59" s="29">
        <v>15</v>
      </c>
    </row>
    <row r="60" spans="1:15" x14ac:dyDescent="0.4">
      <c r="A60" s="26">
        <v>454</v>
      </c>
      <c r="B60" s="33" t="s">
        <v>398</v>
      </c>
      <c r="C60" s="42" t="s">
        <v>655</v>
      </c>
      <c r="D60" s="28">
        <v>41014</v>
      </c>
      <c r="E60" s="75">
        <f t="shared" si="5"/>
        <v>7.2109589041095887</v>
      </c>
      <c r="F60" s="29">
        <v>1295</v>
      </c>
      <c r="G60" s="29">
        <f t="shared" si="7"/>
        <v>466.90958904109584</v>
      </c>
      <c r="H60" s="29">
        <f t="shared" si="8"/>
        <v>64.75</v>
      </c>
      <c r="I60" s="29">
        <f t="shared" si="9"/>
        <v>828.09041095890416</v>
      </c>
      <c r="J60" s="29">
        <v>539.66</v>
      </c>
      <c r="K60" s="29">
        <v>86.33</v>
      </c>
      <c r="L60" s="29">
        <v>625.99</v>
      </c>
      <c r="M60" s="29">
        <v>669.01</v>
      </c>
      <c r="N60" s="42" t="s">
        <v>15</v>
      </c>
      <c r="O60" s="29">
        <v>15</v>
      </c>
    </row>
    <row r="61" spans="1:15" x14ac:dyDescent="0.4">
      <c r="A61" s="26">
        <v>452</v>
      </c>
      <c r="B61" s="27" t="s">
        <v>396</v>
      </c>
      <c r="C61" s="42" t="s">
        <v>655</v>
      </c>
      <c r="D61" s="28">
        <v>41075</v>
      </c>
      <c r="E61" s="75">
        <f t="shared" si="5"/>
        <v>7.043835616438356</v>
      </c>
      <c r="F61" s="29">
        <v>83689</v>
      </c>
      <c r="G61" s="29">
        <f t="shared" si="7"/>
        <v>29474.577945205478</v>
      </c>
      <c r="H61" s="29">
        <f t="shared" si="8"/>
        <v>4184.45</v>
      </c>
      <c r="I61" s="29">
        <f t="shared" si="9"/>
        <v>54214.422054794522</v>
      </c>
      <c r="J61" s="29">
        <v>33940.54</v>
      </c>
      <c r="K61" s="29">
        <v>5579.27</v>
      </c>
      <c r="L61" s="29">
        <v>39519.81</v>
      </c>
      <c r="M61" s="29">
        <v>44169.19</v>
      </c>
      <c r="N61" s="42" t="s">
        <v>15</v>
      </c>
      <c r="O61" s="29">
        <v>15</v>
      </c>
    </row>
    <row r="62" spans="1:15" x14ac:dyDescent="0.4">
      <c r="A62" s="26">
        <v>455</v>
      </c>
      <c r="B62" s="33" t="s">
        <v>399</v>
      </c>
      <c r="C62" s="42" t="s">
        <v>655</v>
      </c>
      <c r="D62" s="28">
        <v>41075</v>
      </c>
      <c r="E62" s="75">
        <f t="shared" si="5"/>
        <v>7.043835616438356</v>
      </c>
      <c r="F62" s="29">
        <v>7586</v>
      </c>
      <c r="G62" s="29">
        <f t="shared" si="7"/>
        <v>2671.7268493150686</v>
      </c>
      <c r="H62" s="29">
        <f t="shared" si="8"/>
        <v>379.3</v>
      </c>
      <c r="I62" s="29">
        <f t="shared" si="9"/>
        <v>4914.2731506849314</v>
      </c>
      <c r="J62" s="29">
        <v>3076.46</v>
      </c>
      <c r="K62" s="29">
        <v>505.73</v>
      </c>
      <c r="L62" s="29">
        <v>3582.19</v>
      </c>
      <c r="M62" s="29">
        <v>4003.81</v>
      </c>
      <c r="N62" s="42" t="s">
        <v>15</v>
      </c>
      <c r="O62" s="29">
        <v>15</v>
      </c>
    </row>
    <row r="63" spans="1:15" x14ac:dyDescent="0.4">
      <c r="A63" s="26">
        <v>460</v>
      </c>
      <c r="B63" s="27" t="s">
        <v>404</v>
      </c>
      <c r="C63" s="42" t="s">
        <v>655</v>
      </c>
      <c r="D63" s="28">
        <v>41440</v>
      </c>
      <c r="E63" s="75">
        <f t="shared" si="5"/>
        <v>6.043835616438356</v>
      </c>
      <c r="F63" s="29">
        <v>7936</v>
      </c>
      <c r="G63" s="29">
        <f t="shared" si="7"/>
        <v>2398.1939726027399</v>
      </c>
      <c r="H63" s="29">
        <f t="shared" si="8"/>
        <v>396.8</v>
      </c>
      <c r="I63" s="29">
        <f t="shared" si="9"/>
        <v>5537.8060273972606</v>
      </c>
      <c r="J63" s="29">
        <v>4034.2</v>
      </c>
      <c r="K63" s="29">
        <v>793.6</v>
      </c>
      <c r="L63" s="29">
        <v>4827.8</v>
      </c>
      <c r="M63" s="29">
        <v>3108.2</v>
      </c>
      <c r="N63" s="42" t="s">
        <v>15</v>
      </c>
      <c r="O63" s="29">
        <v>10</v>
      </c>
    </row>
    <row r="64" spans="1:15" x14ac:dyDescent="0.4">
      <c r="A64" s="26">
        <v>463</v>
      </c>
      <c r="B64" s="27" t="s">
        <v>407</v>
      </c>
      <c r="C64" s="42" t="s">
        <v>655</v>
      </c>
      <c r="D64" s="28">
        <v>41547</v>
      </c>
      <c r="E64" s="75">
        <f t="shared" si="5"/>
        <v>5.7506849315068491</v>
      </c>
      <c r="F64" s="29">
        <v>10190</v>
      </c>
      <c r="G64" s="29">
        <f t="shared" si="7"/>
        <v>2929.9739726027397</v>
      </c>
      <c r="H64" s="29">
        <f t="shared" si="8"/>
        <v>509.5</v>
      </c>
      <c r="I64" s="29">
        <f t="shared" si="9"/>
        <v>7260.0260273972599</v>
      </c>
      <c r="J64" s="29">
        <v>3226.66</v>
      </c>
      <c r="K64" s="29">
        <v>679.33</v>
      </c>
      <c r="L64" s="29">
        <v>3905.99</v>
      </c>
      <c r="M64" s="29">
        <v>6284.01</v>
      </c>
      <c r="N64" s="42" t="s">
        <v>15</v>
      </c>
      <c r="O64" s="29">
        <v>15</v>
      </c>
    </row>
    <row r="65" spans="1:15" x14ac:dyDescent="0.4">
      <c r="A65" s="26">
        <v>323</v>
      </c>
      <c r="B65" s="27" t="s">
        <v>278</v>
      </c>
      <c r="C65" s="42" t="s">
        <v>655</v>
      </c>
      <c r="D65" s="28">
        <v>42185</v>
      </c>
      <c r="E65" s="75">
        <f t="shared" si="5"/>
        <v>4.0027397260273974</v>
      </c>
      <c r="F65" s="29">
        <v>1595</v>
      </c>
      <c r="G65" s="29">
        <f t="shared" si="7"/>
        <v>319.21849315068494</v>
      </c>
      <c r="H65" s="29">
        <f t="shared" si="8"/>
        <v>79.75</v>
      </c>
      <c r="I65" s="29">
        <f t="shared" si="9"/>
        <v>1275.7815068493151</v>
      </c>
      <c r="J65" s="29">
        <v>479</v>
      </c>
      <c r="K65" s="29">
        <v>159.5</v>
      </c>
      <c r="L65" s="29">
        <v>638.5</v>
      </c>
      <c r="M65" s="29">
        <v>956.5</v>
      </c>
      <c r="N65" s="42" t="s">
        <v>15</v>
      </c>
      <c r="O65" s="29">
        <v>10</v>
      </c>
    </row>
    <row r="66" spans="1:15" x14ac:dyDescent="0.4">
      <c r="A66" s="26">
        <v>464</v>
      </c>
      <c r="B66" s="27" t="s">
        <v>396</v>
      </c>
      <c r="C66" s="42" t="s">
        <v>655</v>
      </c>
      <c r="D66" s="28">
        <v>42551</v>
      </c>
      <c r="E66" s="75">
        <f t="shared" si="5"/>
        <v>3</v>
      </c>
      <c r="F66" s="29">
        <v>10776</v>
      </c>
      <c r="G66" s="29">
        <f t="shared" si="7"/>
        <v>1616.3999999999999</v>
      </c>
      <c r="H66" s="29">
        <f t="shared" si="8"/>
        <v>538.79999999999995</v>
      </c>
      <c r="I66" s="29">
        <f t="shared" si="9"/>
        <v>9159.6</v>
      </c>
      <c r="J66" s="29">
        <v>1436.8</v>
      </c>
      <c r="K66" s="29">
        <v>718.4</v>
      </c>
      <c r="L66" s="29">
        <v>2155.1999999999998</v>
      </c>
      <c r="M66" s="29">
        <v>8620.7999999999993</v>
      </c>
      <c r="N66" s="42" t="s">
        <v>15</v>
      </c>
      <c r="O66" s="29">
        <v>15</v>
      </c>
    </row>
    <row r="67" spans="1:15" x14ac:dyDescent="0.4">
      <c r="A67" s="26">
        <v>468</v>
      </c>
      <c r="B67" s="27" t="s">
        <v>410</v>
      </c>
      <c r="C67" s="42" t="s">
        <v>655</v>
      </c>
      <c r="D67" s="28">
        <v>42551</v>
      </c>
      <c r="E67" s="75">
        <f t="shared" si="5"/>
        <v>3</v>
      </c>
      <c r="F67" s="29">
        <v>2318</v>
      </c>
      <c r="G67" s="29">
        <f t="shared" si="7"/>
        <v>347.70000000000005</v>
      </c>
      <c r="H67" s="29">
        <f t="shared" si="8"/>
        <v>115.9</v>
      </c>
      <c r="I67" s="29">
        <f t="shared" si="9"/>
        <v>1970.3</v>
      </c>
      <c r="J67" s="29">
        <v>309.06</v>
      </c>
      <c r="K67" s="29">
        <v>154.53</v>
      </c>
      <c r="L67" s="29">
        <v>463.59</v>
      </c>
      <c r="M67" s="29">
        <v>1854.41</v>
      </c>
      <c r="N67" s="42" t="s">
        <v>15</v>
      </c>
      <c r="O67" s="29">
        <v>15</v>
      </c>
    </row>
    <row r="68" spans="1:15" x14ac:dyDescent="0.4">
      <c r="A68" s="26">
        <v>748</v>
      </c>
      <c r="B68" s="27" t="s">
        <v>414</v>
      </c>
      <c r="C68" s="42" t="s">
        <v>655</v>
      </c>
      <c r="D68" s="28">
        <v>42787</v>
      </c>
      <c r="E68" s="75">
        <f t="shared" si="5"/>
        <v>2.3534246575342466</v>
      </c>
      <c r="F68" s="29">
        <v>4492</v>
      </c>
      <c r="G68" s="29">
        <f t="shared" si="7"/>
        <v>528.57917808219179</v>
      </c>
      <c r="H68" s="29">
        <f t="shared" si="8"/>
        <v>224.6</v>
      </c>
      <c r="I68" s="29">
        <f t="shared" si="9"/>
        <v>3963.4208219178081</v>
      </c>
      <c r="J68" s="29">
        <v>598.92999999999995</v>
      </c>
      <c r="K68" s="29">
        <v>449.2</v>
      </c>
      <c r="L68" s="29">
        <v>1048.1300000000001</v>
      </c>
      <c r="M68" s="29">
        <v>3443.87</v>
      </c>
      <c r="N68" s="42" t="s">
        <v>15</v>
      </c>
      <c r="O68" s="29">
        <v>10</v>
      </c>
    </row>
    <row r="69" spans="1:15" x14ac:dyDescent="0.4">
      <c r="A69" s="26">
        <v>752</v>
      </c>
      <c r="B69" s="27" t="s">
        <v>414</v>
      </c>
      <c r="C69" s="42" t="s">
        <v>655</v>
      </c>
      <c r="D69" s="28">
        <v>42913</v>
      </c>
      <c r="E69" s="75">
        <f t="shared" si="5"/>
        <v>2.0082191780821916</v>
      </c>
      <c r="F69" s="29">
        <v>5776.1</v>
      </c>
      <c r="G69" s="29">
        <f t="shared" si="7"/>
        <v>579.98373972602735</v>
      </c>
      <c r="H69" s="29">
        <f t="shared" si="8"/>
        <v>288.80500000000001</v>
      </c>
      <c r="I69" s="29">
        <f t="shared" si="9"/>
        <v>5196.1162602739732</v>
      </c>
      <c r="J69" s="29">
        <v>577.61</v>
      </c>
      <c r="K69" s="29">
        <v>577.61</v>
      </c>
      <c r="L69" s="29">
        <v>1155.22</v>
      </c>
      <c r="M69" s="29">
        <v>4620.88</v>
      </c>
      <c r="N69" s="42" t="s">
        <v>15</v>
      </c>
      <c r="O69" s="29">
        <v>10</v>
      </c>
    </row>
    <row r="70" spans="1:15" x14ac:dyDescent="0.4">
      <c r="A70" s="26">
        <v>757</v>
      </c>
      <c r="B70" s="27" t="s">
        <v>444</v>
      </c>
      <c r="C70" s="42" t="s">
        <v>655</v>
      </c>
      <c r="D70" s="28">
        <v>42965</v>
      </c>
      <c r="E70" s="75">
        <f t="shared" si="5"/>
        <v>1.8657534246575342</v>
      </c>
      <c r="F70" s="29">
        <v>7956.69</v>
      </c>
      <c r="G70" s="29">
        <f t="shared" si="7"/>
        <v>742.26108082191774</v>
      </c>
      <c r="H70" s="29">
        <f t="shared" si="8"/>
        <v>397.83449999999999</v>
      </c>
      <c r="I70" s="29">
        <f t="shared" si="9"/>
        <v>7214.4289191780817</v>
      </c>
      <c r="J70" s="29">
        <v>1326.12</v>
      </c>
      <c r="K70" s="29">
        <v>1591.34</v>
      </c>
      <c r="L70" s="29">
        <v>2917.46</v>
      </c>
      <c r="M70" s="29">
        <v>5039.2299999999996</v>
      </c>
      <c r="N70" s="42" t="s">
        <v>15</v>
      </c>
      <c r="O70" s="29">
        <v>5</v>
      </c>
    </row>
    <row r="71" spans="1:15" x14ac:dyDescent="0.4">
      <c r="A71" s="22" t="s">
        <v>677</v>
      </c>
      <c r="B71" s="27"/>
      <c r="C71" s="42"/>
      <c r="D71" s="28"/>
      <c r="E71" s="28"/>
      <c r="F71" s="29"/>
      <c r="G71" s="29"/>
      <c r="H71" s="29"/>
      <c r="I71" s="29"/>
      <c r="J71" s="29"/>
      <c r="K71" s="29"/>
      <c r="L71" s="29"/>
      <c r="M71" s="29"/>
      <c r="N71" s="42"/>
      <c r="O71" s="29"/>
    </row>
    <row r="72" spans="1:15" x14ac:dyDescent="0.4">
      <c r="A72" s="26">
        <v>246</v>
      </c>
      <c r="B72" s="27" t="s">
        <v>203</v>
      </c>
      <c r="C72" s="42" t="s">
        <v>657</v>
      </c>
      <c r="D72" s="28">
        <v>31291</v>
      </c>
      <c r="E72" s="75">
        <f t="shared" ref="E72:E111" si="10">(B$2-D72)/365</f>
        <v>33.849315068493148</v>
      </c>
      <c r="F72" s="29">
        <v>5899</v>
      </c>
      <c r="G72" s="29">
        <f t="shared" ref="G72:G84" si="11">F72</f>
        <v>5899</v>
      </c>
      <c r="H72" s="29">
        <v>0</v>
      </c>
      <c r="I72" s="29">
        <v>0</v>
      </c>
      <c r="J72" s="29">
        <v>5899</v>
      </c>
      <c r="K72" s="29">
        <v>0</v>
      </c>
      <c r="L72" s="29">
        <v>5899</v>
      </c>
      <c r="M72" s="29">
        <v>0</v>
      </c>
      <c r="N72" s="42" t="s">
        <v>15</v>
      </c>
      <c r="O72" s="29">
        <v>5</v>
      </c>
    </row>
    <row r="73" spans="1:15" x14ac:dyDescent="0.4">
      <c r="A73" s="26">
        <v>278</v>
      </c>
      <c r="B73" s="27" t="s">
        <v>235</v>
      </c>
      <c r="C73" s="42" t="s">
        <v>657</v>
      </c>
      <c r="D73" s="28">
        <v>31291</v>
      </c>
      <c r="E73" s="75">
        <f t="shared" si="10"/>
        <v>33.849315068493148</v>
      </c>
      <c r="F73" s="29">
        <v>26277</v>
      </c>
      <c r="G73" s="29">
        <f t="shared" si="11"/>
        <v>26277</v>
      </c>
      <c r="H73" s="29">
        <v>0</v>
      </c>
      <c r="I73" s="29">
        <v>0</v>
      </c>
      <c r="J73" s="29">
        <v>21568.86</v>
      </c>
      <c r="K73" s="29">
        <v>656.93</v>
      </c>
      <c r="L73" s="29">
        <v>22225.79</v>
      </c>
      <c r="M73" s="29">
        <v>4051.21</v>
      </c>
      <c r="N73" s="42" t="s">
        <v>15</v>
      </c>
      <c r="O73" s="29">
        <v>40</v>
      </c>
    </row>
    <row r="74" spans="1:15" x14ac:dyDescent="0.4">
      <c r="A74" s="26">
        <v>279</v>
      </c>
      <c r="B74" s="27" t="s">
        <v>236</v>
      </c>
      <c r="C74" s="42" t="s">
        <v>657</v>
      </c>
      <c r="D74" s="28">
        <v>31291</v>
      </c>
      <c r="E74" s="75">
        <f t="shared" si="10"/>
        <v>33.849315068493148</v>
      </c>
      <c r="F74" s="29">
        <v>19033</v>
      </c>
      <c r="G74" s="29">
        <f t="shared" si="11"/>
        <v>19033</v>
      </c>
      <c r="H74" s="29">
        <v>0</v>
      </c>
      <c r="I74" s="29">
        <v>0</v>
      </c>
      <c r="J74" s="29">
        <v>15622.66</v>
      </c>
      <c r="K74" s="29">
        <v>475.83</v>
      </c>
      <c r="L74" s="29">
        <v>16098.49</v>
      </c>
      <c r="M74" s="29">
        <v>2934.51</v>
      </c>
      <c r="N74" s="42" t="s">
        <v>15</v>
      </c>
      <c r="O74" s="29">
        <v>40</v>
      </c>
    </row>
    <row r="75" spans="1:15" x14ac:dyDescent="0.4">
      <c r="A75" s="26">
        <v>280</v>
      </c>
      <c r="B75" s="27" t="s">
        <v>237</v>
      </c>
      <c r="C75" s="42" t="s">
        <v>657</v>
      </c>
      <c r="D75" s="28">
        <v>31291</v>
      </c>
      <c r="E75" s="75">
        <f t="shared" si="10"/>
        <v>33.849315068493148</v>
      </c>
      <c r="F75" s="29">
        <v>24516</v>
      </c>
      <c r="G75" s="29">
        <f t="shared" si="11"/>
        <v>24516</v>
      </c>
      <c r="H75" s="29">
        <v>0</v>
      </c>
      <c r="I75" s="29">
        <v>0</v>
      </c>
      <c r="J75" s="29">
        <v>20123.8</v>
      </c>
      <c r="K75" s="29">
        <v>612.9</v>
      </c>
      <c r="L75" s="29">
        <v>20736.7</v>
      </c>
      <c r="M75" s="29">
        <v>3779.3</v>
      </c>
      <c r="N75" s="42" t="s">
        <v>15</v>
      </c>
      <c r="O75" s="29">
        <v>40</v>
      </c>
    </row>
    <row r="76" spans="1:15" x14ac:dyDescent="0.4">
      <c r="A76" s="26">
        <v>285</v>
      </c>
      <c r="B76" s="27" t="s">
        <v>242</v>
      </c>
      <c r="C76" s="42" t="s">
        <v>657</v>
      </c>
      <c r="D76" s="28">
        <v>31291</v>
      </c>
      <c r="E76" s="75">
        <f t="shared" si="10"/>
        <v>33.849315068493148</v>
      </c>
      <c r="F76" s="29">
        <v>311743</v>
      </c>
      <c r="G76" s="29">
        <f t="shared" si="11"/>
        <v>311743</v>
      </c>
      <c r="H76" s="29">
        <v>0</v>
      </c>
      <c r="I76" s="29">
        <v>0</v>
      </c>
      <c r="J76" s="29">
        <v>255889.16</v>
      </c>
      <c r="K76" s="29">
        <v>7793.58</v>
      </c>
      <c r="L76" s="29">
        <v>263682.74</v>
      </c>
      <c r="M76" s="29">
        <v>48060.26</v>
      </c>
      <c r="N76" s="42" t="s">
        <v>15</v>
      </c>
      <c r="O76" s="29">
        <v>40</v>
      </c>
    </row>
    <row r="77" spans="1:15" x14ac:dyDescent="0.4">
      <c r="A77" s="26">
        <v>286</v>
      </c>
      <c r="B77" s="27" t="s">
        <v>243</v>
      </c>
      <c r="C77" s="42" t="s">
        <v>657</v>
      </c>
      <c r="D77" s="28">
        <v>31291</v>
      </c>
      <c r="E77" s="75">
        <f t="shared" si="10"/>
        <v>33.849315068493148</v>
      </c>
      <c r="F77" s="29">
        <v>91900</v>
      </c>
      <c r="G77" s="29">
        <f t="shared" si="11"/>
        <v>91900</v>
      </c>
      <c r="H77" s="29">
        <v>0</v>
      </c>
      <c r="I77" s="29">
        <v>0</v>
      </c>
      <c r="J77" s="29">
        <v>75435</v>
      </c>
      <c r="K77" s="29">
        <v>2297.5</v>
      </c>
      <c r="L77" s="29">
        <v>77732.5</v>
      </c>
      <c r="M77" s="29">
        <v>14167.5</v>
      </c>
      <c r="N77" s="42" t="s">
        <v>15</v>
      </c>
      <c r="O77" s="29">
        <v>40</v>
      </c>
    </row>
    <row r="78" spans="1:15" x14ac:dyDescent="0.4">
      <c r="A78" s="26">
        <v>287</v>
      </c>
      <c r="B78" s="27" t="s">
        <v>244</v>
      </c>
      <c r="C78" s="42" t="s">
        <v>657</v>
      </c>
      <c r="D78" s="28">
        <v>31291</v>
      </c>
      <c r="E78" s="75">
        <f t="shared" si="10"/>
        <v>33.849315068493148</v>
      </c>
      <c r="F78" s="29">
        <v>12558</v>
      </c>
      <c r="G78" s="29">
        <f t="shared" si="11"/>
        <v>12558</v>
      </c>
      <c r="H78" s="29">
        <v>0</v>
      </c>
      <c r="I78" s="29">
        <v>0</v>
      </c>
      <c r="J78" s="29">
        <v>10307.9</v>
      </c>
      <c r="K78" s="29">
        <v>313.95</v>
      </c>
      <c r="L78" s="29">
        <v>10621.85</v>
      </c>
      <c r="M78" s="29">
        <v>1936.15</v>
      </c>
      <c r="N78" s="42" t="s">
        <v>15</v>
      </c>
      <c r="O78" s="29">
        <v>40</v>
      </c>
    </row>
    <row r="79" spans="1:15" x14ac:dyDescent="0.4">
      <c r="A79" s="26">
        <v>288</v>
      </c>
      <c r="B79" s="27" t="s">
        <v>245</v>
      </c>
      <c r="C79" s="42" t="s">
        <v>657</v>
      </c>
      <c r="D79" s="28">
        <v>31291</v>
      </c>
      <c r="E79" s="75">
        <f t="shared" si="10"/>
        <v>33.849315068493148</v>
      </c>
      <c r="F79" s="29">
        <v>53490</v>
      </c>
      <c r="G79" s="29">
        <f t="shared" si="11"/>
        <v>53490</v>
      </c>
      <c r="H79" s="29">
        <v>0</v>
      </c>
      <c r="I79" s="29">
        <v>0</v>
      </c>
      <c r="J79" s="29">
        <v>43906.5</v>
      </c>
      <c r="K79" s="29">
        <v>1337.25</v>
      </c>
      <c r="L79" s="29">
        <v>45243.75</v>
      </c>
      <c r="M79" s="29">
        <v>8246.25</v>
      </c>
      <c r="N79" s="42" t="s">
        <v>15</v>
      </c>
      <c r="O79" s="29">
        <v>40</v>
      </c>
    </row>
    <row r="80" spans="1:15" x14ac:dyDescent="0.4">
      <c r="A80" s="26">
        <v>289</v>
      </c>
      <c r="B80" s="27" t="s">
        <v>246</v>
      </c>
      <c r="C80" s="42" t="s">
        <v>657</v>
      </c>
      <c r="D80" s="28">
        <v>31291</v>
      </c>
      <c r="E80" s="75">
        <f t="shared" si="10"/>
        <v>33.849315068493148</v>
      </c>
      <c r="F80" s="29">
        <v>17457</v>
      </c>
      <c r="G80" s="29">
        <f t="shared" si="11"/>
        <v>17457</v>
      </c>
      <c r="H80" s="29">
        <v>0</v>
      </c>
      <c r="I80" s="29">
        <v>0</v>
      </c>
      <c r="J80" s="29">
        <v>14329.86</v>
      </c>
      <c r="K80" s="29">
        <v>436.43</v>
      </c>
      <c r="L80" s="29">
        <v>14766.29</v>
      </c>
      <c r="M80" s="29">
        <v>2690.71</v>
      </c>
      <c r="N80" s="42" t="s">
        <v>15</v>
      </c>
      <c r="O80" s="29">
        <v>40</v>
      </c>
    </row>
    <row r="81" spans="1:15" x14ac:dyDescent="0.4">
      <c r="A81" s="26">
        <v>290</v>
      </c>
      <c r="B81" s="27" t="s">
        <v>247</v>
      </c>
      <c r="C81" s="42" t="s">
        <v>657</v>
      </c>
      <c r="D81" s="28">
        <v>31291</v>
      </c>
      <c r="E81" s="75">
        <f t="shared" si="10"/>
        <v>33.849315068493148</v>
      </c>
      <c r="F81" s="29">
        <v>74037</v>
      </c>
      <c r="G81" s="29">
        <f t="shared" si="11"/>
        <v>74037</v>
      </c>
      <c r="H81" s="29">
        <v>0</v>
      </c>
      <c r="I81" s="29">
        <v>0</v>
      </c>
      <c r="J81" s="29">
        <v>60771.86</v>
      </c>
      <c r="K81" s="29">
        <v>1850.93</v>
      </c>
      <c r="L81" s="29">
        <v>62622.79</v>
      </c>
      <c r="M81" s="29">
        <v>11414.21</v>
      </c>
      <c r="N81" s="42" t="s">
        <v>15</v>
      </c>
      <c r="O81" s="29">
        <v>40</v>
      </c>
    </row>
    <row r="82" spans="1:15" x14ac:dyDescent="0.4">
      <c r="A82" s="26">
        <v>291</v>
      </c>
      <c r="B82" s="27" t="s">
        <v>248</v>
      </c>
      <c r="C82" s="42" t="s">
        <v>657</v>
      </c>
      <c r="D82" s="28">
        <v>31291</v>
      </c>
      <c r="E82" s="75">
        <f t="shared" si="10"/>
        <v>33.849315068493148</v>
      </c>
      <c r="F82" s="29">
        <v>21078</v>
      </c>
      <c r="G82" s="29">
        <f t="shared" si="11"/>
        <v>21078</v>
      </c>
      <c r="H82" s="29">
        <v>0</v>
      </c>
      <c r="I82" s="29">
        <v>0</v>
      </c>
      <c r="J82" s="29">
        <v>17300.900000000001</v>
      </c>
      <c r="K82" s="29">
        <v>526.95000000000005</v>
      </c>
      <c r="L82" s="29">
        <v>17827.849999999999</v>
      </c>
      <c r="M82" s="29">
        <v>3250.15</v>
      </c>
      <c r="N82" s="42" t="s">
        <v>15</v>
      </c>
      <c r="O82" s="29">
        <v>40</v>
      </c>
    </row>
    <row r="83" spans="1:15" x14ac:dyDescent="0.4">
      <c r="A83" s="26">
        <v>292</v>
      </c>
      <c r="B83" s="27" t="s">
        <v>249</v>
      </c>
      <c r="C83" s="42" t="s">
        <v>657</v>
      </c>
      <c r="D83" s="28">
        <v>31291</v>
      </c>
      <c r="E83" s="75">
        <f t="shared" si="10"/>
        <v>33.849315068493148</v>
      </c>
      <c r="F83" s="29">
        <v>108776</v>
      </c>
      <c r="G83" s="29">
        <f t="shared" si="11"/>
        <v>108776</v>
      </c>
      <c r="H83" s="29">
        <v>0</v>
      </c>
      <c r="I83" s="29">
        <v>0</v>
      </c>
      <c r="J83" s="29">
        <v>89286.8</v>
      </c>
      <c r="K83" s="29">
        <v>2719.4</v>
      </c>
      <c r="L83" s="29">
        <v>92006.2</v>
      </c>
      <c r="M83" s="29">
        <v>16769.8</v>
      </c>
      <c r="N83" s="42" t="s">
        <v>15</v>
      </c>
      <c r="O83" s="29">
        <v>40</v>
      </c>
    </row>
    <row r="84" spans="1:15" x14ac:dyDescent="0.4">
      <c r="A84" s="26">
        <v>480</v>
      </c>
      <c r="B84" s="27" t="s">
        <v>424</v>
      </c>
      <c r="C84" s="42" t="s">
        <v>657</v>
      </c>
      <c r="D84" s="28">
        <v>33239</v>
      </c>
      <c r="E84" s="75">
        <f t="shared" si="10"/>
        <v>28.512328767123286</v>
      </c>
      <c r="F84" s="29">
        <v>38007</v>
      </c>
      <c r="G84" s="29">
        <f t="shared" si="11"/>
        <v>38007</v>
      </c>
      <c r="H84" s="29">
        <v>0</v>
      </c>
      <c r="I84" s="29">
        <v>0</v>
      </c>
      <c r="J84" s="29">
        <v>31672.46</v>
      </c>
      <c r="K84" s="29">
        <v>1151.73</v>
      </c>
      <c r="L84" s="29">
        <v>32824.19</v>
      </c>
      <c r="M84" s="29">
        <v>5182.8100000000004</v>
      </c>
      <c r="N84" s="42" t="s">
        <v>15</v>
      </c>
      <c r="O84" s="29">
        <v>33</v>
      </c>
    </row>
    <row r="85" spans="1:15" x14ac:dyDescent="0.4">
      <c r="A85" s="26">
        <v>482</v>
      </c>
      <c r="B85" s="27" t="s">
        <v>426</v>
      </c>
      <c r="C85" s="42" t="s">
        <v>657</v>
      </c>
      <c r="D85" s="28">
        <v>36755</v>
      </c>
      <c r="E85" s="75">
        <f t="shared" si="10"/>
        <v>18.87945205479452</v>
      </c>
      <c r="F85" s="29">
        <v>4857</v>
      </c>
      <c r="G85" s="29">
        <f t="shared" ref="G85:G111" si="12">E85*H85</f>
        <v>3334.4544956413451</v>
      </c>
      <c r="H85" s="29">
        <f t="shared" ref="H85:H111" si="13">F85/C85</f>
        <v>176.61818181818182</v>
      </c>
      <c r="I85" s="29">
        <f t="shared" ref="I85:I111" si="14">F85-G85</f>
        <v>1522.5455043586549</v>
      </c>
      <c r="J85" s="29">
        <v>4857</v>
      </c>
      <c r="K85" s="29">
        <v>0</v>
      </c>
      <c r="L85" s="29">
        <v>4857</v>
      </c>
      <c r="M85" s="29">
        <v>0</v>
      </c>
      <c r="N85" s="42" t="s">
        <v>15</v>
      </c>
      <c r="O85" s="29">
        <v>10</v>
      </c>
    </row>
    <row r="86" spans="1:15" x14ac:dyDescent="0.4">
      <c r="A86" s="26">
        <v>483</v>
      </c>
      <c r="B86" s="27" t="s">
        <v>427</v>
      </c>
      <c r="C86" s="42" t="s">
        <v>657</v>
      </c>
      <c r="D86" s="28">
        <v>36965</v>
      </c>
      <c r="E86" s="75">
        <f t="shared" si="10"/>
        <v>18.304109589041097</v>
      </c>
      <c r="F86" s="29">
        <v>1170</v>
      </c>
      <c r="G86" s="29">
        <f t="shared" si="12"/>
        <v>778.75666251556675</v>
      </c>
      <c r="H86" s="29">
        <f t="shared" si="13"/>
        <v>42.545454545454547</v>
      </c>
      <c r="I86" s="29">
        <f t="shared" si="14"/>
        <v>391.24333748443325</v>
      </c>
      <c r="J86" s="29">
        <v>1170</v>
      </c>
      <c r="K86" s="29">
        <v>0</v>
      </c>
      <c r="L86" s="29">
        <v>1170</v>
      </c>
      <c r="M86" s="29">
        <v>0</v>
      </c>
      <c r="N86" s="42" t="s">
        <v>15</v>
      </c>
      <c r="O86" s="29">
        <v>10</v>
      </c>
    </row>
    <row r="87" spans="1:15" x14ac:dyDescent="0.4">
      <c r="A87" s="26">
        <v>309</v>
      </c>
      <c r="B87" s="33" t="s">
        <v>264</v>
      </c>
      <c r="C87" s="42" t="s">
        <v>657</v>
      </c>
      <c r="D87" s="28">
        <v>37986</v>
      </c>
      <c r="E87" s="75">
        <f t="shared" si="10"/>
        <v>15.506849315068493</v>
      </c>
      <c r="F87" s="29">
        <v>1695</v>
      </c>
      <c r="G87" s="29">
        <f t="shared" si="12"/>
        <v>955.78580323785798</v>
      </c>
      <c r="H87" s="29">
        <f t="shared" si="13"/>
        <v>61.636363636363633</v>
      </c>
      <c r="I87" s="29">
        <f t="shared" si="14"/>
        <v>739.21419676214202</v>
      </c>
      <c r="J87" s="29">
        <v>1695</v>
      </c>
      <c r="K87" s="29">
        <v>0</v>
      </c>
      <c r="L87" s="29">
        <v>1695</v>
      </c>
      <c r="M87" s="29">
        <v>0</v>
      </c>
      <c r="N87" s="42" t="s">
        <v>15</v>
      </c>
      <c r="O87" s="29">
        <v>7</v>
      </c>
    </row>
    <row r="88" spans="1:15" x14ac:dyDescent="0.4">
      <c r="A88" s="26">
        <v>308</v>
      </c>
      <c r="B88" s="33" t="s">
        <v>263</v>
      </c>
      <c r="C88" s="42" t="s">
        <v>657</v>
      </c>
      <c r="D88" s="28">
        <v>37994</v>
      </c>
      <c r="E88" s="75">
        <f t="shared" si="10"/>
        <v>15.484931506849316</v>
      </c>
      <c r="F88" s="29">
        <v>650</v>
      </c>
      <c r="G88" s="29">
        <f t="shared" si="12"/>
        <v>366.00747198007474</v>
      </c>
      <c r="H88" s="29">
        <f t="shared" si="13"/>
        <v>23.636363636363637</v>
      </c>
      <c r="I88" s="29">
        <f t="shared" si="14"/>
        <v>283.99252801992526</v>
      </c>
      <c r="J88" s="29">
        <v>650</v>
      </c>
      <c r="K88" s="29">
        <v>0</v>
      </c>
      <c r="L88" s="29">
        <v>650</v>
      </c>
      <c r="M88" s="29">
        <v>0</v>
      </c>
      <c r="N88" s="42" t="s">
        <v>15</v>
      </c>
      <c r="O88" s="29">
        <v>7</v>
      </c>
    </row>
    <row r="89" spans="1:15" x14ac:dyDescent="0.4">
      <c r="A89" s="26">
        <v>310</v>
      </c>
      <c r="B89" s="33" t="s">
        <v>265</v>
      </c>
      <c r="C89" s="42" t="s">
        <v>657</v>
      </c>
      <c r="D89" s="28">
        <v>38077</v>
      </c>
      <c r="E89" s="75">
        <f t="shared" si="10"/>
        <v>15.257534246575343</v>
      </c>
      <c r="F89" s="29">
        <v>105732</v>
      </c>
      <c r="G89" s="29">
        <f t="shared" si="12"/>
        <v>58662.167671232884</v>
      </c>
      <c r="H89" s="29">
        <f t="shared" si="13"/>
        <v>3844.8</v>
      </c>
      <c r="I89" s="29">
        <f t="shared" si="14"/>
        <v>47069.832328767116</v>
      </c>
      <c r="J89" s="29">
        <v>75334.2</v>
      </c>
      <c r="K89" s="29">
        <v>5286.6</v>
      </c>
      <c r="L89" s="29">
        <v>80620.800000000003</v>
      </c>
      <c r="M89" s="29">
        <v>25111.200000000001</v>
      </c>
      <c r="N89" s="42" t="s">
        <v>15</v>
      </c>
      <c r="O89" s="29">
        <v>20</v>
      </c>
    </row>
    <row r="90" spans="1:15" x14ac:dyDescent="0.4">
      <c r="A90" s="26">
        <v>446</v>
      </c>
      <c r="B90" s="33" t="s">
        <v>390</v>
      </c>
      <c r="C90" s="42" t="s">
        <v>657</v>
      </c>
      <c r="D90" s="28">
        <v>39965</v>
      </c>
      <c r="E90" s="75">
        <f t="shared" si="10"/>
        <v>10.084931506849315</v>
      </c>
      <c r="F90" s="29">
        <v>2080</v>
      </c>
      <c r="G90" s="29">
        <f t="shared" si="12"/>
        <v>762.78754669987552</v>
      </c>
      <c r="H90" s="29">
        <f t="shared" si="13"/>
        <v>75.63636363636364</v>
      </c>
      <c r="I90" s="29">
        <f t="shared" si="14"/>
        <v>1317.2124533001245</v>
      </c>
      <c r="J90" s="29">
        <v>1889</v>
      </c>
      <c r="K90" s="29">
        <v>191</v>
      </c>
      <c r="L90" s="29">
        <v>2080</v>
      </c>
      <c r="M90" s="29">
        <v>0</v>
      </c>
      <c r="N90" s="42" t="s">
        <v>15</v>
      </c>
      <c r="O90" s="29">
        <v>10</v>
      </c>
    </row>
    <row r="91" spans="1:15" x14ac:dyDescent="0.4">
      <c r="A91" s="26">
        <v>712</v>
      </c>
      <c r="B91" s="33" t="s">
        <v>594</v>
      </c>
      <c r="C91" s="42" t="s">
        <v>657</v>
      </c>
      <c r="D91" s="28">
        <v>40617</v>
      </c>
      <c r="E91" s="75">
        <f t="shared" si="10"/>
        <v>8.2986301369863007</v>
      </c>
      <c r="F91" s="29">
        <v>7680</v>
      </c>
      <c r="G91" s="29">
        <f t="shared" si="12"/>
        <v>2317.5810709838102</v>
      </c>
      <c r="H91" s="29">
        <f t="shared" si="13"/>
        <v>279.27272727272725</v>
      </c>
      <c r="I91" s="29">
        <f t="shared" si="14"/>
        <v>5362.4189290161903</v>
      </c>
      <c r="J91" s="29">
        <v>5632</v>
      </c>
      <c r="K91" s="29">
        <v>768</v>
      </c>
      <c r="L91" s="29">
        <v>6400</v>
      </c>
      <c r="M91" s="29">
        <v>1280</v>
      </c>
      <c r="N91" s="42" t="s">
        <v>15</v>
      </c>
      <c r="O91" s="29">
        <v>10</v>
      </c>
    </row>
    <row r="92" spans="1:15" x14ac:dyDescent="0.4">
      <c r="A92" s="26">
        <v>315</v>
      </c>
      <c r="B92" s="27" t="s">
        <v>270</v>
      </c>
      <c r="C92" s="42" t="s">
        <v>657</v>
      </c>
      <c r="D92" s="28">
        <v>40709</v>
      </c>
      <c r="E92" s="75">
        <f t="shared" si="10"/>
        <v>8.0465753424657542</v>
      </c>
      <c r="F92" s="32">
        <v>14511</v>
      </c>
      <c r="G92" s="29">
        <f t="shared" si="12"/>
        <v>4245.958356164384</v>
      </c>
      <c r="H92" s="29">
        <f t="shared" si="13"/>
        <v>527.67272727272723</v>
      </c>
      <c r="I92" s="29">
        <f t="shared" si="14"/>
        <v>10265.041643835615</v>
      </c>
      <c r="J92" s="32">
        <v>6852.8</v>
      </c>
      <c r="K92" s="32">
        <v>967.4</v>
      </c>
      <c r="L92" s="32">
        <v>7820.2</v>
      </c>
      <c r="M92" s="32">
        <v>6690.8</v>
      </c>
      <c r="N92" s="42" t="s">
        <v>15</v>
      </c>
      <c r="O92" s="29">
        <v>15</v>
      </c>
    </row>
    <row r="93" spans="1:15" x14ac:dyDescent="0.4">
      <c r="A93" s="26">
        <v>489</v>
      </c>
      <c r="B93" s="27" t="s">
        <v>433</v>
      </c>
      <c r="C93" s="42" t="s">
        <v>657</v>
      </c>
      <c r="D93" s="28">
        <v>40770</v>
      </c>
      <c r="E93" s="75">
        <f t="shared" si="10"/>
        <v>7.8794520547945206</v>
      </c>
      <c r="F93" s="32">
        <v>3500</v>
      </c>
      <c r="G93" s="29">
        <f t="shared" si="12"/>
        <v>1002.8393524283935</v>
      </c>
      <c r="H93" s="29">
        <f t="shared" si="13"/>
        <v>127.27272727272727</v>
      </c>
      <c r="I93" s="29">
        <f t="shared" si="14"/>
        <v>2497.1606475716067</v>
      </c>
      <c r="J93" s="32">
        <v>1613.66</v>
      </c>
      <c r="K93" s="32">
        <v>233.33</v>
      </c>
      <c r="L93" s="32">
        <v>1846.99</v>
      </c>
      <c r="M93" s="32">
        <v>1653.01</v>
      </c>
      <c r="N93" s="42" t="s">
        <v>15</v>
      </c>
      <c r="O93" s="29">
        <v>15</v>
      </c>
    </row>
    <row r="94" spans="1:15" x14ac:dyDescent="0.4">
      <c r="A94" s="26">
        <v>492</v>
      </c>
      <c r="B94" s="27" t="s">
        <v>436</v>
      </c>
      <c r="C94" s="42" t="s">
        <v>657</v>
      </c>
      <c r="D94" s="28">
        <v>41136</v>
      </c>
      <c r="E94" s="75">
        <f t="shared" si="10"/>
        <v>6.8767123287671232</v>
      </c>
      <c r="F94" s="29">
        <v>18168</v>
      </c>
      <c r="G94" s="29">
        <f t="shared" si="12"/>
        <v>4543.1312577833123</v>
      </c>
      <c r="H94" s="29">
        <f t="shared" si="13"/>
        <v>660.65454545454543</v>
      </c>
      <c r="I94" s="29">
        <f t="shared" si="14"/>
        <v>13624.868742216688</v>
      </c>
      <c r="J94" s="29">
        <v>7166.4</v>
      </c>
      <c r="K94" s="29">
        <v>1211.2</v>
      </c>
      <c r="L94" s="29">
        <v>8377.6</v>
      </c>
      <c r="M94" s="29">
        <v>9790.4</v>
      </c>
      <c r="N94" s="42" t="s">
        <v>15</v>
      </c>
      <c r="O94" s="29">
        <v>15</v>
      </c>
    </row>
    <row r="95" spans="1:15" x14ac:dyDescent="0.4">
      <c r="A95" s="26">
        <v>457</v>
      </c>
      <c r="B95" s="33" t="s">
        <v>401</v>
      </c>
      <c r="C95" s="42" t="s">
        <v>657</v>
      </c>
      <c r="D95" s="28">
        <v>41197</v>
      </c>
      <c r="E95" s="75">
        <f t="shared" si="10"/>
        <v>6.7095890410958905</v>
      </c>
      <c r="F95" s="29">
        <v>5645</v>
      </c>
      <c r="G95" s="29">
        <f t="shared" si="12"/>
        <v>1377.2956413449565</v>
      </c>
      <c r="H95" s="29">
        <f t="shared" si="13"/>
        <v>205.27272727272728</v>
      </c>
      <c r="I95" s="29">
        <f t="shared" si="14"/>
        <v>4267.7043586550435</v>
      </c>
      <c r="J95" s="29">
        <v>3246</v>
      </c>
      <c r="K95" s="29">
        <v>564.5</v>
      </c>
      <c r="L95" s="29">
        <v>3810.5</v>
      </c>
      <c r="M95" s="29">
        <v>1834.5</v>
      </c>
      <c r="N95" s="42" t="s">
        <v>15</v>
      </c>
      <c r="O95" s="29">
        <v>10</v>
      </c>
    </row>
    <row r="96" spans="1:15" x14ac:dyDescent="0.4">
      <c r="A96" s="26">
        <v>462</v>
      </c>
      <c r="B96" s="33" t="s">
        <v>406</v>
      </c>
      <c r="C96" s="42" t="s">
        <v>657</v>
      </c>
      <c r="D96" s="28">
        <v>41440</v>
      </c>
      <c r="E96" s="75">
        <f t="shared" si="10"/>
        <v>6.043835616438356</v>
      </c>
      <c r="F96" s="29">
        <v>3895</v>
      </c>
      <c r="G96" s="29">
        <f t="shared" si="12"/>
        <v>856.02689912826895</v>
      </c>
      <c r="H96" s="29">
        <f t="shared" si="13"/>
        <v>141.63636363636363</v>
      </c>
      <c r="I96" s="29">
        <f t="shared" si="14"/>
        <v>3038.9731008717308</v>
      </c>
      <c r="J96" s="29">
        <v>1980</v>
      </c>
      <c r="K96" s="29">
        <v>389.5</v>
      </c>
      <c r="L96" s="29">
        <v>2369.5</v>
      </c>
      <c r="M96" s="29">
        <v>1525.5</v>
      </c>
      <c r="N96" s="42" t="s">
        <v>15</v>
      </c>
      <c r="O96" s="29">
        <v>10</v>
      </c>
    </row>
    <row r="97" spans="1:15" x14ac:dyDescent="0.4">
      <c r="A97" s="26">
        <v>316</v>
      </c>
      <c r="B97" s="27" t="s">
        <v>271</v>
      </c>
      <c r="C97" s="42" t="s">
        <v>657</v>
      </c>
      <c r="D97" s="28">
        <v>41759</v>
      </c>
      <c r="E97" s="75">
        <f t="shared" si="10"/>
        <v>5.1698630136986301</v>
      </c>
      <c r="F97" s="29">
        <v>29952</v>
      </c>
      <c r="G97" s="29">
        <f t="shared" si="12"/>
        <v>5630.8267995018687</v>
      </c>
      <c r="H97" s="29">
        <f t="shared" si="13"/>
        <v>1089.1636363636364</v>
      </c>
      <c r="I97" s="29">
        <f t="shared" si="14"/>
        <v>24321.173200498131</v>
      </c>
      <c r="J97" s="29">
        <v>6240.2</v>
      </c>
      <c r="K97" s="29">
        <v>1497.6</v>
      </c>
      <c r="L97" s="29">
        <v>7737.8</v>
      </c>
      <c r="M97" s="29">
        <v>22214.2</v>
      </c>
      <c r="N97" s="42" t="s">
        <v>15</v>
      </c>
      <c r="O97" s="29">
        <v>20</v>
      </c>
    </row>
    <row r="98" spans="1:15" x14ac:dyDescent="0.4">
      <c r="A98" s="26">
        <v>326</v>
      </c>
      <c r="B98" s="27" t="s">
        <v>281</v>
      </c>
      <c r="C98" s="42" t="s">
        <v>657</v>
      </c>
      <c r="D98" s="28">
        <v>41851</v>
      </c>
      <c r="E98" s="75">
        <f t="shared" si="10"/>
        <v>4.9178082191780819</v>
      </c>
      <c r="F98" s="29">
        <v>2825</v>
      </c>
      <c r="G98" s="29">
        <f t="shared" si="12"/>
        <v>505.19302615193027</v>
      </c>
      <c r="H98" s="29">
        <f t="shared" si="13"/>
        <v>102.72727272727273</v>
      </c>
      <c r="I98" s="29">
        <f t="shared" si="14"/>
        <v>2319.8069738480699</v>
      </c>
      <c r="J98" s="29">
        <v>2213</v>
      </c>
      <c r="K98" s="29">
        <v>565</v>
      </c>
      <c r="L98" s="29">
        <v>2778</v>
      </c>
      <c r="M98" s="29">
        <v>47</v>
      </c>
      <c r="N98" s="42" t="s">
        <v>15</v>
      </c>
      <c r="O98" s="29">
        <v>5</v>
      </c>
    </row>
    <row r="99" spans="1:15" x14ac:dyDescent="0.4">
      <c r="A99" s="26">
        <v>318</v>
      </c>
      <c r="B99" s="27" t="s">
        <v>273</v>
      </c>
      <c r="C99" s="42" t="s">
        <v>657</v>
      </c>
      <c r="D99" s="28">
        <v>42004</v>
      </c>
      <c r="E99" s="75">
        <f t="shared" si="10"/>
        <v>4.4986301369863018</v>
      </c>
      <c r="F99" s="29">
        <v>7097</v>
      </c>
      <c r="G99" s="29">
        <f t="shared" si="12"/>
        <v>1160.9737484433376</v>
      </c>
      <c r="H99" s="29">
        <f t="shared" si="13"/>
        <v>258.07272727272726</v>
      </c>
      <c r="I99" s="29">
        <f t="shared" si="14"/>
        <v>5936.0262515566628</v>
      </c>
      <c r="J99" s="29">
        <v>2484.4</v>
      </c>
      <c r="K99" s="29">
        <v>709.7</v>
      </c>
      <c r="L99" s="29">
        <v>3194.1</v>
      </c>
      <c r="M99" s="29">
        <v>3902.9</v>
      </c>
      <c r="N99" s="42" t="s">
        <v>15</v>
      </c>
      <c r="O99" s="29">
        <v>10</v>
      </c>
    </row>
    <row r="100" spans="1:15" x14ac:dyDescent="0.4">
      <c r="A100" s="26">
        <v>325</v>
      </c>
      <c r="B100" s="27" t="s">
        <v>280</v>
      </c>
      <c r="C100" s="42" t="s">
        <v>657</v>
      </c>
      <c r="D100" s="28">
        <v>42094</v>
      </c>
      <c r="E100" s="75">
        <f t="shared" si="10"/>
        <v>4.2520547945205482</v>
      </c>
      <c r="F100" s="29">
        <v>10783</v>
      </c>
      <c r="G100" s="29">
        <f t="shared" si="12"/>
        <v>1667.2693399750935</v>
      </c>
      <c r="H100" s="29">
        <f t="shared" si="13"/>
        <v>392.10909090909092</v>
      </c>
      <c r="I100" s="29">
        <f t="shared" si="14"/>
        <v>9115.7306600249067</v>
      </c>
      <c r="J100" s="29">
        <v>3504.6</v>
      </c>
      <c r="K100" s="29">
        <v>1078.3</v>
      </c>
      <c r="L100" s="29">
        <v>4582.8999999999996</v>
      </c>
      <c r="M100" s="29">
        <v>6200.1</v>
      </c>
      <c r="N100" s="42" t="s">
        <v>15</v>
      </c>
      <c r="O100" s="29">
        <v>10</v>
      </c>
    </row>
    <row r="101" spans="1:15" x14ac:dyDescent="0.4">
      <c r="A101" s="26">
        <v>322</v>
      </c>
      <c r="B101" s="33" t="s">
        <v>277</v>
      </c>
      <c r="C101" s="42" t="s">
        <v>657</v>
      </c>
      <c r="D101" s="28">
        <v>42094</v>
      </c>
      <c r="E101" s="75">
        <f t="shared" si="10"/>
        <v>4.2520547945205482</v>
      </c>
      <c r="F101" s="29">
        <v>2925</v>
      </c>
      <c r="G101" s="29">
        <f t="shared" si="12"/>
        <v>452.2640099626401</v>
      </c>
      <c r="H101" s="29">
        <f t="shared" si="13"/>
        <v>106.36363636363636</v>
      </c>
      <c r="I101" s="29">
        <f t="shared" si="14"/>
        <v>2472.7359900373599</v>
      </c>
      <c r="J101" s="29">
        <v>948</v>
      </c>
      <c r="K101" s="29">
        <v>292.5</v>
      </c>
      <c r="L101" s="29">
        <v>1240.5</v>
      </c>
      <c r="M101" s="29">
        <v>1684.5</v>
      </c>
      <c r="N101" s="42" t="s">
        <v>15</v>
      </c>
      <c r="O101" s="29">
        <v>10</v>
      </c>
    </row>
    <row r="102" spans="1:15" x14ac:dyDescent="0.4">
      <c r="A102" s="26">
        <v>317</v>
      </c>
      <c r="B102" s="27" t="s">
        <v>272</v>
      </c>
      <c r="C102" s="42" t="s">
        <v>657</v>
      </c>
      <c r="D102" s="28">
        <v>42185</v>
      </c>
      <c r="E102" s="75">
        <f t="shared" si="10"/>
        <v>4.0027397260273974</v>
      </c>
      <c r="F102" s="29">
        <v>17050</v>
      </c>
      <c r="G102" s="29">
        <f t="shared" si="12"/>
        <v>2481.6986301369861</v>
      </c>
      <c r="H102" s="29">
        <f t="shared" si="13"/>
        <v>620</v>
      </c>
      <c r="I102" s="29">
        <f t="shared" si="14"/>
        <v>14568.301369863013</v>
      </c>
      <c r="J102" s="29">
        <v>3410.34</v>
      </c>
      <c r="K102" s="29">
        <v>1136.67</v>
      </c>
      <c r="L102" s="29">
        <v>4547.01</v>
      </c>
      <c r="M102" s="29">
        <v>12502.99</v>
      </c>
      <c r="N102" s="42" t="s">
        <v>15</v>
      </c>
      <c r="O102" s="29">
        <v>15</v>
      </c>
    </row>
    <row r="103" spans="1:15" x14ac:dyDescent="0.4">
      <c r="A103" s="26">
        <v>324</v>
      </c>
      <c r="B103" s="27" t="s">
        <v>279</v>
      </c>
      <c r="C103" s="42" t="s">
        <v>657</v>
      </c>
      <c r="D103" s="28">
        <v>42185</v>
      </c>
      <c r="E103" s="75">
        <f t="shared" si="10"/>
        <v>4.0027397260273974</v>
      </c>
      <c r="F103" s="29">
        <v>2894</v>
      </c>
      <c r="G103" s="29">
        <f t="shared" si="12"/>
        <v>421.23377334993774</v>
      </c>
      <c r="H103" s="29">
        <f t="shared" si="13"/>
        <v>105.23636363636363</v>
      </c>
      <c r="I103" s="29">
        <f t="shared" si="14"/>
        <v>2472.7662266500624</v>
      </c>
      <c r="J103" s="29">
        <v>867.8</v>
      </c>
      <c r="K103" s="29">
        <v>289.39999999999998</v>
      </c>
      <c r="L103" s="29">
        <v>1157.2</v>
      </c>
      <c r="M103" s="29">
        <v>1736.8</v>
      </c>
      <c r="N103" s="42" t="s">
        <v>15</v>
      </c>
      <c r="O103" s="29">
        <v>10</v>
      </c>
    </row>
    <row r="104" spans="1:15" x14ac:dyDescent="0.4">
      <c r="A104" s="26">
        <v>499</v>
      </c>
      <c r="B104" s="27" t="s">
        <v>442</v>
      </c>
      <c r="C104" s="42" t="s">
        <v>657</v>
      </c>
      <c r="D104" s="28">
        <v>42551</v>
      </c>
      <c r="E104" s="75">
        <f t="shared" si="10"/>
        <v>3</v>
      </c>
      <c r="F104" s="29">
        <v>4960</v>
      </c>
      <c r="G104" s="29">
        <f t="shared" si="12"/>
        <v>541.09090909090912</v>
      </c>
      <c r="H104" s="29">
        <f t="shared" si="13"/>
        <v>180.36363636363637</v>
      </c>
      <c r="I104" s="29">
        <f t="shared" si="14"/>
        <v>4418.909090909091</v>
      </c>
      <c r="J104" s="29">
        <v>992</v>
      </c>
      <c r="K104" s="29">
        <v>496</v>
      </c>
      <c r="L104" s="29">
        <v>1488</v>
      </c>
      <c r="M104" s="29">
        <v>3472</v>
      </c>
      <c r="N104" s="42" t="s">
        <v>15</v>
      </c>
      <c r="O104" s="29">
        <v>10</v>
      </c>
    </row>
    <row r="105" spans="1:15" x14ac:dyDescent="0.4">
      <c r="A105" s="26">
        <v>327</v>
      </c>
      <c r="B105" s="27" t="s">
        <v>282</v>
      </c>
      <c r="C105" s="42" t="s">
        <v>657</v>
      </c>
      <c r="D105" s="28">
        <v>42551</v>
      </c>
      <c r="E105" s="75">
        <f t="shared" si="10"/>
        <v>3</v>
      </c>
      <c r="F105" s="29">
        <v>67127</v>
      </c>
      <c r="G105" s="29">
        <f t="shared" si="12"/>
        <v>7322.9454545454546</v>
      </c>
      <c r="H105" s="29">
        <f t="shared" si="13"/>
        <v>2440.9818181818182</v>
      </c>
      <c r="I105" s="29">
        <f t="shared" si="14"/>
        <v>59804.054545454543</v>
      </c>
      <c r="J105" s="29">
        <v>8950.26</v>
      </c>
      <c r="K105" s="29">
        <v>4475.13</v>
      </c>
      <c r="L105" s="29">
        <v>13425.39</v>
      </c>
      <c r="M105" s="29">
        <v>53701.61</v>
      </c>
      <c r="N105" s="42" t="s">
        <v>15</v>
      </c>
      <c r="O105" s="29">
        <v>15</v>
      </c>
    </row>
    <row r="106" spans="1:15" x14ac:dyDescent="0.4">
      <c r="A106" s="26">
        <v>328</v>
      </c>
      <c r="B106" s="27" t="s">
        <v>283</v>
      </c>
      <c r="C106" s="42" t="s">
        <v>657</v>
      </c>
      <c r="D106" s="28">
        <v>42551</v>
      </c>
      <c r="E106" s="75">
        <f t="shared" si="10"/>
        <v>3</v>
      </c>
      <c r="F106" s="29">
        <v>7210</v>
      </c>
      <c r="G106" s="29">
        <f t="shared" si="12"/>
        <v>786.5454545454545</v>
      </c>
      <c r="H106" s="29">
        <f t="shared" si="13"/>
        <v>262.18181818181819</v>
      </c>
      <c r="I106" s="29">
        <f t="shared" si="14"/>
        <v>6423.454545454546</v>
      </c>
      <c r="J106" s="29">
        <v>961.34</v>
      </c>
      <c r="K106" s="29">
        <v>480.67</v>
      </c>
      <c r="L106" s="29">
        <v>1442.01</v>
      </c>
      <c r="M106" s="29">
        <v>5767.99</v>
      </c>
      <c r="N106" s="42" t="s">
        <v>15</v>
      </c>
      <c r="O106" s="29">
        <v>15</v>
      </c>
    </row>
    <row r="107" spans="1:15" x14ac:dyDescent="0.4">
      <c r="A107" s="26">
        <v>329</v>
      </c>
      <c r="B107" s="27" t="s">
        <v>284</v>
      </c>
      <c r="C107" s="42" t="s">
        <v>657</v>
      </c>
      <c r="D107" s="28">
        <v>42551</v>
      </c>
      <c r="E107" s="75">
        <f t="shared" si="10"/>
        <v>3</v>
      </c>
      <c r="F107" s="29">
        <v>44614</v>
      </c>
      <c r="G107" s="29">
        <f t="shared" si="12"/>
        <v>4866.9818181818182</v>
      </c>
      <c r="H107" s="29">
        <f t="shared" si="13"/>
        <v>1622.3272727272727</v>
      </c>
      <c r="I107" s="29">
        <f t="shared" si="14"/>
        <v>39747.018181818181</v>
      </c>
      <c r="J107" s="29">
        <v>8922.7999999999993</v>
      </c>
      <c r="K107" s="29">
        <v>4461.3999999999996</v>
      </c>
      <c r="L107" s="29">
        <v>13384.2</v>
      </c>
      <c r="M107" s="29">
        <v>31229.8</v>
      </c>
      <c r="N107" s="42" t="s">
        <v>15</v>
      </c>
      <c r="O107" s="29">
        <v>10</v>
      </c>
    </row>
    <row r="108" spans="1:15" x14ac:dyDescent="0.4">
      <c r="A108" s="26">
        <v>334</v>
      </c>
      <c r="B108" s="27" t="s">
        <v>289</v>
      </c>
      <c r="C108" s="42" t="s">
        <v>657</v>
      </c>
      <c r="D108" s="28">
        <v>42551</v>
      </c>
      <c r="E108" s="75">
        <f t="shared" si="10"/>
        <v>3</v>
      </c>
      <c r="F108" s="29">
        <v>22369</v>
      </c>
      <c r="G108" s="29">
        <f t="shared" si="12"/>
        <v>2440.2545454545452</v>
      </c>
      <c r="H108" s="29">
        <f t="shared" si="13"/>
        <v>813.41818181818178</v>
      </c>
      <c r="I108" s="29">
        <f t="shared" si="14"/>
        <v>19928.745454545453</v>
      </c>
      <c r="J108" s="29">
        <v>2982.54</v>
      </c>
      <c r="K108" s="29">
        <v>1491.27</v>
      </c>
      <c r="L108" s="29">
        <v>4473.8100000000004</v>
      </c>
      <c r="M108" s="29">
        <v>17895.189999999999</v>
      </c>
      <c r="N108" s="42" t="s">
        <v>15</v>
      </c>
      <c r="O108" s="29">
        <v>15</v>
      </c>
    </row>
    <row r="109" spans="1:15" x14ac:dyDescent="0.4">
      <c r="A109" s="26">
        <v>739</v>
      </c>
      <c r="B109" s="33" t="s">
        <v>607</v>
      </c>
      <c r="C109" s="42" t="s">
        <v>657</v>
      </c>
      <c r="D109" s="28">
        <v>42648</v>
      </c>
      <c r="E109" s="75">
        <f t="shared" si="10"/>
        <v>2.7342465753424658</v>
      </c>
      <c r="F109" s="29">
        <v>3083.67</v>
      </c>
      <c r="G109" s="29">
        <f t="shared" si="12"/>
        <v>306.6005140722292</v>
      </c>
      <c r="H109" s="29">
        <f t="shared" si="13"/>
        <v>112.13345454545455</v>
      </c>
      <c r="I109" s="29">
        <f t="shared" si="14"/>
        <v>2777.069485927771</v>
      </c>
      <c r="J109" s="29">
        <v>1079.28</v>
      </c>
      <c r="K109" s="29">
        <v>616.73</v>
      </c>
      <c r="L109" s="29">
        <v>1696.01</v>
      </c>
      <c r="M109" s="29">
        <v>1387.66</v>
      </c>
      <c r="N109" s="42" t="s">
        <v>15</v>
      </c>
      <c r="O109" s="29">
        <v>5</v>
      </c>
    </row>
    <row r="110" spans="1:15" x14ac:dyDescent="0.4">
      <c r="A110" s="26">
        <v>744</v>
      </c>
      <c r="B110" s="33" t="s">
        <v>609</v>
      </c>
      <c r="C110" s="42" t="s">
        <v>657</v>
      </c>
      <c r="D110" s="28">
        <v>42696</v>
      </c>
      <c r="E110" s="75">
        <f t="shared" si="10"/>
        <v>2.6027397260273974</v>
      </c>
      <c r="F110" s="29">
        <v>15672</v>
      </c>
      <c r="G110" s="29">
        <f t="shared" si="12"/>
        <v>1483.2777085927771</v>
      </c>
      <c r="H110" s="29">
        <f t="shared" si="13"/>
        <v>569.89090909090908</v>
      </c>
      <c r="I110" s="29">
        <f t="shared" si="14"/>
        <v>14188.722291407223</v>
      </c>
      <c r="J110" s="29">
        <v>2481.4</v>
      </c>
      <c r="K110" s="29">
        <v>1567.2</v>
      </c>
      <c r="L110" s="29">
        <v>4048.6</v>
      </c>
      <c r="M110" s="29">
        <v>11623.4</v>
      </c>
      <c r="N110" s="42" t="s">
        <v>15</v>
      </c>
      <c r="O110" s="29">
        <v>10</v>
      </c>
    </row>
    <row r="111" spans="1:15" x14ac:dyDescent="0.4">
      <c r="A111" s="26">
        <v>759</v>
      </c>
      <c r="B111" s="27" t="s">
        <v>445</v>
      </c>
      <c r="C111" s="42" t="s">
        <v>657</v>
      </c>
      <c r="D111" s="28">
        <v>43014</v>
      </c>
      <c r="E111" s="75">
        <f t="shared" si="10"/>
        <v>1.7315068493150685</v>
      </c>
      <c r="F111" s="29">
        <v>12199</v>
      </c>
      <c r="G111" s="29">
        <f t="shared" si="12"/>
        <v>768.09643835616441</v>
      </c>
      <c r="H111" s="29">
        <f t="shared" si="13"/>
        <v>443.6</v>
      </c>
      <c r="I111" s="29">
        <f t="shared" si="14"/>
        <v>11430.903561643836</v>
      </c>
      <c r="J111" s="29">
        <v>914.93</v>
      </c>
      <c r="K111" s="29">
        <v>1219.9000000000001</v>
      </c>
      <c r="L111" s="29">
        <v>2134.83</v>
      </c>
      <c r="M111" s="29">
        <v>10064.17</v>
      </c>
      <c r="N111" s="42" t="s">
        <v>15</v>
      </c>
      <c r="O111" s="29">
        <v>10</v>
      </c>
    </row>
    <row r="112" spans="1:15" s="22" customFormat="1" x14ac:dyDescent="0.4">
      <c r="A112" s="22" t="s">
        <v>676</v>
      </c>
      <c r="B112" s="73"/>
      <c r="C112" s="60"/>
      <c r="D112" s="74"/>
      <c r="E112" s="74"/>
      <c r="F112" s="34"/>
      <c r="G112" s="34"/>
      <c r="H112" s="34"/>
      <c r="I112" s="34"/>
      <c r="J112" s="34"/>
      <c r="K112" s="34"/>
      <c r="L112" s="34"/>
      <c r="M112" s="34"/>
      <c r="N112" s="60"/>
      <c r="O112" s="34"/>
    </row>
    <row r="113" spans="1:15" x14ac:dyDescent="0.4">
      <c r="A113" s="26">
        <v>251</v>
      </c>
      <c r="B113" s="27" t="s">
        <v>208</v>
      </c>
      <c r="C113" s="42" t="s">
        <v>663</v>
      </c>
      <c r="D113" s="28">
        <v>31291</v>
      </c>
      <c r="E113" s="75">
        <f t="shared" ref="E113:E143" si="15">(B$2-D113)/365</f>
        <v>33.849315068493148</v>
      </c>
      <c r="F113" s="29">
        <v>916</v>
      </c>
      <c r="G113" s="29">
        <f t="shared" ref="G113:G129" si="16">F113</f>
        <v>916</v>
      </c>
      <c r="H113" s="29">
        <v>0</v>
      </c>
      <c r="I113" s="29">
        <v>0</v>
      </c>
      <c r="J113" s="29">
        <v>916</v>
      </c>
      <c r="K113" s="29">
        <v>0</v>
      </c>
      <c r="L113" s="29">
        <v>916</v>
      </c>
      <c r="M113" s="29">
        <v>0</v>
      </c>
      <c r="N113" s="42" t="s">
        <v>15</v>
      </c>
      <c r="O113" s="29">
        <v>5</v>
      </c>
    </row>
    <row r="114" spans="1:15" x14ac:dyDescent="0.4">
      <c r="A114" s="26">
        <v>252</v>
      </c>
      <c r="B114" s="27" t="s">
        <v>209</v>
      </c>
      <c r="C114" s="42" t="s">
        <v>663</v>
      </c>
      <c r="D114" s="28">
        <v>31291</v>
      </c>
      <c r="E114" s="75">
        <f t="shared" si="15"/>
        <v>33.849315068493148</v>
      </c>
      <c r="F114" s="29">
        <v>3000</v>
      </c>
      <c r="G114" s="29">
        <f t="shared" si="16"/>
        <v>3000</v>
      </c>
      <c r="H114" s="29">
        <v>0</v>
      </c>
      <c r="I114" s="29">
        <v>0</v>
      </c>
      <c r="J114" s="29">
        <v>3000</v>
      </c>
      <c r="K114" s="29">
        <v>0</v>
      </c>
      <c r="L114" s="29">
        <v>3000</v>
      </c>
      <c r="M114" s="29">
        <v>0</v>
      </c>
      <c r="N114" s="42" t="s">
        <v>15</v>
      </c>
      <c r="O114" s="29">
        <v>5</v>
      </c>
    </row>
    <row r="115" spans="1:15" x14ac:dyDescent="0.4">
      <c r="A115" s="26">
        <v>253</v>
      </c>
      <c r="B115" s="27" t="s">
        <v>210</v>
      </c>
      <c r="C115" s="42" t="s">
        <v>663</v>
      </c>
      <c r="D115" s="28">
        <v>31291</v>
      </c>
      <c r="E115" s="75">
        <f t="shared" si="15"/>
        <v>33.849315068493148</v>
      </c>
      <c r="F115" s="29">
        <v>375</v>
      </c>
      <c r="G115" s="29">
        <f t="shared" si="16"/>
        <v>375</v>
      </c>
      <c r="H115" s="29">
        <v>0</v>
      </c>
      <c r="I115" s="29">
        <v>0</v>
      </c>
      <c r="J115" s="29">
        <v>375</v>
      </c>
      <c r="K115" s="29">
        <v>0</v>
      </c>
      <c r="L115" s="29">
        <v>375</v>
      </c>
      <c r="M115" s="29">
        <v>0</v>
      </c>
      <c r="N115" s="42" t="s">
        <v>15</v>
      </c>
      <c r="O115" s="29">
        <v>5</v>
      </c>
    </row>
    <row r="116" spans="1:15" x14ac:dyDescent="0.4">
      <c r="A116" s="26">
        <v>254</v>
      </c>
      <c r="B116" s="27" t="s">
        <v>211</v>
      </c>
      <c r="C116" s="42" t="s">
        <v>663</v>
      </c>
      <c r="D116" s="28">
        <v>31291</v>
      </c>
      <c r="E116" s="75">
        <f t="shared" si="15"/>
        <v>33.849315068493148</v>
      </c>
      <c r="F116" s="29">
        <v>304</v>
      </c>
      <c r="G116" s="29">
        <f t="shared" si="16"/>
        <v>304</v>
      </c>
      <c r="H116" s="29">
        <v>0</v>
      </c>
      <c r="I116" s="29">
        <v>0</v>
      </c>
      <c r="J116" s="29">
        <v>304</v>
      </c>
      <c r="K116" s="29">
        <v>0</v>
      </c>
      <c r="L116" s="29">
        <v>304</v>
      </c>
      <c r="M116" s="29">
        <v>0</v>
      </c>
      <c r="N116" s="42" t="s">
        <v>15</v>
      </c>
      <c r="O116" s="29">
        <v>5</v>
      </c>
    </row>
    <row r="117" spans="1:15" x14ac:dyDescent="0.4">
      <c r="A117" s="26">
        <v>255</v>
      </c>
      <c r="B117" s="27" t="s">
        <v>212</v>
      </c>
      <c r="C117" s="42" t="s">
        <v>663</v>
      </c>
      <c r="D117" s="28">
        <v>31291</v>
      </c>
      <c r="E117" s="75">
        <f t="shared" si="15"/>
        <v>33.849315068493148</v>
      </c>
      <c r="F117" s="29">
        <v>315</v>
      </c>
      <c r="G117" s="29">
        <f t="shared" si="16"/>
        <v>315</v>
      </c>
      <c r="H117" s="29">
        <v>0</v>
      </c>
      <c r="I117" s="29">
        <v>0</v>
      </c>
      <c r="J117" s="29">
        <v>315</v>
      </c>
      <c r="K117" s="29">
        <v>0</v>
      </c>
      <c r="L117" s="29">
        <v>315</v>
      </c>
      <c r="M117" s="29">
        <v>0</v>
      </c>
      <c r="N117" s="42" t="s">
        <v>15</v>
      </c>
      <c r="O117" s="29">
        <v>5</v>
      </c>
    </row>
    <row r="118" spans="1:15" x14ac:dyDescent="0.4">
      <c r="A118" s="26">
        <v>256</v>
      </c>
      <c r="B118" s="27" t="s">
        <v>213</v>
      </c>
      <c r="C118" s="42" t="s">
        <v>663</v>
      </c>
      <c r="D118" s="28">
        <v>31291</v>
      </c>
      <c r="E118" s="75">
        <f t="shared" si="15"/>
        <v>33.849315068493148</v>
      </c>
      <c r="F118" s="29">
        <v>1545</v>
      </c>
      <c r="G118" s="29">
        <f t="shared" si="16"/>
        <v>1545</v>
      </c>
      <c r="H118" s="29">
        <v>0</v>
      </c>
      <c r="I118" s="29">
        <v>0</v>
      </c>
      <c r="J118" s="29">
        <v>1545</v>
      </c>
      <c r="K118" s="29">
        <v>0</v>
      </c>
      <c r="L118" s="29">
        <v>1545</v>
      </c>
      <c r="M118" s="29">
        <v>0</v>
      </c>
      <c r="N118" s="42" t="s">
        <v>15</v>
      </c>
      <c r="O118" s="29">
        <v>5</v>
      </c>
    </row>
    <row r="119" spans="1:15" x14ac:dyDescent="0.4">
      <c r="A119" s="26">
        <v>257</v>
      </c>
      <c r="B119" s="27" t="s">
        <v>214</v>
      </c>
      <c r="C119" s="42" t="s">
        <v>663</v>
      </c>
      <c r="D119" s="28">
        <v>31291</v>
      </c>
      <c r="E119" s="75">
        <f t="shared" si="15"/>
        <v>33.849315068493148</v>
      </c>
      <c r="F119" s="29">
        <v>440</v>
      </c>
      <c r="G119" s="29">
        <f t="shared" si="16"/>
        <v>440</v>
      </c>
      <c r="H119" s="29">
        <v>0</v>
      </c>
      <c r="I119" s="29">
        <v>0</v>
      </c>
      <c r="J119" s="29">
        <v>440</v>
      </c>
      <c r="K119" s="29">
        <v>0</v>
      </c>
      <c r="L119" s="29">
        <v>440</v>
      </c>
      <c r="M119" s="29">
        <v>0</v>
      </c>
      <c r="N119" s="42" t="s">
        <v>15</v>
      </c>
      <c r="O119" s="29">
        <v>5</v>
      </c>
    </row>
    <row r="120" spans="1:15" x14ac:dyDescent="0.4">
      <c r="A120" s="26">
        <v>258</v>
      </c>
      <c r="B120" s="27" t="s">
        <v>215</v>
      </c>
      <c r="C120" s="42" t="s">
        <v>663</v>
      </c>
      <c r="D120" s="28">
        <v>31291</v>
      </c>
      <c r="E120" s="75">
        <f t="shared" si="15"/>
        <v>33.849315068493148</v>
      </c>
      <c r="F120" s="29">
        <v>2042</v>
      </c>
      <c r="G120" s="29">
        <f t="shared" si="16"/>
        <v>2042</v>
      </c>
      <c r="H120" s="29">
        <v>0</v>
      </c>
      <c r="I120" s="29">
        <v>0</v>
      </c>
      <c r="J120" s="29">
        <v>2042</v>
      </c>
      <c r="K120" s="29">
        <v>0</v>
      </c>
      <c r="L120" s="29">
        <v>2042</v>
      </c>
      <c r="M120" s="29">
        <v>0</v>
      </c>
      <c r="N120" s="42" t="s">
        <v>15</v>
      </c>
      <c r="O120" s="29">
        <v>5</v>
      </c>
    </row>
    <row r="121" spans="1:15" x14ac:dyDescent="0.4">
      <c r="A121" s="26">
        <v>259</v>
      </c>
      <c r="B121" s="27" t="s">
        <v>216</v>
      </c>
      <c r="C121" s="42" t="s">
        <v>663</v>
      </c>
      <c r="D121" s="28">
        <v>31291</v>
      </c>
      <c r="E121" s="75">
        <f t="shared" si="15"/>
        <v>33.849315068493148</v>
      </c>
      <c r="F121" s="29">
        <v>3532</v>
      </c>
      <c r="G121" s="29">
        <f t="shared" si="16"/>
        <v>3532</v>
      </c>
      <c r="H121" s="29">
        <v>0</v>
      </c>
      <c r="I121" s="29">
        <v>0</v>
      </c>
      <c r="J121" s="29">
        <v>3532</v>
      </c>
      <c r="K121" s="29">
        <v>0</v>
      </c>
      <c r="L121" s="29">
        <v>3532</v>
      </c>
      <c r="M121" s="29">
        <v>0</v>
      </c>
      <c r="N121" s="42" t="s">
        <v>15</v>
      </c>
      <c r="O121" s="29">
        <v>5</v>
      </c>
    </row>
    <row r="122" spans="1:15" x14ac:dyDescent="0.4">
      <c r="A122" s="26">
        <v>260</v>
      </c>
      <c r="B122" s="27" t="s">
        <v>217</v>
      </c>
      <c r="C122" s="42" t="s">
        <v>663</v>
      </c>
      <c r="D122" s="28">
        <v>31291</v>
      </c>
      <c r="E122" s="75">
        <f t="shared" si="15"/>
        <v>33.849315068493148</v>
      </c>
      <c r="F122" s="29">
        <v>1452</v>
      </c>
      <c r="G122" s="29">
        <f t="shared" si="16"/>
        <v>1452</v>
      </c>
      <c r="H122" s="29">
        <v>0</v>
      </c>
      <c r="I122" s="29">
        <v>0</v>
      </c>
      <c r="J122" s="29">
        <v>1452</v>
      </c>
      <c r="K122" s="29">
        <v>0</v>
      </c>
      <c r="L122" s="29">
        <v>1452</v>
      </c>
      <c r="M122" s="29">
        <v>0</v>
      </c>
      <c r="N122" s="42" t="s">
        <v>15</v>
      </c>
      <c r="O122" s="29">
        <v>5</v>
      </c>
    </row>
    <row r="123" spans="1:15" x14ac:dyDescent="0.4">
      <c r="A123" s="26">
        <v>261</v>
      </c>
      <c r="B123" s="27" t="s">
        <v>218</v>
      </c>
      <c r="C123" s="42" t="s">
        <v>663</v>
      </c>
      <c r="D123" s="28">
        <v>31291</v>
      </c>
      <c r="E123" s="75">
        <f t="shared" si="15"/>
        <v>33.849315068493148</v>
      </c>
      <c r="F123" s="29">
        <v>925</v>
      </c>
      <c r="G123" s="29">
        <f t="shared" si="16"/>
        <v>925</v>
      </c>
      <c r="H123" s="29">
        <v>0</v>
      </c>
      <c r="I123" s="29">
        <v>0</v>
      </c>
      <c r="J123" s="29">
        <v>925</v>
      </c>
      <c r="K123" s="29">
        <v>0</v>
      </c>
      <c r="L123" s="29">
        <v>925</v>
      </c>
      <c r="M123" s="29">
        <v>0</v>
      </c>
      <c r="N123" s="42" t="s">
        <v>15</v>
      </c>
      <c r="O123" s="29">
        <v>5</v>
      </c>
    </row>
    <row r="124" spans="1:15" x14ac:dyDescent="0.4">
      <c r="A124" s="26">
        <v>262</v>
      </c>
      <c r="B124" s="27" t="s">
        <v>219</v>
      </c>
      <c r="C124" s="42" t="s">
        <v>663</v>
      </c>
      <c r="D124" s="28">
        <v>31291</v>
      </c>
      <c r="E124" s="75">
        <f t="shared" si="15"/>
        <v>33.849315068493148</v>
      </c>
      <c r="F124" s="29">
        <v>2249</v>
      </c>
      <c r="G124" s="29">
        <f t="shared" si="16"/>
        <v>2249</v>
      </c>
      <c r="H124" s="29">
        <v>0</v>
      </c>
      <c r="I124" s="29">
        <v>0</v>
      </c>
      <c r="J124" s="29">
        <v>2249</v>
      </c>
      <c r="K124" s="29">
        <v>0</v>
      </c>
      <c r="L124" s="29">
        <v>2249</v>
      </c>
      <c r="M124" s="29">
        <v>0</v>
      </c>
      <c r="N124" s="42" t="s">
        <v>15</v>
      </c>
      <c r="O124" s="29">
        <v>5</v>
      </c>
    </row>
    <row r="125" spans="1:15" x14ac:dyDescent="0.4">
      <c r="A125" s="26">
        <v>263</v>
      </c>
      <c r="B125" s="27" t="s">
        <v>220</v>
      </c>
      <c r="C125" s="42" t="s">
        <v>663</v>
      </c>
      <c r="D125" s="28">
        <v>31291</v>
      </c>
      <c r="E125" s="75">
        <f t="shared" si="15"/>
        <v>33.849315068493148</v>
      </c>
      <c r="F125" s="29">
        <v>1175</v>
      </c>
      <c r="G125" s="29">
        <f t="shared" si="16"/>
        <v>1175</v>
      </c>
      <c r="H125" s="29">
        <v>0</v>
      </c>
      <c r="I125" s="29">
        <v>0</v>
      </c>
      <c r="J125" s="29">
        <v>1175</v>
      </c>
      <c r="K125" s="29">
        <v>0</v>
      </c>
      <c r="L125" s="29">
        <v>1175</v>
      </c>
      <c r="M125" s="29">
        <v>0</v>
      </c>
      <c r="N125" s="42" t="s">
        <v>15</v>
      </c>
      <c r="O125" s="29">
        <v>5</v>
      </c>
    </row>
    <row r="126" spans="1:15" x14ac:dyDescent="0.4">
      <c r="A126" s="26">
        <v>646</v>
      </c>
      <c r="B126" s="33" t="s">
        <v>548</v>
      </c>
      <c r="C126" s="42" t="s">
        <v>663</v>
      </c>
      <c r="D126" s="28">
        <v>35319</v>
      </c>
      <c r="E126" s="75">
        <f t="shared" si="15"/>
        <v>22.813698630136987</v>
      </c>
      <c r="F126" s="29">
        <v>2275</v>
      </c>
      <c r="G126" s="29">
        <f t="shared" si="16"/>
        <v>2275</v>
      </c>
      <c r="H126" s="29">
        <v>0</v>
      </c>
      <c r="I126" s="29">
        <v>0</v>
      </c>
      <c r="J126" s="29">
        <v>2275</v>
      </c>
      <c r="K126" s="29">
        <v>0</v>
      </c>
      <c r="L126" s="29">
        <v>2275</v>
      </c>
      <c r="M126" s="29">
        <v>0</v>
      </c>
      <c r="N126" s="42" t="s">
        <v>15</v>
      </c>
      <c r="O126" s="29">
        <v>7</v>
      </c>
    </row>
    <row r="127" spans="1:15" x14ac:dyDescent="0.4">
      <c r="A127" s="26">
        <v>647</v>
      </c>
      <c r="B127" s="33" t="s">
        <v>549</v>
      </c>
      <c r="C127" s="42" t="s">
        <v>663</v>
      </c>
      <c r="D127" s="28">
        <v>35366</v>
      </c>
      <c r="E127" s="75">
        <f t="shared" si="15"/>
        <v>22.684931506849313</v>
      </c>
      <c r="F127" s="29">
        <v>2500</v>
      </c>
      <c r="G127" s="29">
        <f t="shared" si="16"/>
        <v>2500</v>
      </c>
      <c r="H127" s="29">
        <v>0</v>
      </c>
      <c r="I127" s="29">
        <v>0</v>
      </c>
      <c r="J127" s="29">
        <v>2500</v>
      </c>
      <c r="K127" s="29">
        <v>0</v>
      </c>
      <c r="L127" s="29">
        <v>2500</v>
      </c>
      <c r="M127" s="29">
        <v>0</v>
      </c>
      <c r="N127" s="42" t="s">
        <v>15</v>
      </c>
      <c r="O127" s="29">
        <v>7</v>
      </c>
    </row>
    <row r="128" spans="1:15" x14ac:dyDescent="0.4">
      <c r="A128" s="26">
        <v>648</v>
      </c>
      <c r="B128" s="33" t="s">
        <v>550</v>
      </c>
      <c r="C128" s="42" t="s">
        <v>663</v>
      </c>
      <c r="D128" s="28">
        <v>35399</v>
      </c>
      <c r="E128" s="75">
        <f t="shared" si="15"/>
        <v>22.594520547945205</v>
      </c>
      <c r="F128" s="29">
        <v>1306</v>
      </c>
      <c r="G128" s="29">
        <f t="shared" si="16"/>
        <v>1306</v>
      </c>
      <c r="H128" s="29">
        <v>0</v>
      </c>
      <c r="I128" s="29">
        <v>0</v>
      </c>
      <c r="J128" s="29">
        <v>1306</v>
      </c>
      <c r="K128" s="29">
        <v>0</v>
      </c>
      <c r="L128" s="29">
        <v>1306</v>
      </c>
      <c r="M128" s="29">
        <v>0</v>
      </c>
      <c r="N128" s="42" t="s">
        <v>15</v>
      </c>
      <c r="O128" s="29">
        <v>7</v>
      </c>
    </row>
    <row r="129" spans="1:15" x14ac:dyDescent="0.4">
      <c r="A129" s="26">
        <v>481</v>
      </c>
      <c r="B129" s="27" t="s">
        <v>425</v>
      </c>
      <c r="C129" s="42" t="s">
        <v>663</v>
      </c>
      <c r="D129" s="28">
        <v>36720</v>
      </c>
      <c r="E129" s="75">
        <f t="shared" si="15"/>
        <v>18.975342465753425</v>
      </c>
      <c r="F129" s="29">
        <v>1695</v>
      </c>
      <c r="G129" s="29">
        <f t="shared" si="16"/>
        <v>1695</v>
      </c>
      <c r="H129" s="29">
        <v>0</v>
      </c>
      <c r="I129" s="29">
        <v>0</v>
      </c>
      <c r="J129" s="29">
        <v>1695</v>
      </c>
      <c r="K129" s="29">
        <v>0</v>
      </c>
      <c r="L129" s="29">
        <v>1695</v>
      </c>
      <c r="M129" s="29">
        <v>0</v>
      </c>
      <c r="N129" s="42" t="s">
        <v>15</v>
      </c>
      <c r="O129" s="29">
        <v>10</v>
      </c>
    </row>
    <row r="130" spans="1:15" x14ac:dyDescent="0.4">
      <c r="A130" s="26">
        <v>306</v>
      </c>
      <c r="B130" s="33" t="s">
        <v>261</v>
      </c>
      <c r="C130" s="42" t="s">
        <v>663</v>
      </c>
      <c r="D130" s="28">
        <v>37393</v>
      </c>
      <c r="E130" s="75">
        <f t="shared" si="15"/>
        <v>17.13150684931507</v>
      </c>
      <c r="F130" s="29">
        <v>740</v>
      </c>
      <c r="G130" s="29">
        <f t="shared" ref="G130:G143" si="17">E130*H130</f>
        <v>724.41800391389438</v>
      </c>
      <c r="H130" s="29">
        <f t="shared" ref="H130:H143" si="18">F130/C130</f>
        <v>42.285714285714285</v>
      </c>
      <c r="I130" s="29">
        <f t="shared" ref="I130:I143" si="19">F130-G130</f>
        <v>15.581996086105619</v>
      </c>
      <c r="J130" s="29">
        <v>740</v>
      </c>
      <c r="K130" s="29">
        <v>0</v>
      </c>
      <c r="L130" s="29">
        <v>740</v>
      </c>
      <c r="M130" s="29">
        <v>0</v>
      </c>
      <c r="N130" s="42" t="s">
        <v>15</v>
      </c>
      <c r="O130" s="29">
        <v>10</v>
      </c>
    </row>
    <row r="131" spans="1:15" x14ac:dyDescent="0.4">
      <c r="A131" s="26">
        <v>307</v>
      </c>
      <c r="B131" s="33" t="s">
        <v>262</v>
      </c>
      <c r="C131" s="42" t="s">
        <v>663</v>
      </c>
      <c r="D131" s="28">
        <v>37944</v>
      </c>
      <c r="E131" s="75">
        <f t="shared" si="15"/>
        <v>15.621917808219179</v>
      </c>
      <c r="F131" s="29">
        <v>2268</v>
      </c>
      <c r="G131" s="29">
        <f t="shared" si="17"/>
        <v>2024.6005479452053</v>
      </c>
      <c r="H131" s="29">
        <f t="shared" si="18"/>
        <v>129.6</v>
      </c>
      <c r="I131" s="29">
        <f t="shared" si="19"/>
        <v>243.39945205479466</v>
      </c>
      <c r="J131" s="29">
        <v>2268</v>
      </c>
      <c r="K131" s="29">
        <v>0</v>
      </c>
      <c r="L131" s="29">
        <v>2268</v>
      </c>
      <c r="M131" s="29">
        <v>0</v>
      </c>
      <c r="N131" s="42" t="s">
        <v>15</v>
      </c>
      <c r="O131" s="29">
        <v>7</v>
      </c>
    </row>
    <row r="132" spans="1:15" x14ac:dyDescent="0.4">
      <c r="A132" s="26">
        <v>423</v>
      </c>
      <c r="B132" s="33" t="s">
        <v>370</v>
      </c>
      <c r="C132" s="42" t="s">
        <v>663</v>
      </c>
      <c r="D132" s="28">
        <v>38200</v>
      </c>
      <c r="E132" s="75">
        <f t="shared" si="15"/>
        <v>14.920547945205479</v>
      </c>
      <c r="F132" s="29">
        <v>1395</v>
      </c>
      <c r="G132" s="29">
        <f t="shared" si="17"/>
        <v>1189.3808219178081</v>
      </c>
      <c r="H132" s="29">
        <f t="shared" si="18"/>
        <v>79.714285714285708</v>
      </c>
      <c r="I132" s="29">
        <f t="shared" si="19"/>
        <v>205.61917808219187</v>
      </c>
      <c r="J132" s="29">
        <v>1395</v>
      </c>
      <c r="K132" s="29">
        <v>0</v>
      </c>
      <c r="L132" s="29">
        <v>1395</v>
      </c>
      <c r="M132" s="29">
        <v>0</v>
      </c>
      <c r="N132" s="42" t="s">
        <v>15</v>
      </c>
      <c r="O132" s="29">
        <v>10</v>
      </c>
    </row>
    <row r="133" spans="1:15" x14ac:dyDescent="0.4">
      <c r="A133" s="26">
        <v>424</v>
      </c>
      <c r="B133" s="33" t="s">
        <v>371</v>
      </c>
      <c r="C133" s="42" t="s">
        <v>663</v>
      </c>
      <c r="D133" s="28">
        <v>38231</v>
      </c>
      <c r="E133" s="75">
        <f t="shared" si="15"/>
        <v>14.835616438356164</v>
      </c>
      <c r="F133" s="29">
        <v>651</v>
      </c>
      <c r="G133" s="29">
        <f t="shared" si="17"/>
        <v>551.88493150684928</v>
      </c>
      <c r="H133" s="29">
        <f t="shared" si="18"/>
        <v>37.200000000000003</v>
      </c>
      <c r="I133" s="29">
        <f t="shared" si="19"/>
        <v>99.115068493150716</v>
      </c>
      <c r="J133" s="29">
        <v>651</v>
      </c>
      <c r="K133" s="29">
        <v>0</v>
      </c>
      <c r="L133" s="29">
        <v>651</v>
      </c>
      <c r="M133" s="29">
        <v>0</v>
      </c>
      <c r="N133" s="42" t="s">
        <v>15</v>
      </c>
      <c r="O133" s="29">
        <v>7</v>
      </c>
    </row>
    <row r="134" spans="1:15" x14ac:dyDescent="0.4">
      <c r="A134" s="26">
        <v>428</v>
      </c>
      <c r="B134" s="33" t="s">
        <v>374</v>
      </c>
      <c r="C134" s="42" t="s">
        <v>663</v>
      </c>
      <c r="D134" s="28">
        <v>38548</v>
      </c>
      <c r="E134" s="75">
        <f t="shared" si="15"/>
        <v>13.967123287671233</v>
      </c>
      <c r="F134" s="32">
        <v>2500</v>
      </c>
      <c r="G134" s="29">
        <f t="shared" si="17"/>
        <v>1995.3033268101763</v>
      </c>
      <c r="H134" s="29">
        <f t="shared" si="18"/>
        <v>142.85714285714286</v>
      </c>
      <c r="I134" s="29">
        <f t="shared" si="19"/>
        <v>504.69667318982374</v>
      </c>
      <c r="J134" s="32">
        <v>2500</v>
      </c>
      <c r="K134" s="32">
        <v>0</v>
      </c>
      <c r="L134" s="32">
        <v>2500</v>
      </c>
      <c r="M134" s="32">
        <v>0</v>
      </c>
      <c r="N134" s="42" t="s">
        <v>15</v>
      </c>
      <c r="O134" s="29">
        <v>10</v>
      </c>
    </row>
    <row r="135" spans="1:15" x14ac:dyDescent="0.4">
      <c r="A135" s="26">
        <v>438</v>
      </c>
      <c r="B135" s="33" t="s">
        <v>382</v>
      </c>
      <c r="C135" s="42" t="s">
        <v>663</v>
      </c>
      <c r="D135" s="28">
        <v>39630</v>
      </c>
      <c r="E135" s="75">
        <f t="shared" si="15"/>
        <v>11.002739726027396</v>
      </c>
      <c r="F135" s="29">
        <v>1665</v>
      </c>
      <c r="G135" s="29">
        <f t="shared" si="17"/>
        <v>1046.8320939334637</v>
      </c>
      <c r="H135" s="29">
        <f t="shared" si="18"/>
        <v>95.142857142857139</v>
      </c>
      <c r="I135" s="29">
        <f t="shared" si="19"/>
        <v>618.16790606653626</v>
      </c>
      <c r="J135" s="29">
        <v>1110</v>
      </c>
      <c r="K135" s="29">
        <v>111</v>
      </c>
      <c r="L135" s="29">
        <v>1221</v>
      </c>
      <c r="M135" s="29">
        <v>444</v>
      </c>
      <c r="N135" s="42" t="s">
        <v>15</v>
      </c>
      <c r="O135" s="29">
        <v>15</v>
      </c>
    </row>
    <row r="136" spans="1:15" x14ac:dyDescent="0.4">
      <c r="A136" s="26">
        <v>440</v>
      </c>
      <c r="B136" s="33" t="s">
        <v>384</v>
      </c>
      <c r="C136" s="42" t="s">
        <v>663</v>
      </c>
      <c r="D136" s="28">
        <v>39722</v>
      </c>
      <c r="E136" s="75">
        <f t="shared" si="15"/>
        <v>10.75068493150685</v>
      </c>
      <c r="F136" s="29">
        <v>6190</v>
      </c>
      <c r="G136" s="29">
        <f t="shared" si="17"/>
        <v>3802.6708414872801</v>
      </c>
      <c r="H136" s="29">
        <f t="shared" si="18"/>
        <v>353.71428571428572</v>
      </c>
      <c r="I136" s="29">
        <f t="shared" si="19"/>
        <v>2387.3291585127199</v>
      </c>
      <c r="J136" s="29">
        <v>4023.34</v>
      </c>
      <c r="K136" s="29">
        <v>412.67</v>
      </c>
      <c r="L136" s="29">
        <v>4436.01</v>
      </c>
      <c r="M136" s="29">
        <v>1753.99</v>
      </c>
      <c r="N136" s="42" t="s">
        <v>15</v>
      </c>
      <c r="O136" s="29">
        <v>15</v>
      </c>
    </row>
    <row r="137" spans="1:15" x14ac:dyDescent="0.4">
      <c r="A137" s="26">
        <v>444</v>
      </c>
      <c r="B137" s="33" t="s">
        <v>388</v>
      </c>
      <c r="C137" s="42" t="s">
        <v>663</v>
      </c>
      <c r="D137" s="28">
        <v>39965</v>
      </c>
      <c r="E137" s="75">
        <f t="shared" si="15"/>
        <v>10.084931506849315</v>
      </c>
      <c r="F137" s="29">
        <v>2150</v>
      </c>
      <c r="G137" s="29">
        <f t="shared" si="17"/>
        <v>1239.0058708414874</v>
      </c>
      <c r="H137" s="29">
        <f t="shared" si="18"/>
        <v>122.85714285714286</v>
      </c>
      <c r="I137" s="29">
        <f t="shared" si="19"/>
        <v>910.99412915851258</v>
      </c>
      <c r="J137" s="29">
        <v>1301.6600000000001</v>
      </c>
      <c r="K137" s="29">
        <v>143.33000000000001</v>
      </c>
      <c r="L137" s="29">
        <v>1444.99</v>
      </c>
      <c r="M137" s="29">
        <v>705.01</v>
      </c>
      <c r="N137" s="42" t="s">
        <v>15</v>
      </c>
      <c r="O137" s="29">
        <v>15</v>
      </c>
    </row>
    <row r="138" spans="1:15" x14ac:dyDescent="0.4">
      <c r="A138" s="26">
        <v>445</v>
      </c>
      <c r="B138" s="33" t="s">
        <v>389</v>
      </c>
      <c r="C138" s="42" t="s">
        <v>663</v>
      </c>
      <c r="D138" s="28">
        <v>39965</v>
      </c>
      <c r="E138" s="75">
        <f t="shared" si="15"/>
        <v>10.084931506849315</v>
      </c>
      <c r="F138" s="29">
        <v>850</v>
      </c>
      <c r="G138" s="29">
        <f t="shared" si="17"/>
        <v>489.83953033268102</v>
      </c>
      <c r="H138" s="29">
        <f t="shared" si="18"/>
        <v>48.571428571428569</v>
      </c>
      <c r="I138" s="29">
        <f t="shared" si="19"/>
        <v>360.16046966731898</v>
      </c>
      <c r="J138" s="29">
        <v>772</v>
      </c>
      <c r="K138" s="29">
        <v>78</v>
      </c>
      <c r="L138" s="29">
        <v>850</v>
      </c>
      <c r="M138" s="29">
        <v>0</v>
      </c>
      <c r="N138" s="42" t="s">
        <v>15</v>
      </c>
      <c r="O138" s="29">
        <v>10</v>
      </c>
    </row>
    <row r="139" spans="1:15" x14ac:dyDescent="0.4">
      <c r="A139" s="26">
        <v>447</v>
      </c>
      <c r="B139" s="33" t="s">
        <v>391</v>
      </c>
      <c r="C139" s="42" t="s">
        <v>663</v>
      </c>
      <c r="D139" s="28">
        <v>40009</v>
      </c>
      <c r="E139" s="75">
        <f t="shared" si="15"/>
        <v>9.9643835616438352</v>
      </c>
      <c r="F139" s="29">
        <v>858</v>
      </c>
      <c r="G139" s="29">
        <f t="shared" si="17"/>
        <v>488.53949119373777</v>
      </c>
      <c r="H139" s="29">
        <f t="shared" si="18"/>
        <v>49.028571428571432</v>
      </c>
      <c r="I139" s="29">
        <f t="shared" si="19"/>
        <v>369.46050880626223</v>
      </c>
      <c r="J139" s="29">
        <v>858</v>
      </c>
      <c r="K139" s="29">
        <v>0</v>
      </c>
      <c r="L139" s="29">
        <v>858</v>
      </c>
      <c r="M139" s="29">
        <v>0</v>
      </c>
      <c r="N139" s="42" t="s">
        <v>15</v>
      </c>
      <c r="O139" s="29">
        <v>5</v>
      </c>
    </row>
    <row r="140" spans="1:15" x14ac:dyDescent="0.4">
      <c r="A140" s="26">
        <v>448</v>
      </c>
      <c r="B140" s="33" t="s">
        <v>392</v>
      </c>
      <c r="C140" s="42" t="s">
        <v>663</v>
      </c>
      <c r="D140" s="28">
        <v>40132</v>
      </c>
      <c r="E140" s="75">
        <f t="shared" si="15"/>
        <v>9.6273972602739732</v>
      </c>
      <c r="F140" s="29">
        <v>3890</v>
      </c>
      <c r="G140" s="29">
        <f t="shared" si="17"/>
        <v>2140.0328767123287</v>
      </c>
      <c r="H140" s="29">
        <f t="shared" si="18"/>
        <v>222.28571428571428</v>
      </c>
      <c r="I140" s="29">
        <f t="shared" si="19"/>
        <v>1749.9671232876713</v>
      </c>
      <c r="J140" s="29">
        <v>3371</v>
      </c>
      <c r="K140" s="29">
        <v>389</v>
      </c>
      <c r="L140" s="29">
        <v>3760</v>
      </c>
      <c r="M140" s="29">
        <v>130</v>
      </c>
      <c r="N140" s="42" t="s">
        <v>15</v>
      </c>
      <c r="O140" s="29">
        <v>10</v>
      </c>
    </row>
    <row r="141" spans="1:15" x14ac:dyDescent="0.4">
      <c r="A141" s="26">
        <v>453</v>
      </c>
      <c r="B141" s="33" t="s">
        <v>397</v>
      </c>
      <c r="C141" s="42" t="s">
        <v>663</v>
      </c>
      <c r="D141" s="28">
        <v>40923</v>
      </c>
      <c r="E141" s="75">
        <f t="shared" si="15"/>
        <v>7.4602739726027396</v>
      </c>
      <c r="F141" s="29">
        <v>2753</v>
      </c>
      <c r="G141" s="29">
        <f t="shared" si="17"/>
        <v>1173.6076712328768</v>
      </c>
      <c r="H141" s="29">
        <f t="shared" si="18"/>
        <v>157.31428571428572</v>
      </c>
      <c r="I141" s="29">
        <f t="shared" si="19"/>
        <v>1579.3923287671232</v>
      </c>
      <c r="J141" s="29">
        <v>1193.06</v>
      </c>
      <c r="K141" s="29">
        <v>183.53</v>
      </c>
      <c r="L141" s="29">
        <v>1376.59</v>
      </c>
      <c r="M141" s="29">
        <v>1376.41</v>
      </c>
      <c r="N141" s="42" t="s">
        <v>15</v>
      </c>
      <c r="O141" s="29">
        <v>15</v>
      </c>
    </row>
    <row r="142" spans="1:15" x14ac:dyDescent="0.4">
      <c r="A142" s="26">
        <v>495</v>
      </c>
      <c r="B142" s="27" t="s">
        <v>438</v>
      </c>
      <c r="C142" s="42" t="s">
        <v>663</v>
      </c>
      <c r="D142" s="28">
        <v>41639</v>
      </c>
      <c r="E142" s="75">
        <f t="shared" si="15"/>
        <v>5.4986301369863018</v>
      </c>
      <c r="F142" s="29">
        <v>6037</v>
      </c>
      <c r="G142" s="29">
        <f t="shared" si="17"/>
        <v>1896.8702935420747</v>
      </c>
      <c r="H142" s="29">
        <f t="shared" si="18"/>
        <v>344.97142857142859</v>
      </c>
      <c r="I142" s="29">
        <f t="shared" si="19"/>
        <v>4140.1297064579248</v>
      </c>
      <c r="J142" s="29">
        <v>2716.4</v>
      </c>
      <c r="K142" s="29">
        <v>603.70000000000005</v>
      </c>
      <c r="L142" s="29">
        <v>3320.1</v>
      </c>
      <c r="M142" s="29">
        <v>2716.9</v>
      </c>
      <c r="N142" s="42" t="s">
        <v>15</v>
      </c>
      <c r="O142" s="29">
        <v>10</v>
      </c>
    </row>
    <row r="143" spans="1:15" x14ac:dyDescent="0.4">
      <c r="A143" s="26">
        <v>754</v>
      </c>
      <c r="B143" s="33" t="s">
        <v>611</v>
      </c>
      <c r="C143" s="42" t="s">
        <v>663</v>
      </c>
      <c r="D143" s="28">
        <v>42916</v>
      </c>
      <c r="E143" s="75">
        <f t="shared" si="15"/>
        <v>2</v>
      </c>
      <c r="F143" s="32">
        <v>4356</v>
      </c>
      <c r="G143" s="29">
        <f t="shared" si="17"/>
        <v>497.82857142857142</v>
      </c>
      <c r="H143" s="29">
        <f t="shared" si="18"/>
        <v>248.91428571428571</v>
      </c>
      <c r="I143" s="29">
        <f t="shared" si="19"/>
        <v>3858.1714285714288</v>
      </c>
      <c r="J143" s="32">
        <v>871.2</v>
      </c>
      <c r="K143" s="32">
        <v>871.2</v>
      </c>
      <c r="L143" s="32">
        <v>1742.4</v>
      </c>
      <c r="M143" s="32">
        <v>2613.6</v>
      </c>
      <c r="N143" s="42" t="s">
        <v>15</v>
      </c>
      <c r="O143" s="29">
        <v>5</v>
      </c>
    </row>
    <row r="144" spans="1:15" x14ac:dyDescent="0.4">
      <c r="A144" s="22" t="s">
        <v>678</v>
      </c>
    </row>
    <row r="145" spans="1:15" x14ac:dyDescent="0.4">
      <c r="A145" s="26">
        <v>594</v>
      </c>
      <c r="B145" s="33" t="s">
        <v>522</v>
      </c>
      <c r="C145" s="42" t="s">
        <v>663</v>
      </c>
      <c r="D145" s="28">
        <v>28491</v>
      </c>
      <c r="E145" s="75">
        <f t="shared" ref="E145:E173" si="20">(B$2-D145)/365</f>
        <v>41.520547945205479</v>
      </c>
      <c r="F145" s="29">
        <v>310</v>
      </c>
      <c r="G145" s="29">
        <f t="shared" ref="G145:G160" si="21">F145</f>
        <v>310</v>
      </c>
      <c r="H145" s="29">
        <v>0</v>
      </c>
      <c r="I145" s="29">
        <v>0</v>
      </c>
      <c r="J145" s="29">
        <v>310</v>
      </c>
      <c r="K145" s="29">
        <v>0</v>
      </c>
      <c r="L145" s="29">
        <v>310</v>
      </c>
      <c r="M145" s="29">
        <v>0</v>
      </c>
      <c r="N145" s="42" t="s">
        <v>15</v>
      </c>
      <c r="O145" s="29">
        <v>8</v>
      </c>
    </row>
    <row r="146" spans="1:15" x14ac:dyDescent="0.4">
      <c r="A146" s="26">
        <v>247</v>
      </c>
      <c r="B146" s="27" t="s">
        <v>204</v>
      </c>
      <c r="C146" s="42" t="s">
        <v>663</v>
      </c>
      <c r="D146" s="28">
        <v>31291</v>
      </c>
      <c r="E146" s="75">
        <f t="shared" si="20"/>
        <v>33.849315068493148</v>
      </c>
      <c r="F146" s="29">
        <v>850</v>
      </c>
      <c r="G146" s="29">
        <f t="shared" si="21"/>
        <v>850</v>
      </c>
      <c r="H146" s="29">
        <v>0</v>
      </c>
      <c r="I146" s="29">
        <v>0</v>
      </c>
      <c r="J146" s="29">
        <v>850</v>
      </c>
      <c r="K146" s="29">
        <v>0</v>
      </c>
      <c r="L146" s="29">
        <v>850</v>
      </c>
      <c r="M146" s="29">
        <v>0</v>
      </c>
      <c r="N146" s="42" t="s">
        <v>15</v>
      </c>
      <c r="O146" s="29">
        <v>5</v>
      </c>
    </row>
    <row r="147" spans="1:15" x14ac:dyDescent="0.4">
      <c r="A147" s="26">
        <v>248</v>
      </c>
      <c r="B147" s="27" t="s">
        <v>205</v>
      </c>
      <c r="C147" s="42" t="s">
        <v>663</v>
      </c>
      <c r="D147" s="28">
        <v>31291</v>
      </c>
      <c r="E147" s="75">
        <f t="shared" si="20"/>
        <v>33.849315068493148</v>
      </c>
      <c r="F147" s="29">
        <v>782</v>
      </c>
      <c r="G147" s="29">
        <f t="shared" si="21"/>
        <v>782</v>
      </c>
      <c r="H147" s="29">
        <v>0</v>
      </c>
      <c r="I147" s="29">
        <v>0</v>
      </c>
      <c r="J147" s="29">
        <v>782</v>
      </c>
      <c r="K147" s="29">
        <v>0</v>
      </c>
      <c r="L147" s="29">
        <v>782</v>
      </c>
      <c r="M147" s="29">
        <v>0</v>
      </c>
      <c r="N147" s="42" t="s">
        <v>15</v>
      </c>
      <c r="O147" s="29">
        <v>5</v>
      </c>
    </row>
    <row r="148" spans="1:15" x14ac:dyDescent="0.4">
      <c r="A148" s="26">
        <v>249</v>
      </c>
      <c r="B148" s="27" t="s">
        <v>206</v>
      </c>
      <c r="C148" s="42" t="s">
        <v>663</v>
      </c>
      <c r="D148" s="28">
        <v>31291</v>
      </c>
      <c r="E148" s="75">
        <f t="shared" si="20"/>
        <v>33.849315068493148</v>
      </c>
      <c r="F148" s="29">
        <v>275</v>
      </c>
      <c r="G148" s="29">
        <f t="shared" si="21"/>
        <v>275</v>
      </c>
      <c r="H148" s="29">
        <v>0</v>
      </c>
      <c r="I148" s="29">
        <v>0</v>
      </c>
      <c r="J148" s="29">
        <v>275</v>
      </c>
      <c r="K148" s="29">
        <v>0</v>
      </c>
      <c r="L148" s="29">
        <v>275</v>
      </c>
      <c r="M148" s="29">
        <v>0</v>
      </c>
      <c r="N148" s="42" t="s">
        <v>15</v>
      </c>
      <c r="O148" s="29">
        <v>5</v>
      </c>
    </row>
    <row r="149" spans="1:15" x14ac:dyDescent="0.4">
      <c r="A149" s="26">
        <v>250</v>
      </c>
      <c r="B149" s="27" t="s">
        <v>207</v>
      </c>
      <c r="C149" s="42" t="s">
        <v>663</v>
      </c>
      <c r="D149" s="28">
        <v>31291</v>
      </c>
      <c r="E149" s="75">
        <f t="shared" si="20"/>
        <v>33.849315068493148</v>
      </c>
      <c r="F149" s="29">
        <v>1960</v>
      </c>
      <c r="G149" s="29">
        <f t="shared" si="21"/>
        <v>1960</v>
      </c>
      <c r="H149" s="29">
        <v>0</v>
      </c>
      <c r="I149" s="29">
        <v>0</v>
      </c>
      <c r="J149" s="29">
        <v>1960</v>
      </c>
      <c r="K149" s="29">
        <v>0</v>
      </c>
      <c r="L149" s="29">
        <v>1960</v>
      </c>
      <c r="M149" s="29">
        <v>0</v>
      </c>
      <c r="N149" s="42" t="s">
        <v>15</v>
      </c>
      <c r="O149" s="29">
        <v>5</v>
      </c>
    </row>
    <row r="150" spans="1:15" x14ac:dyDescent="0.4">
      <c r="A150" s="26">
        <v>265</v>
      </c>
      <c r="B150" s="27" t="s">
        <v>222</v>
      </c>
      <c r="C150" s="42" t="s">
        <v>663</v>
      </c>
      <c r="D150" s="28">
        <v>31291</v>
      </c>
      <c r="E150" s="75">
        <f t="shared" si="20"/>
        <v>33.849315068493148</v>
      </c>
      <c r="F150" s="29">
        <v>2000</v>
      </c>
      <c r="G150" s="29">
        <f t="shared" si="21"/>
        <v>2000</v>
      </c>
      <c r="H150" s="29">
        <v>0</v>
      </c>
      <c r="I150" s="29">
        <v>0</v>
      </c>
      <c r="J150" s="29">
        <v>2000</v>
      </c>
      <c r="K150" s="29">
        <v>0</v>
      </c>
      <c r="L150" s="29">
        <v>2000</v>
      </c>
      <c r="M150" s="29">
        <v>0</v>
      </c>
      <c r="N150" s="42" t="s">
        <v>15</v>
      </c>
      <c r="O150" s="29">
        <v>5</v>
      </c>
    </row>
    <row r="151" spans="1:15" x14ac:dyDescent="0.4">
      <c r="A151" s="26">
        <v>266</v>
      </c>
      <c r="B151" s="27" t="s">
        <v>223</v>
      </c>
      <c r="C151" s="42" t="s">
        <v>663</v>
      </c>
      <c r="D151" s="28">
        <v>31291</v>
      </c>
      <c r="E151" s="75">
        <f t="shared" si="20"/>
        <v>33.849315068493148</v>
      </c>
      <c r="F151" s="29">
        <v>400</v>
      </c>
      <c r="G151" s="29">
        <f t="shared" si="21"/>
        <v>400</v>
      </c>
      <c r="H151" s="29">
        <v>0</v>
      </c>
      <c r="I151" s="29">
        <v>0</v>
      </c>
      <c r="J151" s="29">
        <v>400</v>
      </c>
      <c r="K151" s="29">
        <v>0</v>
      </c>
      <c r="L151" s="29">
        <v>400</v>
      </c>
      <c r="M151" s="29">
        <v>0</v>
      </c>
      <c r="N151" s="42" t="s">
        <v>15</v>
      </c>
      <c r="O151" s="29">
        <v>5</v>
      </c>
    </row>
    <row r="152" spans="1:15" x14ac:dyDescent="0.4">
      <c r="A152" s="26">
        <v>267</v>
      </c>
      <c r="B152" s="27" t="s">
        <v>224</v>
      </c>
      <c r="C152" s="42" t="s">
        <v>663</v>
      </c>
      <c r="D152" s="28">
        <v>31291</v>
      </c>
      <c r="E152" s="75">
        <f t="shared" si="20"/>
        <v>33.849315068493148</v>
      </c>
      <c r="F152" s="29">
        <v>425</v>
      </c>
      <c r="G152" s="29">
        <f t="shared" si="21"/>
        <v>425</v>
      </c>
      <c r="H152" s="29">
        <v>0</v>
      </c>
      <c r="I152" s="29">
        <v>0</v>
      </c>
      <c r="J152" s="29">
        <v>425</v>
      </c>
      <c r="K152" s="29">
        <v>0</v>
      </c>
      <c r="L152" s="29">
        <v>425</v>
      </c>
      <c r="M152" s="29">
        <v>0</v>
      </c>
      <c r="N152" s="42" t="s">
        <v>15</v>
      </c>
      <c r="O152" s="29">
        <v>5</v>
      </c>
    </row>
    <row r="153" spans="1:15" x14ac:dyDescent="0.4">
      <c r="A153" s="26">
        <v>268</v>
      </c>
      <c r="B153" s="27" t="s">
        <v>225</v>
      </c>
      <c r="C153" s="42" t="s">
        <v>663</v>
      </c>
      <c r="D153" s="28">
        <v>31291</v>
      </c>
      <c r="E153" s="75">
        <f t="shared" si="20"/>
        <v>33.849315068493148</v>
      </c>
      <c r="F153" s="29">
        <v>325</v>
      </c>
      <c r="G153" s="29">
        <f t="shared" si="21"/>
        <v>325</v>
      </c>
      <c r="H153" s="29">
        <v>0</v>
      </c>
      <c r="I153" s="29">
        <v>0</v>
      </c>
      <c r="J153" s="29">
        <v>325</v>
      </c>
      <c r="K153" s="29">
        <v>0</v>
      </c>
      <c r="L153" s="29">
        <v>325</v>
      </c>
      <c r="M153" s="29">
        <v>0</v>
      </c>
      <c r="N153" s="42" t="s">
        <v>15</v>
      </c>
      <c r="O153" s="29">
        <v>5</v>
      </c>
    </row>
    <row r="154" spans="1:15" x14ac:dyDescent="0.4">
      <c r="A154" s="26">
        <v>269</v>
      </c>
      <c r="B154" s="27" t="s">
        <v>226</v>
      </c>
      <c r="C154" s="42" t="s">
        <v>663</v>
      </c>
      <c r="D154" s="28">
        <v>31291</v>
      </c>
      <c r="E154" s="75">
        <f t="shared" si="20"/>
        <v>33.849315068493148</v>
      </c>
      <c r="F154" s="29">
        <v>350</v>
      </c>
      <c r="G154" s="29">
        <f t="shared" si="21"/>
        <v>350</v>
      </c>
      <c r="H154" s="29">
        <v>0</v>
      </c>
      <c r="I154" s="29">
        <v>0</v>
      </c>
      <c r="J154" s="29">
        <v>350</v>
      </c>
      <c r="K154" s="29">
        <v>0</v>
      </c>
      <c r="L154" s="29">
        <v>350</v>
      </c>
      <c r="M154" s="29">
        <v>0</v>
      </c>
      <c r="N154" s="42" t="s">
        <v>15</v>
      </c>
      <c r="O154" s="29">
        <v>5</v>
      </c>
    </row>
    <row r="155" spans="1:15" x14ac:dyDescent="0.4">
      <c r="A155" s="26">
        <v>270</v>
      </c>
      <c r="B155" s="27" t="s">
        <v>227</v>
      </c>
      <c r="C155" s="42" t="s">
        <v>663</v>
      </c>
      <c r="D155" s="28">
        <v>31291</v>
      </c>
      <c r="E155" s="75">
        <f t="shared" si="20"/>
        <v>33.849315068493148</v>
      </c>
      <c r="F155" s="29">
        <v>375</v>
      </c>
      <c r="G155" s="29">
        <f t="shared" si="21"/>
        <v>375</v>
      </c>
      <c r="H155" s="29">
        <v>0</v>
      </c>
      <c r="I155" s="29">
        <v>0</v>
      </c>
      <c r="J155" s="29">
        <v>375</v>
      </c>
      <c r="K155" s="29">
        <v>0</v>
      </c>
      <c r="L155" s="29">
        <v>375</v>
      </c>
      <c r="M155" s="29">
        <v>0</v>
      </c>
      <c r="N155" s="42" t="s">
        <v>15</v>
      </c>
      <c r="O155" s="29">
        <v>5</v>
      </c>
    </row>
    <row r="156" spans="1:15" x14ac:dyDescent="0.4">
      <c r="A156" s="26">
        <v>636</v>
      </c>
      <c r="B156" s="33" t="s">
        <v>543</v>
      </c>
      <c r="C156" s="42" t="s">
        <v>663</v>
      </c>
      <c r="D156" s="28">
        <v>35003</v>
      </c>
      <c r="E156" s="75">
        <f t="shared" si="20"/>
        <v>23.67945205479452</v>
      </c>
      <c r="F156" s="29">
        <v>5824</v>
      </c>
      <c r="G156" s="29">
        <f t="shared" si="21"/>
        <v>5824</v>
      </c>
      <c r="H156" s="29">
        <v>0</v>
      </c>
      <c r="I156" s="29">
        <v>0</v>
      </c>
      <c r="J156" s="29">
        <v>5824</v>
      </c>
      <c r="K156" s="29">
        <v>0</v>
      </c>
      <c r="L156" s="29">
        <v>5824</v>
      </c>
      <c r="M156" s="29">
        <v>0</v>
      </c>
      <c r="N156" s="42" t="s">
        <v>15</v>
      </c>
      <c r="O156" s="29">
        <v>7</v>
      </c>
    </row>
    <row r="157" spans="1:15" x14ac:dyDescent="0.4">
      <c r="A157" s="26">
        <v>642</v>
      </c>
      <c r="B157" s="33" t="s">
        <v>547</v>
      </c>
      <c r="C157" s="42" t="s">
        <v>663</v>
      </c>
      <c r="D157" s="28">
        <v>35149</v>
      </c>
      <c r="E157" s="75">
        <f t="shared" si="20"/>
        <v>23.279452054794522</v>
      </c>
      <c r="F157" s="29">
        <v>845</v>
      </c>
      <c r="G157" s="29">
        <f t="shared" si="21"/>
        <v>845</v>
      </c>
      <c r="H157" s="29">
        <v>0</v>
      </c>
      <c r="I157" s="29">
        <v>0</v>
      </c>
      <c r="J157" s="29">
        <v>845</v>
      </c>
      <c r="K157" s="29">
        <v>0</v>
      </c>
      <c r="L157" s="29">
        <v>845</v>
      </c>
      <c r="M157" s="29">
        <v>0</v>
      </c>
      <c r="N157" s="42" t="s">
        <v>15</v>
      </c>
      <c r="O157" s="29">
        <v>7</v>
      </c>
    </row>
    <row r="158" spans="1:15" x14ac:dyDescent="0.4">
      <c r="A158" s="26">
        <v>651</v>
      </c>
      <c r="B158" s="33" t="s">
        <v>551</v>
      </c>
      <c r="C158" s="42" t="s">
        <v>663</v>
      </c>
      <c r="D158" s="28">
        <v>35632</v>
      </c>
      <c r="E158" s="75">
        <f t="shared" si="20"/>
        <v>21.956164383561642</v>
      </c>
      <c r="F158" s="29">
        <v>1521</v>
      </c>
      <c r="G158" s="29">
        <f t="shared" si="21"/>
        <v>1521</v>
      </c>
      <c r="H158" s="29">
        <v>0</v>
      </c>
      <c r="I158" s="29">
        <v>0</v>
      </c>
      <c r="J158" s="29">
        <v>1521</v>
      </c>
      <c r="K158" s="29">
        <v>0</v>
      </c>
      <c r="L158" s="29">
        <v>1521</v>
      </c>
      <c r="M158" s="29">
        <v>0</v>
      </c>
      <c r="N158" s="42" t="s">
        <v>15</v>
      </c>
      <c r="O158" s="29">
        <v>7</v>
      </c>
    </row>
    <row r="159" spans="1:15" x14ac:dyDescent="0.4">
      <c r="A159" s="26">
        <v>662</v>
      </c>
      <c r="B159" s="33" t="s">
        <v>554</v>
      </c>
      <c r="C159" s="42" t="s">
        <v>663</v>
      </c>
      <c r="D159" s="28">
        <v>36377</v>
      </c>
      <c r="E159" s="75">
        <f t="shared" si="20"/>
        <v>19.915068493150685</v>
      </c>
      <c r="F159" s="29">
        <v>1070</v>
      </c>
      <c r="G159" s="29">
        <f t="shared" si="21"/>
        <v>1070</v>
      </c>
      <c r="H159" s="29">
        <v>0</v>
      </c>
      <c r="I159" s="29">
        <v>0</v>
      </c>
      <c r="J159" s="29">
        <v>1070</v>
      </c>
      <c r="K159" s="29">
        <v>0</v>
      </c>
      <c r="L159" s="29">
        <v>1070</v>
      </c>
      <c r="M159" s="29">
        <v>0</v>
      </c>
      <c r="N159" s="42" t="s">
        <v>15</v>
      </c>
      <c r="O159" s="29">
        <v>10</v>
      </c>
    </row>
    <row r="160" spans="1:15" x14ac:dyDescent="0.4">
      <c r="A160" s="26">
        <v>666</v>
      </c>
      <c r="B160" s="33" t="s">
        <v>556</v>
      </c>
      <c r="C160" s="42" t="s">
        <v>663</v>
      </c>
      <c r="D160" s="28">
        <v>36783</v>
      </c>
      <c r="E160" s="75">
        <f t="shared" si="20"/>
        <v>18.802739726027397</v>
      </c>
      <c r="F160" s="29">
        <v>2502</v>
      </c>
      <c r="G160" s="29">
        <f t="shared" si="21"/>
        <v>2502</v>
      </c>
      <c r="H160" s="29">
        <v>0</v>
      </c>
      <c r="I160" s="29">
        <v>0</v>
      </c>
      <c r="J160" s="29">
        <v>2502</v>
      </c>
      <c r="K160" s="29">
        <v>0</v>
      </c>
      <c r="L160" s="29">
        <v>2502</v>
      </c>
      <c r="M160" s="29">
        <v>0</v>
      </c>
      <c r="N160" s="42" t="s">
        <v>15</v>
      </c>
      <c r="O160" s="29">
        <v>10</v>
      </c>
    </row>
    <row r="161" spans="1:15" x14ac:dyDescent="0.4">
      <c r="A161" s="26">
        <v>690</v>
      </c>
      <c r="B161" s="33" t="s">
        <v>569</v>
      </c>
      <c r="C161" s="42" t="s">
        <v>663</v>
      </c>
      <c r="D161" s="28">
        <v>39051</v>
      </c>
      <c r="E161" s="75">
        <f t="shared" si="20"/>
        <v>12.58904109589041</v>
      </c>
      <c r="F161" s="29">
        <v>988</v>
      </c>
      <c r="G161" s="29">
        <f t="shared" ref="G161:G173" si="22">E161*H161</f>
        <v>710.7412915851271</v>
      </c>
      <c r="H161" s="29">
        <f t="shared" ref="H161:H173" si="23">F161/C161</f>
        <v>56.457142857142856</v>
      </c>
      <c r="I161" s="29">
        <f t="shared" ref="I161:I173" si="24">F161-G161</f>
        <v>277.2587084148729</v>
      </c>
      <c r="J161" s="29">
        <v>988</v>
      </c>
      <c r="K161" s="29">
        <v>0</v>
      </c>
      <c r="L161" s="29">
        <v>988</v>
      </c>
      <c r="M161" s="29">
        <v>0</v>
      </c>
      <c r="N161" s="42" t="s">
        <v>15</v>
      </c>
      <c r="O161" s="29">
        <v>5</v>
      </c>
    </row>
    <row r="162" spans="1:15" x14ac:dyDescent="0.4">
      <c r="A162" s="26">
        <v>709</v>
      </c>
      <c r="B162" s="33" t="s">
        <v>591</v>
      </c>
      <c r="C162" s="42" t="s">
        <v>663</v>
      </c>
      <c r="D162" s="28">
        <v>40224</v>
      </c>
      <c r="E162" s="75">
        <f t="shared" si="20"/>
        <v>9.375342465753425</v>
      </c>
      <c r="F162" s="29">
        <v>2630</v>
      </c>
      <c r="G162" s="29">
        <f t="shared" si="22"/>
        <v>1408.9800391389433</v>
      </c>
      <c r="H162" s="29">
        <f t="shared" si="23"/>
        <v>150.28571428571428</v>
      </c>
      <c r="I162" s="29">
        <f t="shared" si="24"/>
        <v>1221.0199608610567</v>
      </c>
      <c r="J162" s="29">
        <v>2213</v>
      </c>
      <c r="K162" s="29">
        <v>263</v>
      </c>
      <c r="L162" s="29">
        <v>2476</v>
      </c>
      <c r="M162" s="29">
        <v>154</v>
      </c>
      <c r="N162" s="42" t="s">
        <v>15</v>
      </c>
      <c r="O162" s="29">
        <v>10</v>
      </c>
    </row>
    <row r="163" spans="1:15" x14ac:dyDescent="0.4">
      <c r="A163" s="26">
        <v>711</v>
      </c>
      <c r="B163" s="33" t="s">
        <v>593</v>
      </c>
      <c r="C163" s="42" t="s">
        <v>663</v>
      </c>
      <c r="D163" s="28">
        <v>40678</v>
      </c>
      <c r="E163" s="75">
        <f t="shared" si="20"/>
        <v>8.131506849315068</v>
      </c>
      <c r="F163" s="29">
        <v>3390</v>
      </c>
      <c r="G163" s="29">
        <f t="shared" si="22"/>
        <v>1575.1890410958904</v>
      </c>
      <c r="H163" s="29">
        <f t="shared" si="23"/>
        <v>193.71428571428572</v>
      </c>
      <c r="I163" s="29">
        <f t="shared" si="24"/>
        <v>1814.8109589041096</v>
      </c>
      <c r="J163" s="29">
        <v>2430</v>
      </c>
      <c r="K163" s="29">
        <v>339</v>
      </c>
      <c r="L163" s="29">
        <v>2769</v>
      </c>
      <c r="M163" s="29">
        <v>621</v>
      </c>
      <c r="N163" s="42" t="s">
        <v>15</v>
      </c>
      <c r="O163" s="29">
        <v>10</v>
      </c>
    </row>
    <row r="164" spans="1:15" x14ac:dyDescent="0.4">
      <c r="A164" s="26">
        <v>716</v>
      </c>
      <c r="B164" s="33" t="s">
        <v>597</v>
      </c>
      <c r="C164" s="42" t="s">
        <v>663</v>
      </c>
      <c r="D164" s="28">
        <v>40801</v>
      </c>
      <c r="E164" s="75">
        <f t="shared" si="20"/>
        <v>7.7945205479452051</v>
      </c>
      <c r="F164" s="29">
        <v>963</v>
      </c>
      <c r="G164" s="29">
        <f t="shared" si="22"/>
        <v>428.92133072407046</v>
      </c>
      <c r="H164" s="29">
        <f t="shared" si="23"/>
        <v>55.028571428571432</v>
      </c>
      <c r="I164" s="29">
        <f t="shared" si="24"/>
        <v>534.07866927592954</v>
      </c>
      <c r="J164" s="29">
        <v>963</v>
      </c>
      <c r="K164" s="29">
        <v>0</v>
      </c>
      <c r="L164" s="29">
        <v>963</v>
      </c>
      <c r="M164" s="29">
        <v>0</v>
      </c>
      <c r="N164" s="42" t="s">
        <v>15</v>
      </c>
      <c r="O164" s="29">
        <v>5</v>
      </c>
    </row>
    <row r="165" spans="1:15" x14ac:dyDescent="0.4">
      <c r="A165" s="26">
        <v>490</v>
      </c>
      <c r="B165" s="27" t="s">
        <v>434</v>
      </c>
      <c r="C165" s="42" t="s">
        <v>663</v>
      </c>
      <c r="D165" s="28">
        <v>40831</v>
      </c>
      <c r="E165" s="75">
        <f t="shared" si="20"/>
        <v>7.7123287671232879</v>
      </c>
      <c r="F165" s="32">
        <v>7558</v>
      </c>
      <c r="G165" s="29">
        <f t="shared" si="22"/>
        <v>3330.8446183953033</v>
      </c>
      <c r="H165" s="29">
        <f t="shared" si="23"/>
        <v>431.8857142857143</v>
      </c>
      <c r="I165" s="29">
        <f t="shared" si="24"/>
        <v>4227.1553816046962</v>
      </c>
      <c r="J165" s="32">
        <v>5101.6000000000004</v>
      </c>
      <c r="K165" s="32">
        <v>755.8</v>
      </c>
      <c r="L165" s="32">
        <v>5857.4</v>
      </c>
      <c r="M165" s="32">
        <v>1700.6</v>
      </c>
      <c r="N165" s="42" t="s">
        <v>15</v>
      </c>
      <c r="O165" s="29">
        <v>10</v>
      </c>
    </row>
    <row r="166" spans="1:15" x14ac:dyDescent="0.4">
      <c r="A166" s="26">
        <v>717</v>
      </c>
      <c r="B166" s="33" t="s">
        <v>598</v>
      </c>
      <c r="C166" s="42" t="s">
        <v>663</v>
      </c>
      <c r="D166" s="28">
        <v>41014</v>
      </c>
      <c r="E166" s="75">
        <f t="shared" si="20"/>
        <v>7.2109589041095887</v>
      </c>
      <c r="F166" s="29">
        <v>750</v>
      </c>
      <c r="G166" s="29">
        <f t="shared" si="22"/>
        <v>309.04109589041093</v>
      </c>
      <c r="H166" s="29">
        <f t="shared" si="23"/>
        <v>42.857142857142854</v>
      </c>
      <c r="I166" s="29">
        <f t="shared" si="24"/>
        <v>440.95890410958907</v>
      </c>
      <c r="J166" s="29">
        <v>750</v>
      </c>
      <c r="K166" s="29">
        <v>0</v>
      </c>
      <c r="L166" s="29">
        <v>750</v>
      </c>
      <c r="M166" s="29">
        <v>0</v>
      </c>
      <c r="N166" s="42" t="s">
        <v>15</v>
      </c>
      <c r="O166" s="29">
        <v>5</v>
      </c>
    </row>
    <row r="167" spans="1:15" x14ac:dyDescent="0.4">
      <c r="A167" s="26">
        <v>456</v>
      </c>
      <c r="B167" s="33" t="s">
        <v>400</v>
      </c>
      <c r="C167" s="42" t="s">
        <v>663</v>
      </c>
      <c r="D167" s="28">
        <v>41075</v>
      </c>
      <c r="E167" s="75">
        <f t="shared" si="20"/>
        <v>7.043835616438356</v>
      </c>
      <c r="F167" s="29">
        <v>8599</v>
      </c>
      <c r="G167" s="29">
        <f t="shared" si="22"/>
        <v>3461.1395694716243</v>
      </c>
      <c r="H167" s="29">
        <f t="shared" si="23"/>
        <v>491.37142857142857</v>
      </c>
      <c r="I167" s="29">
        <f t="shared" si="24"/>
        <v>5137.8604305283752</v>
      </c>
      <c r="J167" s="29">
        <v>3487.54</v>
      </c>
      <c r="K167" s="29">
        <v>573.27</v>
      </c>
      <c r="L167" s="29">
        <v>4060.81</v>
      </c>
      <c r="M167" s="29">
        <v>4538.1899999999996</v>
      </c>
      <c r="N167" s="42" t="s">
        <v>15</v>
      </c>
      <c r="O167" s="29">
        <v>15</v>
      </c>
    </row>
    <row r="168" spans="1:15" x14ac:dyDescent="0.4">
      <c r="A168" s="26">
        <v>491</v>
      </c>
      <c r="B168" s="27" t="s">
        <v>435</v>
      </c>
      <c r="C168" s="42" t="s">
        <v>663</v>
      </c>
      <c r="D168" s="28">
        <v>41440</v>
      </c>
      <c r="E168" s="75">
        <f t="shared" si="20"/>
        <v>6.043835616438356</v>
      </c>
      <c r="F168" s="29">
        <v>3632</v>
      </c>
      <c r="G168" s="29">
        <f t="shared" si="22"/>
        <v>1254.3549119373777</v>
      </c>
      <c r="H168" s="29">
        <f t="shared" si="23"/>
        <v>207.54285714285714</v>
      </c>
      <c r="I168" s="29">
        <f t="shared" si="24"/>
        <v>2377.6450880626226</v>
      </c>
      <c r="J168" s="29">
        <v>3632</v>
      </c>
      <c r="K168" s="29">
        <v>0</v>
      </c>
      <c r="L168" s="29">
        <v>3632</v>
      </c>
      <c r="M168" s="29">
        <v>0</v>
      </c>
      <c r="N168" s="42" t="s">
        <v>15</v>
      </c>
      <c r="O168" s="29">
        <v>5</v>
      </c>
    </row>
    <row r="169" spans="1:15" x14ac:dyDescent="0.4">
      <c r="A169" s="26">
        <v>494</v>
      </c>
      <c r="B169" s="27" t="s">
        <v>437</v>
      </c>
      <c r="C169" s="42" t="s">
        <v>663</v>
      </c>
      <c r="D169" s="28">
        <v>41547</v>
      </c>
      <c r="E169" s="75">
        <f t="shared" si="20"/>
        <v>5.7506849315068491</v>
      </c>
      <c r="F169" s="29">
        <v>7924</v>
      </c>
      <c r="G169" s="29">
        <f t="shared" si="22"/>
        <v>2603.9101369863015</v>
      </c>
      <c r="H169" s="29">
        <f t="shared" si="23"/>
        <v>452.8</v>
      </c>
      <c r="I169" s="29">
        <f t="shared" si="24"/>
        <v>5320.0898630136981</v>
      </c>
      <c r="J169" s="29">
        <v>3763.8</v>
      </c>
      <c r="K169" s="29">
        <v>792.4</v>
      </c>
      <c r="L169" s="29">
        <v>4556.2</v>
      </c>
      <c r="M169" s="29">
        <v>3367.8</v>
      </c>
      <c r="N169" s="42" t="s">
        <v>15</v>
      </c>
      <c r="O169" s="29">
        <v>10</v>
      </c>
    </row>
    <row r="170" spans="1:15" x14ac:dyDescent="0.4">
      <c r="A170" s="26">
        <v>496</v>
      </c>
      <c r="B170" s="27" t="s">
        <v>439</v>
      </c>
      <c r="C170" s="42" t="s">
        <v>663</v>
      </c>
      <c r="D170" s="28">
        <v>41759</v>
      </c>
      <c r="E170" s="75">
        <f t="shared" si="20"/>
        <v>5.1698630136986301</v>
      </c>
      <c r="F170" s="29">
        <v>3293</v>
      </c>
      <c r="G170" s="29">
        <f t="shared" si="22"/>
        <v>972.8205088062623</v>
      </c>
      <c r="H170" s="29">
        <f t="shared" si="23"/>
        <v>188.17142857142858</v>
      </c>
      <c r="I170" s="29">
        <f t="shared" si="24"/>
        <v>2320.1794911937377</v>
      </c>
      <c r="J170" s="29">
        <v>915.06</v>
      </c>
      <c r="K170" s="29">
        <v>219.53</v>
      </c>
      <c r="L170" s="29">
        <v>1134.5899999999999</v>
      </c>
      <c r="M170" s="29">
        <v>2158.41</v>
      </c>
      <c r="N170" s="42" t="s">
        <v>15</v>
      </c>
      <c r="O170" s="29">
        <v>15</v>
      </c>
    </row>
    <row r="171" spans="1:15" x14ac:dyDescent="0.4">
      <c r="A171" s="26">
        <v>720</v>
      </c>
      <c r="B171" s="33" t="s">
        <v>601</v>
      </c>
      <c r="C171" s="42" t="s">
        <v>663</v>
      </c>
      <c r="D171" s="28">
        <v>41912</v>
      </c>
      <c r="E171" s="75">
        <f t="shared" si="20"/>
        <v>4.7506849315068491</v>
      </c>
      <c r="F171" s="29">
        <v>52993</v>
      </c>
      <c r="G171" s="29">
        <f t="shared" si="22"/>
        <v>14385.888375733854</v>
      </c>
      <c r="H171" s="29">
        <f t="shared" si="23"/>
        <v>3028.1714285714284</v>
      </c>
      <c r="I171" s="29">
        <f t="shared" si="24"/>
        <v>38607.111624266145</v>
      </c>
      <c r="J171" s="29">
        <v>13248.74</v>
      </c>
      <c r="K171" s="29">
        <v>3532.87</v>
      </c>
      <c r="L171" s="29">
        <v>16781.61</v>
      </c>
      <c r="M171" s="29">
        <v>36211.39</v>
      </c>
      <c r="N171" s="42" t="s">
        <v>15</v>
      </c>
      <c r="O171" s="29">
        <v>15</v>
      </c>
    </row>
    <row r="172" spans="1:15" x14ac:dyDescent="0.4">
      <c r="A172" s="26">
        <v>723</v>
      </c>
      <c r="B172" s="33" t="s">
        <v>604</v>
      </c>
      <c r="C172" s="42" t="s">
        <v>663</v>
      </c>
      <c r="D172" s="28">
        <v>42185</v>
      </c>
      <c r="E172" s="75">
        <f t="shared" si="20"/>
        <v>4.0027397260273974</v>
      </c>
      <c r="F172" s="29">
        <v>1325</v>
      </c>
      <c r="G172" s="29">
        <f t="shared" si="22"/>
        <v>303.06457925636005</v>
      </c>
      <c r="H172" s="29">
        <f t="shared" si="23"/>
        <v>75.714285714285708</v>
      </c>
      <c r="I172" s="29">
        <f t="shared" si="24"/>
        <v>1021.93542074364</v>
      </c>
      <c r="J172" s="29">
        <v>795</v>
      </c>
      <c r="K172" s="29">
        <v>265</v>
      </c>
      <c r="L172" s="29">
        <v>1060</v>
      </c>
      <c r="M172" s="29">
        <v>265</v>
      </c>
      <c r="N172" s="42" t="s">
        <v>15</v>
      </c>
      <c r="O172" s="29">
        <v>5</v>
      </c>
    </row>
    <row r="173" spans="1:15" x14ac:dyDescent="0.4">
      <c r="A173" s="26">
        <v>726</v>
      </c>
      <c r="B173" s="33" t="s">
        <v>606</v>
      </c>
      <c r="C173" s="42" t="s">
        <v>663</v>
      </c>
      <c r="D173" s="28">
        <v>42551</v>
      </c>
      <c r="E173" s="75">
        <f t="shared" si="20"/>
        <v>3</v>
      </c>
      <c r="F173" s="29">
        <v>2299</v>
      </c>
      <c r="G173" s="29">
        <f t="shared" si="22"/>
        <v>394.1142857142857</v>
      </c>
      <c r="H173" s="29">
        <f t="shared" si="23"/>
        <v>131.37142857142857</v>
      </c>
      <c r="I173" s="29">
        <f t="shared" si="24"/>
        <v>1904.8857142857144</v>
      </c>
      <c r="J173" s="29">
        <v>459.8</v>
      </c>
      <c r="K173" s="29">
        <v>229.9</v>
      </c>
      <c r="L173" s="29">
        <v>689.7</v>
      </c>
      <c r="M173" s="29">
        <v>1609.3</v>
      </c>
      <c r="N173" s="42" t="s">
        <v>15</v>
      </c>
      <c r="O173" s="29">
        <v>10</v>
      </c>
    </row>
    <row r="174" spans="1:15" x14ac:dyDescent="0.4">
      <c r="A174" s="22" t="s">
        <v>679</v>
      </c>
    </row>
    <row r="175" spans="1:15" x14ac:dyDescent="0.4">
      <c r="A175" s="26">
        <v>540</v>
      </c>
      <c r="B175" s="27" t="s">
        <v>480</v>
      </c>
      <c r="C175" s="42" t="s">
        <v>655</v>
      </c>
      <c r="D175" s="28">
        <v>33785</v>
      </c>
      <c r="E175" s="75">
        <f t="shared" ref="E175:E185" si="25">(B$2-D175)/365</f>
        <v>27.016438356164382</v>
      </c>
      <c r="F175" s="29">
        <v>3779</v>
      </c>
      <c r="G175" s="29">
        <f t="shared" ref="G175:G181" si="26">F175</f>
        <v>3779</v>
      </c>
      <c r="H175" s="29">
        <v>0</v>
      </c>
      <c r="I175" s="29">
        <v>0</v>
      </c>
      <c r="J175" s="29">
        <v>2978.04</v>
      </c>
      <c r="K175" s="29">
        <v>114.52</v>
      </c>
      <c r="L175" s="29">
        <v>3092.56</v>
      </c>
      <c r="M175" s="29">
        <v>686.44</v>
      </c>
      <c r="N175" s="42" t="s">
        <v>15</v>
      </c>
      <c r="O175" s="29">
        <v>33</v>
      </c>
    </row>
    <row r="176" spans="1:15" x14ac:dyDescent="0.4">
      <c r="A176" s="26">
        <v>418</v>
      </c>
      <c r="B176" s="33" t="s">
        <v>365</v>
      </c>
      <c r="C176" s="42" t="s">
        <v>655</v>
      </c>
      <c r="D176" s="28">
        <v>34303</v>
      </c>
      <c r="E176" s="75">
        <f t="shared" si="25"/>
        <v>25.597260273972601</v>
      </c>
      <c r="F176" s="29">
        <v>1250</v>
      </c>
      <c r="G176" s="29">
        <f t="shared" si="26"/>
        <v>1250</v>
      </c>
      <c r="H176" s="29">
        <v>0</v>
      </c>
      <c r="I176" s="29">
        <v>0</v>
      </c>
      <c r="J176" s="29">
        <v>1250</v>
      </c>
      <c r="K176" s="29">
        <v>0</v>
      </c>
      <c r="L176" s="29">
        <v>1250</v>
      </c>
      <c r="M176" s="29">
        <v>0</v>
      </c>
      <c r="N176" s="42" t="s">
        <v>15</v>
      </c>
      <c r="O176" s="29">
        <v>15</v>
      </c>
    </row>
    <row r="177" spans="1:15" x14ac:dyDescent="0.4">
      <c r="A177" s="26">
        <v>549</v>
      </c>
      <c r="B177" s="27" t="s">
        <v>489</v>
      </c>
      <c r="C177" s="42" t="s">
        <v>655</v>
      </c>
      <c r="D177" s="28">
        <v>34507</v>
      </c>
      <c r="E177" s="75">
        <f t="shared" si="25"/>
        <v>25.038356164383561</v>
      </c>
      <c r="F177" s="29">
        <v>2298</v>
      </c>
      <c r="G177" s="29">
        <f t="shared" si="26"/>
        <v>2298</v>
      </c>
      <c r="H177" s="29">
        <v>0</v>
      </c>
      <c r="I177" s="29">
        <v>0</v>
      </c>
      <c r="J177" s="29">
        <v>1671.28</v>
      </c>
      <c r="K177" s="29">
        <v>69.64</v>
      </c>
      <c r="L177" s="29">
        <v>1740.92</v>
      </c>
      <c r="M177" s="29">
        <v>557.08000000000004</v>
      </c>
      <c r="N177" s="42" t="s">
        <v>15</v>
      </c>
      <c r="O177" s="29">
        <v>33</v>
      </c>
    </row>
    <row r="178" spans="1:15" x14ac:dyDescent="0.4">
      <c r="A178" s="26">
        <v>550</v>
      </c>
      <c r="B178" s="27" t="s">
        <v>490</v>
      </c>
      <c r="C178" s="42" t="s">
        <v>655</v>
      </c>
      <c r="D178" s="28">
        <v>34507</v>
      </c>
      <c r="E178" s="75">
        <f t="shared" si="25"/>
        <v>25.038356164383561</v>
      </c>
      <c r="F178" s="29">
        <v>1109</v>
      </c>
      <c r="G178" s="29">
        <f t="shared" si="26"/>
        <v>1109</v>
      </c>
      <c r="H178" s="29">
        <v>0</v>
      </c>
      <c r="I178" s="29">
        <v>0</v>
      </c>
      <c r="J178" s="29">
        <v>806.22</v>
      </c>
      <c r="K178" s="29">
        <v>33.61</v>
      </c>
      <c r="L178" s="29">
        <v>839.83</v>
      </c>
      <c r="M178" s="29">
        <v>269.17</v>
      </c>
      <c r="N178" s="42" t="s">
        <v>15</v>
      </c>
      <c r="O178" s="29">
        <v>33</v>
      </c>
    </row>
    <row r="179" spans="1:15" x14ac:dyDescent="0.4">
      <c r="A179" s="26">
        <v>555</v>
      </c>
      <c r="B179" s="27" t="s">
        <v>495</v>
      </c>
      <c r="C179" s="42" t="s">
        <v>655</v>
      </c>
      <c r="D179" s="28">
        <v>34516</v>
      </c>
      <c r="E179" s="75">
        <f t="shared" si="25"/>
        <v>25.013698630136986</v>
      </c>
      <c r="F179" s="29">
        <v>640</v>
      </c>
      <c r="G179" s="29">
        <f t="shared" si="26"/>
        <v>640</v>
      </c>
      <c r="H179" s="29">
        <v>0</v>
      </c>
      <c r="I179" s="29">
        <v>0</v>
      </c>
      <c r="J179" s="29">
        <v>465.78</v>
      </c>
      <c r="K179" s="29">
        <v>19.39</v>
      </c>
      <c r="L179" s="29">
        <v>485.17</v>
      </c>
      <c r="M179" s="29">
        <v>154.83000000000001</v>
      </c>
      <c r="N179" s="42" t="s">
        <v>15</v>
      </c>
      <c r="O179" s="29">
        <v>33</v>
      </c>
    </row>
    <row r="180" spans="1:15" x14ac:dyDescent="0.4">
      <c r="A180" s="26">
        <v>300</v>
      </c>
      <c r="B180" s="27" t="s">
        <v>674</v>
      </c>
      <c r="C180" s="42" t="s">
        <v>655</v>
      </c>
      <c r="D180" s="28">
        <v>35164</v>
      </c>
      <c r="E180" s="75">
        <f t="shared" si="25"/>
        <v>23.238356164383561</v>
      </c>
      <c r="F180" s="29">
        <v>56445</v>
      </c>
      <c r="G180" s="29">
        <f t="shared" si="26"/>
        <v>56445</v>
      </c>
      <c r="H180" s="29">
        <v>0</v>
      </c>
      <c r="I180" s="29">
        <v>0</v>
      </c>
      <c r="J180" s="29">
        <v>31397.26</v>
      </c>
      <c r="K180" s="29">
        <v>1411.13</v>
      </c>
      <c r="L180" s="29">
        <v>32808.39</v>
      </c>
      <c r="M180" s="29">
        <v>23636.61</v>
      </c>
      <c r="N180" s="42" t="s">
        <v>15</v>
      </c>
      <c r="O180" s="29">
        <v>40</v>
      </c>
    </row>
    <row r="181" spans="1:15" x14ac:dyDescent="0.4">
      <c r="A181" s="26">
        <v>419</v>
      </c>
      <c r="B181" s="33" t="s">
        <v>366</v>
      </c>
      <c r="C181" s="42" t="s">
        <v>655</v>
      </c>
      <c r="D181" s="28">
        <v>36326</v>
      </c>
      <c r="E181" s="75">
        <f t="shared" si="25"/>
        <v>20.054794520547944</v>
      </c>
      <c r="F181" s="29">
        <v>4482</v>
      </c>
      <c r="G181" s="29">
        <f t="shared" si="26"/>
        <v>4482</v>
      </c>
      <c r="H181" s="29">
        <v>0</v>
      </c>
      <c r="I181" s="29">
        <v>0</v>
      </c>
      <c r="J181" s="29">
        <v>4482</v>
      </c>
      <c r="K181" s="29">
        <v>0</v>
      </c>
      <c r="L181" s="29">
        <v>4482</v>
      </c>
      <c r="M181" s="29">
        <v>0</v>
      </c>
      <c r="N181" s="42" t="s">
        <v>15</v>
      </c>
      <c r="O181" s="29">
        <v>10</v>
      </c>
    </row>
    <row r="182" spans="1:15" x14ac:dyDescent="0.4">
      <c r="A182" s="26">
        <v>422</v>
      </c>
      <c r="B182" s="33" t="s">
        <v>369</v>
      </c>
      <c r="C182" s="42" t="s">
        <v>655</v>
      </c>
      <c r="D182" s="28">
        <v>37033</v>
      </c>
      <c r="E182" s="75">
        <f t="shared" si="25"/>
        <v>18.117808219178084</v>
      </c>
      <c r="F182" s="29">
        <v>37630</v>
      </c>
      <c r="G182" s="29">
        <f t="shared" ref="G182:G185" si="27">E182*H182</f>
        <v>34088.656164383567</v>
      </c>
      <c r="H182" s="29">
        <f t="shared" ref="H182:H185" si="28">F182/C182</f>
        <v>1881.5</v>
      </c>
      <c r="I182" s="29">
        <f t="shared" ref="I182:I185" si="29">F182-G182</f>
        <v>3541.3438356164334</v>
      </c>
      <c r="J182" s="29">
        <v>37630</v>
      </c>
      <c r="K182" s="29">
        <v>0</v>
      </c>
      <c r="L182" s="29">
        <v>37630</v>
      </c>
      <c r="M182" s="29">
        <v>0</v>
      </c>
      <c r="N182" s="42" t="s">
        <v>15</v>
      </c>
      <c r="O182" s="29">
        <v>15</v>
      </c>
    </row>
    <row r="183" spans="1:15" x14ac:dyDescent="0.4">
      <c r="A183" s="26">
        <v>484</v>
      </c>
      <c r="B183" s="27" t="s">
        <v>428</v>
      </c>
      <c r="C183" s="42" t="s">
        <v>655</v>
      </c>
      <c r="D183" s="28">
        <v>37566</v>
      </c>
      <c r="E183" s="75">
        <f t="shared" si="25"/>
        <v>16.657534246575342</v>
      </c>
      <c r="F183" s="29">
        <v>995</v>
      </c>
      <c r="G183" s="29">
        <f t="shared" si="27"/>
        <v>828.71232876712327</v>
      </c>
      <c r="H183" s="29">
        <f t="shared" si="28"/>
        <v>49.75</v>
      </c>
      <c r="I183" s="29">
        <f t="shared" si="29"/>
        <v>166.28767123287673</v>
      </c>
      <c r="J183" s="29">
        <v>995</v>
      </c>
      <c r="K183" s="29">
        <v>0</v>
      </c>
      <c r="L183" s="29">
        <v>995</v>
      </c>
      <c r="M183" s="29">
        <v>0</v>
      </c>
      <c r="N183" s="42" t="s">
        <v>15</v>
      </c>
      <c r="O183" s="29">
        <v>10</v>
      </c>
    </row>
    <row r="184" spans="1:15" x14ac:dyDescent="0.4">
      <c r="A184" s="26">
        <v>31</v>
      </c>
      <c r="B184" s="27" t="s">
        <v>44</v>
      </c>
      <c r="C184" s="42" t="s">
        <v>655</v>
      </c>
      <c r="D184" s="28">
        <v>41409</v>
      </c>
      <c r="E184" s="75">
        <f t="shared" si="25"/>
        <v>6.1287671232876715</v>
      </c>
      <c r="F184" s="29">
        <v>4000</v>
      </c>
      <c r="G184" s="29">
        <f t="shared" si="27"/>
        <v>1225.7534246575342</v>
      </c>
      <c r="H184" s="29">
        <f t="shared" si="28"/>
        <v>200</v>
      </c>
      <c r="I184" s="29">
        <f t="shared" si="29"/>
        <v>2774.2465753424658</v>
      </c>
      <c r="J184" s="29">
        <v>4000</v>
      </c>
      <c r="K184" s="29">
        <v>0</v>
      </c>
      <c r="L184" s="29">
        <v>4000</v>
      </c>
      <c r="M184" s="29">
        <v>0</v>
      </c>
      <c r="N184" s="42" t="s">
        <v>15</v>
      </c>
      <c r="O184" s="29">
        <v>5</v>
      </c>
    </row>
    <row r="185" spans="1:15" x14ac:dyDescent="0.4">
      <c r="A185" s="26">
        <v>762</v>
      </c>
      <c r="B185" s="27" t="s">
        <v>446</v>
      </c>
      <c r="C185" s="42" t="s">
        <v>655</v>
      </c>
      <c r="D185" s="28">
        <v>43516</v>
      </c>
      <c r="E185" s="75">
        <f t="shared" si="25"/>
        <v>0.35616438356164382</v>
      </c>
      <c r="F185" s="32">
        <v>17845</v>
      </c>
      <c r="G185" s="29">
        <f t="shared" si="27"/>
        <v>317.78767123287668</v>
      </c>
      <c r="H185" s="29">
        <f t="shared" si="28"/>
        <v>892.25</v>
      </c>
      <c r="I185" s="29">
        <f t="shared" si="29"/>
        <v>17527.212328767124</v>
      </c>
      <c r="J185" s="32">
        <v>0</v>
      </c>
      <c r="K185" s="32">
        <v>594.83000000000004</v>
      </c>
      <c r="L185" s="32">
        <v>594.83000000000004</v>
      </c>
      <c r="M185" s="32">
        <v>17250.169999999998</v>
      </c>
      <c r="N185" s="46" t="s">
        <v>15</v>
      </c>
      <c r="O185" s="29">
        <v>10</v>
      </c>
    </row>
    <row r="187" spans="1:15" ht="13.5" thickBot="1" x14ac:dyDescent="0.45">
      <c r="A187" s="142" t="s">
        <v>636</v>
      </c>
      <c r="B187" s="142"/>
      <c r="C187" s="142"/>
      <c r="D187" s="142"/>
      <c r="E187" s="61"/>
      <c r="F187" s="38">
        <f>SUM(F6:F185)</f>
        <v>10971980.459999999</v>
      </c>
      <c r="G187" s="38">
        <f t="shared" ref="G187:I187" si="30">SUM(G6:G185)</f>
        <v>8040672.7820237009</v>
      </c>
      <c r="H187" s="38">
        <f t="shared" si="30"/>
        <v>254190.01910173157</v>
      </c>
      <c r="I187" s="38">
        <f t="shared" si="30"/>
        <v>2931307.6779762977</v>
      </c>
      <c r="J187" s="38">
        <f>SUM(J6:J185)</f>
        <v>7389253.6900000023</v>
      </c>
      <c r="K187" s="38">
        <f>SUM(K6:K185)</f>
        <v>281775.32000000018</v>
      </c>
      <c r="L187" s="38">
        <f>SUM(L6:L185)</f>
        <v>7671029.0099999979</v>
      </c>
      <c r="M187" s="38">
        <f>SUM(M6:M185)</f>
        <v>3300951.4499999988</v>
      </c>
      <c r="N187" s="42"/>
      <c r="O187" s="29"/>
    </row>
    <row r="188" spans="1:15" ht="13.5" thickTop="1" x14ac:dyDescent="0.4">
      <c r="B188" s="33"/>
      <c r="C188" s="85"/>
      <c r="D188" s="28"/>
      <c r="E188" s="28"/>
      <c r="F188" s="32"/>
      <c r="G188" s="32"/>
      <c r="H188" s="32"/>
      <c r="I188" s="32"/>
      <c r="J188" s="32"/>
      <c r="K188" s="32"/>
      <c r="L188" s="32"/>
      <c r="M188" s="32"/>
      <c r="N188" s="42"/>
      <c r="O188" s="29"/>
    </row>
    <row r="189" spans="1:15" x14ac:dyDescent="0.4">
      <c r="A189" s="25" t="s">
        <v>447</v>
      </c>
    </row>
    <row r="190" spans="1:15" x14ac:dyDescent="0.4">
      <c r="A190" s="26">
        <v>501</v>
      </c>
      <c r="B190" s="27" t="s">
        <v>448</v>
      </c>
      <c r="C190" s="42" t="s">
        <v>653</v>
      </c>
      <c r="D190" s="28">
        <v>17533</v>
      </c>
      <c r="E190" s="75">
        <f t="shared" ref="E190:E253" si="31">(B$2-D190)/365</f>
        <v>71.542465753424651</v>
      </c>
      <c r="F190" s="29">
        <v>45083</v>
      </c>
      <c r="G190" s="29">
        <f t="shared" ref="G190:G193" si="32">F190</f>
        <v>45083</v>
      </c>
      <c r="H190" s="29">
        <v>0</v>
      </c>
      <c r="I190" s="29">
        <v>0</v>
      </c>
      <c r="J190" s="29">
        <v>45083</v>
      </c>
      <c r="K190" s="29">
        <v>0</v>
      </c>
      <c r="L190" s="29">
        <v>45083</v>
      </c>
      <c r="M190" s="29">
        <v>0</v>
      </c>
      <c r="N190" s="42" t="s">
        <v>15</v>
      </c>
      <c r="O190" s="29">
        <v>33</v>
      </c>
    </row>
    <row r="191" spans="1:15" x14ac:dyDescent="0.4">
      <c r="A191" s="26">
        <v>502</v>
      </c>
      <c r="B191" s="27" t="s">
        <v>448</v>
      </c>
      <c r="C191" s="42" t="s">
        <v>653</v>
      </c>
      <c r="D191" s="28">
        <v>20455</v>
      </c>
      <c r="E191" s="75">
        <f t="shared" si="31"/>
        <v>63.536986301369865</v>
      </c>
      <c r="F191" s="29">
        <v>340</v>
      </c>
      <c r="G191" s="29">
        <f t="shared" si="32"/>
        <v>340</v>
      </c>
      <c r="H191" s="29">
        <v>0</v>
      </c>
      <c r="I191" s="29">
        <v>0</v>
      </c>
      <c r="J191" s="29">
        <v>340</v>
      </c>
      <c r="K191" s="29">
        <v>0</v>
      </c>
      <c r="L191" s="29">
        <v>340</v>
      </c>
      <c r="M191" s="29">
        <v>0</v>
      </c>
      <c r="N191" s="42" t="s">
        <v>15</v>
      </c>
      <c r="O191" s="29">
        <v>33</v>
      </c>
    </row>
    <row r="192" spans="1:15" x14ac:dyDescent="0.4">
      <c r="A192" s="26">
        <v>503</v>
      </c>
      <c r="B192" s="27" t="s">
        <v>448</v>
      </c>
      <c r="C192" s="42" t="s">
        <v>653</v>
      </c>
      <c r="D192" s="28">
        <v>20821</v>
      </c>
      <c r="E192" s="75">
        <f t="shared" si="31"/>
        <v>62.534246575342465</v>
      </c>
      <c r="F192" s="29">
        <v>48124</v>
      </c>
      <c r="G192" s="29">
        <f t="shared" si="32"/>
        <v>48124</v>
      </c>
      <c r="H192" s="29">
        <v>0</v>
      </c>
      <c r="I192" s="29">
        <v>0</v>
      </c>
      <c r="J192" s="29">
        <v>48124</v>
      </c>
      <c r="K192" s="29">
        <v>0</v>
      </c>
      <c r="L192" s="29">
        <v>48124</v>
      </c>
      <c r="M192" s="29">
        <v>0</v>
      </c>
      <c r="N192" s="42" t="s">
        <v>15</v>
      </c>
      <c r="O192" s="29">
        <v>33</v>
      </c>
    </row>
    <row r="193" spans="1:15" x14ac:dyDescent="0.4">
      <c r="A193" s="26">
        <v>504</v>
      </c>
      <c r="B193" s="27" t="s">
        <v>449</v>
      </c>
      <c r="C193" s="42" t="s">
        <v>653</v>
      </c>
      <c r="D193" s="28">
        <v>20821</v>
      </c>
      <c r="E193" s="75">
        <f t="shared" si="31"/>
        <v>62.534246575342465</v>
      </c>
      <c r="F193" s="29">
        <v>24099</v>
      </c>
      <c r="G193" s="29">
        <f t="shared" si="32"/>
        <v>24099</v>
      </c>
      <c r="H193" s="29">
        <v>0</v>
      </c>
      <c r="I193" s="29">
        <v>0</v>
      </c>
      <c r="J193" s="29">
        <v>24099</v>
      </c>
      <c r="K193" s="29">
        <v>0</v>
      </c>
      <c r="L193" s="29">
        <v>24099</v>
      </c>
      <c r="M193" s="29">
        <v>0</v>
      </c>
      <c r="N193" s="42" t="s">
        <v>15</v>
      </c>
      <c r="O193" s="29">
        <v>33</v>
      </c>
    </row>
    <row r="194" spans="1:15" x14ac:dyDescent="0.4">
      <c r="A194" s="26">
        <v>505</v>
      </c>
      <c r="B194" s="27" t="s">
        <v>450</v>
      </c>
      <c r="C194" s="42" t="s">
        <v>653</v>
      </c>
      <c r="D194" s="28">
        <v>21916</v>
      </c>
      <c r="E194" s="75">
        <f t="shared" si="31"/>
        <v>59.534246575342465</v>
      </c>
      <c r="F194" s="29">
        <v>11847</v>
      </c>
      <c r="G194" s="29">
        <f t="shared" ref="G194:G257" si="33">E194*H194</f>
        <v>11284.835506849315</v>
      </c>
      <c r="H194" s="29">
        <f t="shared" ref="H194:H257" si="34">F194/C194</f>
        <v>189.55199999999999</v>
      </c>
      <c r="I194" s="29">
        <f t="shared" ref="I194:I257" si="35">F194-G194</f>
        <v>562.1644931506853</v>
      </c>
      <c r="J194" s="29">
        <v>11847</v>
      </c>
      <c r="K194" s="29">
        <v>0</v>
      </c>
      <c r="L194" s="29">
        <v>11847</v>
      </c>
      <c r="M194" s="29">
        <v>0</v>
      </c>
      <c r="N194" s="42" t="s">
        <v>15</v>
      </c>
      <c r="O194" s="29">
        <v>33</v>
      </c>
    </row>
    <row r="195" spans="1:15" x14ac:dyDescent="0.4">
      <c r="A195" s="26">
        <v>506</v>
      </c>
      <c r="B195" s="27" t="s">
        <v>451</v>
      </c>
      <c r="C195" s="42" t="s">
        <v>653</v>
      </c>
      <c r="D195" s="28">
        <v>21916</v>
      </c>
      <c r="E195" s="75">
        <f t="shared" si="31"/>
        <v>59.534246575342465</v>
      </c>
      <c r="F195" s="29">
        <v>587</v>
      </c>
      <c r="G195" s="29">
        <f t="shared" si="33"/>
        <v>559.1456438356164</v>
      </c>
      <c r="H195" s="29">
        <f t="shared" si="34"/>
        <v>9.3919999999999995</v>
      </c>
      <c r="I195" s="29">
        <f t="shared" si="35"/>
        <v>27.854356164383603</v>
      </c>
      <c r="J195" s="29">
        <v>587</v>
      </c>
      <c r="K195" s="29">
        <v>0</v>
      </c>
      <c r="L195" s="29">
        <v>587</v>
      </c>
      <c r="M195" s="29">
        <v>0</v>
      </c>
      <c r="N195" s="42" t="s">
        <v>15</v>
      </c>
      <c r="O195" s="29">
        <v>33</v>
      </c>
    </row>
    <row r="196" spans="1:15" x14ac:dyDescent="0.4">
      <c r="A196" s="26">
        <v>507</v>
      </c>
      <c r="B196" s="27" t="s">
        <v>452</v>
      </c>
      <c r="C196" s="42" t="s">
        <v>653</v>
      </c>
      <c r="D196" s="28">
        <v>21916</v>
      </c>
      <c r="E196" s="75">
        <f t="shared" si="31"/>
        <v>59.534246575342465</v>
      </c>
      <c r="F196" s="29">
        <v>5683</v>
      </c>
      <c r="G196" s="29">
        <f t="shared" si="33"/>
        <v>5413.3299726027399</v>
      </c>
      <c r="H196" s="29">
        <f t="shared" si="34"/>
        <v>90.927999999999997</v>
      </c>
      <c r="I196" s="29">
        <f t="shared" si="35"/>
        <v>269.67002739726013</v>
      </c>
      <c r="J196" s="29">
        <v>5683</v>
      </c>
      <c r="K196" s="29">
        <v>0</v>
      </c>
      <c r="L196" s="29">
        <v>5683</v>
      </c>
      <c r="M196" s="29">
        <v>0</v>
      </c>
      <c r="N196" s="42" t="s">
        <v>15</v>
      </c>
      <c r="O196" s="29">
        <v>33</v>
      </c>
    </row>
    <row r="197" spans="1:15" x14ac:dyDescent="0.4">
      <c r="A197" s="26">
        <v>508</v>
      </c>
      <c r="B197" s="27" t="s">
        <v>453</v>
      </c>
      <c r="C197" s="42" t="s">
        <v>653</v>
      </c>
      <c r="D197" s="28">
        <v>27395</v>
      </c>
      <c r="E197" s="75">
        <f t="shared" si="31"/>
        <v>44.523287671232879</v>
      </c>
      <c r="F197" s="29">
        <v>95674</v>
      </c>
      <c r="G197" s="29">
        <f t="shared" si="33"/>
        <v>68155.536394520561</v>
      </c>
      <c r="H197" s="29">
        <f t="shared" si="34"/>
        <v>1530.7840000000001</v>
      </c>
      <c r="I197" s="29">
        <f t="shared" si="35"/>
        <v>27518.463605479439</v>
      </c>
      <c r="J197" s="29">
        <v>95674</v>
      </c>
      <c r="K197" s="29">
        <v>0</v>
      </c>
      <c r="L197" s="29">
        <v>95674</v>
      </c>
      <c r="M197" s="29">
        <v>0</v>
      </c>
      <c r="N197" s="42" t="s">
        <v>15</v>
      </c>
      <c r="O197" s="29">
        <v>33</v>
      </c>
    </row>
    <row r="198" spans="1:15" x14ac:dyDescent="0.4">
      <c r="A198" s="26">
        <v>509</v>
      </c>
      <c r="B198" s="27" t="s">
        <v>453</v>
      </c>
      <c r="C198" s="42" t="s">
        <v>653</v>
      </c>
      <c r="D198" s="28">
        <v>27760</v>
      </c>
      <c r="E198" s="75">
        <f t="shared" si="31"/>
        <v>43.523287671232879</v>
      </c>
      <c r="F198" s="29">
        <v>42380</v>
      </c>
      <c r="G198" s="29">
        <f t="shared" si="33"/>
        <v>29512.270904109591</v>
      </c>
      <c r="H198" s="29">
        <f t="shared" si="34"/>
        <v>678.08</v>
      </c>
      <c r="I198" s="29">
        <f t="shared" si="35"/>
        <v>12867.729095890409</v>
      </c>
      <c r="J198" s="29">
        <v>42380</v>
      </c>
      <c r="K198" s="29">
        <v>0</v>
      </c>
      <c r="L198" s="29">
        <v>42380</v>
      </c>
      <c r="M198" s="29">
        <v>0</v>
      </c>
      <c r="N198" s="42" t="s">
        <v>15</v>
      </c>
      <c r="O198" s="29">
        <v>33</v>
      </c>
    </row>
    <row r="199" spans="1:15" x14ac:dyDescent="0.4">
      <c r="A199" s="26">
        <v>510</v>
      </c>
      <c r="B199" s="27" t="s">
        <v>453</v>
      </c>
      <c r="C199" s="42" t="s">
        <v>653</v>
      </c>
      <c r="D199" s="28">
        <v>28126</v>
      </c>
      <c r="E199" s="75">
        <f t="shared" si="31"/>
        <v>42.520547945205479</v>
      </c>
      <c r="F199" s="29">
        <v>15310</v>
      </c>
      <c r="G199" s="29">
        <f t="shared" si="33"/>
        <v>10415.833424657534</v>
      </c>
      <c r="H199" s="29">
        <f t="shared" si="34"/>
        <v>244.96</v>
      </c>
      <c r="I199" s="29">
        <f t="shared" si="35"/>
        <v>4894.1665753424659</v>
      </c>
      <c r="J199" s="29">
        <v>15310</v>
      </c>
      <c r="K199" s="29">
        <v>0</v>
      </c>
      <c r="L199" s="29">
        <v>15310</v>
      </c>
      <c r="M199" s="29">
        <v>0</v>
      </c>
      <c r="N199" s="42" t="s">
        <v>15</v>
      </c>
      <c r="O199" s="29">
        <v>33</v>
      </c>
    </row>
    <row r="200" spans="1:15" x14ac:dyDescent="0.4">
      <c r="A200" s="26">
        <v>511</v>
      </c>
      <c r="B200" s="27" t="s">
        <v>454</v>
      </c>
      <c r="C200" s="42" t="s">
        <v>653</v>
      </c>
      <c r="D200" s="28">
        <v>28491</v>
      </c>
      <c r="E200" s="75">
        <f t="shared" si="31"/>
        <v>41.520547945205479</v>
      </c>
      <c r="F200" s="29">
        <v>13534</v>
      </c>
      <c r="G200" s="29">
        <f t="shared" si="33"/>
        <v>8991.0255342465753</v>
      </c>
      <c r="H200" s="29">
        <f t="shared" si="34"/>
        <v>216.54400000000001</v>
      </c>
      <c r="I200" s="29">
        <f t="shared" si="35"/>
        <v>4542.9744657534247</v>
      </c>
      <c r="J200" s="29">
        <v>13534</v>
      </c>
      <c r="K200" s="29">
        <v>0</v>
      </c>
      <c r="L200" s="29">
        <v>13534</v>
      </c>
      <c r="M200" s="29">
        <v>0</v>
      </c>
      <c r="N200" s="42" t="s">
        <v>15</v>
      </c>
      <c r="O200" s="29">
        <v>33</v>
      </c>
    </row>
    <row r="201" spans="1:15" x14ac:dyDescent="0.4">
      <c r="A201" s="26">
        <v>512</v>
      </c>
      <c r="B201" s="27" t="s">
        <v>455</v>
      </c>
      <c r="C201" s="42" t="s">
        <v>653</v>
      </c>
      <c r="D201" s="28">
        <v>28856</v>
      </c>
      <c r="E201" s="75">
        <f t="shared" si="31"/>
        <v>40.520547945205479</v>
      </c>
      <c r="F201" s="29">
        <v>17588</v>
      </c>
      <c r="G201" s="29">
        <f t="shared" si="33"/>
        <v>11402.806356164385</v>
      </c>
      <c r="H201" s="29">
        <f t="shared" si="34"/>
        <v>281.40800000000002</v>
      </c>
      <c r="I201" s="29">
        <f t="shared" si="35"/>
        <v>6185.1936438356151</v>
      </c>
      <c r="J201" s="29">
        <v>17588</v>
      </c>
      <c r="K201" s="29">
        <v>0</v>
      </c>
      <c r="L201" s="29">
        <v>17588</v>
      </c>
      <c r="M201" s="29">
        <v>0</v>
      </c>
      <c r="N201" s="42" t="s">
        <v>15</v>
      </c>
      <c r="O201" s="29">
        <v>33</v>
      </c>
    </row>
    <row r="202" spans="1:15" x14ac:dyDescent="0.4">
      <c r="A202" s="26">
        <v>513</v>
      </c>
      <c r="B202" s="27" t="s">
        <v>455</v>
      </c>
      <c r="C202" s="42" t="s">
        <v>653</v>
      </c>
      <c r="D202" s="28">
        <v>29587</v>
      </c>
      <c r="E202" s="75">
        <f t="shared" si="31"/>
        <v>38.517808219178079</v>
      </c>
      <c r="F202" s="29">
        <v>34297</v>
      </c>
      <c r="G202" s="29">
        <f t="shared" si="33"/>
        <v>21136.724295890406</v>
      </c>
      <c r="H202" s="29">
        <f t="shared" si="34"/>
        <v>548.75199999999995</v>
      </c>
      <c r="I202" s="29">
        <f t="shared" si="35"/>
        <v>13160.275704109594</v>
      </c>
      <c r="J202" s="29">
        <v>34297</v>
      </c>
      <c r="K202" s="29">
        <v>0</v>
      </c>
      <c r="L202" s="29">
        <v>34297</v>
      </c>
      <c r="M202" s="29">
        <v>0</v>
      </c>
      <c r="N202" s="42" t="s">
        <v>15</v>
      </c>
      <c r="O202" s="29">
        <v>33</v>
      </c>
    </row>
    <row r="203" spans="1:15" x14ac:dyDescent="0.4">
      <c r="A203" s="26">
        <v>514</v>
      </c>
      <c r="B203" s="27" t="s">
        <v>456</v>
      </c>
      <c r="C203" s="42" t="s">
        <v>653</v>
      </c>
      <c r="D203" s="28">
        <v>29952</v>
      </c>
      <c r="E203" s="75">
        <f t="shared" si="31"/>
        <v>37.517808219178079</v>
      </c>
      <c r="F203" s="29">
        <v>14103</v>
      </c>
      <c r="G203" s="29">
        <f t="shared" si="33"/>
        <v>8465.8183890410946</v>
      </c>
      <c r="H203" s="29">
        <f t="shared" si="34"/>
        <v>225.648</v>
      </c>
      <c r="I203" s="29">
        <f t="shared" si="35"/>
        <v>5637.1816109589054</v>
      </c>
      <c r="J203" s="29">
        <v>14103</v>
      </c>
      <c r="K203" s="29">
        <v>0</v>
      </c>
      <c r="L203" s="29">
        <v>14103</v>
      </c>
      <c r="M203" s="29">
        <v>0</v>
      </c>
      <c r="N203" s="42" t="s">
        <v>15</v>
      </c>
      <c r="O203" s="29">
        <v>33</v>
      </c>
    </row>
    <row r="204" spans="1:15" x14ac:dyDescent="0.4">
      <c r="A204" s="26">
        <v>515</v>
      </c>
      <c r="B204" s="27" t="s">
        <v>253</v>
      </c>
      <c r="C204" s="42" t="s">
        <v>653</v>
      </c>
      <c r="D204" s="28">
        <v>30682</v>
      </c>
      <c r="E204" s="75">
        <f t="shared" si="31"/>
        <v>35.517808219178079</v>
      </c>
      <c r="F204" s="29">
        <v>4800</v>
      </c>
      <c r="G204" s="29">
        <f t="shared" si="33"/>
        <v>2727.7676712328762</v>
      </c>
      <c r="H204" s="29">
        <f t="shared" si="34"/>
        <v>76.8</v>
      </c>
      <c r="I204" s="29">
        <f t="shared" si="35"/>
        <v>2072.2323287671238</v>
      </c>
      <c r="J204" s="29">
        <v>4800</v>
      </c>
      <c r="K204" s="29">
        <v>0</v>
      </c>
      <c r="L204" s="29">
        <v>4800</v>
      </c>
      <c r="M204" s="29">
        <v>0</v>
      </c>
      <c r="N204" s="42" t="s">
        <v>15</v>
      </c>
      <c r="O204" s="29">
        <v>33</v>
      </c>
    </row>
    <row r="205" spans="1:15" x14ac:dyDescent="0.4">
      <c r="A205" s="26">
        <v>516</v>
      </c>
      <c r="B205" s="27" t="s">
        <v>457</v>
      </c>
      <c r="C205" s="42" t="s">
        <v>653</v>
      </c>
      <c r="D205" s="28">
        <v>30682</v>
      </c>
      <c r="E205" s="75">
        <f t="shared" si="31"/>
        <v>35.517808219178079</v>
      </c>
      <c r="F205" s="29">
        <v>1600</v>
      </c>
      <c r="G205" s="29">
        <f t="shared" si="33"/>
        <v>909.25589041095884</v>
      </c>
      <c r="H205" s="29">
        <f t="shared" si="34"/>
        <v>25.6</v>
      </c>
      <c r="I205" s="29">
        <f t="shared" si="35"/>
        <v>690.74410958904116</v>
      </c>
      <c r="J205" s="29">
        <v>1600</v>
      </c>
      <c r="K205" s="29">
        <v>0</v>
      </c>
      <c r="L205" s="29">
        <v>1600</v>
      </c>
      <c r="M205" s="29">
        <v>0</v>
      </c>
      <c r="N205" s="42" t="s">
        <v>15</v>
      </c>
      <c r="O205" s="29">
        <v>33</v>
      </c>
    </row>
    <row r="206" spans="1:15" x14ac:dyDescent="0.4">
      <c r="A206" s="26">
        <v>517</v>
      </c>
      <c r="B206" s="27" t="s">
        <v>458</v>
      </c>
      <c r="C206" s="42" t="s">
        <v>653</v>
      </c>
      <c r="D206" s="28">
        <v>30682</v>
      </c>
      <c r="E206" s="75">
        <f t="shared" si="31"/>
        <v>35.517808219178079</v>
      </c>
      <c r="F206" s="29">
        <v>800</v>
      </c>
      <c r="G206" s="29">
        <f t="shared" si="33"/>
        <v>454.62794520547942</v>
      </c>
      <c r="H206" s="29">
        <f t="shared" si="34"/>
        <v>12.8</v>
      </c>
      <c r="I206" s="29">
        <f t="shared" si="35"/>
        <v>345.37205479452058</v>
      </c>
      <c r="J206" s="29">
        <v>800</v>
      </c>
      <c r="K206" s="29">
        <v>0</v>
      </c>
      <c r="L206" s="29">
        <v>800</v>
      </c>
      <c r="M206" s="29">
        <v>0</v>
      </c>
      <c r="N206" s="42" t="s">
        <v>15</v>
      </c>
      <c r="O206" s="29">
        <v>33</v>
      </c>
    </row>
    <row r="207" spans="1:15" x14ac:dyDescent="0.4">
      <c r="A207" s="26">
        <v>518</v>
      </c>
      <c r="B207" s="27" t="s">
        <v>459</v>
      </c>
      <c r="C207" s="42" t="s">
        <v>653</v>
      </c>
      <c r="D207" s="28">
        <v>31048</v>
      </c>
      <c r="E207" s="75">
        <f t="shared" si="31"/>
        <v>34.515068493150686</v>
      </c>
      <c r="F207" s="29">
        <v>8250</v>
      </c>
      <c r="G207" s="29">
        <f t="shared" si="33"/>
        <v>4555.9890410958906</v>
      </c>
      <c r="H207" s="29">
        <f t="shared" si="34"/>
        <v>132</v>
      </c>
      <c r="I207" s="29">
        <f t="shared" si="35"/>
        <v>3694.0109589041094</v>
      </c>
      <c r="J207" s="29">
        <v>8250</v>
      </c>
      <c r="K207" s="29">
        <v>0</v>
      </c>
      <c r="L207" s="29">
        <v>8250</v>
      </c>
      <c r="M207" s="29">
        <v>0</v>
      </c>
      <c r="N207" s="42" t="s">
        <v>15</v>
      </c>
      <c r="O207" s="29">
        <v>33</v>
      </c>
    </row>
    <row r="208" spans="1:15" x14ac:dyDescent="0.4">
      <c r="A208" s="26">
        <v>519</v>
      </c>
      <c r="B208" s="27" t="s">
        <v>460</v>
      </c>
      <c r="C208" s="42" t="s">
        <v>653</v>
      </c>
      <c r="D208" s="28">
        <v>31048</v>
      </c>
      <c r="E208" s="75">
        <f t="shared" si="31"/>
        <v>34.515068493150686</v>
      </c>
      <c r="F208" s="29">
        <v>5492</v>
      </c>
      <c r="G208" s="29">
        <f t="shared" si="33"/>
        <v>3032.9080986301369</v>
      </c>
      <c r="H208" s="29">
        <f t="shared" si="34"/>
        <v>87.872</v>
      </c>
      <c r="I208" s="29">
        <f t="shared" si="35"/>
        <v>2459.0919013698631</v>
      </c>
      <c r="J208" s="29">
        <v>5492</v>
      </c>
      <c r="K208" s="29">
        <v>0</v>
      </c>
      <c r="L208" s="29">
        <v>5492</v>
      </c>
      <c r="M208" s="29">
        <v>0</v>
      </c>
      <c r="N208" s="42" t="s">
        <v>15</v>
      </c>
      <c r="O208" s="29">
        <v>33</v>
      </c>
    </row>
    <row r="209" spans="1:15" x14ac:dyDescent="0.4">
      <c r="A209" s="26">
        <v>520</v>
      </c>
      <c r="B209" s="27" t="s">
        <v>80</v>
      </c>
      <c r="C209" s="42" t="s">
        <v>653</v>
      </c>
      <c r="D209" s="28">
        <v>31048</v>
      </c>
      <c r="E209" s="75">
        <f t="shared" si="31"/>
        <v>34.515068493150686</v>
      </c>
      <c r="F209" s="29">
        <v>3854</v>
      </c>
      <c r="G209" s="29">
        <f t="shared" si="33"/>
        <v>2128.337183561644</v>
      </c>
      <c r="H209" s="29">
        <f t="shared" si="34"/>
        <v>61.664000000000001</v>
      </c>
      <c r="I209" s="29">
        <f t="shared" si="35"/>
        <v>1725.662816438356</v>
      </c>
      <c r="J209" s="29">
        <v>3836.58</v>
      </c>
      <c r="K209" s="29">
        <v>17.420000000000002</v>
      </c>
      <c r="L209" s="29">
        <v>3854</v>
      </c>
      <c r="M209" s="29">
        <v>0</v>
      </c>
      <c r="N209" s="42" t="s">
        <v>15</v>
      </c>
      <c r="O209" s="29">
        <v>33</v>
      </c>
    </row>
    <row r="210" spans="1:15" x14ac:dyDescent="0.4">
      <c r="A210" s="26">
        <v>295</v>
      </c>
      <c r="B210" s="27" t="s">
        <v>252</v>
      </c>
      <c r="C210" s="42" t="s">
        <v>653</v>
      </c>
      <c r="D210" s="28">
        <v>31291</v>
      </c>
      <c r="E210" s="75">
        <f t="shared" si="31"/>
        <v>33.849315068493148</v>
      </c>
      <c r="F210" s="29">
        <v>458828</v>
      </c>
      <c r="G210" s="29">
        <f t="shared" si="33"/>
        <v>248496.21654794517</v>
      </c>
      <c r="H210" s="29">
        <f t="shared" si="34"/>
        <v>7341.2479999999996</v>
      </c>
      <c r="I210" s="29">
        <f t="shared" si="35"/>
        <v>210331.78345205483</v>
      </c>
      <c r="J210" s="29">
        <v>376621.4</v>
      </c>
      <c r="K210" s="29">
        <v>11470.7</v>
      </c>
      <c r="L210" s="29">
        <v>388092.1</v>
      </c>
      <c r="M210" s="29">
        <v>70735.899999999994</v>
      </c>
      <c r="N210" s="42" t="s">
        <v>15</v>
      </c>
      <c r="O210" s="29">
        <v>40</v>
      </c>
    </row>
    <row r="211" spans="1:15" x14ac:dyDescent="0.4">
      <c r="A211" s="26">
        <v>296</v>
      </c>
      <c r="B211" s="27" t="s">
        <v>253</v>
      </c>
      <c r="C211" s="42" t="s">
        <v>653</v>
      </c>
      <c r="D211" s="28">
        <v>31291</v>
      </c>
      <c r="E211" s="75">
        <f t="shared" si="31"/>
        <v>33.849315068493148</v>
      </c>
      <c r="F211" s="29">
        <v>636669</v>
      </c>
      <c r="G211" s="29">
        <f t="shared" si="33"/>
        <v>344812.95320547943</v>
      </c>
      <c r="H211" s="29">
        <f t="shared" si="34"/>
        <v>10186.704</v>
      </c>
      <c r="I211" s="29">
        <f t="shared" si="35"/>
        <v>291856.04679452057</v>
      </c>
      <c r="J211" s="29">
        <v>522599.46</v>
      </c>
      <c r="K211" s="29">
        <v>15916.73</v>
      </c>
      <c r="L211" s="29">
        <v>538516.18999999994</v>
      </c>
      <c r="M211" s="29">
        <v>98152.81</v>
      </c>
      <c r="N211" s="42" t="s">
        <v>15</v>
      </c>
      <c r="O211" s="29">
        <v>40</v>
      </c>
    </row>
    <row r="212" spans="1:15" x14ac:dyDescent="0.4">
      <c r="A212" s="26">
        <v>297</v>
      </c>
      <c r="B212" s="27" t="s">
        <v>254</v>
      </c>
      <c r="C212" s="42" t="s">
        <v>653</v>
      </c>
      <c r="D212" s="28">
        <v>31291</v>
      </c>
      <c r="E212" s="75">
        <f t="shared" si="31"/>
        <v>33.849315068493148</v>
      </c>
      <c r="F212" s="29">
        <v>885148</v>
      </c>
      <c r="G212" s="29">
        <f t="shared" si="33"/>
        <v>479386.45654794516</v>
      </c>
      <c r="H212" s="29">
        <f t="shared" si="34"/>
        <v>14162.368</v>
      </c>
      <c r="I212" s="29">
        <f t="shared" si="35"/>
        <v>405761.54345205484</v>
      </c>
      <c r="J212" s="29">
        <v>726558.4</v>
      </c>
      <c r="K212" s="29">
        <v>22128.7</v>
      </c>
      <c r="L212" s="29">
        <v>748687.1</v>
      </c>
      <c r="M212" s="29">
        <v>136460.9</v>
      </c>
      <c r="N212" s="42" t="s">
        <v>15</v>
      </c>
      <c r="O212" s="29">
        <v>40</v>
      </c>
    </row>
    <row r="213" spans="1:15" x14ac:dyDescent="0.4">
      <c r="A213" s="26">
        <v>521</v>
      </c>
      <c r="B213" s="27" t="s">
        <v>461</v>
      </c>
      <c r="C213" s="42" t="s">
        <v>653</v>
      </c>
      <c r="D213" s="28">
        <v>31413</v>
      </c>
      <c r="E213" s="75">
        <f t="shared" si="31"/>
        <v>33.515068493150686</v>
      </c>
      <c r="F213" s="29">
        <v>81795</v>
      </c>
      <c r="G213" s="29">
        <f t="shared" si="33"/>
        <v>43861.840438356165</v>
      </c>
      <c r="H213" s="29">
        <f t="shared" si="34"/>
        <v>1308.72</v>
      </c>
      <c r="I213" s="29">
        <f t="shared" si="35"/>
        <v>37933.159561643835</v>
      </c>
      <c r="J213" s="29">
        <v>80485.279999999999</v>
      </c>
      <c r="K213" s="29">
        <v>1309.72</v>
      </c>
      <c r="L213" s="29">
        <v>81795</v>
      </c>
      <c r="M213" s="29">
        <v>0</v>
      </c>
      <c r="N213" s="42" t="s">
        <v>15</v>
      </c>
      <c r="O213" s="29">
        <v>33</v>
      </c>
    </row>
    <row r="214" spans="1:15" x14ac:dyDescent="0.4">
      <c r="A214" s="26">
        <v>527</v>
      </c>
      <c r="B214" s="27" t="s">
        <v>467</v>
      </c>
      <c r="C214" s="42" t="s">
        <v>653</v>
      </c>
      <c r="D214" s="28">
        <v>31990</v>
      </c>
      <c r="E214" s="75">
        <f t="shared" si="31"/>
        <v>31.934246575342467</v>
      </c>
      <c r="F214" s="29">
        <v>7865</v>
      </c>
      <c r="G214" s="29">
        <f t="shared" si="33"/>
        <v>4018.6055890410962</v>
      </c>
      <c r="H214" s="29">
        <f t="shared" si="34"/>
        <v>125.84</v>
      </c>
      <c r="I214" s="29">
        <f t="shared" si="35"/>
        <v>3846.3944109589038</v>
      </c>
      <c r="J214" s="29">
        <v>7368.66</v>
      </c>
      <c r="K214" s="29">
        <v>238.33</v>
      </c>
      <c r="L214" s="29">
        <v>7606.99</v>
      </c>
      <c r="M214" s="29">
        <v>258.01</v>
      </c>
      <c r="N214" s="42" t="s">
        <v>15</v>
      </c>
      <c r="O214" s="29">
        <v>33</v>
      </c>
    </row>
    <row r="215" spans="1:15" x14ac:dyDescent="0.4">
      <c r="A215" s="26">
        <v>525</v>
      </c>
      <c r="B215" s="27" t="s">
        <v>465</v>
      </c>
      <c r="C215" s="42" t="s">
        <v>653</v>
      </c>
      <c r="D215" s="28">
        <v>32021</v>
      </c>
      <c r="E215" s="75">
        <f t="shared" si="31"/>
        <v>31.849315068493151</v>
      </c>
      <c r="F215" s="29">
        <v>12005</v>
      </c>
      <c r="G215" s="29">
        <f t="shared" si="33"/>
        <v>6117.6164383561645</v>
      </c>
      <c r="H215" s="29">
        <f t="shared" si="34"/>
        <v>192.08</v>
      </c>
      <c r="I215" s="29">
        <f t="shared" si="35"/>
        <v>5887.3835616438355</v>
      </c>
      <c r="J215" s="29">
        <v>11217.58</v>
      </c>
      <c r="K215" s="29">
        <v>363.79</v>
      </c>
      <c r="L215" s="29">
        <v>11581.37</v>
      </c>
      <c r="M215" s="29">
        <v>423.63</v>
      </c>
      <c r="N215" s="42" t="s">
        <v>15</v>
      </c>
      <c r="O215" s="29">
        <v>33</v>
      </c>
    </row>
    <row r="216" spans="1:15" x14ac:dyDescent="0.4">
      <c r="A216" s="26">
        <v>531</v>
      </c>
      <c r="B216" s="27" t="s">
        <v>471</v>
      </c>
      <c r="C216" s="42" t="s">
        <v>653</v>
      </c>
      <c r="D216" s="28">
        <v>32051</v>
      </c>
      <c r="E216" s="75">
        <f t="shared" si="31"/>
        <v>31.767123287671232</v>
      </c>
      <c r="F216" s="29">
        <v>1619</v>
      </c>
      <c r="G216" s="29">
        <f t="shared" si="33"/>
        <v>822.89556164383555</v>
      </c>
      <c r="H216" s="29">
        <f t="shared" si="34"/>
        <v>25.904</v>
      </c>
      <c r="I216" s="29">
        <f t="shared" si="35"/>
        <v>796.10443835616445</v>
      </c>
      <c r="J216" s="29">
        <v>1244.96</v>
      </c>
      <c r="K216" s="29">
        <v>40.479999999999997</v>
      </c>
      <c r="L216" s="29">
        <v>1285.44</v>
      </c>
      <c r="M216" s="29">
        <v>333.56</v>
      </c>
      <c r="N216" s="42" t="s">
        <v>15</v>
      </c>
      <c r="O216" s="29">
        <v>40</v>
      </c>
    </row>
    <row r="217" spans="1:15" x14ac:dyDescent="0.4">
      <c r="A217" s="26">
        <v>524</v>
      </c>
      <c r="B217" s="27" t="s">
        <v>464</v>
      </c>
      <c r="C217" s="42" t="s">
        <v>653</v>
      </c>
      <c r="D217" s="28">
        <v>32105</v>
      </c>
      <c r="E217" s="75">
        <f t="shared" si="31"/>
        <v>31.61917808219178</v>
      </c>
      <c r="F217" s="29">
        <v>19713</v>
      </c>
      <c r="G217" s="29">
        <f t="shared" si="33"/>
        <v>9972.9417205479458</v>
      </c>
      <c r="H217" s="29">
        <f t="shared" si="34"/>
        <v>315.40800000000002</v>
      </c>
      <c r="I217" s="29">
        <f t="shared" si="35"/>
        <v>9740.0582794520542</v>
      </c>
      <c r="J217" s="29">
        <v>18269.72</v>
      </c>
      <c r="K217" s="29">
        <v>597.36</v>
      </c>
      <c r="L217" s="29">
        <v>18867.080000000002</v>
      </c>
      <c r="M217" s="29">
        <v>845.92</v>
      </c>
      <c r="N217" s="42" t="s">
        <v>15</v>
      </c>
      <c r="O217" s="29">
        <v>33</v>
      </c>
    </row>
    <row r="218" spans="1:15" x14ac:dyDescent="0.4">
      <c r="A218" s="26">
        <v>526</v>
      </c>
      <c r="B218" s="27" t="s">
        <v>466</v>
      </c>
      <c r="C218" s="42" t="s">
        <v>653</v>
      </c>
      <c r="D218" s="28">
        <v>32240</v>
      </c>
      <c r="E218" s="75">
        <f t="shared" si="31"/>
        <v>31.24931506849315</v>
      </c>
      <c r="F218" s="29">
        <v>38851</v>
      </c>
      <c r="G218" s="29">
        <f t="shared" si="33"/>
        <v>19425.074235616437</v>
      </c>
      <c r="H218" s="29">
        <f t="shared" si="34"/>
        <v>621.61599999999999</v>
      </c>
      <c r="I218" s="29">
        <f t="shared" si="35"/>
        <v>19425.925764383563</v>
      </c>
      <c r="J218" s="29">
        <v>35613.599999999999</v>
      </c>
      <c r="K218" s="29">
        <v>1177.3</v>
      </c>
      <c r="L218" s="29">
        <v>36790.9</v>
      </c>
      <c r="M218" s="29">
        <v>2060.1</v>
      </c>
      <c r="N218" s="42" t="s">
        <v>15</v>
      </c>
      <c r="O218" s="29">
        <v>33</v>
      </c>
    </row>
    <row r="219" spans="1:15" x14ac:dyDescent="0.4">
      <c r="A219" s="26">
        <v>529</v>
      </c>
      <c r="B219" s="27" t="s">
        <v>469</v>
      </c>
      <c r="C219" s="42" t="s">
        <v>653</v>
      </c>
      <c r="D219" s="28">
        <v>32279</v>
      </c>
      <c r="E219" s="75">
        <f t="shared" si="31"/>
        <v>31.142465753424659</v>
      </c>
      <c r="F219" s="29">
        <v>6843</v>
      </c>
      <c r="G219" s="29">
        <f t="shared" si="33"/>
        <v>3409.7262904109589</v>
      </c>
      <c r="H219" s="29">
        <f t="shared" si="34"/>
        <v>109.488</v>
      </c>
      <c r="I219" s="29">
        <f t="shared" si="35"/>
        <v>3433.2737095890411</v>
      </c>
      <c r="J219" s="29">
        <v>6237.72</v>
      </c>
      <c r="K219" s="29">
        <v>207.36</v>
      </c>
      <c r="L219" s="29">
        <v>6445.08</v>
      </c>
      <c r="M219" s="29">
        <v>397.92</v>
      </c>
      <c r="N219" s="42" t="s">
        <v>15</v>
      </c>
      <c r="O219" s="29">
        <v>33</v>
      </c>
    </row>
    <row r="220" spans="1:15" x14ac:dyDescent="0.4">
      <c r="A220" s="26">
        <v>528</v>
      </c>
      <c r="B220" s="27" t="s">
        <v>468</v>
      </c>
      <c r="C220" s="42" t="s">
        <v>653</v>
      </c>
      <c r="D220" s="28">
        <v>32319</v>
      </c>
      <c r="E220" s="75">
        <f t="shared" si="31"/>
        <v>31.032876712328768</v>
      </c>
      <c r="F220" s="29">
        <v>13811</v>
      </c>
      <c r="G220" s="29">
        <f t="shared" si="33"/>
        <v>6857.5209643835615</v>
      </c>
      <c r="H220" s="29">
        <f t="shared" si="34"/>
        <v>220.976</v>
      </c>
      <c r="I220" s="29">
        <f t="shared" si="35"/>
        <v>6953.4790356164385</v>
      </c>
      <c r="J220" s="29">
        <v>12556.04</v>
      </c>
      <c r="K220" s="29">
        <v>418.52</v>
      </c>
      <c r="L220" s="29">
        <v>12974.56</v>
      </c>
      <c r="M220" s="29">
        <v>836.44</v>
      </c>
      <c r="N220" s="42" t="s">
        <v>15</v>
      </c>
      <c r="O220" s="29">
        <v>33</v>
      </c>
    </row>
    <row r="221" spans="1:15" x14ac:dyDescent="0.4">
      <c r="A221" s="26">
        <v>530</v>
      </c>
      <c r="B221" s="27" t="s">
        <v>470</v>
      </c>
      <c r="C221" s="42" t="s">
        <v>653</v>
      </c>
      <c r="D221" s="28">
        <v>32324</v>
      </c>
      <c r="E221" s="75">
        <f t="shared" si="31"/>
        <v>31.019178082191782</v>
      </c>
      <c r="F221" s="29">
        <v>21234</v>
      </c>
      <c r="G221" s="29">
        <f t="shared" si="33"/>
        <v>10538.579638356166</v>
      </c>
      <c r="H221" s="29">
        <f t="shared" si="34"/>
        <v>339.74400000000003</v>
      </c>
      <c r="I221" s="29">
        <f t="shared" si="35"/>
        <v>10695.420361643834</v>
      </c>
      <c r="J221" s="29">
        <v>19302.900000000001</v>
      </c>
      <c r="K221" s="29">
        <v>643.45000000000005</v>
      </c>
      <c r="L221" s="29">
        <v>19946.349999999999</v>
      </c>
      <c r="M221" s="29">
        <v>1287.6500000000001</v>
      </c>
      <c r="N221" s="42" t="s">
        <v>15</v>
      </c>
      <c r="O221" s="29">
        <v>33</v>
      </c>
    </row>
    <row r="222" spans="1:15" x14ac:dyDescent="0.4">
      <c r="A222" s="26">
        <v>522</v>
      </c>
      <c r="B222" s="27" t="s">
        <v>462</v>
      </c>
      <c r="C222" s="42" t="s">
        <v>653</v>
      </c>
      <c r="D222" s="28">
        <v>32335</v>
      </c>
      <c r="E222" s="75">
        <f t="shared" si="31"/>
        <v>30.989041095890411</v>
      </c>
      <c r="F222" s="29">
        <v>13649</v>
      </c>
      <c r="G222" s="29">
        <f t="shared" si="33"/>
        <v>6767.5107506849308</v>
      </c>
      <c r="H222" s="29">
        <f t="shared" si="34"/>
        <v>218.38399999999999</v>
      </c>
      <c r="I222" s="29">
        <f t="shared" si="35"/>
        <v>6881.4892493150692</v>
      </c>
      <c r="J222" s="29">
        <v>10066.459999999999</v>
      </c>
      <c r="K222" s="29">
        <v>341.23</v>
      </c>
      <c r="L222" s="29">
        <v>10407.69</v>
      </c>
      <c r="M222" s="29">
        <v>3241.31</v>
      </c>
      <c r="N222" s="42" t="s">
        <v>15</v>
      </c>
      <c r="O222" s="29">
        <v>40</v>
      </c>
    </row>
    <row r="223" spans="1:15" x14ac:dyDescent="0.4">
      <c r="A223" s="26">
        <v>479</v>
      </c>
      <c r="B223" s="27" t="s">
        <v>423</v>
      </c>
      <c r="C223" s="42" t="s">
        <v>653</v>
      </c>
      <c r="D223" s="28">
        <v>32623</v>
      </c>
      <c r="E223" s="75">
        <f t="shared" si="31"/>
        <v>30.2</v>
      </c>
      <c r="F223" s="29">
        <v>788</v>
      </c>
      <c r="G223" s="29">
        <f t="shared" si="33"/>
        <v>380.76159999999999</v>
      </c>
      <c r="H223" s="29">
        <f t="shared" si="34"/>
        <v>12.608000000000001</v>
      </c>
      <c r="I223" s="29">
        <f t="shared" si="35"/>
        <v>407.23840000000001</v>
      </c>
      <c r="J223" s="29">
        <v>788</v>
      </c>
      <c r="K223" s="29">
        <v>0</v>
      </c>
      <c r="L223" s="29">
        <v>788</v>
      </c>
      <c r="M223" s="29">
        <v>0</v>
      </c>
      <c r="N223" s="42" t="s">
        <v>15</v>
      </c>
      <c r="O223" s="29">
        <v>10</v>
      </c>
    </row>
    <row r="224" spans="1:15" x14ac:dyDescent="0.4">
      <c r="A224" s="26">
        <v>477</v>
      </c>
      <c r="B224" s="27" t="s">
        <v>421</v>
      </c>
      <c r="C224" s="42" t="s">
        <v>653</v>
      </c>
      <c r="D224" s="28">
        <v>32626</v>
      </c>
      <c r="E224" s="75">
        <f t="shared" si="31"/>
        <v>30.19178082191781</v>
      </c>
      <c r="F224" s="29">
        <v>342</v>
      </c>
      <c r="G224" s="29">
        <f t="shared" si="33"/>
        <v>165.20942465753427</v>
      </c>
      <c r="H224" s="29">
        <f t="shared" si="34"/>
        <v>5.4720000000000004</v>
      </c>
      <c r="I224" s="29">
        <f t="shared" si="35"/>
        <v>176.79057534246573</v>
      </c>
      <c r="J224" s="29">
        <v>342</v>
      </c>
      <c r="K224" s="29">
        <v>0</v>
      </c>
      <c r="L224" s="29">
        <v>342</v>
      </c>
      <c r="M224" s="29">
        <v>0</v>
      </c>
      <c r="N224" s="42" t="s">
        <v>15</v>
      </c>
      <c r="O224" s="29">
        <v>10</v>
      </c>
    </row>
    <row r="225" spans="1:15" x14ac:dyDescent="0.4">
      <c r="A225" s="26">
        <v>23</v>
      </c>
      <c r="B225" s="33" t="s">
        <v>36</v>
      </c>
      <c r="C225" s="42" t="s">
        <v>653</v>
      </c>
      <c r="D225" s="28">
        <v>32659</v>
      </c>
      <c r="E225" s="75">
        <f t="shared" si="31"/>
        <v>30.101369863013698</v>
      </c>
      <c r="F225" s="29">
        <v>3513</v>
      </c>
      <c r="G225" s="29">
        <f t="shared" si="33"/>
        <v>1691.9377972602738</v>
      </c>
      <c r="H225" s="29">
        <f t="shared" si="34"/>
        <v>56.207999999999998</v>
      </c>
      <c r="I225" s="29">
        <f t="shared" si="35"/>
        <v>1821.0622027397262</v>
      </c>
      <c r="J225" s="29">
        <v>2590.66</v>
      </c>
      <c r="K225" s="29">
        <v>87.83</v>
      </c>
      <c r="L225" s="29">
        <v>2678.49</v>
      </c>
      <c r="M225" s="29">
        <v>834.51</v>
      </c>
      <c r="N225" s="42" t="s">
        <v>15</v>
      </c>
      <c r="O225" s="29">
        <v>40</v>
      </c>
    </row>
    <row r="226" spans="1:15" x14ac:dyDescent="0.4">
      <c r="A226" s="26">
        <v>578</v>
      </c>
      <c r="B226" s="27" t="s">
        <v>512</v>
      </c>
      <c r="C226" s="42" t="s">
        <v>653</v>
      </c>
      <c r="D226" s="28">
        <v>32689</v>
      </c>
      <c r="E226" s="75">
        <f t="shared" si="31"/>
        <v>30.019178082191782</v>
      </c>
      <c r="F226" s="29">
        <v>49941</v>
      </c>
      <c r="G226" s="29">
        <f t="shared" si="33"/>
        <v>23987.004361643838</v>
      </c>
      <c r="H226" s="29">
        <f t="shared" si="34"/>
        <v>799.05600000000004</v>
      </c>
      <c r="I226" s="29">
        <f t="shared" si="35"/>
        <v>25953.995638356162</v>
      </c>
      <c r="J226" s="29">
        <v>36832.06</v>
      </c>
      <c r="K226" s="29">
        <v>1248.53</v>
      </c>
      <c r="L226" s="29">
        <v>38080.589999999997</v>
      </c>
      <c r="M226" s="29">
        <v>11860.41</v>
      </c>
      <c r="N226" s="42" t="s">
        <v>15</v>
      </c>
      <c r="O226" s="29">
        <v>40</v>
      </c>
    </row>
    <row r="227" spans="1:15" x14ac:dyDescent="0.4">
      <c r="A227" s="26">
        <v>579</v>
      </c>
      <c r="B227" s="27" t="s">
        <v>513</v>
      </c>
      <c r="C227" s="42" t="s">
        <v>653</v>
      </c>
      <c r="D227" s="28">
        <v>32689</v>
      </c>
      <c r="E227" s="75">
        <f t="shared" si="31"/>
        <v>30.019178082191782</v>
      </c>
      <c r="F227" s="29">
        <v>28607</v>
      </c>
      <c r="G227" s="29">
        <f t="shared" si="33"/>
        <v>13740.138038356165</v>
      </c>
      <c r="H227" s="29">
        <f t="shared" si="34"/>
        <v>457.71199999999999</v>
      </c>
      <c r="I227" s="29">
        <f t="shared" si="35"/>
        <v>14866.861961643835</v>
      </c>
      <c r="J227" s="29">
        <v>21097.360000000001</v>
      </c>
      <c r="K227" s="29">
        <v>715.18</v>
      </c>
      <c r="L227" s="29">
        <v>21812.54</v>
      </c>
      <c r="M227" s="29">
        <v>6794.46</v>
      </c>
      <c r="N227" s="42" t="s">
        <v>15</v>
      </c>
      <c r="O227" s="29">
        <v>40</v>
      </c>
    </row>
    <row r="228" spans="1:15" x14ac:dyDescent="0.4">
      <c r="A228" s="26">
        <v>580</v>
      </c>
      <c r="B228" s="27" t="s">
        <v>514</v>
      </c>
      <c r="C228" s="42" t="s">
        <v>653</v>
      </c>
      <c r="D228" s="28">
        <v>32689</v>
      </c>
      <c r="E228" s="75">
        <f t="shared" si="31"/>
        <v>30.019178082191782</v>
      </c>
      <c r="F228" s="29">
        <v>102268</v>
      </c>
      <c r="G228" s="29">
        <f t="shared" si="33"/>
        <v>49120.020865753424</v>
      </c>
      <c r="H228" s="29">
        <f t="shared" si="34"/>
        <v>1636.288</v>
      </c>
      <c r="I228" s="29">
        <f t="shared" si="35"/>
        <v>53147.979134246576</v>
      </c>
      <c r="J228" s="29">
        <v>75423.399999999994</v>
      </c>
      <c r="K228" s="29">
        <v>2556.6999999999998</v>
      </c>
      <c r="L228" s="29">
        <v>77980.100000000006</v>
      </c>
      <c r="M228" s="29">
        <v>24287.9</v>
      </c>
      <c r="N228" s="42" t="s">
        <v>15</v>
      </c>
      <c r="O228" s="29">
        <v>40</v>
      </c>
    </row>
    <row r="229" spans="1:15" x14ac:dyDescent="0.4">
      <c r="A229" s="26">
        <v>523</v>
      </c>
      <c r="B229" s="27" t="s">
        <v>463</v>
      </c>
      <c r="C229" s="42" t="s">
        <v>653</v>
      </c>
      <c r="D229" s="28">
        <v>32955</v>
      </c>
      <c r="E229" s="75">
        <f t="shared" si="31"/>
        <v>29.290410958904111</v>
      </c>
      <c r="F229" s="29">
        <v>3430</v>
      </c>
      <c r="G229" s="29">
        <f t="shared" si="33"/>
        <v>1607.4577534246578</v>
      </c>
      <c r="H229" s="29">
        <f t="shared" si="34"/>
        <v>54.88</v>
      </c>
      <c r="I229" s="29">
        <f t="shared" si="35"/>
        <v>1822.5422465753422</v>
      </c>
      <c r="J229" s="29">
        <v>2444.5</v>
      </c>
      <c r="K229" s="29">
        <v>85.75</v>
      </c>
      <c r="L229" s="29">
        <v>2530.25</v>
      </c>
      <c r="M229" s="29">
        <v>899.75</v>
      </c>
      <c r="N229" s="42" t="s">
        <v>15</v>
      </c>
      <c r="O229" s="29">
        <v>40</v>
      </c>
    </row>
    <row r="230" spans="1:15" x14ac:dyDescent="0.4">
      <c r="A230" s="26">
        <v>581</v>
      </c>
      <c r="B230" s="27" t="s">
        <v>515</v>
      </c>
      <c r="C230" s="42" t="s">
        <v>653</v>
      </c>
      <c r="D230" s="28">
        <v>33054</v>
      </c>
      <c r="E230" s="75">
        <f t="shared" si="31"/>
        <v>29.019178082191782</v>
      </c>
      <c r="F230" s="29">
        <v>12228</v>
      </c>
      <c r="G230" s="29">
        <f t="shared" si="33"/>
        <v>5677.5441534246575</v>
      </c>
      <c r="H230" s="29">
        <f t="shared" si="34"/>
        <v>195.648</v>
      </c>
      <c r="I230" s="29">
        <f t="shared" si="35"/>
        <v>6550.4558465753425</v>
      </c>
      <c r="J230" s="29">
        <v>8712.4</v>
      </c>
      <c r="K230" s="29">
        <v>305.7</v>
      </c>
      <c r="L230" s="29">
        <v>9018.1</v>
      </c>
      <c r="M230" s="29">
        <v>3209.9</v>
      </c>
      <c r="N230" s="42" t="s">
        <v>15</v>
      </c>
      <c r="O230" s="29">
        <v>40</v>
      </c>
    </row>
    <row r="231" spans="1:15" x14ac:dyDescent="0.4">
      <c r="A231" s="26">
        <v>582</v>
      </c>
      <c r="B231" s="27" t="s">
        <v>516</v>
      </c>
      <c r="C231" s="42" t="s">
        <v>653</v>
      </c>
      <c r="D231" s="28">
        <v>33054</v>
      </c>
      <c r="E231" s="75">
        <f t="shared" si="31"/>
        <v>29.019178082191782</v>
      </c>
      <c r="F231" s="29">
        <v>243616</v>
      </c>
      <c r="G231" s="29">
        <f t="shared" si="33"/>
        <v>113112.57740273974</v>
      </c>
      <c r="H231" s="29">
        <f t="shared" si="34"/>
        <v>3897.8560000000002</v>
      </c>
      <c r="I231" s="29">
        <f t="shared" si="35"/>
        <v>130503.42259726026</v>
      </c>
      <c r="J231" s="29">
        <v>173575.8</v>
      </c>
      <c r="K231" s="29">
        <v>6090.4</v>
      </c>
      <c r="L231" s="29">
        <v>179666.2</v>
      </c>
      <c r="M231" s="29">
        <v>63949.8</v>
      </c>
      <c r="N231" s="42" t="s">
        <v>15</v>
      </c>
      <c r="O231" s="29">
        <v>40</v>
      </c>
    </row>
    <row r="232" spans="1:15" x14ac:dyDescent="0.4">
      <c r="A232" s="26">
        <v>583</v>
      </c>
      <c r="B232" s="27" t="s">
        <v>517</v>
      </c>
      <c r="C232" s="42" t="s">
        <v>653</v>
      </c>
      <c r="D232" s="28">
        <v>33054</v>
      </c>
      <c r="E232" s="75">
        <f t="shared" si="31"/>
        <v>29.019178082191782</v>
      </c>
      <c r="F232" s="29">
        <v>49014</v>
      </c>
      <c r="G232" s="29">
        <f t="shared" si="33"/>
        <v>22757.535912328771</v>
      </c>
      <c r="H232" s="29">
        <f t="shared" si="34"/>
        <v>784.22400000000005</v>
      </c>
      <c r="I232" s="29">
        <f t="shared" si="35"/>
        <v>26256.464087671229</v>
      </c>
      <c r="J232" s="29">
        <v>34922.699999999997</v>
      </c>
      <c r="K232" s="29">
        <v>1225.3499999999999</v>
      </c>
      <c r="L232" s="29">
        <v>36148.050000000003</v>
      </c>
      <c r="M232" s="29">
        <v>12865.95</v>
      </c>
      <c r="N232" s="42" t="s">
        <v>15</v>
      </c>
      <c r="O232" s="29">
        <v>40</v>
      </c>
    </row>
    <row r="233" spans="1:15" x14ac:dyDescent="0.4">
      <c r="A233" s="26">
        <v>584</v>
      </c>
      <c r="B233" s="27" t="s">
        <v>518</v>
      </c>
      <c r="C233" s="42" t="s">
        <v>653</v>
      </c>
      <c r="D233" s="28">
        <v>33054</v>
      </c>
      <c r="E233" s="75">
        <f t="shared" si="31"/>
        <v>29.019178082191782</v>
      </c>
      <c r="F233" s="29">
        <v>147624</v>
      </c>
      <c r="G233" s="29">
        <f t="shared" si="33"/>
        <v>68542.83432328768</v>
      </c>
      <c r="H233" s="29">
        <f t="shared" si="34"/>
        <v>2361.9839999999999</v>
      </c>
      <c r="I233" s="29">
        <f t="shared" si="35"/>
        <v>79081.16567671232</v>
      </c>
      <c r="J233" s="29">
        <v>105182.2</v>
      </c>
      <c r="K233" s="29">
        <v>3690.6</v>
      </c>
      <c r="L233" s="29">
        <v>108872.8</v>
      </c>
      <c r="M233" s="29">
        <v>38751.199999999997</v>
      </c>
      <c r="N233" s="42" t="s">
        <v>15</v>
      </c>
      <c r="O233" s="29">
        <v>40</v>
      </c>
    </row>
    <row r="234" spans="1:15" x14ac:dyDescent="0.4">
      <c r="A234" s="26">
        <v>585</v>
      </c>
      <c r="B234" s="27" t="s">
        <v>519</v>
      </c>
      <c r="C234" s="42" t="s">
        <v>653</v>
      </c>
      <c r="D234" s="28">
        <v>33054</v>
      </c>
      <c r="E234" s="75">
        <f t="shared" si="31"/>
        <v>29.019178082191782</v>
      </c>
      <c r="F234" s="29">
        <v>3572</v>
      </c>
      <c r="G234" s="29">
        <f t="shared" si="33"/>
        <v>1658.5040657534248</v>
      </c>
      <c r="H234" s="29">
        <f t="shared" si="34"/>
        <v>57.152000000000001</v>
      </c>
      <c r="I234" s="29">
        <f t="shared" si="35"/>
        <v>1913.4959342465752</v>
      </c>
      <c r="J234" s="29">
        <v>2545.6</v>
      </c>
      <c r="K234" s="29">
        <v>89.3</v>
      </c>
      <c r="L234" s="29">
        <v>2634.9</v>
      </c>
      <c r="M234" s="29">
        <v>937.1</v>
      </c>
      <c r="N234" s="42" t="s">
        <v>15</v>
      </c>
      <c r="O234" s="29">
        <v>40</v>
      </c>
    </row>
    <row r="235" spans="1:15" x14ac:dyDescent="0.4">
      <c r="A235" s="26">
        <v>586</v>
      </c>
      <c r="B235" s="27" t="s">
        <v>512</v>
      </c>
      <c r="C235" s="42" t="s">
        <v>653</v>
      </c>
      <c r="D235" s="28">
        <v>33054</v>
      </c>
      <c r="E235" s="75">
        <f t="shared" si="31"/>
        <v>29.019178082191782</v>
      </c>
      <c r="F235" s="29">
        <v>10071</v>
      </c>
      <c r="G235" s="29">
        <f t="shared" si="33"/>
        <v>4676.0342794520548</v>
      </c>
      <c r="H235" s="29">
        <f t="shared" si="34"/>
        <v>161.136</v>
      </c>
      <c r="I235" s="29">
        <f t="shared" si="35"/>
        <v>5394.9657205479452</v>
      </c>
      <c r="J235" s="29">
        <v>7175.56</v>
      </c>
      <c r="K235" s="29">
        <v>251.78</v>
      </c>
      <c r="L235" s="29">
        <v>7427.34</v>
      </c>
      <c r="M235" s="29">
        <v>2643.66</v>
      </c>
      <c r="N235" s="42" t="s">
        <v>15</v>
      </c>
      <c r="O235" s="29">
        <v>40</v>
      </c>
    </row>
    <row r="236" spans="1:15" x14ac:dyDescent="0.4">
      <c r="A236" s="26">
        <v>587</v>
      </c>
      <c r="B236" s="27" t="s">
        <v>514</v>
      </c>
      <c r="C236" s="42" t="s">
        <v>653</v>
      </c>
      <c r="D236" s="28">
        <v>33054</v>
      </c>
      <c r="E236" s="75">
        <f t="shared" si="31"/>
        <v>29.019178082191782</v>
      </c>
      <c r="F236" s="29">
        <v>3603</v>
      </c>
      <c r="G236" s="29">
        <f t="shared" si="33"/>
        <v>1672.897578082192</v>
      </c>
      <c r="H236" s="29">
        <f t="shared" si="34"/>
        <v>57.648000000000003</v>
      </c>
      <c r="I236" s="29">
        <f t="shared" si="35"/>
        <v>1930.102421917808</v>
      </c>
      <c r="J236" s="29">
        <v>2567.16</v>
      </c>
      <c r="K236" s="29">
        <v>90.08</v>
      </c>
      <c r="L236" s="29">
        <v>2657.24</v>
      </c>
      <c r="M236" s="29">
        <v>945.76</v>
      </c>
      <c r="N236" s="42" t="s">
        <v>15</v>
      </c>
      <c r="O236" s="29">
        <v>40</v>
      </c>
    </row>
    <row r="237" spans="1:15" x14ac:dyDescent="0.4">
      <c r="A237" s="26">
        <v>532</v>
      </c>
      <c r="B237" s="27" t="s">
        <v>472</v>
      </c>
      <c r="C237" s="42" t="s">
        <v>653</v>
      </c>
      <c r="D237" s="28">
        <v>33419</v>
      </c>
      <c r="E237" s="75">
        <f t="shared" si="31"/>
        <v>28.019178082191782</v>
      </c>
      <c r="F237" s="29">
        <v>294267</v>
      </c>
      <c r="G237" s="29">
        <f t="shared" si="33"/>
        <v>131921.91162739726</v>
      </c>
      <c r="H237" s="29">
        <f t="shared" si="34"/>
        <v>4708.2719999999999</v>
      </c>
      <c r="I237" s="29">
        <f t="shared" si="35"/>
        <v>162345.08837260274</v>
      </c>
      <c r="J237" s="29">
        <v>240764.36</v>
      </c>
      <c r="K237" s="29">
        <v>8917.18</v>
      </c>
      <c r="L237" s="29">
        <v>249681.54</v>
      </c>
      <c r="M237" s="29">
        <v>44585.46</v>
      </c>
      <c r="N237" s="42" t="s">
        <v>15</v>
      </c>
      <c r="O237" s="29">
        <v>33</v>
      </c>
    </row>
    <row r="238" spans="1:15" x14ac:dyDescent="0.4">
      <c r="A238" s="26">
        <v>533</v>
      </c>
      <c r="B238" s="27" t="s">
        <v>473</v>
      </c>
      <c r="C238" s="42" t="s">
        <v>653</v>
      </c>
      <c r="D238" s="28">
        <v>33419</v>
      </c>
      <c r="E238" s="75">
        <f t="shared" si="31"/>
        <v>28.019178082191782</v>
      </c>
      <c r="F238" s="29">
        <v>5163</v>
      </c>
      <c r="G238" s="29">
        <f t="shared" si="33"/>
        <v>2314.6082630136989</v>
      </c>
      <c r="H238" s="29">
        <f t="shared" si="34"/>
        <v>82.608000000000004</v>
      </c>
      <c r="I238" s="29">
        <f t="shared" si="35"/>
        <v>2848.3917369863011</v>
      </c>
      <c r="J238" s="29">
        <v>4224.8999999999996</v>
      </c>
      <c r="K238" s="29">
        <v>156.44999999999999</v>
      </c>
      <c r="L238" s="29">
        <v>4381.3500000000004</v>
      </c>
      <c r="M238" s="29">
        <v>781.65</v>
      </c>
      <c r="N238" s="42" t="s">
        <v>15</v>
      </c>
      <c r="O238" s="29">
        <v>33</v>
      </c>
    </row>
    <row r="239" spans="1:15" x14ac:dyDescent="0.4">
      <c r="A239" s="26">
        <v>534</v>
      </c>
      <c r="B239" s="27" t="s">
        <v>474</v>
      </c>
      <c r="C239" s="42" t="s">
        <v>653</v>
      </c>
      <c r="D239" s="28">
        <v>33419</v>
      </c>
      <c r="E239" s="75">
        <f t="shared" si="31"/>
        <v>28.019178082191782</v>
      </c>
      <c r="F239" s="29">
        <v>3057</v>
      </c>
      <c r="G239" s="29">
        <f t="shared" si="33"/>
        <v>1370.4740383561643</v>
      </c>
      <c r="H239" s="29">
        <f t="shared" si="34"/>
        <v>48.911999999999999</v>
      </c>
      <c r="I239" s="29">
        <f t="shared" si="35"/>
        <v>1686.5259616438357</v>
      </c>
      <c r="J239" s="29">
        <v>2501.2800000000002</v>
      </c>
      <c r="K239" s="29">
        <v>92.64</v>
      </c>
      <c r="L239" s="29">
        <v>2593.92</v>
      </c>
      <c r="M239" s="29">
        <v>463.08</v>
      </c>
      <c r="N239" s="42" t="s">
        <v>15</v>
      </c>
      <c r="O239" s="29">
        <v>33</v>
      </c>
    </row>
    <row r="240" spans="1:15" x14ac:dyDescent="0.4">
      <c r="A240" s="26">
        <v>535</v>
      </c>
      <c r="B240" s="27" t="s">
        <v>475</v>
      </c>
      <c r="C240" s="42" t="s">
        <v>653</v>
      </c>
      <c r="D240" s="28">
        <v>33419</v>
      </c>
      <c r="E240" s="75">
        <f t="shared" si="31"/>
        <v>28.019178082191782</v>
      </c>
      <c r="F240" s="29">
        <v>13169</v>
      </c>
      <c r="G240" s="29">
        <f t="shared" si="33"/>
        <v>5903.7528986301377</v>
      </c>
      <c r="H240" s="29">
        <f t="shared" si="34"/>
        <v>210.70400000000001</v>
      </c>
      <c r="I240" s="29">
        <f t="shared" si="35"/>
        <v>7265.2471013698623</v>
      </c>
      <c r="J240" s="29">
        <v>10775.12</v>
      </c>
      <c r="K240" s="29">
        <v>399.06</v>
      </c>
      <c r="L240" s="29">
        <v>11174.18</v>
      </c>
      <c r="M240" s="29">
        <v>1994.82</v>
      </c>
      <c r="N240" s="42" t="s">
        <v>15</v>
      </c>
      <c r="O240" s="29">
        <v>33</v>
      </c>
    </row>
    <row r="241" spans="1:15" x14ac:dyDescent="0.4">
      <c r="A241" s="26">
        <v>536</v>
      </c>
      <c r="B241" s="27" t="s">
        <v>476</v>
      </c>
      <c r="C241" s="42" t="s">
        <v>653</v>
      </c>
      <c r="D241" s="28">
        <v>33419</v>
      </c>
      <c r="E241" s="75">
        <f t="shared" si="31"/>
        <v>28.019178082191782</v>
      </c>
      <c r="F241" s="29">
        <v>59795</v>
      </c>
      <c r="G241" s="29">
        <f t="shared" si="33"/>
        <v>26806.508054794522</v>
      </c>
      <c r="H241" s="29">
        <f t="shared" si="34"/>
        <v>956.72</v>
      </c>
      <c r="I241" s="29">
        <f t="shared" si="35"/>
        <v>32988.491945205475</v>
      </c>
      <c r="J241" s="29">
        <v>48922.94</v>
      </c>
      <c r="K241" s="29">
        <v>1811.97</v>
      </c>
      <c r="L241" s="29">
        <v>50734.91</v>
      </c>
      <c r="M241" s="29">
        <v>9060.09</v>
      </c>
      <c r="N241" s="42" t="s">
        <v>15</v>
      </c>
      <c r="O241" s="29">
        <v>33</v>
      </c>
    </row>
    <row r="242" spans="1:15" x14ac:dyDescent="0.4">
      <c r="A242" s="26">
        <v>537</v>
      </c>
      <c r="B242" s="27" t="s">
        <v>477</v>
      </c>
      <c r="C242" s="42" t="s">
        <v>653</v>
      </c>
      <c r="D242" s="28">
        <v>33419</v>
      </c>
      <c r="E242" s="75">
        <f t="shared" si="31"/>
        <v>28.019178082191782</v>
      </c>
      <c r="F242" s="29">
        <v>2983</v>
      </c>
      <c r="G242" s="29">
        <f t="shared" si="33"/>
        <v>1337.2993315068495</v>
      </c>
      <c r="H242" s="29">
        <f t="shared" si="34"/>
        <v>47.728000000000002</v>
      </c>
      <c r="I242" s="29">
        <f t="shared" si="35"/>
        <v>1645.7006684931505</v>
      </c>
      <c r="J242" s="29">
        <v>2440.7800000000002</v>
      </c>
      <c r="K242" s="29">
        <v>90.39</v>
      </c>
      <c r="L242" s="29">
        <v>2531.17</v>
      </c>
      <c r="M242" s="29">
        <v>451.83</v>
      </c>
      <c r="N242" s="42" t="s">
        <v>15</v>
      </c>
      <c r="O242" s="29">
        <v>33</v>
      </c>
    </row>
    <row r="243" spans="1:15" x14ac:dyDescent="0.4">
      <c r="A243" s="26">
        <v>538</v>
      </c>
      <c r="B243" s="27" t="s">
        <v>478</v>
      </c>
      <c r="C243" s="42" t="s">
        <v>653</v>
      </c>
      <c r="D243" s="28">
        <v>33785</v>
      </c>
      <c r="E243" s="75">
        <f t="shared" si="31"/>
        <v>27.016438356164382</v>
      </c>
      <c r="F243" s="29">
        <v>30503</v>
      </c>
      <c r="G243" s="29">
        <f t="shared" si="33"/>
        <v>13185.318706849315</v>
      </c>
      <c r="H243" s="29">
        <f t="shared" si="34"/>
        <v>488.048</v>
      </c>
      <c r="I243" s="29">
        <f t="shared" si="35"/>
        <v>17317.681293150687</v>
      </c>
      <c r="J243" s="29">
        <v>24032.66</v>
      </c>
      <c r="K243" s="29">
        <v>924.33</v>
      </c>
      <c r="L243" s="29">
        <v>24956.99</v>
      </c>
      <c r="M243" s="29">
        <v>5546.01</v>
      </c>
      <c r="N243" s="42" t="s">
        <v>15</v>
      </c>
      <c r="O243" s="29">
        <v>33</v>
      </c>
    </row>
    <row r="244" spans="1:15" x14ac:dyDescent="0.4">
      <c r="A244" s="26">
        <v>539</v>
      </c>
      <c r="B244" s="27" t="s">
        <v>479</v>
      </c>
      <c r="C244" s="42" t="s">
        <v>653</v>
      </c>
      <c r="D244" s="28">
        <v>33785</v>
      </c>
      <c r="E244" s="75">
        <f t="shared" si="31"/>
        <v>27.016438356164382</v>
      </c>
      <c r="F244" s="29">
        <v>279879</v>
      </c>
      <c r="G244" s="29">
        <f t="shared" si="33"/>
        <v>120981.34001095891</v>
      </c>
      <c r="H244" s="29">
        <f t="shared" si="34"/>
        <v>4478.0640000000003</v>
      </c>
      <c r="I244" s="29">
        <f t="shared" si="35"/>
        <v>158897.6599890411</v>
      </c>
      <c r="J244" s="29">
        <v>220510.36</v>
      </c>
      <c r="K244" s="29">
        <v>8481.18</v>
      </c>
      <c r="L244" s="29">
        <v>228991.54</v>
      </c>
      <c r="M244" s="29">
        <v>50887.46</v>
      </c>
      <c r="N244" s="42" t="s">
        <v>15</v>
      </c>
      <c r="O244" s="29">
        <v>33</v>
      </c>
    </row>
    <row r="245" spans="1:15" x14ac:dyDescent="0.4">
      <c r="A245" s="26">
        <v>541</v>
      </c>
      <c r="B245" s="27" t="s">
        <v>481</v>
      </c>
      <c r="C245" s="42" t="s">
        <v>653</v>
      </c>
      <c r="D245" s="28">
        <v>33785</v>
      </c>
      <c r="E245" s="75">
        <f t="shared" si="31"/>
        <v>27.016438356164382</v>
      </c>
      <c r="F245" s="29">
        <v>929</v>
      </c>
      <c r="G245" s="29">
        <f t="shared" si="33"/>
        <v>401.57233972602739</v>
      </c>
      <c r="H245" s="29">
        <f t="shared" si="34"/>
        <v>14.864000000000001</v>
      </c>
      <c r="I245" s="29">
        <f t="shared" si="35"/>
        <v>527.42766027397261</v>
      </c>
      <c r="J245" s="29">
        <v>732.3</v>
      </c>
      <c r="K245" s="29">
        <v>28.15</v>
      </c>
      <c r="L245" s="29">
        <v>760.45</v>
      </c>
      <c r="M245" s="29">
        <v>168.55</v>
      </c>
      <c r="N245" s="42" t="s">
        <v>15</v>
      </c>
      <c r="O245" s="29">
        <v>33</v>
      </c>
    </row>
    <row r="246" spans="1:15" x14ac:dyDescent="0.4">
      <c r="A246" s="26">
        <v>542</v>
      </c>
      <c r="B246" s="27" t="s">
        <v>482</v>
      </c>
      <c r="C246" s="42" t="s">
        <v>653</v>
      </c>
      <c r="D246" s="28">
        <v>33785</v>
      </c>
      <c r="E246" s="75">
        <f t="shared" si="31"/>
        <v>27.016438356164382</v>
      </c>
      <c r="F246" s="29">
        <v>422</v>
      </c>
      <c r="G246" s="29">
        <f t="shared" si="33"/>
        <v>182.41499178082191</v>
      </c>
      <c r="H246" s="29">
        <f t="shared" si="34"/>
        <v>6.7519999999999998</v>
      </c>
      <c r="I246" s="29">
        <f t="shared" si="35"/>
        <v>239.58500821917809</v>
      </c>
      <c r="J246" s="29">
        <v>332.58</v>
      </c>
      <c r="K246" s="29">
        <v>12.79</v>
      </c>
      <c r="L246" s="29">
        <v>345.37</v>
      </c>
      <c r="M246" s="29">
        <v>76.63</v>
      </c>
      <c r="N246" s="42" t="s">
        <v>15</v>
      </c>
      <c r="O246" s="29">
        <v>33</v>
      </c>
    </row>
    <row r="247" spans="1:15" x14ac:dyDescent="0.4">
      <c r="A247" s="26">
        <v>546</v>
      </c>
      <c r="B247" s="27" t="s">
        <v>486</v>
      </c>
      <c r="C247" s="42" t="s">
        <v>653</v>
      </c>
      <c r="D247" s="28">
        <v>33872</v>
      </c>
      <c r="E247" s="75">
        <f t="shared" si="31"/>
        <v>26.778082191780822</v>
      </c>
      <c r="F247" s="29">
        <v>1200</v>
      </c>
      <c r="G247" s="29">
        <f t="shared" si="33"/>
        <v>514.13917808219173</v>
      </c>
      <c r="H247" s="29">
        <f t="shared" si="34"/>
        <v>19.2</v>
      </c>
      <c r="I247" s="29">
        <f t="shared" si="35"/>
        <v>685.86082191780827</v>
      </c>
      <c r="J247" s="29">
        <v>936.72</v>
      </c>
      <c r="K247" s="29">
        <v>36.36</v>
      </c>
      <c r="L247" s="29">
        <v>973.08</v>
      </c>
      <c r="M247" s="29">
        <v>226.92</v>
      </c>
      <c r="N247" s="42" t="s">
        <v>15</v>
      </c>
      <c r="O247" s="29">
        <v>33</v>
      </c>
    </row>
    <row r="248" spans="1:15" x14ac:dyDescent="0.4">
      <c r="A248" s="26">
        <v>544</v>
      </c>
      <c r="B248" s="27" t="s">
        <v>484</v>
      </c>
      <c r="C248" s="42" t="s">
        <v>653</v>
      </c>
      <c r="D248" s="28">
        <v>34059</v>
      </c>
      <c r="E248" s="75">
        <f t="shared" si="31"/>
        <v>26.265753424657536</v>
      </c>
      <c r="F248" s="29">
        <v>1036</v>
      </c>
      <c r="G248" s="29">
        <f t="shared" si="33"/>
        <v>435.38112876712336</v>
      </c>
      <c r="H248" s="29">
        <f t="shared" si="34"/>
        <v>16.576000000000001</v>
      </c>
      <c r="I248" s="29">
        <f t="shared" si="35"/>
        <v>600.6188712328767</v>
      </c>
      <c r="J248" s="29">
        <v>792.78</v>
      </c>
      <c r="K248" s="29">
        <v>31.39</v>
      </c>
      <c r="L248" s="29">
        <v>824.17</v>
      </c>
      <c r="M248" s="29">
        <v>211.83</v>
      </c>
      <c r="N248" s="42" t="s">
        <v>15</v>
      </c>
      <c r="O248" s="29">
        <v>33</v>
      </c>
    </row>
    <row r="249" spans="1:15" x14ac:dyDescent="0.4">
      <c r="A249" s="26">
        <v>543</v>
      </c>
      <c r="B249" s="27" t="s">
        <v>483</v>
      </c>
      <c r="C249" s="42" t="s">
        <v>653</v>
      </c>
      <c r="D249" s="28">
        <v>34120</v>
      </c>
      <c r="E249" s="75">
        <f t="shared" si="31"/>
        <v>26.098630136986301</v>
      </c>
      <c r="F249" s="29">
        <v>1300</v>
      </c>
      <c r="G249" s="29">
        <f t="shared" si="33"/>
        <v>542.85150684931511</v>
      </c>
      <c r="H249" s="29">
        <f t="shared" si="34"/>
        <v>20.8</v>
      </c>
      <c r="I249" s="29">
        <f t="shared" si="35"/>
        <v>757.14849315068489</v>
      </c>
      <c r="J249" s="29">
        <v>987.78</v>
      </c>
      <c r="K249" s="29">
        <v>39.39</v>
      </c>
      <c r="L249" s="29">
        <v>1027.17</v>
      </c>
      <c r="M249" s="29">
        <v>272.83</v>
      </c>
      <c r="N249" s="42" t="s">
        <v>15</v>
      </c>
      <c r="O249" s="29">
        <v>33</v>
      </c>
    </row>
    <row r="250" spans="1:15" x14ac:dyDescent="0.4">
      <c r="A250" s="26">
        <v>545</v>
      </c>
      <c r="B250" s="27" t="s">
        <v>485</v>
      </c>
      <c r="C250" s="42" t="s">
        <v>653</v>
      </c>
      <c r="D250" s="28">
        <v>34120</v>
      </c>
      <c r="E250" s="75">
        <f t="shared" si="31"/>
        <v>26.098630136986301</v>
      </c>
      <c r="F250" s="29">
        <v>1879</v>
      </c>
      <c r="G250" s="29">
        <f t="shared" si="33"/>
        <v>784.62921643835614</v>
      </c>
      <c r="H250" s="29">
        <f t="shared" si="34"/>
        <v>30.064</v>
      </c>
      <c r="I250" s="29">
        <f t="shared" si="35"/>
        <v>1094.3707835616437</v>
      </c>
      <c r="J250" s="29">
        <v>1428.88</v>
      </c>
      <c r="K250" s="29">
        <v>56.94</v>
      </c>
      <c r="L250" s="29">
        <v>1485.82</v>
      </c>
      <c r="M250" s="29">
        <v>393.18</v>
      </c>
      <c r="N250" s="42" t="s">
        <v>15</v>
      </c>
      <c r="O250" s="29">
        <v>33</v>
      </c>
    </row>
    <row r="251" spans="1:15" x14ac:dyDescent="0.4">
      <c r="A251" s="26">
        <v>547</v>
      </c>
      <c r="B251" s="27" t="s">
        <v>487</v>
      </c>
      <c r="C251" s="42" t="s">
        <v>653</v>
      </c>
      <c r="D251" s="28">
        <v>34415</v>
      </c>
      <c r="E251" s="75">
        <f t="shared" si="31"/>
        <v>25.290410958904111</v>
      </c>
      <c r="F251" s="29">
        <v>23844</v>
      </c>
      <c r="G251" s="29">
        <f t="shared" si="33"/>
        <v>9648.3929424657545</v>
      </c>
      <c r="H251" s="29">
        <f t="shared" si="34"/>
        <v>381.50400000000002</v>
      </c>
      <c r="I251" s="29">
        <f t="shared" si="35"/>
        <v>14195.607057534246</v>
      </c>
      <c r="J251" s="29">
        <v>17522.099999999999</v>
      </c>
      <c r="K251" s="29">
        <v>722.55</v>
      </c>
      <c r="L251" s="29">
        <v>18244.650000000001</v>
      </c>
      <c r="M251" s="29">
        <v>5599.35</v>
      </c>
      <c r="N251" s="42" t="s">
        <v>15</v>
      </c>
      <c r="O251" s="29">
        <v>33</v>
      </c>
    </row>
    <row r="252" spans="1:15" x14ac:dyDescent="0.4">
      <c r="A252" s="26">
        <v>548</v>
      </c>
      <c r="B252" s="27" t="s">
        <v>488</v>
      </c>
      <c r="C252" s="42" t="s">
        <v>653</v>
      </c>
      <c r="D252" s="28">
        <v>34415</v>
      </c>
      <c r="E252" s="75">
        <f t="shared" si="31"/>
        <v>25.290410958904111</v>
      </c>
      <c r="F252" s="29">
        <v>4541</v>
      </c>
      <c r="G252" s="29">
        <f t="shared" si="33"/>
        <v>1837.5000986301372</v>
      </c>
      <c r="H252" s="29">
        <f t="shared" si="34"/>
        <v>72.656000000000006</v>
      </c>
      <c r="I252" s="29">
        <f t="shared" si="35"/>
        <v>2703.4999013698625</v>
      </c>
      <c r="J252" s="29">
        <v>3337.22</v>
      </c>
      <c r="K252" s="29">
        <v>137.61000000000001</v>
      </c>
      <c r="L252" s="29">
        <v>3474.83</v>
      </c>
      <c r="M252" s="29">
        <v>1066.17</v>
      </c>
      <c r="N252" s="42" t="s">
        <v>15</v>
      </c>
      <c r="O252" s="29">
        <v>33</v>
      </c>
    </row>
    <row r="253" spans="1:15" x14ac:dyDescent="0.4">
      <c r="A253" s="26">
        <v>551</v>
      </c>
      <c r="B253" s="27" t="s">
        <v>491</v>
      </c>
      <c r="C253" s="42" t="s">
        <v>653</v>
      </c>
      <c r="D253" s="28">
        <v>34507</v>
      </c>
      <c r="E253" s="75">
        <f t="shared" si="31"/>
        <v>25.038356164383561</v>
      </c>
      <c r="F253" s="29">
        <v>1445</v>
      </c>
      <c r="G253" s="29">
        <f t="shared" si="33"/>
        <v>578.88679452054794</v>
      </c>
      <c r="H253" s="29">
        <f t="shared" si="34"/>
        <v>23.12</v>
      </c>
      <c r="I253" s="29">
        <f t="shared" si="35"/>
        <v>866.11320547945206</v>
      </c>
      <c r="J253" s="29">
        <v>1050.58</v>
      </c>
      <c r="K253" s="29">
        <v>43.79</v>
      </c>
      <c r="L253" s="29">
        <v>1094.3699999999999</v>
      </c>
      <c r="M253" s="29">
        <v>350.63</v>
      </c>
      <c r="N253" s="42" t="s">
        <v>15</v>
      </c>
      <c r="O253" s="29">
        <v>33</v>
      </c>
    </row>
    <row r="254" spans="1:15" x14ac:dyDescent="0.4">
      <c r="A254" s="26">
        <v>552</v>
      </c>
      <c r="B254" s="27" t="s">
        <v>492</v>
      </c>
      <c r="C254" s="42" t="s">
        <v>653</v>
      </c>
      <c r="D254" s="28">
        <v>34507</v>
      </c>
      <c r="E254" s="75">
        <f t="shared" ref="E254:E282" si="36">(B$2-D254)/365</f>
        <v>25.038356164383561</v>
      </c>
      <c r="F254" s="29">
        <v>1919</v>
      </c>
      <c r="G254" s="29">
        <f t="shared" si="33"/>
        <v>768.77768767123291</v>
      </c>
      <c r="H254" s="29">
        <f t="shared" si="34"/>
        <v>30.704000000000001</v>
      </c>
      <c r="I254" s="29">
        <f t="shared" si="35"/>
        <v>1150.2223123287672</v>
      </c>
      <c r="J254" s="29">
        <v>1395.3</v>
      </c>
      <c r="K254" s="29">
        <v>58.15</v>
      </c>
      <c r="L254" s="29">
        <v>1453.45</v>
      </c>
      <c r="M254" s="29">
        <v>465.55</v>
      </c>
      <c r="N254" s="42" t="s">
        <v>15</v>
      </c>
      <c r="O254" s="29">
        <v>33</v>
      </c>
    </row>
    <row r="255" spans="1:15" x14ac:dyDescent="0.4">
      <c r="A255" s="26">
        <v>553</v>
      </c>
      <c r="B255" s="27" t="s">
        <v>493</v>
      </c>
      <c r="C255" s="42" t="s">
        <v>653</v>
      </c>
      <c r="D255" s="28">
        <v>34635</v>
      </c>
      <c r="E255" s="75">
        <f t="shared" si="36"/>
        <v>24.687671232876713</v>
      </c>
      <c r="F255" s="29">
        <v>2518</v>
      </c>
      <c r="G255" s="29">
        <f t="shared" si="33"/>
        <v>994.61689863013692</v>
      </c>
      <c r="H255" s="29">
        <f t="shared" si="34"/>
        <v>40.287999999999997</v>
      </c>
      <c r="I255" s="29">
        <f t="shared" si="35"/>
        <v>1523.3831013698632</v>
      </c>
      <c r="J255" s="29">
        <v>1805.6</v>
      </c>
      <c r="K255" s="29">
        <v>76.3</v>
      </c>
      <c r="L255" s="29">
        <v>1881.9</v>
      </c>
      <c r="M255" s="29">
        <v>636.1</v>
      </c>
      <c r="N255" s="42" t="s">
        <v>15</v>
      </c>
      <c r="O255" s="29">
        <v>33</v>
      </c>
    </row>
    <row r="256" spans="1:15" x14ac:dyDescent="0.4">
      <c r="A256" s="26">
        <v>554</v>
      </c>
      <c r="B256" s="27" t="s">
        <v>494</v>
      </c>
      <c r="C256" s="42" t="s">
        <v>653</v>
      </c>
      <c r="D256" s="28">
        <v>34789</v>
      </c>
      <c r="E256" s="75">
        <f t="shared" si="36"/>
        <v>24.265753424657536</v>
      </c>
      <c r="F256" s="29">
        <v>14839</v>
      </c>
      <c r="G256" s="29">
        <f t="shared" si="33"/>
        <v>5761.2722410958913</v>
      </c>
      <c r="H256" s="29">
        <f t="shared" si="34"/>
        <v>237.42400000000001</v>
      </c>
      <c r="I256" s="29">
        <f t="shared" si="35"/>
        <v>9077.7277589041078</v>
      </c>
      <c r="J256" s="29">
        <v>10454.34</v>
      </c>
      <c r="K256" s="29">
        <v>449.67</v>
      </c>
      <c r="L256" s="29">
        <v>10904.01</v>
      </c>
      <c r="M256" s="29">
        <v>3934.99</v>
      </c>
      <c r="N256" s="42" t="s">
        <v>15</v>
      </c>
      <c r="O256" s="29">
        <v>33</v>
      </c>
    </row>
    <row r="257" spans="1:15" x14ac:dyDescent="0.4">
      <c r="A257" s="26">
        <v>556</v>
      </c>
      <c r="B257" s="27" t="s">
        <v>496</v>
      </c>
      <c r="C257" s="42" t="s">
        <v>653</v>
      </c>
      <c r="D257" s="28">
        <v>35673</v>
      </c>
      <c r="E257" s="75">
        <f t="shared" si="36"/>
        <v>21.843835616438355</v>
      </c>
      <c r="F257" s="29">
        <v>9047</v>
      </c>
      <c r="G257" s="29">
        <f t="shared" si="33"/>
        <v>3161.9388931506851</v>
      </c>
      <c r="H257" s="29">
        <f t="shared" si="34"/>
        <v>144.75200000000001</v>
      </c>
      <c r="I257" s="29">
        <f t="shared" si="35"/>
        <v>5885.0611068493145</v>
      </c>
      <c r="J257" s="29">
        <v>5711.3</v>
      </c>
      <c r="K257" s="29">
        <v>274.14999999999998</v>
      </c>
      <c r="L257" s="29">
        <v>5985.45</v>
      </c>
      <c r="M257" s="29">
        <v>3061.55</v>
      </c>
      <c r="N257" s="42" t="s">
        <v>15</v>
      </c>
      <c r="O257" s="29">
        <v>33</v>
      </c>
    </row>
    <row r="258" spans="1:15" x14ac:dyDescent="0.4">
      <c r="A258" s="26">
        <v>557</v>
      </c>
      <c r="B258" s="27" t="s">
        <v>497</v>
      </c>
      <c r="C258" s="42" t="s">
        <v>653</v>
      </c>
      <c r="D258" s="28">
        <v>35765</v>
      </c>
      <c r="E258" s="75">
        <f t="shared" si="36"/>
        <v>21.591780821917808</v>
      </c>
      <c r="F258" s="29">
        <v>6183</v>
      </c>
      <c r="G258" s="29">
        <f t="shared" ref="G258:G282" si="37">E258*H258</f>
        <v>2136.031693150685</v>
      </c>
      <c r="H258" s="29">
        <f t="shared" ref="H258:H282" si="38">F258/C258</f>
        <v>98.927999999999997</v>
      </c>
      <c r="I258" s="29">
        <f t="shared" ref="I258:I282" si="39">F258-G258</f>
        <v>4046.968306849315</v>
      </c>
      <c r="J258" s="29">
        <v>3856.72</v>
      </c>
      <c r="K258" s="29">
        <v>187.36</v>
      </c>
      <c r="L258" s="29">
        <v>4044.08</v>
      </c>
      <c r="M258" s="29">
        <v>2138.92</v>
      </c>
      <c r="N258" s="42" t="s">
        <v>15</v>
      </c>
      <c r="O258" s="29">
        <v>33</v>
      </c>
    </row>
    <row r="259" spans="1:15" x14ac:dyDescent="0.4">
      <c r="A259" s="26">
        <v>558</v>
      </c>
      <c r="B259" s="27" t="s">
        <v>498</v>
      </c>
      <c r="C259" s="42" t="s">
        <v>653</v>
      </c>
      <c r="D259" s="28">
        <v>36161</v>
      </c>
      <c r="E259" s="75">
        <f t="shared" si="36"/>
        <v>20.506849315068493</v>
      </c>
      <c r="F259" s="29">
        <v>6940</v>
      </c>
      <c r="G259" s="29">
        <f t="shared" si="37"/>
        <v>2277.0805479452056</v>
      </c>
      <c r="H259" s="29">
        <f t="shared" si="38"/>
        <v>111.04</v>
      </c>
      <c r="I259" s="29">
        <f t="shared" si="39"/>
        <v>4662.9194520547944</v>
      </c>
      <c r="J259" s="29">
        <v>4100.6000000000004</v>
      </c>
      <c r="K259" s="29">
        <v>210.3</v>
      </c>
      <c r="L259" s="29">
        <v>4310.8999999999996</v>
      </c>
      <c r="M259" s="29">
        <v>2629.1</v>
      </c>
      <c r="N259" s="42" t="s">
        <v>15</v>
      </c>
      <c r="O259" s="29">
        <v>33</v>
      </c>
    </row>
    <row r="260" spans="1:15" x14ac:dyDescent="0.4">
      <c r="A260" s="26">
        <v>559</v>
      </c>
      <c r="B260" s="27" t="s">
        <v>499</v>
      </c>
      <c r="C260" s="42" t="s">
        <v>653</v>
      </c>
      <c r="D260" s="28">
        <v>36526</v>
      </c>
      <c r="E260" s="75">
        <f t="shared" si="36"/>
        <v>19.506849315068493</v>
      </c>
      <c r="F260" s="29">
        <v>3578</v>
      </c>
      <c r="G260" s="29">
        <f t="shared" si="37"/>
        <v>1116.728109589041</v>
      </c>
      <c r="H260" s="29">
        <f t="shared" si="38"/>
        <v>57.247999999999998</v>
      </c>
      <c r="I260" s="29">
        <f t="shared" si="39"/>
        <v>2461.2718904109588</v>
      </c>
      <c r="J260" s="29">
        <v>2005.84</v>
      </c>
      <c r="K260" s="29">
        <v>108.42</v>
      </c>
      <c r="L260" s="29">
        <v>2114.2600000000002</v>
      </c>
      <c r="M260" s="29">
        <v>1463.74</v>
      </c>
      <c r="N260" s="42" t="s">
        <v>15</v>
      </c>
      <c r="O260" s="29">
        <v>33</v>
      </c>
    </row>
    <row r="261" spans="1:15" x14ac:dyDescent="0.4">
      <c r="A261" s="26">
        <v>560</v>
      </c>
      <c r="B261" s="27" t="s">
        <v>500</v>
      </c>
      <c r="C261" s="42" t="s">
        <v>653</v>
      </c>
      <c r="D261" s="28">
        <v>36892</v>
      </c>
      <c r="E261" s="75">
        <f t="shared" si="36"/>
        <v>18.504109589041096</v>
      </c>
      <c r="F261" s="29">
        <v>5200</v>
      </c>
      <c r="G261" s="29">
        <f t="shared" si="37"/>
        <v>1539.5419178082193</v>
      </c>
      <c r="H261" s="29">
        <f t="shared" si="38"/>
        <v>83.2</v>
      </c>
      <c r="I261" s="29">
        <f t="shared" si="39"/>
        <v>3660.4580821917807</v>
      </c>
      <c r="J261" s="29">
        <v>2757.16</v>
      </c>
      <c r="K261" s="29">
        <v>157.58000000000001</v>
      </c>
      <c r="L261" s="29">
        <v>2914.74</v>
      </c>
      <c r="M261" s="29">
        <v>2285.2600000000002</v>
      </c>
      <c r="N261" s="42" t="s">
        <v>15</v>
      </c>
      <c r="O261" s="29">
        <v>33</v>
      </c>
    </row>
    <row r="262" spans="1:15" x14ac:dyDescent="0.4">
      <c r="A262" s="26">
        <v>561</v>
      </c>
      <c r="B262" s="27" t="s">
        <v>500</v>
      </c>
      <c r="C262" s="42" t="s">
        <v>653</v>
      </c>
      <c r="D262" s="28">
        <v>37376</v>
      </c>
      <c r="E262" s="75">
        <f t="shared" si="36"/>
        <v>17.17808219178082</v>
      </c>
      <c r="F262" s="29">
        <v>3220</v>
      </c>
      <c r="G262" s="29">
        <f t="shared" si="37"/>
        <v>885.01479452054787</v>
      </c>
      <c r="H262" s="29">
        <f t="shared" si="38"/>
        <v>51.52</v>
      </c>
      <c r="I262" s="29">
        <f t="shared" si="39"/>
        <v>2334.9852054794519</v>
      </c>
      <c r="J262" s="29">
        <v>1578.16</v>
      </c>
      <c r="K262" s="29">
        <v>97.58</v>
      </c>
      <c r="L262" s="29">
        <v>1675.74</v>
      </c>
      <c r="M262" s="29">
        <v>1544.26</v>
      </c>
      <c r="N262" s="42" t="s">
        <v>15</v>
      </c>
      <c r="O262" s="29">
        <v>33</v>
      </c>
    </row>
    <row r="263" spans="1:15" x14ac:dyDescent="0.4">
      <c r="A263" s="26">
        <v>562</v>
      </c>
      <c r="B263" s="27" t="s">
        <v>500</v>
      </c>
      <c r="C263" s="42" t="s">
        <v>653</v>
      </c>
      <c r="D263" s="28">
        <v>37622</v>
      </c>
      <c r="E263" s="75">
        <f t="shared" si="36"/>
        <v>16.504109589041096</v>
      </c>
      <c r="F263" s="29">
        <v>2068</v>
      </c>
      <c r="G263" s="29">
        <f t="shared" si="37"/>
        <v>546.08797808219185</v>
      </c>
      <c r="H263" s="29">
        <f t="shared" si="38"/>
        <v>33.088000000000001</v>
      </c>
      <c r="I263" s="29">
        <f t="shared" si="39"/>
        <v>1521.912021917808</v>
      </c>
      <c r="J263" s="29">
        <v>971.34</v>
      </c>
      <c r="K263" s="29">
        <v>62.67</v>
      </c>
      <c r="L263" s="29">
        <v>1034.01</v>
      </c>
      <c r="M263" s="29">
        <v>1033.99</v>
      </c>
      <c r="N263" s="42" t="s">
        <v>15</v>
      </c>
      <c r="O263" s="29">
        <v>33</v>
      </c>
    </row>
    <row r="264" spans="1:15" x14ac:dyDescent="0.4">
      <c r="A264" s="26">
        <v>563</v>
      </c>
      <c r="B264" s="27" t="s">
        <v>501</v>
      </c>
      <c r="C264" s="42" t="s">
        <v>653</v>
      </c>
      <c r="D264" s="28">
        <v>37773</v>
      </c>
      <c r="E264" s="75">
        <f t="shared" si="36"/>
        <v>16.090410958904108</v>
      </c>
      <c r="F264" s="29">
        <v>36718</v>
      </c>
      <c r="G264" s="29">
        <f t="shared" si="37"/>
        <v>9452.9233534246578</v>
      </c>
      <c r="H264" s="29">
        <f t="shared" si="38"/>
        <v>587.48800000000006</v>
      </c>
      <c r="I264" s="29">
        <f t="shared" si="39"/>
        <v>27265.07664657534</v>
      </c>
      <c r="J264" s="29">
        <v>16782.34</v>
      </c>
      <c r="K264" s="29">
        <v>1112.67</v>
      </c>
      <c r="L264" s="29">
        <v>17895.009999999998</v>
      </c>
      <c r="M264" s="29">
        <v>18822.990000000002</v>
      </c>
      <c r="N264" s="42" t="s">
        <v>15</v>
      </c>
      <c r="O264" s="29">
        <v>33</v>
      </c>
    </row>
    <row r="265" spans="1:15" x14ac:dyDescent="0.4">
      <c r="A265" s="26">
        <v>564</v>
      </c>
      <c r="B265" s="27" t="s">
        <v>498</v>
      </c>
      <c r="C265" s="42" t="s">
        <v>653</v>
      </c>
      <c r="D265" s="28">
        <v>37987</v>
      </c>
      <c r="E265" s="75">
        <f t="shared" si="36"/>
        <v>15.504109589041096</v>
      </c>
      <c r="F265" s="29">
        <v>3620</v>
      </c>
      <c r="G265" s="29">
        <f t="shared" si="37"/>
        <v>897.99802739726033</v>
      </c>
      <c r="H265" s="29">
        <f t="shared" si="38"/>
        <v>57.92</v>
      </c>
      <c r="I265" s="29">
        <f t="shared" si="39"/>
        <v>2722.0019726027394</v>
      </c>
      <c r="J265" s="29">
        <v>1590.4</v>
      </c>
      <c r="K265" s="29">
        <v>109.7</v>
      </c>
      <c r="L265" s="29">
        <v>1700.1</v>
      </c>
      <c r="M265" s="29">
        <v>1919.9</v>
      </c>
      <c r="N265" s="42" t="s">
        <v>15</v>
      </c>
      <c r="O265" s="29">
        <v>33</v>
      </c>
    </row>
    <row r="266" spans="1:15" x14ac:dyDescent="0.4">
      <c r="A266" s="26">
        <v>565</v>
      </c>
      <c r="B266" s="27" t="s">
        <v>502</v>
      </c>
      <c r="C266" s="42" t="s">
        <v>653</v>
      </c>
      <c r="D266" s="28">
        <v>38579</v>
      </c>
      <c r="E266" s="75">
        <f t="shared" si="36"/>
        <v>13.882191780821918</v>
      </c>
      <c r="F266" s="29">
        <v>629</v>
      </c>
      <c r="G266" s="29">
        <f t="shared" si="37"/>
        <v>139.7103780821918</v>
      </c>
      <c r="H266" s="29">
        <f t="shared" si="38"/>
        <v>10.064</v>
      </c>
      <c r="I266" s="29">
        <f t="shared" si="39"/>
        <v>489.28962191780818</v>
      </c>
      <c r="J266" s="29">
        <v>629</v>
      </c>
      <c r="K266" s="29">
        <v>0</v>
      </c>
      <c r="L266" s="29">
        <v>629</v>
      </c>
      <c r="M266" s="29">
        <v>0</v>
      </c>
      <c r="N266" s="42" t="s">
        <v>15</v>
      </c>
      <c r="O266" s="29">
        <v>10</v>
      </c>
    </row>
    <row r="267" spans="1:15" x14ac:dyDescent="0.4">
      <c r="A267" s="26">
        <v>566</v>
      </c>
      <c r="B267" s="27" t="s">
        <v>503</v>
      </c>
      <c r="C267" s="42" t="s">
        <v>653</v>
      </c>
      <c r="D267" s="28">
        <v>39263</v>
      </c>
      <c r="E267" s="75">
        <f t="shared" si="36"/>
        <v>12.008219178082191</v>
      </c>
      <c r="F267" s="29">
        <v>335178</v>
      </c>
      <c r="G267" s="29">
        <f t="shared" si="37"/>
        <v>64398.254202739721</v>
      </c>
      <c r="H267" s="29">
        <f t="shared" si="38"/>
        <v>5362.848</v>
      </c>
      <c r="I267" s="29">
        <f t="shared" si="39"/>
        <v>270779.74579726026</v>
      </c>
      <c r="J267" s="29">
        <v>111725.82</v>
      </c>
      <c r="K267" s="29">
        <v>10156.91</v>
      </c>
      <c r="L267" s="29">
        <v>121882.73</v>
      </c>
      <c r="M267" s="29">
        <v>213295.27</v>
      </c>
      <c r="N267" s="42" t="s">
        <v>15</v>
      </c>
      <c r="O267" s="29">
        <v>33</v>
      </c>
    </row>
    <row r="268" spans="1:15" x14ac:dyDescent="0.4">
      <c r="A268" s="26">
        <v>567</v>
      </c>
      <c r="B268" s="27" t="s">
        <v>504</v>
      </c>
      <c r="C268" s="42" t="s">
        <v>653</v>
      </c>
      <c r="D268" s="28">
        <v>39385</v>
      </c>
      <c r="E268" s="75">
        <f t="shared" si="36"/>
        <v>11.673972602739726</v>
      </c>
      <c r="F268" s="29">
        <v>2772</v>
      </c>
      <c r="G268" s="29">
        <f t="shared" si="37"/>
        <v>517.76403287671224</v>
      </c>
      <c r="H268" s="29">
        <f t="shared" si="38"/>
        <v>44.351999999999997</v>
      </c>
      <c r="I268" s="29">
        <f t="shared" si="39"/>
        <v>2254.235967123288</v>
      </c>
      <c r="J268" s="29">
        <v>1182.76</v>
      </c>
      <c r="K268" s="29">
        <v>110.88</v>
      </c>
      <c r="L268" s="29">
        <v>1293.6400000000001</v>
      </c>
      <c r="M268" s="29">
        <v>1478.36</v>
      </c>
      <c r="N268" s="42" t="s">
        <v>15</v>
      </c>
      <c r="O268" s="29">
        <v>25</v>
      </c>
    </row>
    <row r="269" spans="1:15" x14ac:dyDescent="0.4">
      <c r="A269" s="26">
        <v>568</v>
      </c>
      <c r="B269" s="27" t="s">
        <v>505</v>
      </c>
      <c r="C269" s="42" t="s">
        <v>653</v>
      </c>
      <c r="D269" s="28">
        <v>39447</v>
      </c>
      <c r="E269" s="75">
        <f t="shared" si="36"/>
        <v>11.504109589041096</v>
      </c>
      <c r="F269" s="32">
        <v>1153</v>
      </c>
      <c r="G269" s="29">
        <f t="shared" si="37"/>
        <v>212.22781369863014</v>
      </c>
      <c r="H269" s="29">
        <f t="shared" si="38"/>
        <v>18.448</v>
      </c>
      <c r="I269" s="29">
        <f t="shared" si="39"/>
        <v>940.77218630136986</v>
      </c>
      <c r="J269" s="32">
        <v>403.86</v>
      </c>
      <c r="K269" s="32">
        <v>38.43</v>
      </c>
      <c r="L269" s="32">
        <v>442.29</v>
      </c>
      <c r="M269" s="32">
        <v>710.71</v>
      </c>
      <c r="N269" s="42" t="s">
        <v>15</v>
      </c>
      <c r="O269" s="29">
        <v>30</v>
      </c>
    </row>
    <row r="270" spans="1:15" x14ac:dyDescent="0.4">
      <c r="A270" s="26">
        <v>569</v>
      </c>
      <c r="B270" s="27" t="s">
        <v>505</v>
      </c>
      <c r="C270" s="42" t="s">
        <v>653</v>
      </c>
      <c r="D270" s="28">
        <v>39478</v>
      </c>
      <c r="E270" s="75">
        <f t="shared" si="36"/>
        <v>11.419178082191781</v>
      </c>
      <c r="F270" s="29">
        <v>722</v>
      </c>
      <c r="G270" s="29">
        <f t="shared" si="37"/>
        <v>131.91434520547944</v>
      </c>
      <c r="H270" s="29">
        <f t="shared" si="38"/>
        <v>11.552</v>
      </c>
      <c r="I270" s="29">
        <f t="shared" si="39"/>
        <v>590.08565479452056</v>
      </c>
      <c r="J270" s="29">
        <v>251.14</v>
      </c>
      <c r="K270" s="29">
        <v>24.07</v>
      </c>
      <c r="L270" s="29">
        <v>275.20999999999998</v>
      </c>
      <c r="M270" s="29">
        <v>446.79</v>
      </c>
      <c r="N270" s="42" t="s">
        <v>15</v>
      </c>
      <c r="O270" s="29">
        <v>30</v>
      </c>
    </row>
    <row r="271" spans="1:15" x14ac:dyDescent="0.4">
      <c r="A271" s="26">
        <v>570</v>
      </c>
      <c r="B271" s="27" t="s">
        <v>498</v>
      </c>
      <c r="C271" s="42" t="s">
        <v>653</v>
      </c>
      <c r="D271" s="28">
        <v>39507</v>
      </c>
      <c r="E271" s="75">
        <f t="shared" si="36"/>
        <v>11.33972602739726</v>
      </c>
      <c r="F271" s="29">
        <v>270</v>
      </c>
      <c r="G271" s="29">
        <f t="shared" si="37"/>
        <v>48.98761643835617</v>
      </c>
      <c r="H271" s="29">
        <f t="shared" si="38"/>
        <v>4.32</v>
      </c>
      <c r="I271" s="29">
        <f t="shared" si="39"/>
        <v>221.01238356164384</v>
      </c>
      <c r="J271" s="29">
        <v>93</v>
      </c>
      <c r="K271" s="29">
        <v>9</v>
      </c>
      <c r="L271" s="29">
        <v>102</v>
      </c>
      <c r="M271" s="29">
        <v>168</v>
      </c>
      <c r="N271" s="42" t="s">
        <v>15</v>
      </c>
      <c r="O271" s="29">
        <v>30</v>
      </c>
    </row>
    <row r="272" spans="1:15" x14ac:dyDescent="0.4">
      <c r="A272" s="26">
        <v>571</v>
      </c>
      <c r="B272" s="27" t="s">
        <v>498</v>
      </c>
      <c r="C272" s="42" t="s">
        <v>653</v>
      </c>
      <c r="D272" s="28">
        <v>39598</v>
      </c>
      <c r="E272" s="75">
        <f t="shared" si="36"/>
        <v>11.09041095890411</v>
      </c>
      <c r="F272" s="29">
        <v>4154</v>
      </c>
      <c r="G272" s="29">
        <f t="shared" si="37"/>
        <v>737.11307397260282</v>
      </c>
      <c r="H272" s="29">
        <f t="shared" si="38"/>
        <v>66.463999999999999</v>
      </c>
      <c r="I272" s="29">
        <f t="shared" si="39"/>
        <v>3416.8869260273973</v>
      </c>
      <c r="J272" s="29">
        <v>1395.94</v>
      </c>
      <c r="K272" s="29">
        <v>138.47</v>
      </c>
      <c r="L272" s="29">
        <v>1534.41</v>
      </c>
      <c r="M272" s="29">
        <v>2619.59</v>
      </c>
      <c r="N272" s="42" t="s">
        <v>15</v>
      </c>
      <c r="O272" s="29">
        <v>30</v>
      </c>
    </row>
    <row r="273" spans="1:15" x14ac:dyDescent="0.4">
      <c r="A273" s="26">
        <v>572</v>
      </c>
      <c r="B273" s="27" t="s">
        <v>498</v>
      </c>
      <c r="C273" s="42" t="s">
        <v>653</v>
      </c>
      <c r="D273" s="28">
        <v>39629</v>
      </c>
      <c r="E273" s="75">
        <f t="shared" si="36"/>
        <v>11.005479452054795</v>
      </c>
      <c r="F273" s="29">
        <v>2051</v>
      </c>
      <c r="G273" s="29">
        <f t="shared" si="37"/>
        <v>361.1558136986302</v>
      </c>
      <c r="H273" s="29">
        <f t="shared" si="38"/>
        <v>32.816000000000003</v>
      </c>
      <c r="I273" s="29">
        <f t="shared" si="39"/>
        <v>1689.8441863013697</v>
      </c>
      <c r="J273" s="29">
        <v>683.74</v>
      </c>
      <c r="K273" s="29">
        <v>68.37</v>
      </c>
      <c r="L273" s="29">
        <v>752.11</v>
      </c>
      <c r="M273" s="29">
        <v>1298.8900000000001</v>
      </c>
      <c r="N273" s="42" t="s">
        <v>15</v>
      </c>
      <c r="O273" s="29">
        <v>30</v>
      </c>
    </row>
    <row r="274" spans="1:15" x14ac:dyDescent="0.4">
      <c r="A274" s="26">
        <v>573</v>
      </c>
      <c r="B274" s="27" t="s">
        <v>506</v>
      </c>
      <c r="C274" s="42" t="s">
        <v>653</v>
      </c>
      <c r="D274" s="28">
        <v>40724</v>
      </c>
      <c r="E274" s="75">
        <f t="shared" si="36"/>
        <v>8.0054794520547947</v>
      </c>
      <c r="F274" s="29">
        <v>1103744</v>
      </c>
      <c r="G274" s="29">
        <f t="shared" si="37"/>
        <v>141375.99859726027</v>
      </c>
      <c r="H274" s="29">
        <f t="shared" si="38"/>
        <v>17659.903999999999</v>
      </c>
      <c r="I274" s="29">
        <f t="shared" si="39"/>
        <v>962368.00140273967</v>
      </c>
      <c r="J274" s="29">
        <v>193155.20000000001</v>
      </c>
      <c r="K274" s="29">
        <v>27593.599999999999</v>
      </c>
      <c r="L274" s="29">
        <v>220748.79999999999</v>
      </c>
      <c r="M274" s="29">
        <v>882995.19999999995</v>
      </c>
      <c r="N274" s="42" t="s">
        <v>15</v>
      </c>
      <c r="O274" s="29">
        <v>40</v>
      </c>
    </row>
    <row r="275" spans="1:15" x14ac:dyDescent="0.4">
      <c r="A275" s="26">
        <v>574</v>
      </c>
      <c r="B275" s="27" t="s">
        <v>507</v>
      </c>
      <c r="C275" s="42" t="s">
        <v>653</v>
      </c>
      <c r="D275" s="28">
        <v>40724</v>
      </c>
      <c r="E275" s="75">
        <f t="shared" si="36"/>
        <v>8.0054794520547947</v>
      </c>
      <c r="F275" s="29">
        <v>683354</v>
      </c>
      <c r="G275" s="29">
        <f t="shared" si="37"/>
        <v>87529.222487671243</v>
      </c>
      <c r="H275" s="29">
        <f t="shared" si="38"/>
        <v>10933.664000000001</v>
      </c>
      <c r="I275" s="29">
        <f t="shared" si="39"/>
        <v>595824.7775123287</v>
      </c>
      <c r="J275" s="29">
        <v>119586.7</v>
      </c>
      <c r="K275" s="29">
        <v>17083.849999999999</v>
      </c>
      <c r="L275" s="29">
        <v>136670.54999999999</v>
      </c>
      <c r="M275" s="29">
        <v>546683.44999999995</v>
      </c>
      <c r="N275" s="42" t="s">
        <v>15</v>
      </c>
      <c r="O275" s="29">
        <v>40</v>
      </c>
    </row>
    <row r="276" spans="1:15" x14ac:dyDescent="0.4">
      <c r="A276" s="26">
        <v>486</v>
      </c>
      <c r="B276" s="27" t="s">
        <v>430</v>
      </c>
      <c r="C276" s="42" t="s">
        <v>653</v>
      </c>
      <c r="D276" s="28">
        <v>40724</v>
      </c>
      <c r="E276" s="75">
        <f t="shared" si="36"/>
        <v>8.0054794520547947</v>
      </c>
      <c r="F276" s="32">
        <v>150000</v>
      </c>
      <c r="G276" s="29">
        <f t="shared" si="37"/>
        <v>19213.150684931508</v>
      </c>
      <c r="H276" s="29">
        <f t="shared" si="38"/>
        <v>2400</v>
      </c>
      <c r="I276" s="29">
        <f t="shared" si="39"/>
        <v>130786.8493150685</v>
      </c>
      <c r="J276" s="32">
        <v>26250</v>
      </c>
      <c r="K276" s="32">
        <v>3750</v>
      </c>
      <c r="L276" s="32">
        <v>30000</v>
      </c>
      <c r="M276" s="32">
        <v>120000</v>
      </c>
      <c r="N276" s="42" t="s">
        <v>15</v>
      </c>
      <c r="O276" s="29">
        <v>40</v>
      </c>
    </row>
    <row r="277" spans="1:15" x14ac:dyDescent="0.4">
      <c r="A277" s="26">
        <v>487</v>
      </c>
      <c r="B277" s="27" t="s">
        <v>431</v>
      </c>
      <c r="C277" s="42" t="s">
        <v>653</v>
      </c>
      <c r="D277" s="28">
        <v>40724</v>
      </c>
      <c r="E277" s="75">
        <f t="shared" si="36"/>
        <v>8.0054794520547947</v>
      </c>
      <c r="F277" s="32">
        <v>305000</v>
      </c>
      <c r="G277" s="29">
        <f t="shared" si="37"/>
        <v>39066.739726027401</v>
      </c>
      <c r="H277" s="29">
        <f t="shared" si="38"/>
        <v>4880</v>
      </c>
      <c r="I277" s="29">
        <f t="shared" si="39"/>
        <v>265933.26027397258</v>
      </c>
      <c r="J277" s="32">
        <v>53375</v>
      </c>
      <c r="K277" s="32">
        <v>7625</v>
      </c>
      <c r="L277" s="32">
        <v>61000</v>
      </c>
      <c r="M277" s="32">
        <v>244000</v>
      </c>
      <c r="N277" s="42" t="s">
        <v>15</v>
      </c>
      <c r="O277" s="29">
        <v>40</v>
      </c>
    </row>
    <row r="278" spans="1:15" x14ac:dyDescent="0.4">
      <c r="A278" s="26">
        <v>488</v>
      </c>
      <c r="B278" s="27" t="s">
        <v>432</v>
      </c>
      <c r="C278" s="42" t="s">
        <v>653</v>
      </c>
      <c r="D278" s="28">
        <v>41090</v>
      </c>
      <c r="E278" s="75">
        <f t="shared" si="36"/>
        <v>7.0027397260273974</v>
      </c>
      <c r="F278" s="29">
        <v>20000</v>
      </c>
      <c r="G278" s="29">
        <f t="shared" si="37"/>
        <v>2240.8767123287671</v>
      </c>
      <c r="H278" s="29">
        <f t="shared" si="38"/>
        <v>320</v>
      </c>
      <c r="I278" s="29">
        <f t="shared" si="39"/>
        <v>17759.123287671231</v>
      </c>
      <c r="J278" s="29">
        <v>3000</v>
      </c>
      <c r="K278" s="29">
        <v>500</v>
      </c>
      <c r="L278" s="29">
        <v>3500</v>
      </c>
      <c r="M278" s="29">
        <v>16500</v>
      </c>
      <c r="N278" s="42" t="s">
        <v>15</v>
      </c>
      <c r="O278" s="29">
        <v>40</v>
      </c>
    </row>
    <row r="279" spans="1:15" x14ac:dyDescent="0.4">
      <c r="A279" s="26">
        <v>575</v>
      </c>
      <c r="B279" s="27" t="s">
        <v>508</v>
      </c>
      <c r="C279" s="42" t="s">
        <v>653</v>
      </c>
      <c r="D279" s="28">
        <v>41090</v>
      </c>
      <c r="E279" s="75">
        <f t="shared" si="36"/>
        <v>7.0027397260273974</v>
      </c>
      <c r="F279" s="29">
        <v>401674</v>
      </c>
      <c r="G279" s="29">
        <f t="shared" si="37"/>
        <v>45005.095627397255</v>
      </c>
      <c r="H279" s="29">
        <f t="shared" si="38"/>
        <v>6426.7839999999997</v>
      </c>
      <c r="I279" s="29">
        <f t="shared" si="39"/>
        <v>356668.90437260276</v>
      </c>
      <c r="J279" s="29">
        <v>60250.7</v>
      </c>
      <c r="K279" s="29">
        <v>10041.85</v>
      </c>
      <c r="L279" s="29">
        <v>70292.55</v>
      </c>
      <c r="M279" s="29">
        <v>331381.45</v>
      </c>
      <c r="N279" s="42" t="s">
        <v>15</v>
      </c>
      <c r="O279" s="29">
        <v>40</v>
      </c>
    </row>
    <row r="280" spans="1:15" x14ac:dyDescent="0.4">
      <c r="A280" s="26">
        <v>576</v>
      </c>
      <c r="B280" s="27" t="s">
        <v>509</v>
      </c>
      <c r="C280" s="42" t="s">
        <v>653</v>
      </c>
      <c r="D280" s="28">
        <v>41455</v>
      </c>
      <c r="E280" s="75">
        <f t="shared" si="36"/>
        <v>6.0027397260273974</v>
      </c>
      <c r="F280" s="29">
        <v>25000</v>
      </c>
      <c r="G280" s="29">
        <f t="shared" si="37"/>
        <v>2401.0958904109589</v>
      </c>
      <c r="H280" s="29">
        <f t="shared" si="38"/>
        <v>400</v>
      </c>
      <c r="I280" s="29">
        <f t="shared" si="39"/>
        <v>22598.904109589042</v>
      </c>
      <c r="J280" s="29">
        <v>3125</v>
      </c>
      <c r="K280" s="29">
        <v>625</v>
      </c>
      <c r="L280" s="29">
        <v>3750</v>
      </c>
      <c r="M280" s="29">
        <v>21250</v>
      </c>
      <c r="N280" s="42" t="s">
        <v>15</v>
      </c>
      <c r="O280" s="29">
        <v>40</v>
      </c>
    </row>
    <row r="281" spans="1:15" x14ac:dyDescent="0.4">
      <c r="A281" s="26">
        <v>577</v>
      </c>
      <c r="B281" s="27" t="s">
        <v>510</v>
      </c>
      <c r="C281" s="42" t="s">
        <v>653</v>
      </c>
      <c r="D281" s="28">
        <v>42551</v>
      </c>
      <c r="E281" s="75">
        <f t="shared" si="36"/>
        <v>3</v>
      </c>
      <c r="F281" s="29">
        <v>1244</v>
      </c>
      <c r="G281" s="29">
        <f t="shared" si="37"/>
        <v>59.712000000000003</v>
      </c>
      <c r="H281" s="29">
        <f t="shared" si="38"/>
        <v>19.904</v>
      </c>
      <c r="I281" s="29">
        <f t="shared" si="39"/>
        <v>1184.288</v>
      </c>
      <c r="J281" s="29">
        <v>82.94</v>
      </c>
      <c r="K281" s="29">
        <v>41.47</v>
      </c>
      <c r="L281" s="29">
        <v>124.41</v>
      </c>
      <c r="M281" s="29">
        <v>1119.5899999999999</v>
      </c>
      <c r="N281" s="42" t="s">
        <v>15</v>
      </c>
      <c r="O281" s="29">
        <v>30</v>
      </c>
    </row>
    <row r="282" spans="1:15" x14ac:dyDescent="0.4">
      <c r="A282" s="26">
        <v>764</v>
      </c>
      <c r="B282" s="27" t="s">
        <v>511</v>
      </c>
      <c r="C282" s="42" t="s">
        <v>653</v>
      </c>
      <c r="D282" s="28">
        <v>43641</v>
      </c>
      <c r="E282" s="75">
        <f t="shared" si="36"/>
        <v>1.3698630136986301E-2</v>
      </c>
      <c r="F282" s="30">
        <v>74563</v>
      </c>
      <c r="G282" s="29">
        <f t="shared" si="37"/>
        <v>16.342575342465754</v>
      </c>
      <c r="H282" s="29">
        <f t="shared" si="38"/>
        <v>1193.008</v>
      </c>
      <c r="I282" s="29">
        <f t="shared" si="39"/>
        <v>74546.657424657533</v>
      </c>
      <c r="J282" s="30">
        <v>0</v>
      </c>
      <c r="K282" s="30">
        <v>0</v>
      </c>
      <c r="L282" s="30">
        <v>0</v>
      </c>
      <c r="M282" s="30">
        <v>74563</v>
      </c>
      <c r="N282" s="42" t="s">
        <v>15</v>
      </c>
      <c r="O282" s="29">
        <v>27</v>
      </c>
    </row>
    <row r="283" spans="1:15" ht="13.5" thickBot="1" x14ac:dyDescent="0.45">
      <c r="A283" s="142" t="s">
        <v>637</v>
      </c>
      <c r="B283" s="142"/>
      <c r="C283" s="142"/>
      <c r="D283" s="142"/>
      <c r="E283" s="61"/>
      <c r="F283" s="38">
        <f>SUM(F190:F282)</f>
        <v>7182862</v>
      </c>
      <c r="G283" s="38">
        <f t="shared" ref="G283:I283" si="40">SUM(G190:G282)</f>
        <v>2551810.9625863014</v>
      </c>
      <c r="H283" s="38">
        <f t="shared" si="40"/>
        <v>113043.45600000001</v>
      </c>
      <c r="I283" s="38">
        <f t="shared" si="40"/>
        <v>4631051.0374136977</v>
      </c>
      <c r="J283" s="38">
        <f t="shared" ref="J283:M283" si="41">SUM(J190:J282)</f>
        <v>3905262.4</v>
      </c>
      <c r="K283" s="38">
        <f t="shared" si="41"/>
        <v>174001.91</v>
      </c>
      <c r="L283" s="38">
        <f t="shared" si="41"/>
        <v>4079264.310000001</v>
      </c>
      <c r="M283" s="38">
        <f t="shared" si="41"/>
        <v>3103597.69</v>
      </c>
      <c r="N283" s="42"/>
      <c r="O283" s="29"/>
    </row>
    <row r="284" spans="1:15" ht="13.5" thickTop="1" x14ac:dyDescent="0.4">
      <c r="A284" s="43"/>
      <c r="B284" s="43"/>
      <c r="C284" s="61"/>
      <c r="D284" s="43"/>
      <c r="E284" s="61"/>
      <c r="F284" s="41"/>
      <c r="G284" s="41"/>
      <c r="H284" s="41"/>
      <c r="I284" s="41"/>
      <c r="J284" s="41"/>
      <c r="K284" s="41"/>
      <c r="L284" s="41"/>
      <c r="M284" s="41"/>
      <c r="N284" s="42"/>
      <c r="O284" s="29"/>
    </row>
    <row r="285" spans="1:15" x14ac:dyDescent="0.4">
      <c r="A285" s="25" t="s">
        <v>641</v>
      </c>
      <c r="B285" s="33"/>
      <c r="C285" s="85"/>
      <c r="D285" s="28"/>
      <c r="E285" s="28"/>
      <c r="F285" s="32"/>
      <c r="G285" s="32"/>
      <c r="H285" s="32"/>
      <c r="I285" s="32"/>
      <c r="J285" s="32"/>
      <c r="K285" s="32"/>
      <c r="L285" s="32"/>
      <c r="M285" s="32"/>
      <c r="N285" s="42"/>
      <c r="O285" s="29"/>
    </row>
    <row r="286" spans="1:15" x14ac:dyDescent="0.4">
      <c r="A286" s="26">
        <v>394</v>
      </c>
      <c r="B286" s="27" t="s">
        <v>343</v>
      </c>
      <c r="C286" s="42" t="s">
        <v>672</v>
      </c>
      <c r="D286" s="28">
        <v>39599</v>
      </c>
      <c r="E286" s="75">
        <f t="shared" ref="E286" si="42">(B$2-D286)/365</f>
        <v>11.087671232876712</v>
      </c>
      <c r="F286" s="55">
        <v>1595</v>
      </c>
      <c r="G286" s="34">
        <f>F286</f>
        <v>1595</v>
      </c>
      <c r="H286" s="34">
        <v>0</v>
      </c>
      <c r="I286" s="34">
        <v>0</v>
      </c>
      <c r="J286" s="55">
        <v>1595</v>
      </c>
      <c r="K286" s="55">
        <v>0</v>
      </c>
      <c r="L286" s="55">
        <v>1595</v>
      </c>
      <c r="M286" s="55">
        <v>0</v>
      </c>
      <c r="N286" s="46" t="s">
        <v>15</v>
      </c>
      <c r="O286" s="32">
        <v>10</v>
      </c>
    </row>
    <row r="287" spans="1:15" x14ac:dyDescent="0.4">
      <c r="B287" s="140"/>
      <c r="C287" s="140"/>
      <c r="D287" s="140"/>
      <c r="E287" s="60"/>
      <c r="F287" s="34"/>
      <c r="G287" s="34"/>
      <c r="H287" s="34"/>
      <c r="I287" s="34"/>
      <c r="J287" s="34"/>
      <c r="K287" s="34"/>
      <c r="L287" s="34"/>
      <c r="M287" s="34"/>
      <c r="N287" s="46"/>
      <c r="O287" s="32"/>
    </row>
    <row r="288" spans="1:15" x14ac:dyDescent="0.4">
      <c r="A288" s="25" t="s">
        <v>14</v>
      </c>
    </row>
    <row r="289" spans="1:15" x14ac:dyDescent="0.4">
      <c r="A289" s="26">
        <v>264</v>
      </c>
      <c r="B289" s="27" t="s">
        <v>221</v>
      </c>
      <c r="C289" s="42" t="s">
        <v>673</v>
      </c>
      <c r="D289" s="28">
        <v>31291</v>
      </c>
      <c r="E289" s="75">
        <f t="shared" ref="E289:E291" si="43">(B$2-D289)/365</f>
        <v>33.849315068493148</v>
      </c>
      <c r="F289" s="29">
        <v>4366</v>
      </c>
      <c r="G289" s="29">
        <f t="shared" ref="G289:G290" si="44">F289</f>
        <v>4366</v>
      </c>
      <c r="H289" s="29">
        <v>0</v>
      </c>
      <c r="I289" s="29">
        <v>0</v>
      </c>
      <c r="J289" s="29">
        <v>4366</v>
      </c>
      <c r="K289" s="29">
        <v>0</v>
      </c>
      <c r="L289" s="29">
        <v>4366</v>
      </c>
      <c r="M289" s="29">
        <v>0</v>
      </c>
      <c r="N289" s="42" t="s">
        <v>15</v>
      </c>
      <c r="O289" s="29">
        <v>5</v>
      </c>
    </row>
    <row r="290" spans="1:15" x14ac:dyDescent="0.4">
      <c r="A290" s="26">
        <v>2</v>
      </c>
      <c r="B290" s="27" t="s">
        <v>16</v>
      </c>
      <c r="C290" s="42" t="s">
        <v>673</v>
      </c>
      <c r="D290" s="28">
        <v>36248</v>
      </c>
      <c r="E290" s="75">
        <f t="shared" si="43"/>
        <v>20.268493150684932</v>
      </c>
      <c r="F290" s="29">
        <v>10000</v>
      </c>
      <c r="G290" s="29">
        <f t="shared" si="44"/>
        <v>10000</v>
      </c>
      <c r="H290" s="29">
        <v>0</v>
      </c>
      <c r="I290" s="29">
        <v>0</v>
      </c>
      <c r="J290" s="29">
        <v>10000</v>
      </c>
      <c r="K290" s="29">
        <v>0</v>
      </c>
      <c r="L290" s="29">
        <v>10000</v>
      </c>
      <c r="M290" s="29">
        <v>0</v>
      </c>
      <c r="N290" s="42" t="s">
        <v>15</v>
      </c>
      <c r="O290" s="29">
        <v>4</v>
      </c>
    </row>
    <row r="291" spans="1:15" x14ac:dyDescent="0.4">
      <c r="A291" s="26">
        <v>7</v>
      </c>
      <c r="B291" s="27" t="s">
        <v>19</v>
      </c>
      <c r="C291" s="42" t="s">
        <v>673</v>
      </c>
      <c r="D291" s="28">
        <v>41197</v>
      </c>
      <c r="E291" s="75">
        <f t="shared" si="43"/>
        <v>6.7095890410958905</v>
      </c>
      <c r="F291" s="30">
        <v>24995</v>
      </c>
      <c r="G291" s="30">
        <f>E291*H291</f>
        <v>23958.025440313111</v>
      </c>
      <c r="H291" s="30">
        <f>F291/C291</f>
        <v>3570.7142857142858</v>
      </c>
      <c r="I291" s="30">
        <f>F291-G291</f>
        <v>1036.9745596868888</v>
      </c>
      <c r="J291" s="30">
        <v>24995</v>
      </c>
      <c r="K291" s="30">
        <v>0</v>
      </c>
      <c r="L291" s="30">
        <v>24995</v>
      </c>
      <c r="M291" s="30">
        <v>0</v>
      </c>
      <c r="N291" s="42" t="s">
        <v>15</v>
      </c>
      <c r="O291" s="29">
        <v>5</v>
      </c>
    </row>
    <row r="292" spans="1:15" x14ac:dyDescent="0.4">
      <c r="B292" s="142" t="s">
        <v>642</v>
      </c>
      <c r="C292" s="142"/>
      <c r="D292" s="142"/>
      <c r="E292" s="61"/>
      <c r="F292" s="35">
        <f t="shared" ref="F292:M292" si="45">SUM(F290:F291)</f>
        <v>34995</v>
      </c>
      <c r="G292" s="35">
        <f t="shared" ref="G292:I292" si="46">SUM(G289:G291)</f>
        <v>38324.025440313111</v>
      </c>
      <c r="H292" s="35">
        <f t="shared" si="46"/>
        <v>3570.7142857142858</v>
      </c>
      <c r="I292" s="35">
        <f t="shared" si="46"/>
        <v>1036.9745596868888</v>
      </c>
      <c r="J292" s="35">
        <f t="shared" si="45"/>
        <v>34995</v>
      </c>
      <c r="K292" s="35">
        <f t="shared" si="45"/>
        <v>0</v>
      </c>
      <c r="L292" s="35">
        <f t="shared" si="45"/>
        <v>34995</v>
      </c>
      <c r="M292" s="35">
        <f t="shared" si="45"/>
        <v>0</v>
      </c>
    </row>
    <row r="294" spans="1:15" x14ac:dyDescent="0.4">
      <c r="B294" s="76" t="s">
        <v>649</v>
      </c>
      <c r="F294" s="56">
        <f>F292+F286+F283+F187</f>
        <v>18191432.460000001</v>
      </c>
      <c r="G294" s="56">
        <f t="shared" ref="G294:M294" si="47">G292+G286+G283+G187</f>
        <v>10632402.770050315</v>
      </c>
      <c r="H294" s="79">
        <f t="shared" si="47"/>
        <v>370804.18938744586</v>
      </c>
      <c r="I294" s="56">
        <f t="shared" si="47"/>
        <v>7563395.689949682</v>
      </c>
      <c r="J294" s="56">
        <f t="shared" si="47"/>
        <v>11331106.090000002</v>
      </c>
      <c r="K294" s="80">
        <f t="shared" si="47"/>
        <v>455777.23000000021</v>
      </c>
      <c r="L294" s="56">
        <f t="shared" si="47"/>
        <v>11786883.319999998</v>
      </c>
      <c r="M294" s="56">
        <f t="shared" si="47"/>
        <v>6404549.1399999987</v>
      </c>
    </row>
  </sheetData>
  <sortState ref="A202:K293">
    <sortCondition ref="D202:D293"/>
  </sortState>
  <mergeCells count="5">
    <mergeCell ref="B292:D292"/>
    <mergeCell ref="A1:O1"/>
    <mergeCell ref="A187:D187"/>
    <mergeCell ref="A283:D283"/>
    <mergeCell ref="B287:D287"/>
  </mergeCells>
  <pageMargins left="0" right="0" top="0.5" bottom="0.5" header="0.5" footer="0.3"/>
  <pageSetup scale="98" fitToHeight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6"/>
  <sheetViews>
    <sheetView workbookViewId="0">
      <selection activeCell="A2" sqref="A2"/>
    </sheetView>
  </sheetViews>
  <sheetFormatPr defaultRowHeight="14.25" x14ac:dyDescent="0.45"/>
  <cols>
    <col min="1" max="1" width="6.59765625" customWidth="1"/>
    <col min="2" max="2" width="35.73046875" bestFit="1" customWidth="1"/>
    <col min="3" max="3" width="8.265625" style="10" customWidth="1"/>
    <col min="4" max="4" width="8.73046875" bestFit="1" customWidth="1"/>
    <col min="5" max="5" width="8.73046875" style="88" customWidth="1"/>
    <col min="6" max="6" width="12.59765625" bestFit="1" customWidth="1"/>
    <col min="7" max="9" width="12.59765625" customWidth="1"/>
    <col min="10" max="10" width="12.59765625" bestFit="1" customWidth="1"/>
    <col min="11" max="11" width="12.3984375" bestFit="1" customWidth="1"/>
    <col min="12" max="13" width="12.59765625" bestFit="1" customWidth="1"/>
    <col min="14" max="14" width="8.1328125" style="10" customWidth="1"/>
    <col min="15" max="15" width="6.86328125" style="10" customWidth="1"/>
  </cols>
  <sheetData>
    <row r="1" spans="1:15" s="1" customFormat="1" ht="18" customHeight="1" x14ac:dyDescent="0.45">
      <c r="A1" s="141" t="s">
        <v>651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s="1" customFormat="1" ht="18" customHeight="1" x14ac:dyDescent="0.45">
      <c r="B2" s="1" t="s">
        <v>668</v>
      </c>
      <c r="C2" s="63"/>
      <c r="E2" s="87"/>
      <c r="N2" s="20"/>
      <c r="O2" s="20"/>
    </row>
    <row r="3" spans="1:15" s="12" customFormat="1" x14ac:dyDescent="0.45">
      <c r="C3" s="70" t="s">
        <v>681</v>
      </c>
      <c r="D3" s="18" t="s">
        <v>0</v>
      </c>
      <c r="E3" s="92" t="s">
        <v>665</v>
      </c>
      <c r="F3" s="18" t="s">
        <v>1</v>
      </c>
      <c r="G3" s="70" t="s">
        <v>666</v>
      </c>
      <c r="H3" s="70" t="s">
        <v>667</v>
      </c>
      <c r="I3" s="70" t="s">
        <v>669</v>
      </c>
      <c r="J3" s="18" t="s">
        <v>2</v>
      </c>
      <c r="K3" s="18" t="s">
        <v>3</v>
      </c>
      <c r="L3" s="18" t="s">
        <v>1</v>
      </c>
      <c r="M3" s="18" t="s">
        <v>4</v>
      </c>
      <c r="N3" s="18" t="s">
        <v>1</v>
      </c>
      <c r="O3" s="18" t="s">
        <v>1</v>
      </c>
    </row>
    <row r="4" spans="1:15" s="12" customFormat="1" x14ac:dyDescent="0.45">
      <c r="A4" s="19" t="s">
        <v>5</v>
      </c>
      <c r="B4" s="19" t="s">
        <v>6</v>
      </c>
      <c r="C4" s="71" t="s">
        <v>682</v>
      </c>
      <c r="D4" s="19" t="s">
        <v>7</v>
      </c>
      <c r="E4" s="93" t="s">
        <v>7</v>
      </c>
      <c r="F4" s="19" t="s">
        <v>8</v>
      </c>
      <c r="G4" s="71" t="s">
        <v>9</v>
      </c>
      <c r="H4" s="71" t="s">
        <v>9</v>
      </c>
      <c r="I4" s="71" t="s">
        <v>670</v>
      </c>
      <c r="J4" s="19" t="s">
        <v>9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</row>
    <row r="5" spans="1:15" x14ac:dyDescent="0.45">
      <c r="A5" s="2" t="s">
        <v>631</v>
      </c>
    </row>
    <row r="6" spans="1:15" x14ac:dyDescent="0.45">
      <c r="A6">
        <v>24</v>
      </c>
      <c r="B6" s="3" t="s">
        <v>37</v>
      </c>
      <c r="C6" s="13" t="s">
        <v>656</v>
      </c>
      <c r="D6" s="4">
        <v>33054</v>
      </c>
      <c r="E6" s="89">
        <f t="shared" ref="E6:E13" si="0">(B$2-D6)/365</f>
        <v>29.019178082191782</v>
      </c>
      <c r="F6" s="5">
        <v>17797</v>
      </c>
      <c r="G6" s="5">
        <f t="shared" ref="G6:G13" si="1">H6*E6</f>
        <v>13772.114995433791</v>
      </c>
      <c r="H6" s="5">
        <f t="shared" ref="H6:H13" si="2">F6/C6</f>
        <v>474.58666666666664</v>
      </c>
      <c r="I6" s="5">
        <f t="shared" ref="I6:I13" si="3">F6-G6</f>
        <v>4024.8850045662093</v>
      </c>
      <c r="J6" s="5">
        <v>16906.46</v>
      </c>
      <c r="K6" s="5">
        <v>593.23</v>
      </c>
      <c r="L6" s="5">
        <v>17499.689999999999</v>
      </c>
      <c r="M6" s="5">
        <v>297.31</v>
      </c>
      <c r="N6" s="13" t="s">
        <v>15</v>
      </c>
      <c r="O6" s="57">
        <v>30</v>
      </c>
    </row>
    <row r="7" spans="1:15" x14ac:dyDescent="0.45">
      <c r="A7">
        <v>25</v>
      </c>
      <c r="B7" s="3" t="s">
        <v>38</v>
      </c>
      <c r="C7" s="13" t="s">
        <v>656</v>
      </c>
      <c r="D7" s="4">
        <v>34150</v>
      </c>
      <c r="E7" s="89">
        <f t="shared" si="0"/>
        <v>26.016438356164382</v>
      </c>
      <c r="F7" s="5">
        <v>6430</v>
      </c>
      <c r="G7" s="5">
        <f t="shared" si="1"/>
        <v>4460.9519634703192</v>
      </c>
      <c r="H7" s="5">
        <f t="shared" si="2"/>
        <v>171.46666666666667</v>
      </c>
      <c r="I7" s="5">
        <f t="shared" si="3"/>
        <v>1969.0480365296808</v>
      </c>
      <c r="J7" s="5">
        <v>6430</v>
      </c>
      <c r="K7" s="5">
        <v>0</v>
      </c>
      <c r="L7" s="5">
        <v>6430</v>
      </c>
      <c r="M7" s="5">
        <v>0</v>
      </c>
      <c r="N7" s="13" t="s">
        <v>15</v>
      </c>
      <c r="O7" s="57">
        <v>20</v>
      </c>
    </row>
    <row r="8" spans="1:15" x14ac:dyDescent="0.45">
      <c r="A8">
        <v>32</v>
      </c>
      <c r="B8" s="3" t="s">
        <v>37</v>
      </c>
      <c r="C8" s="13" t="s">
        <v>656</v>
      </c>
      <c r="D8" s="4">
        <v>41455</v>
      </c>
      <c r="E8" s="89">
        <f t="shared" si="0"/>
        <v>6.0027397260273974</v>
      </c>
      <c r="F8" s="5">
        <v>86570</v>
      </c>
      <c r="G8" s="5">
        <f t="shared" si="1"/>
        <v>13857.524748858448</v>
      </c>
      <c r="H8" s="5">
        <f t="shared" si="2"/>
        <v>2308.5333333333333</v>
      </c>
      <c r="I8" s="5">
        <f t="shared" si="3"/>
        <v>72712.475251141557</v>
      </c>
      <c r="J8" s="5">
        <v>17313.599999999999</v>
      </c>
      <c r="K8" s="5">
        <v>3462.8</v>
      </c>
      <c r="L8" s="5">
        <v>20776.400000000001</v>
      </c>
      <c r="M8" s="5">
        <v>65793.600000000006</v>
      </c>
      <c r="N8" s="13" t="s">
        <v>15</v>
      </c>
      <c r="O8" s="57">
        <v>25</v>
      </c>
    </row>
    <row r="9" spans="1:15" x14ac:dyDescent="0.45">
      <c r="A9">
        <v>33</v>
      </c>
      <c r="B9" s="3" t="s">
        <v>45</v>
      </c>
      <c r="C9" s="13" t="s">
        <v>656</v>
      </c>
      <c r="D9" s="4">
        <v>41547</v>
      </c>
      <c r="E9" s="89">
        <f t="shared" si="0"/>
        <v>5.7506849315068491</v>
      </c>
      <c r="F9" s="5">
        <v>3795</v>
      </c>
      <c r="G9" s="5">
        <f t="shared" si="1"/>
        <v>581.96931506849319</v>
      </c>
      <c r="H9" s="5">
        <f t="shared" si="2"/>
        <v>101.2</v>
      </c>
      <c r="I9" s="5">
        <f t="shared" si="3"/>
        <v>3213.0306849315066</v>
      </c>
      <c r="J9" s="5">
        <v>1202</v>
      </c>
      <c r="K9" s="5">
        <v>253</v>
      </c>
      <c r="L9" s="5">
        <v>1455</v>
      </c>
      <c r="M9" s="5">
        <v>2340</v>
      </c>
      <c r="N9" s="13" t="s">
        <v>15</v>
      </c>
      <c r="O9" s="57">
        <v>15</v>
      </c>
    </row>
    <row r="10" spans="1:15" x14ac:dyDescent="0.45">
      <c r="A10">
        <v>34</v>
      </c>
      <c r="B10" s="3" t="s">
        <v>46</v>
      </c>
      <c r="C10" s="128" t="s">
        <v>656</v>
      </c>
      <c r="D10" s="4">
        <v>42185</v>
      </c>
      <c r="E10" s="89">
        <f t="shared" si="0"/>
        <v>4.0027397260273974</v>
      </c>
      <c r="F10" s="5">
        <v>12434</v>
      </c>
      <c r="G10" s="5">
        <f t="shared" si="1"/>
        <v>1327.2017534246575</v>
      </c>
      <c r="H10" s="5">
        <f t="shared" si="2"/>
        <v>331.57333333333332</v>
      </c>
      <c r="I10" s="5">
        <f t="shared" si="3"/>
        <v>11106.798246575343</v>
      </c>
      <c r="J10" s="5">
        <v>3729.8</v>
      </c>
      <c r="K10" s="5">
        <v>1243.4000000000001</v>
      </c>
      <c r="L10" s="5">
        <v>4973.2</v>
      </c>
      <c r="M10" s="5">
        <v>7460.8</v>
      </c>
      <c r="N10" s="13" t="s">
        <v>15</v>
      </c>
      <c r="O10" s="57">
        <v>10</v>
      </c>
    </row>
    <row r="11" spans="1:15" x14ac:dyDescent="0.45">
      <c r="A11">
        <v>35</v>
      </c>
      <c r="B11" s="3" t="s">
        <v>47</v>
      </c>
      <c r="C11" s="13" t="s">
        <v>663</v>
      </c>
      <c r="D11" s="4">
        <v>42551</v>
      </c>
      <c r="E11" s="89">
        <f t="shared" si="0"/>
        <v>3</v>
      </c>
      <c r="F11" s="5">
        <v>1400</v>
      </c>
      <c r="G11" s="5">
        <f t="shared" si="1"/>
        <v>240</v>
      </c>
      <c r="H11" s="5">
        <f t="shared" si="2"/>
        <v>80</v>
      </c>
      <c r="I11" s="5">
        <f t="shared" si="3"/>
        <v>1160</v>
      </c>
      <c r="J11" s="5">
        <v>140</v>
      </c>
      <c r="K11" s="5">
        <v>70</v>
      </c>
      <c r="L11" s="5">
        <v>210</v>
      </c>
      <c r="M11" s="5">
        <v>1190</v>
      </c>
      <c r="N11" s="13" t="s">
        <v>15</v>
      </c>
      <c r="O11" s="57">
        <v>20</v>
      </c>
    </row>
    <row r="12" spans="1:15" x14ac:dyDescent="0.45">
      <c r="A12">
        <v>747</v>
      </c>
      <c r="B12" s="8" t="s">
        <v>27</v>
      </c>
      <c r="C12" s="91" t="s">
        <v>656</v>
      </c>
      <c r="D12" s="4">
        <v>42765</v>
      </c>
      <c r="E12" s="89">
        <f t="shared" si="0"/>
        <v>2.4136986301369863</v>
      </c>
      <c r="F12" s="5">
        <v>15227.39</v>
      </c>
      <c r="G12" s="5">
        <f t="shared" si="1"/>
        <v>980.11547689497718</v>
      </c>
      <c r="H12" s="5">
        <f t="shared" si="2"/>
        <v>406.06373333333335</v>
      </c>
      <c r="I12" s="5">
        <f t="shared" si="3"/>
        <v>14247.274523105023</v>
      </c>
      <c r="J12" s="5">
        <v>798.97</v>
      </c>
      <c r="K12" s="5">
        <v>563.98</v>
      </c>
      <c r="L12" s="5">
        <v>1362.95</v>
      </c>
      <c r="M12" s="5">
        <v>13864.44</v>
      </c>
      <c r="N12" s="13" t="s">
        <v>15</v>
      </c>
      <c r="O12" s="57">
        <v>27</v>
      </c>
    </row>
    <row r="13" spans="1:15" x14ac:dyDescent="0.45">
      <c r="A13">
        <v>756</v>
      </c>
      <c r="B13" s="3" t="s">
        <v>56</v>
      </c>
      <c r="C13" s="128" t="s">
        <v>656</v>
      </c>
      <c r="D13" s="4">
        <v>42951</v>
      </c>
      <c r="E13" s="89">
        <f t="shared" si="0"/>
        <v>1.904109589041096</v>
      </c>
      <c r="F13" s="6">
        <v>11407</v>
      </c>
      <c r="G13" s="6">
        <f t="shared" si="1"/>
        <v>579.20474885844749</v>
      </c>
      <c r="H13" s="6">
        <f t="shared" si="2"/>
        <v>304.18666666666667</v>
      </c>
      <c r="I13" s="6">
        <f t="shared" si="3"/>
        <v>10827.795251141553</v>
      </c>
      <c r="J13" s="6">
        <v>1045.6400000000001</v>
      </c>
      <c r="K13" s="6">
        <v>1140.7</v>
      </c>
      <c r="L13" s="6">
        <v>2186.34</v>
      </c>
      <c r="M13" s="6">
        <v>9220.66</v>
      </c>
      <c r="N13" s="13" t="s">
        <v>15</v>
      </c>
      <c r="O13" s="57">
        <v>10</v>
      </c>
    </row>
    <row r="14" spans="1:15" x14ac:dyDescent="0.45">
      <c r="B14" s="145" t="s">
        <v>633</v>
      </c>
      <c r="C14" s="145"/>
      <c r="D14" s="145"/>
      <c r="E14" s="90"/>
      <c r="F14" s="15">
        <f>SUM(F6:F13)</f>
        <v>155060.39000000001</v>
      </c>
      <c r="G14" s="15">
        <f t="shared" ref="G14:I14" si="4">SUM(G6:G13)</f>
        <v>35799.083002009138</v>
      </c>
      <c r="H14" s="15">
        <f t="shared" si="4"/>
        <v>4177.6103999999996</v>
      </c>
      <c r="I14" s="15">
        <f t="shared" si="4"/>
        <v>119261.30699799088</v>
      </c>
      <c r="J14" s="15">
        <f t="shared" ref="J14:M14" si="5">SUM(J6:J13)</f>
        <v>47566.47</v>
      </c>
      <c r="K14" s="15">
        <f t="shared" si="5"/>
        <v>7327.11</v>
      </c>
      <c r="L14" s="15">
        <f t="shared" si="5"/>
        <v>54893.579999999987</v>
      </c>
      <c r="M14" s="15">
        <f t="shared" si="5"/>
        <v>100166.81000000001</v>
      </c>
    </row>
    <row r="16" spans="1:15" x14ac:dyDescent="0.45">
      <c r="A16" s="2" t="s">
        <v>641</v>
      </c>
    </row>
    <row r="17" spans="1:15" x14ac:dyDescent="0.45">
      <c r="A17">
        <v>388</v>
      </c>
      <c r="B17" s="8" t="s">
        <v>340</v>
      </c>
      <c r="C17" s="129" t="s">
        <v>659</v>
      </c>
      <c r="D17" s="4">
        <v>39386</v>
      </c>
      <c r="E17" s="89">
        <f t="shared" ref="E17:E23" si="6">(B$2-D17)/365</f>
        <v>11.671232876712329</v>
      </c>
      <c r="F17" s="5">
        <v>1595</v>
      </c>
      <c r="G17" s="5">
        <v>1595</v>
      </c>
      <c r="H17" s="5">
        <v>0</v>
      </c>
      <c r="I17" s="5">
        <v>0</v>
      </c>
      <c r="J17" s="5">
        <v>1595</v>
      </c>
      <c r="K17" s="5">
        <v>0</v>
      </c>
      <c r="L17" s="5">
        <v>1595</v>
      </c>
      <c r="M17" s="5">
        <v>0</v>
      </c>
      <c r="N17" s="13" t="s">
        <v>15</v>
      </c>
      <c r="O17" s="57">
        <v>3</v>
      </c>
    </row>
    <row r="18" spans="1:15" x14ac:dyDescent="0.45">
      <c r="A18">
        <v>391</v>
      </c>
      <c r="B18" s="3" t="s">
        <v>332</v>
      </c>
      <c r="C18" s="129" t="s">
        <v>659</v>
      </c>
      <c r="D18" s="4">
        <v>39478</v>
      </c>
      <c r="E18" s="89">
        <f t="shared" si="6"/>
        <v>11.419178082191781</v>
      </c>
      <c r="F18" s="5">
        <v>1545</v>
      </c>
      <c r="G18" s="5">
        <v>1545</v>
      </c>
      <c r="H18" s="5">
        <v>0</v>
      </c>
      <c r="I18" s="5">
        <v>0</v>
      </c>
      <c r="J18" s="5">
        <v>1545</v>
      </c>
      <c r="K18" s="5">
        <v>0</v>
      </c>
      <c r="L18" s="5">
        <v>1545</v>
      </c>
      <c r="M18" s="5">
        <v>0</v>
      </c>
      <c r="N18" s="13" t="s">
        <v>15</v>
      </c>
      <c r="O18" s="57">
        <v>3</v>
      </c>
    </row>
    <row r="19" spans="1:15" x14ac:dyDescent="0.45">
      <c r="A19">
        <v>404</v>
      </c>
      <c r="B19" s="3" t="s">
        <v>312</v>
      </c>
      <c r="C19" s="129" t="s">
        <v>659</v>
      </c>
      <c r="D19" s="4">
        <v>40923</v>
      </c>
      <c r="E19" s="89">
        <f t="shared" si="6"/>
        <v>7.4602739726027396</v>
      </c>
      <c r="F19" s="5">
        <v>1428</v>
      </c>
      <c r="G19" s="5">
        <v>1428</v>
      </c>
      <c r="H19" s="5">
        <v>0</v>
      </c>
      <c r="I19" s="5">
        <v>0</v>
      </c>
      <c r="J19" s="5">
        <v>1428</v>
      </c>
      <c r="K19" s="5">
        <v>0</v>
      </c>
      <c r="L19" s="5">
        <v>1428</v>
      </c>
      <c r="M19" s="5">
        <v>0</v>
      </c>
      <c r="N19" s="13" t="s">
        <v>15</v>
      </c>
      <c r="O19" s="57">
        <v>5</v>
      </c>
    </row>
    <row r="20" spans="1:15" x14ac:dyDescent="0.45">
      <c r="A20">
        <v>405</v>
      </c>
      <c r="B20" s="3" t="s">
        <v>352</v>
      </c>
      <c r="C20" s="129" t="s">
        <v>659</v>
      </c>
      <c r="D20" s="4">
        <v>40923</v>
      </c>
      <c r="E20" s="89">
        <f t="shared" si="6"/>
        <v>7.4602739726027396</v>
      </c>
      <c r="F20" s="5">
        <v>2852</v>
      </c>
      <c r="G20" s="5">
        <v>2852</v>
      </c>
      <c r="H20" s="5">
        <v>0</v>
      </c>
      <c r="I20" s="5">
        <v>0</v>
      </c>
      <c r="J20" s="5">
        <v>2852</v>
      </c>
      <c r="K20" s="5">
        <v>0</v>
      </c>
      <c r="L20" s="5">
        <v>2852</v>
      </c>
      <c r="M20" s="5">
        <v>0</v>
      </c>
      <c r="N20" s="13" t="s">
        <v>15</v>
      </c>
      <c r="O20" s="57">
        <v>5</v>
      </c>
    </row>
    <row r="21" spans="1:15" x14ac:dyDescent="0.45">
      <c r="A21">
        <v>406</v>
      </c>
      <c r="B21" s="3" t="s">
        <v>353</v>
      </c>
      <c r="C21" s="129" t="s">
        <v>659</v>
      </c>
      <c r="D21" s="4">
        <v>41547</v>
      </c>
      <c r="E21" s="89">
        <f t="shared" si="6"/>
        <v>5.7506849315068491</v>
      </c>
      <c r="F21" s="5">
        <v>1015</v>
      </c>
      <c r="G21" s="5">
        <v>1015</v>
      </c>
      <c r="H21" s="5">
        <v>0</v>
      </c>
      <c r="I21" s="5">
        <v>0</v>
      </c>
      <c r="J21" s="5">
        <v>964</v>
      </c>
      <c r="K21" s="5">
        <v>51</v>
      </c>
      <c r="L21" s="5">
        <v>1015</v>
      </c>
      <c r="M21" s="5">
        <v>0</v>
      </c>
      <c r="N21" s="13" t="s">
        <v>15</v>
      </c>
      <c r="O21" s="57">
        <v>5</v>
      </c>
    </row>
    <row r="22" spans="1:15" x14ac:dyDescent="0.45">
      <c r="A22">
        <v>403</v>
      </c>
      <c r="B22" s="3" t="s">
        <v>351</v>
      </c>
      <c r="C22" s="13" t="s">
        <v>663</v>
      </c>
      <c r="D22" s="4">
        <v>40527</v>
      </c>
      <c r="E22" s="89">
        <f t="shared" si="6"/>
        <v>8.5452054794520542</v>
      </c>
      <c r="F22" s="5">
        <v>3078</v>
      </c>
      <c r="G22" s="5">
        <f>H22*E22</f>
        <v>1502.979569471624</v>
      </c>
      <c r="H22" s="5">
        <f>F22/C22</f>
        <v>175.88571428571427</v>
      </c>
      <c r="I22" s="5">
        <f>F22-G22</f>
        <v>1575.020430528376</v>
      </c>
      <c r="J22" s="5">
        <v>3078</v>
      </c>
      <c r="K22" s="5">
        <v>0</v>
      </c>
      <c r="L22" s="5">
        <v>3078</v>
      </c>
      <c r="M22" s="5">
        <v>0</v>
      </c>
      <c r="N22" s="13" t="s">
        <v>15</v>
      </c>
      <c r="O22" s="57">
        <v>5</v>
      </c>
    </row>
    <row r="23" spans="1:15" x14ac:dyDescent="0.45">
      <c r="A23">
        <v>354</v>
      </c>
      <c r="B23" s="3" t="s">
        <v>307</v>
      </c>
      <c r="C23" s="13" t="s">
        <v>664</v>
      </c>
      <c r="D23" s="4">
        <v>32996</v>
      </c>
      <c r="E23" s="89">
        <f t="shared" si="6"/>
        <v>29.17808219178082</v>
      </c>
      <c r="F23" s="6">
        <v>723</v>
      </c>
      <c r="G23" s="6">
        <v>723</v>
      </c>
      <c r="H23" s="6">
        <v>0</v>
      </c>
      <c r="I23" s="6">
        <v>0</v>
      </c>
      <c r="J23" s="6">
        <v>723</v>
      </c>
      <c r="K23" s="6">
        <v>0</v>
      </c>
      <c r="L23" s="6">
        <v>723</v>
      </c>
      <c r="M23" s="6">
        <v>0</v>
      </c>
      <c r="N23" s="13" t="s">
        <v>15</v>
      </c>
      <c r="O23" s="57">
        <v>7</v>
      </c>
    </row>
    <row r="24" spans="1:15" x14ac:dyDescent="0.45">
      <c r="B24" s="145" t="s">
        <v>626</v>
      </c>
      <c r="C24" s="145"/>
      <c r="D24" s="145"/>
      <c r="E24" s="90"/>
      <c r="F24" s="15">
        <f>SUM(F17:F23)</f>
        <v>12236</v>
      </c>
      <c r="G24" s="15">
        <f t="shared" ref="G24:I24" si="7">SUM(G17:G23)</f>
        <v>10660.979569471623</v>
      </c>
      <c r="H24" s="15">
        <f t="shared" si="7"/>
        <v>175.88571428571427</v>
      </c>
      <c r="I24" s="15">
        <f t="shared" si="7"/>
        <v>1575.020430528376</v>
      </c>
      <c r="J24" s="15">
        <f t="shared" ref="J24:M24" si="8">SUM(J17:J23)</f>
        <v>12185</v>
      </c>
      <c r="K24" s="15">
        <f t="shared" si="8"/>
        <v>51</v>
      </c>
      <c r="L24" s="15">
        <f t="shared" si="8"/>
        <v>12236</v>
      </c>
      <c r="M24" s="15">
        <f t="shared" si="8"/>
        <v>0</v>
      </c>
    </row>
    <row r="25" spans="1:15" x14ac:dyDescent="0.45">
      <c r="B25" s="11"/>
      <c r="C25" s="64"/>
      <c r="D25" s="11"/>
      <c r="E25" s="90"/>
      <c r="F25" s="15"/>
      <c r="G25" s="15"/>
      <c r="H25" s="15"/>
      <c r="I25" s="15"/>
      <c r="J25" s="15"/>
      <c r="K25" s="15"/>
      <c r="L25" s="15"/>
      <c r="M25" s="15"/>
    </row>
    <row r="26" spans="1:15" x14ac:dyDescent="0.45">
      <c r="A26" s="2" t="s">
        <v>520</v>
      </c>
    </row>
    <row r="27" spans="1:15" x14ac:dyDescent="0.45">
      <c r="A27">
        <v>622</v>
      </c>
      <c r="B27" s="8" t="s">
        <v>535</v>
      </c>
      <c r="C27" s="91" t="s">
        <v>673</v>
      </c>
      <c r="D27" s="4">
        <v>33373</v>
      </c>
      <c r="E27" s="89">
        <f t="shared" ref="E27:E74" si="9">(B$2-D27)/365</f>
        <v>28.145205479452056</v>
      </c>
      <c r="F27" s="5">
        <v>395</v>
      </c>
      <c r="G27" s="5">
        <f>F27</f>
        <v>395</v>
      </c>
      <c r="H27" s="5">
        <v>0</v>
      </c>
      <c r="I27" s="5">
        <v>0</v>
      </c>
      <c r="J27" s="5">
        <v>395</v>
      </c>
      <c r="K27" s="5">
        <v>0</v>
      </c>
      <c r="L27" s="5">
        <v>395</v>
      </c>
      <c r="M27" s="5">
        <v>0</v>
      </c>
      <c r="N27" s="13" t="s">
        <v>15</v>
      </c>
      <c r="O27" s="57">
        <v>7</v>
      </c>
    </row>
    <row r="28" spans="1:15" x14ac:dyDescent="0.45">
      <c r="A28">
        <v>725</v>
      </c>
      <c r="B28" s="8" t="s">
        <v>535</v>
      </c>
      <c r="C28" s="91" t="s">
        <v>673</v>
      </c>
      <c r="D28" s="4">
        <v>42551</v>
      </c>
      <c r="E28" s="89">
        <f t="shared" si="9"/>
        <v>3</v>
      </c>
      <c r="F28" s="5">
        <v>11000</v>
      </c>
      <c r="G28" s="5">
        <f>H28*E28</f>
        <v>4714.2857142857138</v>
      </c>
      <c r="H28" s="5">
        <f>F28/C28</f>
        <v>1571.4285714285713</v>
      </c>
      <c r="I28" s="5">
        <f>F28-G28</f>
        <v>6285.7142857142862</v>
      </c>
      <c r="J28" s="5">
        <v>2200</v>
      </c>
      <c r="K28" s="5">
        <v>1100</v>
      </c>
      <c r="L28" s="5">
        <v>3300</v>
      </c>
      <c r="M28" s="5">
        <v>7700</v>
      </c>
      <c r="N28" s="13" t="s">
        <v>15</v>
      </c>
      <c r="O28" s="57">
        <v>10</v>
      </c>
    </row>
    <row r="29" spans="1:15" x14ac:dyDescent="0.45">
      <c r="A29">
        <v>634</v>
      </c>
      <c r="B29" s="8" t="s">
        <v>541</v>
      </c>
      <c r="C29" s="91" t="s">
        <v>659</v>
      </c>
      <c r="D29" s="4">
        <v>34887</v>
      </c>
      <c r="E29" s="89">
        <f t="shared" si="9"/>
        <v>23.997260273972604</v>
      </c>
      <c r="F29" s="5">
        <v>418</v>
      </c>
      <c r="G29" s="5">
        <f t="shared" ref="G29:G43" si="10">F29</f>
        <v>418</v>
      </c>
      <c r="H29" s="5">
        <v>0</v>
      </c>
      <c r="I29" s="5">
        <v>0</v>
      </c>
      <c r="J29" s="5">
        <v>418</v>
      </c>
      <c r="K29" s="5">
        <v>0</v>
      </c>
      <c r="L29" s="5">
        <v>418</v>
      </c>
      <c r="M29" s="5">
        <v>0</v>
      </c>
      <c r="N29" s="13" t="s">
        <v>15</v>
      </c>
      <c r="O29" s="57">
        <v>7</v>
      </c>
    </row>
    <row r="30" spans="1:15" x14ac:dyDescent="0.45">
      <c r="A30">
        <v>669</v>
      </c>
      <c r="B30" s="8" t="s">
        <v>559</v>
      </c>
      <c r="C30" s="91" t="s">
        <v>659</v>
      </c>
      <c r="D30" s="4">
        <v>37015</v>
      </c>
      <c r="E30" s="89">
        <f t="shared" si="9"/>
        <v>18.167123287671235</v>
      </c>
      <c r="F30" s="5">
        <v>7778</v>
      </c>
      <c r="G30" s="5">
        <f t="shared" si="10"/>
        <v>7778</v>
      </c>
      <c r="H30" s="5">
        <v>0</v>
      </c>
      <c r="I30" s="5">
        <v>0</v>
      </c>
      <c r="J30" s="5">
        <v>7778</v>
      </c>
      <c r="K30" s="5">
        <v>0</v>
      </c>
      <c r="L30" s="5">
        <v>7778</v>
      </c>
      <c r="M30" s="5">
        <v>0</v>
      </c>
      <c r="N30" s="13" t="s">
        <v>15</v>
      </c>
      <c r="O30" s="57">
        <v>10</v>
      </c>
    </row>
    <row r="31" spans="1:15" x14ac:dyDescent="0.45">
      <c r="A31">
        <v>673</v>
      </c>
      <c r="B31" s="8" t="s">
        <v>562</v>
      </c>
      <c r="C31" s="91" t="s">
        <v>659</v>
      </c>
      <c r="D31" s="4">
        <v>37417</v>
      </c>
      <c r="E31" s="89">
        <f t="shared" si="9"/>
        <v>17.065753424657533</v>
      </c>
      <c r="F31" s="5">
        <v>906</v>
      </c>
      <c r="G31" s="5">
        <f t="shared" si="10"/>
        <v>906</v>
      </c>
      <c r="H31" s="5">
        <v>0</v>
      </c>
      <c r="I31" s="5">
        <v>0</v>
      </c>
      <c r="J31" s="5">
        <v>906</v>
      </c>
      <c r="K31" s="5">
        <v>0</v>
      </c>
      <c r="L31" s="5">
        <v>906</v>
      </c>
      <c r="M31" s="5">
        <v>0</v>
      </c>
      <c r="N31" s="13" t="s">
        <v>15</v>
      </c>
      <c r="O31" s="57">
        <v>5</v>
      </c>
    </row>
    <row r="32" spans="1:15" x14ac:dyDescent="0.45">
      <c r="A32">
        <v>675</v>
      </c>
      <c r="B32" s="8" t="s">
        <v>563</v>
      </c>
      <c r="C32" s="91" t="s">
        <v>659</v>
      </c>
      <c r="D32" s="4">
        <v>37636</v>
      </c>
      <c r="E32" s="89">
        <f t="shared" si="9"/>
        <v>16.465753424657535</v>
      </c>
      <c r="F32" s="5">
        <v>1341</v>
      </c>
      <c r="G32" s="5">
        <f t="shared" si="10"/>
        <v>1341</v>
      </c>
      <c r="H32" s="5">
        <v>0</v>
      </c>
      <c r="I32" s="5">
        <v>0</v>
      </c>
      <c r="J32" s="5">
        <v>1341</v>
      </c>
      <c r="K32" s="5">
        <v>0</v>
      </c>
      <c r="L32" s="5">
        <v>1341</v>
      </c>
      <c r="M32" s="5">
        <v>0</v>
      </c>
      <c r="N32" s="13" t="s">
        <v>15</v>
      </c>
      <c r="O32" s="57">
        <v>10</v>
      </c>
    </row>
    <row r="33" spans="1:15" x14ac:dyDescent="0.45">
      <c r="A33">
        <v>680</v>
      </c>
      <c r="B33" s="8" t="s">
        <v>566</v>
      </c>
      <c r="C33" s="91" t="s">
        <v>659</v>
      </c>
      <c r="D33" s="4">
        <v>38504</v>
      </c>
      <c r="E33" s="89">
        <f t="shared" si="9"/>
        <v>14.087671232876712</v>
      </c>
      <c r="F33" s="5">
        <v>7655</v>
      </c>
      <c r="G33" s="5">
        <f t="shared" si="10"/>
        <v>7655</v>
      </c>
      <c r="H33" s="5">
        <v>0</v>
      </c>
      <c r="I33" s="5">
        <v>0</v>
      </c>
      <c r="J33" s="5">
        <v>7655</v>
      </c>
      <c r="K33" s="5">
        <v>0</v>
      </c>
      <c r="L33" s="5">
        <v>7655</v>
      </c>
      <c r="M33" s="5">
        <v>0</v>
      </c>
      <c r="N33" s="13" t="s">
        <v>15</v>
      </c>
      <c r="O33" s="57">
        <v>5</v>
      </c>
    </row>
    <row r="34" spans="1:15" x14ac:dyDescent="0.45">
      <c r="A34">
        <v>695</v>
      </c>
      <c r="B34" s="8" t="s">
        <v>579</v>
      </c>
      <c r="C34" s="91" t="s">
        <v>659</v>
      </c>
      <c r="D34" s="4">
        <v>39416</v>
      </c>
      <c r="E34" s="89">
        <f t="shared" si="9"/>
        <v>11.58904109589041</v>
      </c>
      <c r="F34" s="5">
        <v>687</v>
      </c>
      <c r="G34" s="5">
        <f t="shared" si="10"/>
        <v>687</v>
      </c>
      <c r="H34" s="5">
        <v>0</v>
      </c>
      <c r="I34" s="5">
        <v>0</v>
      </c>
      <c r="J34" s="5">
        <v>687</v>
      </c>
      <c r="K34" s="5">
        <v>0</v>
      </c>
      <c r="L34" s="5">
        <v>687</v>
      </c>
      <c r="M34" s="5">
        <v>0</v>
      </c>
      <c r="N34" s="13" t="s">
        <v>15</v>
      </c>
      <c r="O34" s="57">
        <v>8</v>
      </c>
    </row>
    <row r="35" spans="1:15" x14ac:dyDescent="0.45">
      <c r="A35">
        <v>660</v>
      </c>
      <c r="B35" s="8" t="s">
        <v>553</v>
      </c>
      <c r="C35" s="91" t="s">
        <v>662</v>
      </c>
      <c r="D35" s="4">
        <v>36236</v>
      </c>
      <c r="E35" s="89">
        <f t="shared" si="9"/>
        <v>20.301369863013697</v>
      </c>
      <c r="F35" s="5">
        <v>1225</v>
      </c>
      <c r="G35" s="5">
        <f t="shared" si="10"/>
        <v>1225</v>
      </c>
      <c r="H35" s="5">
        <v>0</v>
      </c>
      <c r="I35" s="5">
        <v>0</v>
      </c>
      <c r="J35" s="5">
        <v>1225</v>
      </c>
      <c r="K35" s="5">
        <v>0</v>
      </c>
      <c r="L35" s="5">
        <v>1225</v>
      </c>
      <c r="M35" s="5">
        <v>0</v>
      </c>
      <c r="N35" s="13" t="s">
        <v>15</v>
      </c>
      <c r="O35" s="57">
        <v>7</v>
      </c>
    </row>
    <row r="36" spans="1:15" x14ac:dyDescent="0.45">
      <c r="A36">
        <v>667</v>
      </c>
      <c r="B36" s="8" t="s">
        <v>557</v>
      </c>
      <c r="C36" s="91" t="s">
        <v>662</v>
      </c>
      <c r="D36" s="4">
        <v>36818</v>
      </c>
      <c r="E36" s="89">
        <f t="shared" si="9"/>
        <v>18.706849315068492</v>
      </c>
      <c r="F36" s="5">
        <v>847</v>
      </c>
      <c r="G36" s="5">
        <f t="shared" si="10"/>
        <v>847</v>
      </c>
      <c r="H36" s="5">
        <v>0</v>
      </c>
      <c r="I36" s="5">
        <v>0</v>
      </c>
      <c r="J36" s="5">
        <v>847</v>
      </c>
      <c r="K36" s="5">
        <v>0</v>
      </c>
      <c r="L36" s="5">
        <v>847</v>
      </c>
      <c r="M36" s="5">
        <v>0</v>
      </c>
      <c r="N36" s="13" t="s">
        <v>15</v>
      </c>
      <c r="O36" s="57">
        <v>10</v>
      </c>
    </row>
    <row r="37" spans="1:15" x14ac:dyDescent="0.45">
      <c r="A37">
        <v>670</v>
      </c>
      <c r="B37" s="8" t="s">
        <v>560</v>
      </c>
      <c r="C37" s="91" t="s">
        <v>662</v>
      </c>
      <c r="D37" s="4">
        <v>37083</v>
      </c>
      <c r="E37" s="89">
        <f t="shared" si="9"/>
        <v>17.980821917808218</v>
      </c>
      <c r="F37" s="5">
        <v>9995</v>
      </c>
      <c r="G37" s="5">
        <f t="shared" si="10"/>
        <v>9995</v>
      </c>
      <c r="H37" s="5">
        <v>0</v>
      </c>
      <c r="I37" s="5">
        <v>0</v>
      </c>
      <c r="J37" s="5">
        <v>9995</v>
      </c>
      <c r="K37" s="5">
        <v>0</v>
      </c>
      <c r="L37" s="5">
        <v>9995</v>
      </c>
      <c r="M37" s="5">
        <v>0</v>
      </c>
      <c r="N37" s="13" t="s">
        <v>15</v>
      </c>
      <c r="O37" s="57">
        <v>10</v>
      </c>
    </row>
    <row r="38" spans="1:15" x14ac:dyDescent="0.45">
      <c r="A38">
        <v>678</v>
      </c>
      <c r="B38" s="8" t="s">
        <v>239</v>
      </c>
      <c r="C38" s="91" t="s">
        <v>662</v>
      </c>
      <c r="D38" s="4">
        <v>38412</v>
      </c>
      <c r="E38" s="89">
        <f t="shared" si="9"/>
        <v>14.33972602739726</v>
      </c>
      <c r="F38" s="5">
        <v>795</v>
      </c>
      <c r="G38" s="5">
        <f t="shared" si="10"/>
        <v>795</v>
      </c>
      <c r="H38" s="5">
        <v>0</v>
      </c>
      <c r="I38" s="5">
        <v>0</v>
      </c>
      <c r="J38" s="5">
        <v>795</v>
      </c>
      <c r="K38" s="5">
        <v>0</v>
      </c>
      <c r="L38" s="5">
        <v>795</v>
      </c>
      <c r="M38" s="5">
        <v>0</v>
      </c>
      <c r="N38" s="13" t="s">
        <v>15</v>
      </c>
      <c r="O38" s="57">
        <v>10</v>
      </c>
    </row>
    <row r="39" spans="1:15" x14ac:dyDescent="0.45">
      <c r="A39">
        <v>681</v>
      </c>
      <c r="B39" s="8" t="s">
        <v>567</v>
      </c>
      <c r="C39" s="91" t="s">
        <v>662</v>
      </c>
      <c r="D39" s="4">
        <v>38504</v>
      </c>
      <c r="E39" s="89">
        <f t="shared" si="9"/>
        <v>14.087671232876712</v>
      </c>
      <c r="F39" s="5">
        <v>7495</v>
      </c>
      <c r="G39" s="5">
        <f t="shared" si="10"/>
        <v>7495</v>
      </c>
      <c r="H39" s="5">
        <v>0</v>
      </c>
      <c r="I39" s="5">
        <v>0</v>
      </c>
      <c r="J39" s="5">
        <v>7495</v>
      </c>
      <c r="K39" s="5">
        <v>0</v>
      </c>
      <c r="L39" s="5">
        <v>7495</v>
      </c>
      <c r="M39" s="5">
        <v>0</v>
      </c>
      <c r="N39" s="13" t="s">
        <v>15</v>
      </c>
      <c r="O39" s="57">
        <v>10</v>
      </c>
    </row>
    <row r="40" spans="1:15" x14ac:dyDescent="0.45">
      <c r="A40">
        <v>682</v>
      </c>
      <c r="B40" s="8" t="s">
        <v>568</v>
      </c>
      <c r="C40" s="91" t="s">
        <v>662</v>
      </c>
      <c r="D40" s="4">
        <v>38504</v>
      </c>
      <c r="E40" s="89">
        <f t="shared" si="9"/>
        <v>14.087671232876712</v>
      </c>
      <c r="F40" s="5">
        <v>3859</v>
      </c>
      <c r="G40" s="5">
        <f t="shared" si="10"/>
        <v>3859</v>
      </c>
      <c r="H40" s="5">
        <v>0</v>
      </c>
      <c r="I40" s="5">
        <v>0</v>
      </c>
      <c r="J40" s="5">
        <v>3859</v>
      </c>
      <c r="K40" s="5">
        <v>0</v>
      </c>
      <c r="L40" s="5">
        <v>3859</v>
      </c>
      <c r="M40" s="5">
        <v>0</v>
      </c>
      <c r="N40" s="13" t="s">
        <v>15</v>
      </c>
      <c r="O40" s="57">
        <v>8</v>
      </c>
    </row>
    <row r="41" spans="1:15" x14ac:dyDescent="0.45">
      <c r="A41">
        <v>683</v>
      </c>
      <c r="B41" s="8" t="s">
        <v>569</v>
      </c>
      <c r="C41" s="91" t="s">
        <v>662</v>
      </c>
      <c r="D41" s="4">
        <v>38504</v>
      </c>
      <c r="E41" s="89">
        <f t="shared" si="9"/>
        <v>14.087671232876712</v>
      </c>
      <c r="F41" s="5">
        <v>949</v>
      </c>
      <c r="G41" s="5">
        <f t="shared" si="10"/>
        <v>949</v>
      </c>
      <c r="H41" s="5">
        <v>0</v>
      </c>
      <c r="I41" s="5">
        <v>0</v>
      </c>
      <c r="J41" s="5">
        <v>949</v>
      </c>
      <c r="K41" s="5">
        <v>0</v>
      </c>
      <c r="L41" s="5">
        <v>949</v>
      </c>
      <c r="M41" s="5">
        <v>0</v>
      </c>
      <c r="N41" s="13" t="s">
        <v>15</v>
      </c>
      <c r="O41" s="57">
        <v>7</v>
      </c>
    </row>
    <row r="42" spans="1:15" x14ac:dyDescent="0.45">
      <c r="A42">
        <v>686</v>
      </c>
      <c r="B42" s="8" t="s">
        <v>572</v>
      </c>
      <c r="C42" s="91" t="s">
        <v>662</v>
      </c>
      <c r="D42" s="4">
        <v>38640</v>
      </c>
      <c r="E42" s="89">
        <f t="shared" si="9"/>
        <v>13.715068493150685</v>
      </c>
      <c r="F42" s="5">
        <v>1450</v>
      </c>
      <c r="G42" s="5">
        <f t="shared" si="10"/>
        <v>1450</v>
      </c>
      <c r="H42" s="5">
        <v>0</v>
      </c>
      <c r="I42" s="5">
        <v>0</v>
      </c>
      <c r="J42" s="5">
        <v>1450</v>
      </c>
      <c r="K42" s="5">
        <v>0</v>
      </c>
      <c r="L42" s="5">
        <v>1450</v>
      </c>
      <c r="M42" s="5">
        <v>0</v>
      </c>
      <c r="N42" s="13" t="s">
        <v>15</v>
      </c>
      <c r="O42" s="57">
        <v>10</v>
      </c>
    </row>
    <row r="43" spans="1:15" x14ac:dyDescent="0.45">
      <c r="A43">
        <v>687</v>
      </c>
      <c r="B43" s="8" t="s">
        <v>573</v>
      </c>
      <c r="C43" s="91" t="s">
        <v>662</v>
      </c>
      <c r="D43" s="4">
        <v>38701</v>
      </c>
      <c r="E43" s="89">
        <f t="shared" si="9"/>
        <v>13.547945205479452</v>
      </c>
      <c r="F43" s="5">
        <v>1343</v>
      </c>
      <c r="G43" s="5">
        <f t="shared" si="10"/>
        <v>1343</v>
      </c>
      <c r="H43" s="5">
        <v>0</v>
      </c>
      <c r="I43" s="5">
        <v>0</v>
      </c>
      <c r="J43" s="5">
        <v>1343</v>
      </c>
      <c r="K43" s="5">
        <v>0</v>
      </c>
      <c r="L43" s="5">
        <v>1343</v>
      </c>
      <c r="M43" s="5">
        <v>0</v>
      </c>
      <c r="N43" s="13" t="s">
        <v>15</v>
      </c>
      <c r="O43" s="57">
        <v>10</v>
      </c>
    </row>
    <row r="44" spans="1:15" x14ac:dyDescent="0.45">
      <c r="A44">
        <v>692</v>
      </c>
      <c r="B44" s="8" t="s">
        <v>576</v>
      </c>
      <c r="C44" s="91" t="s">
        <v>662</v>
      </c>
      <c r="D44" s="4">
        <v>39178</v>
      </c>
      <c r="E44" s="89">
        <f t="shared" si="9"/>
        <v>12.241095890410959</v>
      </c>
      <c r="F44" s="5">
        <v>6911</v>
      </c>
      <c r="G44" s="5">
        <f t="shared" ref="G44:G52" si="11">H44*E44</f>
        <v>6767.8570958904111</v>
      </c>
      <c r="H44" s="5">
        <f t="shared" ref="H44:H52" si="12">F44/C44</f>
        <v>552.88</v>
      </c>
      <c r="I44" s="5">
        <f t="shared" ref="I44:I52" si="13">F44-G44</f>
        <v>143.14290410958893</v>
      </c>
      <c r="J44" s="5">
        <v>6911</v>
      </c>
      <c r="K44" s="5">
        <v>0</v>
      </c>
      <c r="L44" s="5">
        <v>6911</v>
      </c>
      <c r="M44" s="5">
        <v>0</v>
      </c>
      <c r="N44" s="13" t="s">
        <v>15</v>
      </c>
      <c r="O44" s="57">
        <v>8</v>
      </c>
    </row>
    <row r="45" spans="1:15" x14ac:dyDescent="0.45">
      <c r="A45">
        <v>693</v>
      </c>
      <c r="B45" s="8" t="s">
        <v>577</v>
      </c>
      <c r="C45" s="91" t="s">
        <v>662</v>
      </c>
      <c r="D45" s="4">
        <v>39218</v>
      </c>
      <c r="E45" s="89">
        <f t="shared" si="9"/>
        <v>12.131506849315068</v>
      </c>
      <c r="F45" s="5">
        <v>1957</v>
      </c>
      <c r="G45" s="5">
        <f t="shared" si="11"/>
        <v>1899.3087123287671</v>
      </c>
      <c r="H45" s="5">
        <f t="shared" si="12"/>
        <v>156.56</v>
      </c>
      <c r="I45" s="5">
        <f t="shared" si="13"/>
        <v>57.691287671232885</v>
      </c>
      <c r="J45" s="5">
        <v>1957</v>
      </c>
      <c r="K45" s="5">
        <v>0</v>
      </c>
      <c r="L45" s="5">
        <v>1957</v>
      </c>
      <c r="M45" s="5">
        <v>0</v>
      </c>
      <c r="N45" s="13" t="s">
        <v>15</v>
      </c>
      <c r="O45" s="57">
        <v>10</v>
      </c>
    </row>
    <row r="46" spans="1:15" x14ac:dyDescent="0.45">
      <c r="A46">
        <v>694</v>
      </c>
      <c r="B46" s="8" t="s">
        <v>578</v>
      </c>
      <c r="C46" s="91" t="s">
        <v>662</v>
      </c>
      <c r="D46" s="4">
        <v>39231</v>
      </c>
      <c r="E46" s="89">
        <f t="shared" si="9"/>
        <v>12.095890410958905</v>
      </c>
      <c r="F46" s="5">
        <v>2341</v>
      </c>
      <c r="G46" s="5">
        <f t="shared" si="11"/>
        <v>2265.3183561643837</v>
      </c>
      <c r="H46" s="5">
        <f t="shared" si="12"/>
        <v>187.28</v>
      </c>
      <c r="I46" s="5">
        <f t="shared" si="13"/>
        <v>75.681643835616342</v>
      </c>
      <c r="J46" s="5">
        <v>2341</v>
      </c>
      <c r="K46" s="5">
        <v>0</v>
      </c>
      <c r="L46" s="5">
        <v>2341</v>
      </c>
      <c r="M46" s="5">
        <v>0</v>
      </c>
      <c r="N46" s="13" t="s">
        <v>15</v>
      </c>
      <c r="O46" s="57">
        <v>8</v>
      </c>
    </row>
    <row r="47" spans="1:15" x14ac:dyDescent="0.45">
      <c r="A47">
        <v>696</v>
      </c>
      <c r="B47" s="8" t="s">
        <v>580</v>
      </c>
      <c r="C47" s="91" t="s">
        <v>662</v>
      </c>
      <c r="D47" s="4">
        <v>39437</v>
      </c>
      <c r="E47" s="89">
        <f t="shared" si="9"/>
        <v>11.531506849315068</v>
      </c>
      <c r="F47" s="5">
        <v>13500</v>
      </c>
      <c r="G47" s="5">
        <f t="shared" si="11"/>
        <v>12454.027397260274</v>
      </c>
      <c r="H47" s="5">
        <f t="shared" si="12"/>
        <v>1080</v>
      </c>
      <c r="I47" s="5">
        <f t="shared" si="13"/>
        <v>1045.9726027397264</v>
      </c>
      <c r="J47" s="5">
        <v>13500</v>
      </c>
      <c r="K47" s="5">
        <v>0</v>
      </c>
      <c r="L47" s="5">
        <v>13500</v>
      </c>
      <c r="M47" s="5">
        <v>0</v>
      </c>
      <c r="N47" s="13" t="s">
        <v>15</v>
      </c>
      <c r="O47" s="57">
        <v>10</v>
      </c>
    </row>
    <row r="48" spans="1:15" x14ac:dyDescent="0.45">
      <c r="A48">
        <v>705</v>
      </c>
      <c r="B48" s="8" t="s">
        <v>587</v>
      </c>
      <c r="C48" s="91" t="s">
        <v>662</v>
      </c>
      <c r="D48" s="4">
        <v>39845</v>
      </c>
      <c r="E48" s="89">
        <f t="shared" si="9"/>
        <v>10.413698630136986</v>
      </c>
      <c r="F48" s="5">
        <v>5850</v>
      </c>
      <c r="G48" s="5">
        <f t="shared" si="11"/>
        <v>4873.6109589041098</v>
      </c>
      <c r="H48" s="5">
        <f t="shared" si="12"/>
        <v>468</v>
      </c>
      <c r="I48" s="5">
        <f t="shared" si="13"/>
        <v>976.38904109589021</v>
      </c>
      <c r="J48" s="5">
        <v>5509</v>
      </c>
      <c r="K48" s="5">
        <v>341</v>
      </c>
      <c r="L48" s="5">
        <v>5850</v>
      </c>
      <c r="M48" s="5">
        <v>0</v>
      </c>
      <c r="N48" s="13" t="s">
        <v>15</v>
      </c>
      <c r="O48" s="57">
        <v>10</v>
      </c>
    </row>
    <row r="49" spans="1:15" x14ac:dyDescent="0.45">
      <c r="A49">
        <v>706</v>
      </c>
      <c r="B49" s="8" t="s">
        <v>588</v>
      </c>
      <c r="C49" s="91" t="s">
        <v>662</v>
      </c>
      <c r="D49" s="4">
        <v>39965</v>
      </c>
      <c r="E49" s="89">
        <f t="shared" si="9"/>
        <v>10.084931506849315</v>
      </c>
      <c r="F49" s="5">
        <v>799</v>
      </c>
      <c r="G49" s="5">
        <f t="shared" si="11"/>
        <v>644.6288219178083</v>
      </c>
      <c r="H49" s="5">
        <f t="shared" si="12"/>
        <v>63.92</v>
      </c>
      <c r="I49" s="5">
        <f t="shared" si="13"/>
        <v>154.3711780821917</v>
      </c>
      <c r="J49" s="5">
        <v>725.8</v>
      </c>
      <c r="K49" s="5">
        <v>73.2</v>
      </c>
      <c r="L49" s="5">
        <v>799</v>
      </c>
      <c r="M49" s="5">
        <v>0</v>
      </c>
      <c r="N49" s="13" t="s">
        <v>15</v>
      </c>
      <c r="O49" s="57">
        <v>10</v>
      </c>
    </row>
    <row r="50" spans="1:15" x14ac:dyDescent="0.45">
      <c r="A50">
        <v>710</v>
      </c>
      <c r="B50" s="8" t="s">
        <v>592</v>
      </c>
      <c r="C50" s="91" t="s">
        <v>662</v>
      </c>
      <c r="D50" s="4">
        <v>40558</v>
      </c>
      <c r="E50" s="89">
        <f t="shared" si="9"/>
        <v>8.4602739726027405</v>
      </c>
      <c r="F50" s="5">
        <v>5482</v>
      </c>
      <c r="G50" s="5">
        <f t="shared" si="11"/>
        <v>3710.3377534246579</v>
      </c>
      <c r="H50" s="5">
        <f t="shared" si="12"/>
        <v>438.56</v>
      </c>
      <c r="I50" s="5">
        <f t="shared" si="13"/>
        <v>1771.6622465753421</v>
      </c>
      <c r="J50" s="5">
        <v>4111.3999999999996</v>
      </c>
      <c r="K50" s="5">
        <v>548.20000000000005</v>
      </c>
      <c r="L50" s="5">
        <v>4659.6000000000004</v>
      </c>
      <c r="M50" s="5">
        <v>822.4</v>
      </c>
      <c r="N50" s="13" t="s">
        <v>15</v>
      </c>
      <c r="O50" s="57">
        <v>10</v>
      </c>
    </row>
    <row r="51" spans="1:15" x14ac:dyDescent="0.45">
      <c r="A51">
        <v>718</v>
      </c>
      <c r="B51" s="8" t="s">
        <v>599</v>
      </c>
      <c r="C51" s="91" t="s">
        <v>662</v>
      </c>
      <c r="D51" s="4">
        <v>40831</v>
      </c>
      <c r="E51" s="89">
        <f t="shared" si="9"/>
        <v>7.7123287671232879</v>
      </c>
      <c r="F51" s="5">
        <v>5584</v>
      </c>
      <c r="G51" s="5">
        <f t="shared" si="11"/>
        <v>3445.2515068493153</v>
      </c>
      <c r="H51" s="5">
        <f t="shared" si="12"/>
        <v>446.72</v>
      </c>
      <c r="I51" s="5">
        <f t="shared" si="13"/>
        <v>2138.7484931506847</v>
      </c>
      <c r="J51" s="5">
        <v>3768.8</v>
      </c>
      <c r="K51" s="5">
        <v>558.4</v>
      </c>
      <c r="L51" s="5">
        <v>4327.2</v>
      </c>
      <c r="M51" s="5">
        <v>1256.8</v>
      </c>
      <c r="N51" s="13" t="s">
        <v>15</v>
      </c>
      <c r="O51" s="57">
        <v>10</v>
      </c>
    </row>
    <row r="52" spans="1:15" x14ac:dyDescent="0.45">
      <c r="A52">
        <v>742</v>
      </c>
      <c r="B52" s="8" t="s">
        <v>608</v>
      </c>
      <c r="C52" s="91" t="s">
        <v>662</v>
      </c>
      <c r="D52" s="4">
        <v>42681</v>
      </c>
      <c r="E52" s="89">
        <f t="shared" si="9"/>
        <v>2.6438356164383561</v>
      </c>
      <c r="F52" s="5">
        <v>8682.24</v>
      </c>
      <c r="G52" s="5">
        <f t="shared" si="11"/>
        <v>1836.3532273972603</v>
      </c>
      <c r="H52" s="5">
        <f t="shared" si="12"/>
        <v>694.57920000000001</v>
      </c>
      <c r="I52" s="5">
        <f t="shared" si="13"/>
        <v>6845.8867726027393</v>
      </c>
      <c r="J52" s="5">
        <v>1447.04</v>
      </c>
      <c r="K52" s="5">
        <v>868.22</v>
      </c>
      <c r="L52" s="5">
        <v>2315.2600000000002</v>
      </c>
      <c r="M52" s="5">
        <v>6366.98</v>
      </c>
      <c r="N52" s="13" t="s">
        <v>15</v>
      </c>
      <c r="O52" s="57">
        <v>10</v>
      </c>
    </row>
    <row r="53" spans="1:15" x14ac:dyDescent="0.45">
      <c r="A53">
        <v>590</v>
      </c>
      <c r="B53" s="9" t="s">
        <v>521</v>
      </c>
      <c r="C53" s="91" t="s">
        <v>663</v>
      </c>
      <c r="D53" s="4">
        <v>28126</v>
      </c>
      <c r="E53" s="89">
        <f t="shared" si="9"/>
        <v>42.520547945205479</v>
      </c>
      <c r="F53" s="5">
        <v>7977</v>
      </c>
      <c r="G53" s="5">
        <f t="shared" ref="G53:G67" si="14">F53</f>
        <v>7977</v>
      </c>
      <c r="H53" s="5">
        <v>0</v>
      </c>
      <c r="I53" s="5">
        <v>0</v>
      </c>
      <c r="J53" s="5">
        <v>7977</v>
      </c>
      <c r="K53" s="5">
        <v>0</v>
      </c>
      <c r="L53" s="5">
        <v>7977</v>
      </c>
      <c r="M53" s="5">
        <v>0</v>
      </c>
      <c r="N53" s="13" t="s">
        <v>15</v>
      </c>
      <c r="O53" s="57">
        <v>8</v>
      </c>
    </row>
    <row r="54" spans="1:15" x14ac:dyDescent="0.45">
      <c r="A54">
        <v>595</v>
      </c>
      <c r="B54" s="8" t="s">
        <v>523</v>
      </c>
      <c r="C54" s="91" t="s">
        <v>663</v>
      </c>
      <c r="D54" s="4">
        <v>28491</v>
      </c>
      <c r="E54" s="89">
        <f t="shared" si="9"/>
        <v>41.520547945205479</v>
      </c>
      <c r="F54" s="5">
        <v>222</v>
      </c>
      <c r="G54" s="5">
        <f t="shared" si="14"/>
        <v>222</v>
      </c>
      <c r="H54" s="5">
        <v>0</v>
      </c>
      <c r="I54" s="5">
        <v>0</v>
      </c>
      <c r="J54" s="5">
        <v>222</v>
      </c>
      <c r="K54" s="5">
        <v>0</v>
      </c>
      <c r="L54" s="5">
        <v>222</v>
      </c>
      <c r="M54" s="5">
        <v>0</v>
      </c>
      <c r="N54" s="13" t="s">
        <v>15</v>
      </c>
      <c r="O54" s="57">
        <v>5</v>
      </c>
    </row>
    <row r="55" spans="1:15" x14ac:dyDescent="0.45">
      <c r="A55">
        <v>599</v>
      </c>
      <c r="B55" s="8" t="s">
        <v>524</v>
      </c>
      <c r="C55" s="91" t="s">
        <v>663</v>
      </c>
      <c r="D55" s="4">
        <v>31413</v>
      </c>
      <c r="E55" s="89">
        <f t="shared" si="9"/>
        <v>33.515068493150686</v>
      </c>
      <c r="F55" s="5">
        <v>1200</v>
      </c>
      <c r="G55" s="5">
        <f t="shared" si="14"/>
        <v>1200</v>
      </c>
      <c r="H55" s="5">
        <v>0</v>
      </c>
      <c r="I55" s="5">
        <v>0</v>
      </c>
      <c r="J55" s="5">
        <v>1200</v>
      </c>
      <c r="K55" s="5">
        <v>0</v>
      </c>
      <c r="L55" s="5">
        <v>1200</v>
      </c>
      <c r="M55" s="5">
        <v>0</v>
      </c>
      <c r="N55" s="13" t="s">
        <v>15</v>
      </c>
      <c r="O55" s="57">
        <v>5</v>
      </c>
    </row>
    <row r="56" spans="1:15" x14ac:dyDescent="0.45">
      <c r="A56">
        <v>600</v>
      </c>
      <c r="B56" s="8" t="s">
        <v>525</v>
      </c>
      <c r="C56" s="91" t="s">
        <v>663</v>
      </c>
      <c r="D56" s="4">
        <v>31740</v>
      </c>
      <c r="E56" s="89">
        <f t="shared" si="9"/>
        <v>32.61917808219178</v>
      </c>
      <c r="F56" s="5">
        <v>1243</v>
      </c>
      <c r="G56" s="5">
        <f t="shared" si="14"/>
        <v>1243</v>
      </c>
      <c r="H56" s="5">
        <v>0</v>
      </c>
      <c r="I56" s="5">
        <v>0</v>
      </c>
      <c r="J56" s="5">
        <v>1243</v>
      </c>
      <c r="K56" s="5">
        <v>0</v>
      </c>
      <c r="L56" s="5">
        <v>1243</v>
      </c>
      <c r="M56" s="5">
        <v>0</v>
      </c>
      <c r="N56" s="13" t="s">
        <v>15</v>
      </c>
      <c r="O56" s="57">
        <v>5</v>
      </c>
    </row>
    <row r="57" spans="1:15" x14ac:dyDescent="0.45">
      <c r="A57">
        <v>610</v>
      </c>
      <c r="B57" s="8" t="s">
        <v>528</v>
      </c>
      <c r="C57" s="91" t="s">
        <v>663</v>
      </c>
      <c r="D57" s="4">
        <v>31959</v>
      </c>
      <c r="E57" s="89">
        <f t="shared" si="9"/>
        <v>32.019178082191779</v>
      </c>
      <c r="F57" s="5">
        <v>200</v>
      </c>
      <c r="G57" s="5">
        <f t="shared" si="14"/>
        <v>200</v>
      </c>
      <c r="H57" s="5">
        <v>0</v>
      </c>
      <c r="I57" s="5">
        <v>0</v>
      </c>
      <c r="J57" s="5">
        <v>200</v>
      </c>
      <c r="K57" s="5">
        <v>0</v>
      </c>
      <c r="L57" s="5">
        <v>200</v>
      </c>
      <c r="M57" s="5">
        <v>0</v>
      </c>
      <c r="N57" s="13" t="s">
        <v>15</v>
      </c>
      <c r="O57" s="57">
        <v>5</v>
      </c>
    </row>
    <row r="58" spans="1:15" x14ac:dyDescent="0.45">
      <c r="A58">
        <v>609</v>
      </c>
      <c r="B58" s="8" t="s">
        <v>527</v>
      </c>
      <c r="C58" s="91" t="s">
        <v>663</v>
      </c>
      <c r="D58" s="4">
        <v>32310</v>
      </c>
      <c r="E58" s="89">
        <f t="shared" si="9"/>
        <v>31.057534246575344</v>
      </c>
      <c r="F58" s="5">
        <v>1055</v>
      </c>
      <c r="G58" s="5">
        <f t="shared" si="14"/>
        <v>1055</v>
      </c>
      <c r="H58" s="5">
        <v>0</v>
      </c>
      <c r="I58" s="5">
        <v>0</v>
      </c>
      <c r="J58" s="5">
        <v>1055</v>
      </c>
      <c r="K58" s="5">
        <v>0</v>
      </c>
      <c r="L58" s="5">
        <v>1055</v>
      </c>
      <c r="M58" s="5">
        <v>0</v>
      </c>
      <c r="N58" s="13" t="s">
        <v>15</v>
      </c>
      <c r="O58" s="57">
        <v>5</v>
      </c>
    </row>
    <row r="59" spans="1:15" x14ac:dyDescent="0.45">
      <c r="A59">
        <v>612</v>
      </c>
      <c r="B59" s="8" t="s">
        <v>529</v>
      </c>
      <c r="C59" s="91" t="s">
        <v>663</v>
      </c>
      <c r="D59" s="4">
        <v>32612</v>
      </c>
      <c r="E59" s="89">
        <f t="shared" si="9"/>
        <v>30.230136986301371</v>
      </c>
      <c r="F59" s="5">
        <v>906</v>
      </c>
      <c r="G59" s="5">
        <f t="shared" si="14"/>
        <v>906</v>
      </c>
      <c r="H59" s="5">
        <v>0</v>
      </c>
      <c r="I59" s="5">
        <v>0</v>
      </c>
      <c r="J59" s="5">
        <v>906</v>
      </c>
      <c r="K59" s="5">
        <v>0</v>
      </c>
      <c r="L59" s="5">
        <v>906</v>
      </c>
      <c r="M59" s="5">
        <v>0</v>
      </c>
      <c r="N59" s="13" t="s">
        <v>15</v>
      </c>
      <c r="O59" s="57">
        <v>7</v>
      </c>
    </row>
    <row r="60" spans="1:15" x14ac:dyDescent="0.45">
      <c r="A60">
        <v>616</v>
      </c>
      <c r="B60" s="8" t="s">
        <v>533</v>
      </c>
      <c r="C60" s="91" t="s">
        <v>663</v>
      </c>
      <c r="D60" s="4">
        <v>32815</v>
      </c>
      <c r="E60" s="89">
        <f t="shared" si="9"/>
        <v>29.673972602739727</v>
      </c>
      <c r="F60" s="5">
        <v>100</v>
      </c>
      <c r="G60" s="5">
        <f t="shared" si="14"/>
        <v>100</v>
      </c>
      <c r="H60" s="5">
        <v>0</v>
      </c>
      <c r="I60" s="5">
        <v>0</v>
      </c>
      <c r="J60" s="5">
        <v>100</v>
      </c>
      <c r="K60" s="5">
        <v>0</v>
      </c>
      <c r="L60" s="5">
        <v>100</v>
      </c>
      <c r="M60" s="5">
        <v>0</v>
      </c>
      <c r="N60" s="13" t="s">
        <v>15</v>
      </c>
      <c r="O60" s="57">
        <v>7</v>
      </c>
    </row>
    <row r="61" spans="1:15" x14ac:dyDescent="0.45">
      <c r="A61">
        <v>628</v>
      </c>
      <c r="B61" s="8" t="s">
        <v>537</v>
      </c>
      <c r="C61" s="91" t="s">
        <v>663</v>
      </c>
      <c r="D61" s="4">
        <v>34415</v>
      </c>
      <c r="E61" s="89">
        <f t="shared" si="9"/>
        <v>25.290410958904111</v>
      </c>
      <c r="F61" s="5">
        <v>7044</v>
      </c>
      <c r="G61" s="5">
        <f t="shared" si="14"/>
        <v>7044</v>
      </c>
      <c r="H61" s="5">
        <v>0</v>
      </c>
      <c r="I61" s="5">
        <v>0</v>
      </c>
      <c r="J61" s="5">
        <v>7044</v>
      </c>
      <c r="K61" s="5">
        <v>0</v>
      </c>
      <c r="L61" s="5">
        <v>7044</v>
      </c>
      <c r="M61" s="5">
        <v>0</v>
      </c>
      <c r="N61" s="13" t="s">
        <v>15</v>
      </c>
      <c r="O61" s="57">
        <v>7</v>
      </c>
    </row>
    <row r="62" spans="1:15" x14ac:dyDescent="0.45">
      <c r="A62">
        <v>632</v>
      </c>
      <c r="B62" s="8" t="s">
        <v>539</v>
      </c>
      <c r="C62" s="91" t="s">
        <v>663</v>
      </c>
      <c r="D62" s="4">
        <v>34803</v>
      </c>
      <c r="E62" s="89">
        <f t="shared" si="9"/>
        <v>24.227397260273971</v>
      </c>
      <c r="F62" s="5">
        <v>395</v>
      </c>
      <c r="G62" s="5">
        <f t="shared" si="14"/>
        <v>395</v>
      </c>
      <c r="H62" s="5">
        <v>0</v>
      </c>
      <c r="I62" s="5">
        <v>0</v>
      </c>
      <c r="J62" s="5">
        <v>395</v>
      </c>
      <c r="K62" s="5">
        <v>0</v>
      </c>
      <c r="L62" s="5">
        <v>395</v>
      </c>
      <c r="M62" s="5">
        <v>0</v>
      </c>
      <c r="N62" s="13" t="s">
        <v>15</v>
      </c>
      <c r="O62" s="57">
        <v>7</v>
      </c>
    </row>
    <row r="63" spans="1:15" x14ac:dyDescent="0.45">
      <c r="A63">
        <v>633</v>
      </c>
      <c r="B63" s="8" t="s">
        <v>540</v>
      </c>
      <c r="C63" s="91" t="s">
        <v>663</v>
      </c>
      <c r="D63" s="4">
        <v>34803</v>
      </c>
      <c r="E63" s="89">
        <f t="shared" si="9"/>
        <v>24.227397260273971</v>
      </c>
      <c r="F63" s="5">
        <v>1167</v>
      </c>
      <c r="G63" s="5">
        <f t="shared" si="14"/>
        <v>1167</v>
      </c>
      <c r="H63" s="5">
        <v>0</v>
      </c>
      <c r="I63" s="5">
        <v>0</v>
      </c>
      <c r="J63" s="5">
        <v>1167</v>
      </c>
      <c r="K63" s="5">
        <v>0</v>
      </c>
      <c r="L63" s="5">
        <v>1167</v>
      </c>
      <c r="M63" s="5">
        <v>0</v>
      </c>
      <c r="N63" s="13" t="s">
        <v>15</v>
      </c>
      <c r="O63" s="57">
        <v>7</v>
      </c>
    </row>
    <row r="64" spans="1:15" x14ac:dyDescent="0.45">
      <c r="A64">
        <v>635</v>
      </c>
      <c r="B64" s="8" t="s">
        <v>542</v>
      </c>
      <c r="C64" s="91" t="s">
        <v>663</v>
      </c>
      <c r="D64" s="4">
        <v>34929</v>
      </c>
      <c r="E64" s="89">
        <f t="shared" si="9"/>
        <v>23.882191780821916</v>
      </c>
      <c r="F64" s="5">
        <v>397</v>
      </c>
      <c r="G64" s="5">
        <f t="shared" si="14"/>
        <v>397</v>
      </c>
      <c r="H64" s="5">
        <v>0</v>
      </c>
      <c r="I64" s="5">
        <v>0</v>
      </c>
      <c r="J64" s="5">
        <v>397</v>
      </c>
      <c r="K64" s="5">
        <v>0</v>
      </c>
      <c r="L64" s="5">
        <v>397</v>
      </c>
      <c r="M64" s="5">
        <v>0</v>
      </c>
      <c r="N64" s="13" t="s">
        <v>15</v>
      </c>
      <c r="O64" s="57">
        <v>7</v>
      </c>
    </row>
    <row r="65" spans="1:15" x14ac:dyDescent="0.45">
      <c r="A65">
        <v>640</v>
      </c>
      <c r="B65" s="8" t="s">
        <v>545</v>
      </c>
      <c r="C65" s="91" t="s">
        <v>663</v>
      </c>
      <c r="D65" s="4">
        <v>35045</v>
      </c>
      <c r="E65" s="89">
        <f t="shared" si="9"/>
        <v>23.564383561643837</v>
      </c>
      <c r="F65" s="5">
        <v>7368</v>
      </c>
      <c r="G65" s="5">
        <f t="shared" si="14"/>
        <v>7368</v>
      </c>
      <c r="H65" s="5">
        <v>0</v>
      </c>
      <c r="I65" s="5">
        <v>0</v>
      </c>
      <c r="J65" s="5">
        <v>7368</v>
      </c>
      <c r="K65" s="5">
        <v>0</v>
      </c>
      <c r="L65" s="5">
        <v>7368</v>
      </c>
      <c r="M65" s="5">
        <v>0</v>
      </c>
      <c r="N65" s="13" t="s">
        <v>15</v>
      </c>
      <c r="O65" s="57">
        <v>7</v>
      </c>
    </row>
    <row r="66" spans="1:15" x14ac:dyDescent="0.45">
      <c r="A66">
        <v>653</v>
      </c>
      <c r="B66" s="8" t="s">
        <v>552</v>
      </c>
      <c r="C66" s="91" t="s">
        <v>663</v>
      </c>
      <c r="D66" s="4">
        <v>35646</v>
      </c>
      <c r="E66" s="89">
        <f t="shared" si="9"/>
        <v>21.917808219178081</v>
      </c>
      <c r="F66" s="5">
        <v>930</v>
      </c>
      <c r="G66" s="5">
        <f t="shared" si="14"/>
        <v>930</v>
      </c>
      <c r="H66" s="5">
        <v>0</v>
      </c>
      <c r="I66" s="5">
        <v>0</v>
      </c>
      <c r="J66" s="5">
        <v>930</v>
      </c>
      <c r="K66" s="5">
        <v>0</v>
      </c>
      <c r="L66" s="5">
        <v>930</v>
      </c>
      <c r="M66" s="5">
        <v>0</v>
      </c>
      <c r="N66" s="13" t="s">
        <v>15</v>
      </c>
      <c r="O66" s="57">
        <v>7</v>
      </c>
    </row>
    <row r="67" spans="1:15" x14ac:dyDescent="0.45">
      <c r="A67">
        <v>304</v>
      </c>
      <c r="B67" s="8" t="s">
        <v>259</v>
      </c>
      <c r="C67" s="91" t="s">
        <v>663</v>
      </c>
      <c r="D67" s="4">
        <v>37203</v>
      </c>
      <c r="E67" s="89">
        <f t="shared" si="9"/>
        <v>17.652054794520549</v>
      </c>
      <c r="F67" s="7">
        <v>800</v>
      </c>
      <c r="G67" s="5">
        <f t="shared" si="14"/>
        <v>800</v>
      </c>
      <c r="H67" s="5">
        <v>0</v>
      </c>
      <c r="I67" s="5">
        <v>0</v>
      </c>
      <c r="J67" s="7">
        <v>800</v>
      </c>
      <c r="K67" s="7">
        <v>0</v>
      </c>
      <c r="L67" s="7">
        <v>800</v>
      </c>
      <c r="M67" s="7">
        <v>0</v>
      </c>
      <c r="N67" s="13" t="s">
        <v>15</v>
      </c>
      <c r="O67" s="57">
        <v>10</v>
      </c>
    </row>
    <row r="68" spans="1:15" x14ac:dyDescent="0.45">
      <c r="A68">
        <v>676</v>
      </c>
      <c r="B68" s="8" t="s">
        <v>564</v>
      </c>
      <c r="C68" s="91" t="s">
        <v>663</v>
      </c>
      <c r="D68" s="4">
        <v>37781</v>
      </c>
      <c r="E68" s="89">
        <f t="shared" si="9"/>
        <v>16.068493150684933</v>
      </c>
      <c r="F68" s="5">
        <v>1254</v>
      </c>
      <c r="G68" s="5">
        <f t="shared" ref="G68:G74" si="15">H68*E68</f>
        <v>1151.4223091976519</v>
      </c>
      <c r="H68" s="5">
        <f t="shared" ref="H68:H74" si="16">F68/C68</f>
        <v>71.657142857142858</v>
      </c>
      <c r="I68" s="5">
        <f t="shared" ref="I68:I74" si="17">F68-G68</f>
        <v>102.57769080234812</v>
      </c>
      <c r="J68" s="5">
        <v>1254</v>
      </c>
      <c r="K68" s="5">
        <v>0</v>
      </c>
      <c r="L68" s="5">
        <v>1254</v>
      </c>
      <c r="M68" s="5">
        <v>0</v>
      </c>
      <c r="N68" s="13" t="s">
        <v>15</v>
      </c>
      <c r="O68" s="57">
        <v>10</v>
      </c>
    </row>
    <row r="69" spans="1:15" x14ac:dyDescent="0.45">
      <c r="A69">
        <v>700</v>
      </c>
      <c r="B69" s="8" t="s">
        <v>582</v>
      </c>
      <c r="C69" s="129" t="s">
        <v>655</v>
      </c>
      <c r="D69" s="4">
        <v>39568</v>
      </c>
      <c r="E69" s="89">
        <f t="shared" si="9"/>
        <v>11.172602739726027</v>
      </c>
      <c r="F69" s="5">
        <v>1075</v>
      </c>
      <c r="G69" s="5">
        <f t="shared" si="15"/>
        <v>600.52739726027403</v>
      </c>
      <c r="H69" s="5">
        <f t="shared" si="16"/>
        <v>53.75</v>
      </c>
      <c r="I69" s="5">
        <f t="shared" si="17"/>
        <v>474.47260273972597</v>
      </c>
      <c r="J69" s="5">
        <v>1075</v>
      </c>
      <c r="K69" s="5">
        <v>0</v>
      </c>
      <c r="L69" s="5">
        <v>1075</v>
      </c>
      <c r="M69" s="5">
        <v>0</v>
      </c>
      <c r="N69" s="13" t="s">
        <v>15</v>
      </c>
      <c r="O69" s="57">
        <v>10</v>
      </c>
    </row>
    <row r="70" spans="1:15" x14ac:dyDescent="0.45">
      <c r="A70">
        <v>703</v>
      </c>
      <c r="B70" s="8" t="s">
        <v>585</v>
      </c>
      <c r="C70" s="91" t="s">
        <v>663</v>
      </c>
      <c r="D70" s="4">
        <v>39629</v>
      </c>
      <c r="E70" s="89">
        <f t="shared" si="9"/>
        <v>11.005479452054795</v>
      </c>
      <c r="F70" s="5">
        <v>950</v>
      </c>
      <c r="G70" s="5">
        <f t="shared" si="15"/>
        <v>597.44031311154595</v>
      </c>
      <c r="H70" s="5">
        <f t="shared" si="16"/>
        <v>54.285714285714285</v>
      </c>
      <c r="I70" s="5">
        <f t="shared" si="17"/>
        <v>352.55968688845405</v>
      </c>
      <c r="J70" s="5">
        <v>950</v>
      </c>
      <c r="K70" s="5">
        <v>0</v>
      </c>
      <c r="L70" s="5">
        <v>950</v>
      </c>
      <c r="M70" s="5">
        <v>0</v>
      </c>
      <c r="N70" s="13" t="s">
        <v>15</v>
      </c>
      <c r="O70" s="57">
        <v>10</v>
      </c>
    </row>
    <row r="71" spans="1:15" x14ac:dyDescent="0.45">
      <c r="A71">
        <v>704</v>
      </c>
      <c r="B71" s="8" t="s">
        <v>586</v>
      </c>
      <c r="C71" s="91" t="s">
        <v>663</v>
      </c>
      <c r="D71" s="4">
        <v>39814</v>
      </c>
      <c r="E71" s="89">
        <f t="shared" si="9"/>
        <v>10.498630136986302</v>
      </c>
      <c r="F71" s="5">
        <v>2150</v>
      </c>
      <c r="G71" s="5">
        <f t="shared" si="15"/>
        <v>1289.8317025440315</v>
      </c>
      <c r="H71" s="5">
        <f t="shared" si="16"/>
        <v>122.85714285714286</v>
      </c>
      <c r="I71" s="5">
        <f t="shared" si="17"/>
        <v>860.16829745596851</v>
      </c>
      <c r="J71" s="5">
        <v>2043</v>
      </c>
      <c r="K71" s="5">
        <v>107</v>
      </c>
      <c r="L71" s="5">
        <v>2150</v>
      </c>
      <c r="M71" s="5">
        <v>0</v>
      </c>
      <c r="N71" s="13" t="s">
        <v>15</v>
      </c>
      <c r="O71" s="57">
        <v>10</v>
      </c>
    </row>
    <row r="72" spans="1:15" x14ac:dyDescent="0.45">
      <c r="A72">
        <v>707</v>
      </c>
      <c r="B72" s="8" t="s">
        <v>589</v>
      </c>
      <c r="C72" s="91" t="s">
        <v>663</v>
      </c>
      <c r="D72" s="4">
        <v>40009</v>
      </c>
      <c r="E72" s="89">
        <f t="shared" si="9"/>
        <v>9.9643835616438352</v>
      </c>
      <c r="F72" s="5">
        <v>5500</v>
      </c>
      <c r="G72" s="5">
        <f t="shared" si="15"/>
        <v>3131.6634050880625</v>
      </c>
      <c r="H72" s="5">
        <f t="shared" si="16"/>
        <v>314.28571428571428</v>
      </c>
      <c r="I72" s="5">
        <f t="shared" si="17"/>
        <v>2368.3365949119375</v>
      </c>
      <c r="J72" s="5">
        <v>4950</v>
      </c>
      <c r="K72" s="5">
        <v>550</v>
      </c>
      <c r="L72" s="5">
        <v>5500</v>
      </c>
      <c r="M72" s="5">
        <v>0</v>
      </c>
      <c r="N72" s="13" t="s">
        <v>15</v>
      </c>
      <c r="O72" s="57">
        <v>10</v>
      </c>
    </row>
    <row r="73" spans="1:15" x14ac:dyDescent="0.45">
      <c r="A73">
        <v>714</v>
      </c>
      <c r="B73" s="8" t="s">
        <v>596</v>
      </c>
      <c r="C73" s="129" t="s">
        <v>662</v>
      </c>
      <c r="D73" s="4">
        <v>40648</v>
      </c>
      <c r="E73" s="89">
        <f t="shared" si="9"/>
        <v>8.213698630136987</v>
      </c>
      <c r="F73" s="5">
        <v>78327</v>
      </c>
      <c r="G73" s="5">
        <f t="shared" si="15"/>
        <v>51468.34980821918</v>
      </c>
      <c r="H73" s="5">
        <f t="shared" si="16"/>
        <v>6266.16</v>
      </c>
      <c r="I73" s="5">
        <f t="shared" si="17"/>
        <v>26858.65019178082</v>
      </c>
      <c r="J73" s="5">
        <v>56787.4</v>
      </c>
      <c r="K73" s="5">
        <v>7832.7</v>
      </c>
      <c r="L73" s="5">
        <v>64620.1</v>
      </c>
      <c r="M73" s="5">
        <v>13706.9</v>
      </c>
      <c r="N73" s="13" t="s">
        <v>15</v>
      </c>
      <c r="O73" s="57">
        <v>10</v>
      </c>
    </row>
    <row r="74" spans="1:15" x14ac:dyDescent="0.45">
      <c r="A74">
        <v>724</v>
      </c>
      <c r="B74" s="8" t="s">
        <v>605</v>
      </c>
      <c r="C74" s="129" t="s">
        <v>662</v>
      </c>
      <c r="D74" s="4">
        <v>42551</v>
      </c>
      <c r="E74" s="89">
        <f t="shared" si="9"/>
        <v>3</v>
      </c>
      <c r="F74" s="6">
        <v>76300</v>
      </c>
      <c r="G74" s="6">
        <f t="shared" si="15"/>
        <v>18312</v>
      </c>
      <c r="H74" s="6">
        <f t="shared" si="16"/>
        <v>6104</v>
      </c>
      <c r="I74" s="6">
        <f t="shared" si="17"/>
        <v>57988</v>
      </c>
      <c r="J74" s="6">
        <v>15260</v>
      </c>
      <c r="K74" s="6">
        <v>7630</v>
      </c>
      <c r="L74" s="6">
        <v>22890</v>
      </c>
      <c r="M74" s="6">
        <v>53410</v>
      </c>
      <c r="N74" s="13" t="s">
        <v>15</v>
      </c>
      <c r="O74" s="57">
        <v>10</v>
      </c>
    </row>
    <row r="75" spans="1:15" x14ac:dyDescent="0.45">
      <c r="B75" s="145" t="s">
        <v>638</v>
      </c>
      <c r="C75" s="145"/>
      <c r="D75" s="145"/>
      <c r="E75" s="90"/>
      <c r="F75" s="16">
        <f>SUM(F27:F74)</f>
        <v>305804.24</v>
      </c>
      <c r="G75" s="16">
        <f t="shared" ref="G75:I75" si="18">SUM(G27:G74)</f>
        <v>197304.21447984345</v>
      </c>
      <c r="H75" s="16">
        <f t="shared" si="18"/>
        <v>18646.923485714287</v>
      </c>
      <c r="I75" s="16">
        <f t="shared" si="18"/>
        <v>108500.02552015655</v>
      </c>
      <c r="J75" s="16">
        <f t="shared" ref="J75:M75" si="19">SUM(J27:J74)</f>
        <v>202932.44</v>
      </c>
      <c r="K75" s="16">
        <f t="shared" si="19"/>
        <v>19608.72</v>
      </c>
      <c r="L75" s="16">
        <f t="shared" si="19"/>
        <v>222541.16</v>
      </c>
      <c r="M75" s="16">
        <f t="shared" si="19"/>
        <v>83263.08</v>
      </c>
    </row>
    <row r="77" spans="1:15" x14ac:dyDescent="0.45">
      <c r="A77" s="2" t="s">
        <v>14</v>
      </c>
    </row>
    <row r="78" spans="1:15" x14ac:dyDescent="0.45">
      <c r="A78">
        <v>4</v>
      </c>
      <c r="B78" s="3" t="s">
        <v>17</v>
      </c>
      <c r="C78" s="13" t="s">
        <v>673</v>
      </c>
      <c r="D78" s="4">
        <v>38671</v>
      </c>
      <c r="E78" s="89">
        <f t="shared" ref="E78:E83" si="20">(B$2-D78)/365</f>
        <v>13.63013698630137</v>
      </c>
      <c r="F78" s="5">
        <v>22900</v>
      </c>
      <c r="G78" s="5">
        <f>F78</f>
        <v>22900</v>
      </c>
      <c r="H78" s="5">
        <v>0</v>
      </c>
      <c r="I78" s="5">
        <f t="shared" ref="I78:I83" si="21">F78-G78</f>
        <v>0</v>
      </c>
      <c r="J78" s="5">
        <v>22900</v>
      </c>
      <c r="K78" s="5">
        <v>0</v>
      </c>
      <c r="L78" s="5">
        <v>22900</v>
      </c>
      <c r="M78" s="5">
        <v>0</v>
      </c>
      <c r="N78" s="13" t="s">
        <v>15</v>
      </c>
      <c r="O78" s="57">
        <v>10</v>
      </c>
    </row>
    <row r="79" spans="1:15" x14ac:dyDescent="0.45">
      <c r="A79">
        <v>5</v>
      </c>
      <c r="B79" s="3" t="s">
        <v>18</v>
      </c>
      <c r="C79" s="13" t="s">
        <v>673</v>
      </c>
      <c r="D79" s="4">
        <v>39497</v>
      </c>
      <c r="E79" s="89">
        <f t="shared" si="20"/>
        <v>11.367123287671232</v>
      </c>
      <c r="F79" s="5">
        <v>27926</v>
      </c>
      <c r="G79" s="5">
        <f>F79</f>
        <v>27926</v>
      </c>
      <c r="H79" s="5">
        <v>0</v>
      </c>
      <c r="I79" s="5">
        <f t="shared" si="21"/>
        <v>0</v>
      </c>
      <c r="J79" s="5">
        <v>27926</v>
      </c>
      <c r="K79" s="5">
        <v>0</v>
      </c>
      <c r="L79" s="5">
        <v>27926</v>
      </c>
      <c r="M79" s="5">
        <v>0</v>
      </c>
      <c r="N79" s="13" t="s">
        <v>15</v>
      </c>
      <c r="O79" s="57">
        <v>10</v>
      </c>
    </row>
    <row r="80" spans="1:15" x14ac:dyDescent="0.45">
      <c r="A80">
        <v>8</v>
      </c>
      <c r="B80" s="3" t="s">
        <v>20</v>
      </c>
      <c r="C80" s="13" t="s">
        <v>673</v>
      </c>
      <c r="D80" s="4">
        <v>41409</v>
      </c>
      <c r="E80" s="89">
        <f t="shared" si="20"/>
        <v>6.1287671232876715</v>
      </c>
      <c r="F80" s="5">
        <v>29848</v>
      </c>
      <c r="G80" s="5">
        <f>H80*E80</f>
        <v>26133.063013698633</v>
      </c>
      <c r="H80" s="5">
        <f>F80/C80</f>
        <v>4264</v>
      </c>
      <c r="I80" s="5">
        <f t="shared" si="21"/>
        <v>3714.9369863013671</v>
      </c>
      <c r="J80" s="5">
        <v>29848</v>
      </c>
      <c r="K80" s="5">
        <v>0</v>
      </c>
      <c r="L80" s="5">
        <v>29848</v>
      </c>
      <c r="M80" s="5">
        <v>0</v>
      </c>
      <c r="N80" s="13" t="s">
        <v>15</v>
      </c>
      <c r="O80" s="57">
        <v>5</v>
      </c>
    </row>
    <row r="81" spans="1:15" x14ac:dyDescent="0.45">
      <c r="A81">
        <v>9</v>
      </c>
      <c r="B81" s="3" t="s">
        <v>21</v>
      </c>
      <c r="C81" s="13" t="s">
        <v>673</v>
      </c>
      <c r="D81" s="4">
        <v>41986</v>
      </c>
      <c r="E81" s="89">
        <f t="shared" si="20"/>
        <v>4.5479452054794525</v>
      </c>
      <c r="F81" s="5">
        <v>34211</v>
      </c>
      <c r="G81" s="5">
        <f>H81*E81</f>
        <v>22227.107632093936</v>
      </c>
      <c r="H81" s="5">
        <f>F81/C81</f>
        <v>4887.2857142857147</v>
      </c>
      <c r="I81" s="5">
        <f t="shared" si="21"/>
        <v>11983.892367906064</v>
      </c>
      <c r="J81" s="5">
        <v>23948.400000000001</v>
      </c>
      <c r="K81" s="5">
        <v>6842.2</v>
      </c>
      <c r="L81" s="5">
        <v>30790.6</v>
      </c>
      <c r="M81" s="5">
        <v>3420.4</v>
      </c>
      <c r="N81" s="13" t="s">
        <v>15</v>
      </c>
      <c r="O81" s="57">
        <v>5</v>
      </c>
    </row>
    <row r="82" spans="1:15" x14ac:dyDescent="0.45">
      <c r="A82">
        <v>11</v>
      </c>
      <c r="B82" s="3" t="s">
        <v>22</v>
      </c>
      <c r="C82" s="13" t="s">
        <v>673</v>
      </c>
      <c r="D82" s="4">
        <v>42551</v>
      </c>
      <c r="E82" s="89">
        <f t="shared" si="20"/>
        <v>3</v>
      </c>
      <c r="F82" s="5">
        <v>6500</v>
      </c>
      <c r="G82" s="5">
        <f>H82*E82</f>
        <v>2785.7142857142858</v>
      </c>
      <c r="H82" s="5">
        <f>F82/C82</f>
        <v>928.57142857142856</v>
      </c>
      <c r="I82" s="5">
        <f t="shared" si="21"/>
        <v>3714.2857142857142</v>
      </c>
      <c r="J82" s="5">
        <v>1300</v>
      </c>
      <c r="K82" s="5">
        <v>650</v>
      </c>
      <c r="L82" s="5">
        <v>1950</v>
      </c>
      <c r="M82" s="5">
        <v>4550</v>
      </c>
      <c r="N82" s="13" t="s">
        <v>15</v>
      </c>
      <c r="O82" s="57">
        <v>10</v>
      </c>
    </row>
    <row r="83" spans="1:15" x14ac:dyDescent="0.45">
      <c r="A83">
        <v>12</v>
      </c>
      <c r="B83" s="3" t="s">
        <v>23</v>
      </c>
      <c r="C83" s="13" t="s">
        <v>673</v>
      </c>
      <c r="D83" s="4">
        <v>42551</v>
      </c>
      <c r="E83" s="89">
        <f t="shared" si="20"/>
        <v>3</v>
      </c>
      <c r="F83" s="6">
        <v>26000</v>
      </c>
      <c r="G83" s="6">
        <f>H83*E83</f>
        <v>11142.857142857143</v>
      </c>
      <c r="H83" s="6">
        <f>F83/C83</f>
        <v>3714.2857142857142</v>
      </c>
      <c r="I83" s="6">
        <f t="shared" si="21"/>
        <v>14857.142857142857</v>
      </c>
      <c r="J83" s="6">
        <v>10400</v>
      </c>
      <c r="K83" s="6">
        <v>5200</v>
      </c>
      <c r="L83" s="6">
        <v>15600</v>
      </c>
      <c r="M83" s="6">
        <v>10400</v>
      </c>
      <c r="N83" s="13" t="s">
        <v>15</v>
      </c>
      <c r="O83" s="57">
        <v>5</v>
      </c>
    </row>
    <row r="84" spans="1:15" ht="14.65" thickBot="1" x14ac:dyDescent="0.5">
      <c r="B84" s="145" t="s">
        <v>643</v>
      </c>
      <c r="C84" s="145"/>
      <c r="D84" s="145"/>
      <c r="E84" s="90"/>
      <c r="F84" s="17">
        <f>SUM(F78:F83)</f>
        <v>147385</v>
      </c>
      <c r="G84" s="17">
        <f t="shared" ref="G84:I84" si="22">SUM(G78:G83)</f>
        <v>113114.742074364</v>
      </c>
      <c r="H84" s="17">
        <f t="shared" si="22"/>
        <v>13794.142857142857</v>
      </c>
      <c r="I84" s="17">
        <f t="shared" si="22"/>
        <v>34270.257925636004</v>
      </c>
      <c r="J84" s="17">
        <f>SUM(J78:J83)</f>
        <v>116322.4</v>
      </c>
      <c r="K84" s="17">
        <f>SUM(K78:K83)</f>
        <v>12692.2</v>
      </c>
      <c r="L84" s="17">
        <f>SUM(L78:L83)</f>
        <v>129014.6</v>
      </c>
      <c r="M84" s="17">
        <f>SUM(M78:M83)</f>
        <v>18370.400000000001</v>
      </c>
    </row>
    <row r="85" spans="1:15" ht="14.65" thickTop="1" x14ac:dyDescent="0.45"/>
    <row r="86" spans="1:15" x14ac:dyDescent="0.45">
      <c r="B86" s="14" t="s">
        <v>650</v>
      </c>
      <c r="C86" s="64"/>
      <c r="F86" s="58">
        <f>F84+F75+F24+F14</f>
        <v>620485.63</v>
      </c>
      <c r="G86" s="58">
        <f t="shared" ref="G86:I86" si="23">G84+G75+G24+G14</f>
        <v>356879.01912568818</v>
      </c>
      <c r="H86" s="78">
        <f t="shared" si="23"/>
        <v>36794.562457142856</v>
      </c>
      <c r="I86" s="58">
        <f t="shared" si="23"/>
        <v>263606.61087431182</v>
      </c>
      <c r="J86" s="58">
        <f t="shared" ref="J86:M86" si="24">J84+J75+J24+J14</f>
        <v>379006.30999999994</v>
      </c>
      <c r="K86" s="77">
        <f t="shared" si="24"/>
        <v>39679.03</v>
      </c>
      <c r="L86" s="58">
        <f t="shared" si="24"/>
        <v>418685.33999999997</v>
      </c>
      <c r="M86" s="58">
        <f t="shared" si="24"/>
        <v>201800.29000000004</v>
      </c>
    </row>
  </sheetData>
  <sortState ref="A17:O23">
    <sortCondition ref="C17:C23"/>
    <sortCondition ref="D17:D23"/>
  </sortState>
  <mergeCells count="5">
    <mergeCell ref="B24:D24"/>
    <mergeCell ref="B75:D75"/>
    <mergeCell ref="B14:D14"/>
    <mergeCell ref="B84:D84"/>
    <mergeCell ref="A1:O1"/>
  </mergeCells>
  <pageMargins left="0" right="0" top="0.51" bottom="0.52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NARUC Recap</vt:lpstr>
      <vt:lpstr>Administration</vt:lpstr>
      <vt:lpstr>Water</vt:lpstr>
      <vt:lpstr>Sewer</vt:lpstr>
      <vt:lpstr>Maintenance</vt:lpstr>
      <vt:lpstr>Administration!Print_Titles</vt:lpstr>
      <vt:lpstr>Maintenance!Print_Titles</vt:lpstr>
      <vt:lpstr>Sewer!Print_Titles</vt:lpstr>
      <vt:lpstr>Water!Print_Titles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mjohnson</dc:creator>
  <cp:lastModifiedBy>Allyson Honaker</cp:lastModifiedBy>
  <cp:revision/>
  <cp:lastPrinted>2020-01-17T01:36:41Z</cp:lastPrinted>
  <dcterms:created xsi:type="dcterms:W3CDTF">2019-12-19T14:47:29Z</dcterms:created>
  <dcterms:modified xsi:type="dcterms:W3CDTF">2020-04-13T14:40:40Z</dcterms:modified>
</cp:coreProperties>
</file>