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Internal\01_Regulatory Services\02_Cases\2019 Cases\2019-00443 Integrated Resource Plan\08_Discovery\KIUC\Set 1\Public Attachments\"/>
    </mc:Choice>
  </mc:AlternateContent>
  <bookViews>
    <workbookView xWindow="0" yWindow="0" windowWidth="28800" windowHeight="11400"/>
  </bookViews>
  <sheets>
    <sheet name="ST Existing Units" sheetId="1" r:id="rId1"/>
    <sheet name="ST + LT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5" i="2" l="1"/>
  <c r="AN4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6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4" i="2"/>
  <c r="AO5" i="2" l="1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4" i="2"/>
  <c r="R5" i="2" l="1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4" i="2"/>
  <c r="AB5" i="2"/>
  <c r="AC5" i="2"/>
  <c r="AK5" i="2" s="1"/>
  <c r="AD5" i="2"/>
  <c r="AE5" i="2"/>
  <c r="AB6" i="2"/>
  <c r="AC6" i="2"/>
  <c r="AK6" i="2" s="1"/>
  <c r="AD6" i="2"/>
  <c r="AE6" i="2"/>
  <c r="AB7" i="2"/>
  <c r="AC7" i="2"/>
  <c r="AK7" i="2" s="1"/>
  <c r="AD7" i="2"/>
  <c r="AE7" i="2"/>
  <c r="AB8" i="2"/>
  <c r="AC8" i="2"/>
  <c r="AK8" i="2" s="1"/>
  <c r="AD8" i="2"/>
  <c r="AE8" i="2"/>
  <c r="AB9" i="2"/>
  <c r="AC9" i="2"/>
  <c r="AK9" i="2" s="1"/>
  <c r="AD9" i="2"/>
  <c r="AE9" i="2"/>
  <c r="AB10" i="2"/>
  <c r="AC10" i="2"/>
  <c r="AK10" i="2" s="1"/>
  <c r="AD10" i="2"/>
  <c r="AE10" i="2"/>
  <c r="AB11" i="2"/>
  <c r="AC11" i="2"/>
  <c r="AK11" i="2" s="1"/>
  <c r="AD11" i="2"/>
  <c r="AE11" i="2"/>
  <c r="AB12" i="2"/>
  <c r="AC12" i="2"/>
  <c r="AK12" i="2" s="1"/>
  <c r="AD12" i="2"/>
  <c r="AE12" i="2"/>
  <c r="AB13" i="2"/>
  <c r="AC13" i="2"/>
  <c r="AK13" i="2" s="1"/>
  <c r="AD13" i="2"/>
  <c r="AE13" i="2"/>
  <c r="AB14" i="2"/>
  <c r="AC14" i="2"/>
  <c r="AK14" i="2" s="1"/>
  <c r="AD14" i="2"/>
  <c r="AE14" i="2"/>
  <c r="AB15" i="2"/>
  <c r="AC15" i="2"/>
  <c r="AK15" i="2" s="1"/>
  <c r="AD15" i="2"/>
  <c r="AE15" i="2"/>
  <c r="AB16" i="2"/>
  <c r="AC16" i="2"/>
  <c r="AK16" i="2" s="1"/>
  <c r="AD16" i="2"/>
  <c r="AE16" i="2"/>
  <c r="AB17" i="2"/>
  <c r="AC17" i="2"/>
  <c r="AK17" i="2" s="1"/>
  <c r="AD17" i="2"/>
  <c r="AE17" i="2"/>
  <c r="AB18" i="2"/>
  <c r="AC18" i="2"/>
  <c r="AK18" i="2" s="1"/>
  <c r="AD18" i="2"/>
  <c r="AE18" i="2"/>
  <c r="AB19" i="2"/>
  <c r="AC19" i="2"/>
  <c r="AK19" i="2" s="1"/>
  <c r="AD19" i="2"/>
  <c r="AE19" i="2"/>
  <c r="AB20" i="2"/>
  <c r="AC20" i="2"/>
  <c r="AK20" i="2" s="1"/>
  <c r="AD20" i="2"/>
  <c r="AE20" i="2"/>
  <c r="AB21" i="2"/>
  <c r="AC21" i="2"/>
  <c r="AK21" i="2" s="1"/>
  <c r="AD21" i="2"/>
  <c r="AE21" i="2"/>
  <c r="AB22" i="2"/>
  <c r="AC22" i="2"/>
  <c r="AK22" i="2" s="1"/>
  <c r="AD22" i="2"/>
  <c r="AE22" i="2"/>
  <c r="AB23" i="2"/>
  <c r="AC23" i="2"/>
  <c r="AK23" i="2" s="1"/>
  <c r="AD23" i="2"/>
  <c r="AE23" i="2"/>
  <c r="AB24" i="2"/>
  <c r="AC24" i="2"/>
  <c r="AK24" i="2" s="1"/>
  <c r="AD24" i="2"/>
  <c r="AE24" i="2"/>
  <c r="AB25" i="2"/>
  <c r="AC25" i="2"/>
  <c r="AK25" i="2" s="1"/>
  <c r="AD25" i="2"/>
  <c r="AE25" i="2"/>
  <c r="AB26" i="2"/>
  <c r="AC26" i="2"/>
  <c r="AK26" i="2" s="1"/>
  <c r="AD26" i="2"/>
  <c r="AE26" i="2"/>
  <c r="AB27" i="2"/>
  <c r="AC27" i="2"/>
  <c r="AK27" i="2" s="1"/>
  <c r="AD27" i="2"/>
  <c r="AE27" i="2"/>
  <c r="AB28" i="2"/>
  <c r="AC28" i="2"/>
  <c r="AK28" i="2" s="1"/>
  <c r="AD28" i="2"/>
  <c r="AE28" i="2"/>
  <c r="AB29" i="2"/>
  <c r="AC29" i="2"/>
  <c r="AK29" i="2" s="1"/>
  <c r="AD29" i="2"/>
  <c r="AE29" i="2"/>
  <c r="AB30" i="2"/>
  <c r="AC30" i="2"/>
  <c r="AK30" i="2" s="1"/>
  <c r="AD30" i="2"/>
  <c r="AE30" i="2"/>
  <c r="AB31" i="2"/>
  <c r="AC31" i="2"/>
  <c r="AK31" i="2" s="1"/>
  <c r="AD31" i="2"/>
  <c r="AE31" i="2"/>
  <c r="AB32" i="2"/>
  <c r="AC32" i="2"/>
  <c r="AK32" i="2" s="1"/>
  <c r="AD32" i="2"/>
  <c r="AE32" i="2"/>
  <c r="AB33" i="2"/>
  <c r="AC33" i="2"/>
  <c r="AK33" i="2" s="1"/>
  <c r="AD33" i="2"/>
  <c r="AE33" i="2"/>
  <c r="AE4" i="2"/>
  <c r="AD4" i="2"/>
  <c r="AC4" i="2"/>
  <c r="AK4" i="2" s="1"/>
  <c r="AB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4" i="2"/>
  <c r="X5" i="2" l="1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4" i="2"/>
  <c r="T5" i="2" l="1"/>
  <c r="AJ5" i="2" s="1"/>
  <c r="T6" i="2"/>
  <c r="AJ6" i="2" s="1"/>
  <c r="T7" i="2"/>
  <c r="AJ7" i="2" s="1"/>
  <c r="T8" i="2"/>
  <c r="AJ8" i="2" s="1"/>
  <c r="T9" i="2"/>
  <c r="AJ9" i="2" s="1"/>
  <c r="T10" i="2"/>
  <c r="AJ10" i="2" s="1"/>
  <c r="T11" i="2"/>
  <c r="AJ11" i="2" s="1"/>
  <c r="T12" i="2"/>
  <c r="AJ12" i="2" s="1"/>
  <c r="T13" i="2"/>
  <c r="AJ13" i="2" s="1"/>
  <c r="T14" i="2"/>
  <c r="AJ14" i="2" s="1"/>
  <c r="T15" i="2"/>
  <c r="AJ15" i="2" s="1"/>
  <c r="T16" i="2"/>
  <c r="AJ16" i="2" s="1"/>
  <c r="T17" i="2"/>
  <c r="AJ17" i="2" s="1"/>
  <c r="T18" i="2"/>
  <c r="AJ18" i="2" s="1"/>
  <c r="T19" i="2"/>
  <c r="AJ19" i="2" s="1"/>
  <c r="T20" i="2"/>
  <c r="AJ20" i="2" s="1"/>
  <c r="T21" i="2"/>
  <c r="AJ21" i="2" s="1"/>
  <c r="T22" i="2"/>
  <c r="AJ22" i="2" s="1"/>
  <c r="T23" i="2"/>
  <c r="AJ23" i="2" s="1"/>
  <c r="T24" i="2"/>
  <c r="AJ24" i="2" s="1"/>
  <c r="T25" i="2"/>
  <c r="AJ25" i="2" s="1"/>
  <c r="T26" i="2"/>
  <c r="AJ26" i="2" s="1"/>
  <c r="T27" i="2"/>
  <c r="AJ27" i="2" s="1"/>
  <c r="T28" i="2"/>
  <c r="AJ28" i="2" s="1"/>
  <c r="T29" i="2"/>
  <c r="AJ29" i="2" s="1"/>
  <c r="T30" i="2"/>
  <c r="AJ30" i="2" s="1"/>
  <c r="T31" i="2"/>
  <c r="AJ31" i="2" s="1"/>
  <c r="T32" i="2"/>
  <c r="AJ32" i="2" s="1"/>
  <c r="T33" i="2"/>
  <c r="AJ33" i="2" s="1"/>
  <c r="T4" i="2"/>
  <c r="AJ4" i="2" s="1"/>
  <c r="AH5" i="2"/>
  <c r="S5" i="2"/>
  <c r="AI5" i="2" s="1"/>
  <c r="AH6" i="2"/>
  <c r="S6" i="2"/>
  <c r="AI6" i="2" s="1"/>
  <c r="AH7" i="2"/>
  <c r="S7" i="2"/>
  <c r="AI7" i="2" s="1"/>
  <c r="AH8" i="2"/>
  <c r="S8" i="2"/>
  <c r="AI8" i="2" s="1"/>
  <c r="AH9" i="2"/>
  <c r="S9" i="2"/>
  <c r="AI9" i="2" s="1"/>
  <c r="AH10" i="2"/>
  <c r="S10" i="2"/>
  <c r="AI10" i="2" s="1"/>
  <c r="AH11" i="2"/>
  <c r="S11" i="2"/>
  <c r="AI11" i="2" s="1"/>
  <c r="AH12" i="2"/>
  <c r="S12" i="2"/>
  <c r="AI12" i="2" s="1"/>
  <c r="AH13" i="2"/>
  <c r="S13" i="2"/>
  <c r="AI13" i="2" s="1"/>
  <c r="AH14" i="2"/>
  <c r="S14" i="2"/>
  <c r="AI14" i="2" s="1"/>
  <c r="AH15" i="2"/>
  <c r="S15" i="2"/>
  <c r="AI15" i="2" s="1"/>
  <c r="AH16" i="2"/>
  <c r="S16" i="2"/>
  <c r="AI16" i="2" s="1"/>
  <c r="AH17" i="2"/>
  <c r="S17" i="2"/>
  <c r="AI17" i="2" s="1"/>
  <c r="AH18" i="2"/>
  <c r="S18" i="2"/>
  <c r="AI18" i="2" s="1"/>
  <c r="AH19" i="2"/>
  <c r="S19" i="2"/>
  <c r="AI19" i="2" s="1"/>
  <c r="AH20" i="2"/>
  <c r="S20" i="2"/>
  <c r="AI20" i="2" s="1"/>
  <c r="AH21" i="2"/>
  <c r="S21" i="2"/>
  <c r="AI21" i="2" s="1"/>
  <c r="AH22" i="2"/>
  <c r="S22" i="2"/>
  <c r="AI22" i="2" s="1"/>
  <c r="AH23" i="2"/>
  <c r="S23" i="2"/>
  <c r="AI23" i="2" s="1"/>
  <c r="AH24" i="2"/>
  <c r="S24" i="2"/>
  <c r="AI24" i="2" s="1"/>
  <c r="AH25" i="2"/>
  <c r="S25" i="2"/>
  <c r="AI25" i="2" s="1"/>
  <c r="AH26" i="2"/>
  <c r="S26" i="2"/>
  <c r="AI26" i="2" s="1"/>
  <c r="AH27" i="2"/>
  <c r="S27" i="2"/>
  <c r="AI27" i="2" s="1"/>
  <c r="AH28" i="2"/>
  <c r="S28" i="2"/>
  <c r="AI28" i="2" s="1"/>
  <c r="AH29" i="2"/>
  <c r="S29" i="2"/>
  <c r="AI29" i="2" s="1"/>
  <c r="AH30" i="2"/>
  <c r="S30" i="2"/>
  <c r="AI30" i="2" s="1"/>
  <c r="AH31" i="2"/>
  <c r="S31" i="2"/>
  <c r="AI31" i="2" s="1"/>
  <c r="AH32" i="2"/>
  <c r="S32" i="2"/>
  <c r="AI32" i="2" s="1"/>
  <c r="AH33" i="2"/>
  <c r="S33" i="2"/>
  <c r="AI33" i="2" s="1"/>
  <c r="S4" i="2"/>
  <c r="AI4" i="2" s="1"/>
  <c r="AH4" i="2"/>
  <c r="Q5" i="2" l="1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4" i="2"/>
  <c r="V32" i="1" l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" i="1"/>
  <c r="E97" i="1" l="1"/>
  <c r="E96" i="1"/>
  <c r="E95" i="1"/>
  <c r="Y30" i="1" s="1"/>
  <c r="E94" i="1"/>
  <c r="Y29" i="1" s="1"/>
  <c r="E93" i="1"/>
  <c r="Y28" i="1" s="1"/>
  <c r="E92" i="1"/>
  <c r="Y27" i="1" s="1"/>
  <c r="E91" i="1"/>
  <c r="Y26" i="1" s="1"/>
  <c r="E90" i="1"/>
  <c r="Y25" i="1" s="1"/>
  <c r="E89" i="1"/>
  <c r="Y24" i="1" s="1"/>
  <c r="E88" i="1"/>
  <c r="E87" i="1"/>
  <c r="E86" i="1"/>
  <c r="E85" i="1"/>
  <c r="E84" i="1"/>
  <c r="Y19" i="1" s="1"/>
  <c r="E83" i="1"/>
  <c r="Y18" i="1" s="1"/>
  <c r="E82" i="1"/>
  <c r="Y17" i="1" s="1"/>
  <c r="E81" i="1"/>
  <c r="E80" i="1"/>
  <c r="E79" i="1"/>
  <c r="E78" i="1"/>
  <c r="Y13" i="1" s="1"/>
  <c r="E77" i="1"/>
  <c r="Y12" i="1" s="1"/>
  <c r="E76" i="1"/>
  <c r="Y11" i="1" s="1"/>
  <c r="E75" i="1"/>
  <c r="Y10" i="1" s="1"/>
  <c r="E74" i="1"/>
  <c r="Y9" i="1" s="1"/>
  <c r="E73" i="1"/>
  <c r="Y8" i="1" s="1"/>
  <c r="E72" i="1"/>
  <c r="E71" i="1"/>
  <c r="E70" i="1"/>
  <c r="E69" i="1"/>
  <c r="A69" i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E68" i="1"/>
  <c r="Y3" i="1" s="1"/>
  <c r="Y32" i="1"/>
  <c r="T32" i="1"/>
  <c r="Q32" i="1"/>
  <c r="Y31" i="1"/>
  <c r="T31" i="1"/>
  <c r="Q31" i="1"/>
  <c r="T30" i="1"/>
  <c r="Q30" i="1"/>
  <c r="T29" i="1"/>
  <c r="Q29" i="1"/>
  <c r="T28" i="1"/>
  <c r="Q28" i="1"/>
  <c r="T27" i="1"/>
  <c r="Q27" i="1"/>
  <c r="T26" i="1"/>
  <c r="Q26" i="1"/>
  <c r="T25" i="1"/>
  <c r="Q25" i="1"/>
  <c r="T24" i="1"/>
  <c r="Q24" i="1"/>
  <c r="Y23" i="1"/>
  <c r="T23" i="1"/>
  <c r="Q23" i="1"/>
  <c r="Y22" i="1"/>
  <c r="T22" i="1"/>
  <c r="Q22" i="1"/>
  <c r="Y21" i="1"/>
  <c r="T21" i="1"/>
  <c r="Q21" i="1"/>
  <c r="Y20" i="1"/>
  <c r="T20" i="1"/>
  <c r="Q20" i="1"/>
  <c r="T19" i="1"/>
  <c r="Q19" i="1"/>
  <c r="T18" i="1"/>
  <c r="Q18" i="1"/>
  <c r="T17" i="1"/>
  <c r="Q17" i="1"/>
  <c r="Y16" i="1"/>
  <c r="T16" i="1"/>
  <c r="Q16" i="1"/>
  <c r="Y15" i="1"/>
  <c r="T15" i="1"/>
  <c r="Q15" i="1"/>
  <c r="Y14" i="1"/>
  <c r="T14" i="1"/>
  <c r="Q14" i="1"/>
  <c r="T13" i="1"/>
  <c r="Q13" i="1"/>
  <c r="T12" i="1"/>
  <c r="Q12" i="1"/>
  <c r="T11" i="1"/>
  <c r="Q11" i="1"/>
  <c r="T10" i="1"/>
  <c r="Q10" i="1"/>
  <c r="T9" i="1"/>
  <c r="Q9" i="1"/>
  <c r="T8" i="1"/>
  <c r="Q8" i="1"/>
  <c r="Y7" i="1"/>
  <c r="T7" i="1"/>
  <c r="Q7" i="1"/>
  <c r="Y6" i="1"/>
  <c r="T6" i="1"/>
  <c r="Q6" i="1"/>
  <c r="Y5" i="1"/>
  <c r="T5" i="1"/>
  <c r="Q5" i="1"/>
  <c r="Y4" i="1"/>
  <c r="T4" i="1"/>
  <c r="Q4" i="1"/>
  <c r="T3" i="1"/>
  <c r="Q3" i="1"/>
</calcChain>
</file>

<file path=xl/comments1.xml><?xml version="1.0" encoding="utf-8"?>
<comments xmlns="http://schemas.openxmlformats.org/spreadsheetml/2006/main">
  <authors>
    <author>S180148</author>
  </authors>
  <commentList>
    <comment ref="Q3" authorId="0" shapeId="0">
      <text>
        <r>
          <rPr>
            <sz val="9"/>
            <color indexed="81"/>
            <rFont val="Tahoma"/>
            <family val="2"/>
          </rPr>
          <t>This represent existing going in energy position</t>
        </r>
      </text>
    </comment>
  </commentList>
</comments>
</file>

<file path=xl/sharedStrings.xml><?xml version="1.0" encoding="utf-8"?>
<sst xmlns="http://schemas.openxmlformats.org/spreadsheetml/2006/main" count="657" uniqueCount="114">
  <si>
    <t>Existing Thermal</t>
  </si>
  <si>
    <t xml:space="preserve"> Existing Contracts</t>
  </si>
  <si>
    <t>Going in Position</t>
  </si>
  <si>
    <t>Incremental Optimal Base Plan</t>
  </si>
  <si>
    <t>Internal Load</t>
  </si>
  <si>
    <t>Parent Name</t>
  </si>
  <si>
    <t>Collection</t>
  </si>
  <si>
    <t>Property</t>
  </si>
  <si>
    <t>Band</t>
  </si>
  <si>
    <t>Datetime</t>
  </si>
  <si>
    <t>Units</t>
  </si>
  <si>
    <t>Mitchell 1</t>
  </si>
  <si>
    <t>Mitchell 2</t>
  </si>
  <si>
    <t>Rockport 1 15%</t>
  </si>
  <si>
    <t>Rockport 2 15%</t>
  </si>
  <si>
    <t>BS1STGAS 1</t>
  </si>
  <si>
    <t>MLOSSKP</t>
  </si>
  <si>
    <t>KP_UTIL_SOL</t>
  </si>
  <si>
    <t>Total Gwh</t>
  </si>
  <si>
    <t>Gwh</t>
  </si>
  <si>
    <t>AEP_EAST</t>
  </si>
  <si>
    <t>Generator</t>
  </si>
  <si>
    <t>Generation</t>
  </si>
  <si>
    <t>GWh</t>
  </si>
  <si>
    <t>KP Dummy Unit</t>
  </si>
  <si>
    <t>14 MW CHP</t>
  </si>
  <si>
    <t>200 MW RICE</t>
  </si>
  <si>
    <t>GE 7F.05 SC</t>
  </si>
  <si>
    <t>LM 6000 PF</t>
  </si>
  <si>
    <t>M501 JAC</t>
  </si>
  <si>
    <t>200 MW RICE BS</t>
  </si>
  <si>
    <t>GE 7F.05 SC BS</t>
  </si>
  <si>
    <t>M501 JAC BS</t>
  </si>
  <si>
    <t>Repower Big Sandy</t>
  </si>
  <si>
    <t>KP ST PPA</t>
  </si>
  <si>
    <t>KP_Dist Gen</t>
  </si>
  <si>
    <t>KP_DR COMM</t>
  </si>
  <si>
    <t>KP_DR RES</t>
  </si>
  <si>
    <t>KP_Utility Solar Tier 1</t>
  </si>
  <si>
    <t>KP_Utility Solar Tier 2</t>
  </si>
  <si>
    <t>KP_VVO_TR01</t>
  </si>
  <si>
    <t>KP_VVO_TR02</t>
  </si>
  <si>
    <t>KP_VVO_TR03</t>
  </si>
  <si>
    <t>KP_VVO_TR04</t>
  </si>
  <si>
    <t>KP_VVO_TR05</t>
  </si>
  <si>
    <t>KP_VVO_TR06</t>
  </si>
  <si>
    <t>KP_VVO_TR07</t>
  </si>
  <si>
    <t>KP_VVO_TR08</t>
  </si>
  <si>
    <t>KP_Wind Tier 1</t>
  </si>
  <si>
    <t>KP_Wind Tier 2</t>
  </si>
  <si>
    <t>KP_R_AP_Appliances_25</t>
  </si>
  <si>
    <t>KP_R_AP_Appliances_30</t>
  </si>
  <si>
    <t>KP_R_AP_HVAC_25</t>
  </si>
  <si>
    <t>KP_R_AP_HVAC_30</t>
  </si>
  <si>
    <t>KP_R_AP_Light_25</t>
  </si>
  <si>
    <t>KP_R_AP_Shell_25</t>
  </si>
  <si>
    <t>KP_R_AP_Shell_30</t>
  </si>
  <si>
    <t>KP_R_AP_Shell_40</t>
  </si>
  <si>
    <t>KP_R_AP_Water Heat_25</t>
  </si>
  <si>
    <t>KP_R_AP_Water Heat_30</t>
  </si>
  <si>
    <t>KP_R_AP_Water Heat_40</t>
  </si>
  <si>
    <t>KP_R_HAP_Appliances_25</t>
  </si>
  <si>
    <t>KP_R_HAP_Appliances_30</t>
  </si>
  <si>
    <t>KP_R_HAP_HVAC_25</t>
  </si>
  <si>
    <t>KP_R_HAP_HVAC_30</t>
  </si>
  <si>
    <t>KP_R_HAP_Light_25</t>
  </si>
  <si>
    <t>KP_R_HAP_Light_30</t>
  </si>
  <si>
    <t>KP_R_HAP_Shell_25</t>
  </si>
  <si>
    <t>KP_R_HAP_Shell_30</t>
  </si>
  <si>
    <t>KP_R_HAP_Shell_40</t>
  </si>
  <si>
    <t>KP_R_HAP_Water Heat_25</t>
  </si>
  <si>
    <t>KP_R_HAP_Water Heat_30</t>
  </si>
  <si>
    <t>KP_R_HAP_Water Heat_40</t>
  </si>
  <si>
    <t>KP_C_AP_Heat Pump_25</t>
  </si>
  <si>
    <t>KP_C_AP_Heat Pump_30</t>
  </si>
  <si>
    <t>KP_C_AP_HVAC_25</t>
  </si>
  <si>
    <t>KP_C_AP_Indoor HID Fluor Light_25</t>
  </si>
  <si>
    <t>KP_C_AP_Indoor HID Fluor Light_30</t>
  </si>
  <si>
    <t>KP_C_AP_Indoor Screw Light_25</t>
  </si>
  <si>
    <t>KP_C_AP_Outdoor Light_25</t>
  </si>
  <si>
    <t>KP_C_HAP_Heat Pump_25</t>
  </si>
  <si>
    <t>KP_C_HAP_HVAC_25</t>
  </si>
  <si>
    <t>KP_C_HAP_Indoor HID Fluor Light_25</t>
  </si>
  <si>
    <t>KP_C_HAP_Indoor Screw Light_25</t>
  </si>
  <si>
    <t>KP_C_HAP_Outdoor Light_25</t>
  </si>
  <si>
    <t>KP_MARKETP1</t>
  </si>
  <si>
    <t>KP_MARKETP2</t>
  </si>
  <si>
    <t>KP_MARKETP3</t>
  </si>
  <si>
    <t>Rockport 1</t>
  </si>
  <si>
    <t>Rockport 2</t>
  </si>
  <si>
    <t>KPCo Total</t>
  </si>
  <si>
    <t>Incremental LT Optimal Base Plan</t>
  </si>
  <si>
    <t>Coal</t>
  </si>
  <si>
    <t>Gas</t>
  </si>
  <si>
    <t>Solar</t>
  </si>
  <si>
    <t>Wind</t>
  </si>
  <si>
    <t>DG</t>
  </si>
  <si>
    <t>DSM</t>
  </si>
  <si>
    <t>Source File:H:\Plexos\2019\East\PLEX_IN_OUT\2019 KPCO IRP\Outputs\2-Pagers\Commodity Price Scenarios\2019 KPCo IRP Base Commodity Pricing 2-Pager Summary - 112219.xlsx</t>
  </si>
  <si>
    <t>STMP</t>
  </si>
  <si>
    <t>Existing</t>
  </si>
  <si>
    <t>DSM (EE &amp; VVO)</t>
  </si>
  <si>
    <t>Total Energy Position</t>
  </si>
  <si>
    <t>Total Load (GWh)</t>
  </si>
  <si>
    <t>Load</t>
  </si>
  <si>
    <t>Gas (Exist)</t>
  </si>
  <si>
    <t>Solar (Exist)</t>
  </si>
  <si>
    <t>Gas (New)</t>
  </si>
  <si>
    <t>Solar (New)</t>
  </si>
  <si>
    <t>Wind (New)</t>
  </si>
  <si>
    <t>DG (New)</t>
  </si>
  <si>
    <t>KPCo Annual Energy Position (GWh) According to Preferred Plan</t>
  </si>
  <si>
    <t>DG, DSM, EE, VVO</t>
  </si>
  <si>
    <t>Mrkt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</si>
</sst>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Alignment="1">
      <alignment horizontal="right" vertical="center"/>
    </xf>
    <xf numFmtId="0" fontId="3" fillId="0" borderId="0" xfId="0" applyFont="1"/>
    <xf numFmtId="3" fontId="0" fillId="3" borderId="0" xfId="0" applyNumberFormat="1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8B-4A01-946C-6644D648A3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8B-4A01-946C-6644D648A35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2E7-4904-B218-6E131A386B9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08B-4A01-946C-6644D648A35A}"/>
                </c:ext>
              </c:extLst>
            </c:dLbl>
            <c:dLbl>
              <c:idx val="1"/>
              <c:layout>
                <c:manualLayout>
                  <c:x val="-0.17129851946401561"/>
                  <c:y val="2.1336032932794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8B-4A01-946C-6644D648A35A}"/>
                </c:ext>
              </c:extLst>
            </c:dLbl>
            <c:dLbl>
              <c:idx val="2"/>
              <c:layout>
                <c:manualLayout>
                  <c:x val="0.47294637851864096"/>
                  <c:y val="1.44943600877949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369287571111"/>
                      <c:h val="0.262125249440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2E7-4904-B218-6E131A386B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 + LT'!$AH$3:$AN$3</c15:sqref>
                  </c15:fullRef>
                </c:ext>
              </c:extLst>
              <c:f>('ST + LT'!$AH$3:$AI$3,'ST + LT'!$AN$3)</c:f>
              <c:strCache>
                <c:ptCount val="3"/>
                <c:pt idx="0">
                  <c:v>Coal</c:v>
                </c:pt>
                <c:pt idx="1">
                  <c:v>Gas</c:v>
                </c:pt>
                <c:pt idx="2">
                  <c:v>Mrkt Energy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 + LT'!$AH$4:$AN$4</c15:sqref>
                  </c15:fullRef>
                </c:ext>
              </c:extLst>
              <c:f>('ST + LT'!$AH$4:$AI$4,'ST + LT'!$AN$4)</c:f>
              <c:numCache>
                <c:formatCode>#,##0</c:formatCode>
                <c:ptCount val="3"/>
                <c:pt idx="0">
                  <c:v>5335.865756925331</c:v>
                </c:pt>
                <c:pt idx="1">
                  <c:v>464.79</c:v>
                </c:pt>
                <c:pt idx="2">
                  <c:v>259.26324307466894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0C1A-4493-97F6-49002F2C7D7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AF-4400-B2CF-A09CE2BC63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AF-4400-B2CF-A09CE2BC63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0E-4F5B-9412-0C5211B074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C0E-4F5B-9412-0C5211B0749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93C-477C-9333-D11A09DA9D3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C-477C-9333-D11A09DA9D3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4AF-4400-B2CF-A09CE2BC633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C0E-4F5B-9412-0C5211B0749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4C0E-4F5B-9412-0C5211B07495}"/>
                </c:ext>
              </c:extLst>
            </c:dLbl>
            <c:dLbl>
              <c:idx val="4"/>
              <c:layout>
                <c:manualLayout>
                  <c:x val="-4.0970560049585603E-2"/>
                  <c:y val="-0.257812214495200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5439598380645"/>
                      <c:h val="0.25118398526649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A93C-477C-9333-D11A09DA9D31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93C-477C-9333-D11A09DA9D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 + LT'!$AH$3:$AN$3</c15:sqref>
                  </c15:fullRef>
                </c:ext>
              </c:extLst>
              <c:f>('ST + LT'!$AH$3:$AL$3,'ST + LT'!$AN$3)</c:f>
              <c:strCache>
                <c:ptCount val="6"/>
                <c:pt idx="0">
                  <c:v>Coal</c:v>
                </c:pt>
                <c:pt idx="1">
                  <c:v>Gas</c:v>
                </c:pt>
                <c:pt idx="2">
                  <c:v>Solar</c:v>
                </c:pt>
                <c:pt idx="3">
                  <c:v>Wind</c:v>
                </c:pt>
                <c:pt idx="4">
                  <c:v>DG, DSM, EE, VVO</c:v>
                </c:pt>
                <c:pt idx="5">
                  <c:v>Mrkt Energy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 + LT'!$AH$18:$AN$18</c15:sqref>
                  </c15:fullRef>
                </c:ext>
              </c:extLst>
              <c:f>('ST + LT'!$AH$18:$AL$18,'ST + LT'!$AN$18)</c:f>
              <c:numCache>
                <c:formatCode>#,##0</c:formatCode>
                <c:ptCount val="6"/>
                <c:pt idx="0">
                  <c:v>3037.7033766236</c:v>
                </c:pt>
                <c:pt idx="1">
                  <c:v>67.796620596669996</c:v>
                </c:pt>
                <c:pt idx="2">
                  <c:v>991.86377938596002</c:v>
                </c:pt>
                <c:pt idx="3">
                  <c:v>648.24000124149995</c:v>
                </c:pt>
                <c:pt idx="4">
                  <c:v>54.499858714209999</c:v>
                </c:pt>
                <c:pt idx="5">
                  <c:v>1283.9703634380594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64AF-4400-B2CF-A09CE2BC633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'ST + LT'!$R$3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'ST + LT'!$E$4:$E$33</c15:sqref>
                  </c15:fullRef>
                </c:ext>
              </c:extLst>
              <c:f>'ST + LT'!$E$4:$E$18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 + LT'!$R$4:$R$33</c15:sqref>
                  </c15:fullRef>
                </c:ext>
              </c:extLst>
              <c:f>'ST + LT'!$R$4:$R$18</c:f>
              <c:numCache>
                <c:formatCode>#,##0</c:formatCode>
                <c:ptCount val="15"/>
                <c:pt idx="0">
                  <c:v>5335.865756925331</c:v>
                </c:pt>
                <c:pt idx="1">
                  <c:v>4877.6187800341722</c:v>
                </c:pt>
                <c:pt idx="2">
                  <c:v>5778.1710182462475</c:v>
                </c:pt>
                <c:pt idx="3">
                  <c:v>4454.2860713999999</c:v>
                </c:pt>
                <c:pt idx="4">
                  <c:v>4131.0642366777602</c:v>
                </c:pt>
                <c:pt idx="5">
                  <c:v>4153.1455000000005</c:v>
                </c:pt>
                <c:pt idx="6">
                  <c:v>4298.0915000000005</c:v>
                </c:pt>
                <c:pt idx="7">
                  <c:v>4073.0372813659205</c:v>
                </c:pt>
                <c:pt idx="8">
                  <c:v>2855.1687737448251</c:v>
                </c:pt>
                <c:pt idx="9">
                  <c:v>3017.7738094085098</c:v>
                </c:pt>
                <c:pt idx="10">
                  <c:v>2894.4862835105901</c:v>
                </c:pt>
                <c:pt idx="11">
                  <c:v>3032.2464721193701</c:v>
                </c:pt>
                <c:pt idx="12">
                  <c:v>3124.7972910666999</c:v>
                </c:pt>
                <c:pt idx="13">
                  <c:v>2987.5520453918552</c:v>
                </c:pt>
                <c:pt idx="14">
                  <c:v>3037.7033766236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A-4D65-BB2C-FA8A4A543023}"/>
            </c:ext>
          </c:extLst>
        </c:ser>
        <c:ser>
          <c:idx val="1"/>
          <c:order val="1"/>
          <c:tx>
            <c:strRef>
              <c:f>'ST + LT'!$S$3</c:f>
              <c:strCache>
                <c:ptCount val="1"/>
                <c:pt idx="0">
                  <c:v>Gas (Exist)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'ST + LT'!$E$4:$E$33</c15:sqref>
                  </c15:fullRef>
                </c:ext>
              </c:extLst>
              <c:f>'ST + LT'!$E$4:$E$18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 + LT'!$S$4:$S$33</c15:sqref>
                  </c15:fullRef>
                </c:ext>
              </c:extLst>
              <c:f>'ST + LT'!$S$4:$S$18</c:f>
              <c:numCache>
                <c:formatCode>#,##0</c:formatCode>
                <c:ptCount val="15"/>
                <c:pt idx="0">
                  <c:v>464.79</c:v>
                </c:pt>
                <c:pt idx="1">
                  <c:v>392.44499999999999</c:v>
                </c:pt>
                <c:pt idx="2">
                  <c:v>322.56</c:v>
                </c:pt>
                <c:pt idx="3">
                  <c:v>301.69499999999999</c:v>
                </c:pt>
                <c:pt idx="4">
                  <c:v>301.755</c:v>
                </c:pt>
                <c:pt idx="5">
                  <c:v>269.61</c:v>
                </c:pt>
                <c:pt idx="6">
                  <c:v>269.685</c:v>
                </c:pt>
                <c:pt idx="7">
                  <c:v>218.80500000000001</c:v>
                </c:pt>
                <c:pt idx="8">
                  <c:v>226.27500000000001</c:v>
                </c:pt>
                <c:pt idx="9">
                  <c:v>176.61</c:v>
                </c:pt>
                <c:pt idx="10">
                  <c:v>163.86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0A-4D65-BB2C-FA8A4A543023}"/>
            </c:ext>
          </c:extLst>
        </c:ser>
        <c:ser>
          <c:idx val="2"/>
          <c:order val="2"/>
          <c:tx>
            <c:strRef>
              <c:f>'ST + LT'!$T$3</c:f>
              <c:strCache>
                <c:ptCount val="1"/>
                <c:pt idx="0">
                  <c:v>Solar (Exist)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'ST + LT'!$E$4:$E$33</c15:sqref>
                  </c15:fullRef>
                </c:ext>
              </c:extLst>
              <c:f>'ST + LT'!$E$4:$E$18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 + LT'!$T$4:$T$33</c15:sqref>
                  </c15:fullRef>
                </c:ext>
              </c:extLst>
              <c:f>'ST + LT'!$T$4:$T$18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45.185264036710002</c:v>
                </c:pt>
                <c:pt idx="3">
                  <c:v>44.959337717750003</c:v>
                </c:pt>
                <c:pt idx="4">
                  <c:v>44.809985643099999</c:v>
                </c:pt>
                <c:pt idx="5">
                  <c:v>44.510868335279902</c:v>
                </c:pt>
                <c:pt idx="6">
                  <c:v>44.288314002580002</c:v>
                </c:pt>
                <c:pt idx="7">
                  <c:v>44.066872437420002</c:v>
                </c:pt>
                <c:pt idx="8">
                  <c:v>43.920485070879998</c:v>
                </c:pt>
                <c:pt idx="9">
                  <c:v>43.627305395679997</c:v>
                </c:pt>
                <c:pt idx="10">
                  <c:v>43.40916887361</c:v>
                </c:pt>
                <c:pt idx="11">
                  <c:v>43.192123029199998</c:v>
                </c:pt>
                <c:pt idx="12">
                  <c:v>43.04864153258</c:v>
                </c:pt>
                <c:pt idx="13">
                  <c:v>42.761281610540003</c:v>
                </c:pt>
                <c:pt idx="14">
                  <c:v>42.547475212919998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0A-4D65-BB2C-FA8A4A543023}"/>
            </c:ext>
          </c:extLst>
        </c:ser>
        <c:ser>
          <c:idx val="3"/>
          <c:order val="3"/>
          <c:tx>
            <c:strRef>
              <c:f>'ST + LT'!$AA$3</c:f>
              <c:strCache>
                <c:ptCount val="1"/>
                <c:pt idx="0">
                  <c:v>Gas (New)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'ST + LT'!$E$4:$E$33</c15:sqref>
                  </c15:fullRef>
                </c:ext>
              </c:extLst>
              <c:f>'ST + LT'!$E$4:$E$18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 + LT'!$AA$4:$AA$33</c15:sqref>
                  </c15:fullRef>
                </c:ext>
              </c:extLst>
              <c:f>'ST + LT'!$AA$4:$AA$18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72.143466002889994</c:v>
                </c:pt>
                <c:pt idx="12">
                  <c:v>75.826168084800003</c:v>
                </c:pt>
                <c:pt idx="13">
                  <c:v>73.665207606340005</c:v>
                </c:pt>
                <c:pt idx="14">
                  <c:v>67.796620596669996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0A-4D65-BB2C-FA8A4A543023}"/>
            </c:ext>
          </c:extLst>
        </c:ser>
        <c:ser>
          <c:idx val="4"/>
          <c:order val="4"/>
          <c:tx>
            <c:strRef>
              <c:f>'ST + LT'!$AB$3</c:f>
              <c:strCache>
                <c:ptCount val="1"/>
                <c:pt idx="0">
                  <c:v>Solar (New)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'ST + LT'!$E$4:$E$33</c15:sqref>
                  </c15:fullRef>
                </c:ext>
              </c:extLst>
              <c:f>'ST + LT'!$E$4:$E$18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 + LT'!$AB$4:$AB$33</c15:sqref>
                  </c15:fullRef>
                </c:ext>
              </c:extLst>
              <c:f>'ST + LT'!$AB$4:$AB$18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210.95917870740001</c:v>
                </c:pt>
                <c:pt idx="4">
                  <c:v>537.84207127399998</c:v>
                </c:pt>
                <c:pt idx="5">
                  <c:v>527.39794676380006</c:v>
                </c:pt>
                <c:pt idx="6">
                  <c:v>527.39794676324993</c:v>
                </c:pt>
                <c:pt idx="7">
                  <c:v>527.3979467652</c:v>
                </c:pt>
                <c:pt idx="8">
                  <c:v>537.84207128119999</c:v>
                </c:pt>
                <c:pt idx="9">
                  <c:v>527.39794676065003</c:v>
                </c:pt>
                <c:pt idx="10">
                  <c:v>527.39794676104998</c:v>
                </c:pt>
                <c:pt idx="11">
                  <c:v>949.31630417591998</c:v>
                </c:pt>
                <c:pt idx="12">
                  <c:v>968.11572828528006</c:v>
                </c:pt>
                <c:pt idx="13">
                  <c:v>949.31630417034012</c:v>
                </c:pt>
                <c:pt idx="14">
                  <c:v>949.31630417304007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0A-4D65-BB2C-FA8A4A543023}"/>
            </c:ext>
          </c:extLst>
        </c:ser>
        <c:ser>
          <c:idx val="5"/>
          <c:order val="5"/>
          <c:tx>
            <c:strRef>
              <c:f>'ST + LT'!$AC$3</c:f>
              <c:strCache>
                <c:ptCount val="1"/>
                <c:pt idx="0">
                  <c:v>Wind (New)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'ST + LT'!$E$4:$E$33</c15:sqref>
                  </c15:fullRef>
                </c:ext>
              </c:extLst>
              <c:f>'ST + LT'!$E$4:$E$18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 + LT'!$AC$4:$AC$33</c15:sqref>
                  </c15:fullRef>
                </c:ext>
              </c:extLst>
              <c:f>'ST + LT'!$AC$4:$AC$18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325.27164493430001</c:v>
                </c:pt>
                <c:pt idx="9">
                  <c:v>324.12000062019001</c:v>
                </c:pt>
                <c:pt idx="10">
                  <c:v>648.24000124325903</c:v>
                </c:pt>
                <c:pt idx="11">
                  <c:v>648.24000124481995</c:v>
                </c:pt>
                <c:pt idx="12">
                  <c:v>650.54328986901999</c:v>
                </c:pt>
                <c:pt idx="13">
                  <c:v>648.24000124004101</c:v>
                </c:pt>
                <c:pt idx="14">
                  <c:v>648.24000124149995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0A-4D65-BB2C-FA8A4A543023}"/>
            </c:ext>
          </c:extLst>
        </c:ser>
        <c:ser>
          <c:idx val="6"/>
          <c:order val="6"/>
          <c:tx>
            <c:strRef>
              <c:f>'ST + LT'!$AD$3</c:f>
              <c:strCache>
                <c:ptCount val="1"/>
                <c:pt idx="0">
                  <c:v>DG (New)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'ST + LT'!$E$4:$E$33</c15:sqref>
                  </c15:fullRef>
                </c:ext>
              </c:extLst>
              <c:f>'ST + LT'!$E$4:$E$18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 + LT'!$AD$4:$AD$33</c15:sqref>
                  </c15:fullRef>
                </c:ext>
              </c:extLst>
              <c:f>'ST + LT'!$AD$4:$AD$18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3.6606091097000002</c:v>
                </c:pt>
                <c:pt idx="4">
                  <c:v>5.4932927143499999</c:v>
                </c:pt>
                <c:pt idx="5">
                  <c:v>5.4909136602000004</c:v>
                </c:pt>
                <c:pt idx="6">
                  <c:v>5.4909136635299998</c:v>
                </c:pt>
                <c:pt idx="7">
                  <c:v>7.3212182157200001</c:v>
                </c:pt>
                <c:pt idx="8">
                  <c:v>7.3243902854399998</c:v>
                </c:pt>
                <c:pt idx="9">
                  <c:v>9.1515227736</c:v>
                </c:pt>
                <c:pt idx="10">
                  <c:v>10.981827326639999</c:v>
                </c:pt>
                <c:pt idx="11">
                  <c:v>12.81213187933</c:v>
                </c:pt>
                <c:pt idx="12">
                  <c:v>12.81768299812</c:v>
                </c:pt>
                <c:pt idx="13">
                  <c:v>14.64243643368</c:v>
                </c:pt>
                <c:pt idx="14">
                  <c:v>16.47274098402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0A-4D65-BB2C-FA8A4A543023}"/>
            </c:ext>
          </c:extLst>
        </c:ser>
        <c:ser>
          <c:idx val="7"/>
          <c:order val="7"/>
          <c:tx>
            <c:strRef>
              <c:f>'ST + LT'!$AE$3</c:f>
              <c:strCache>
                <c:ptCount val="1"/>
                <c:pt idx="0">
                  <c:v>DSM (EE &amp; VVO)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'ST + LT'!$E$4:$E$33</c15:sqref>
                  </c15:fullRef>
                </c:ext>
              </c:extLst>
              <c:f>'ST + LT'!$E$4:$E$18</c:f>
              <c:numCache>
                <c:formatCode>General</c:formatCode>
                <c:ptCount val="1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 + LT'!$AE$4:$AE$33</c15:sqref>
                  </c15:fullRef>
                </c:ext>
              </c:extLst>
              <c:f>'ST + LT'!$AE$4:$AE$18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16.000000006089998</c:v>
                </c:pt>
                <c:pt idx="3">
                  <c:v>29.500000027540001</c:v>
                </c:pt>
                <c:pt idx="4">
                  <c:v>58.199540141090004</c:v>
                </c:pt>
                <c:pt idx="5">
                  <c:v>55.490540116790001</c:v>
                </c:pt>
                <c:pt idx="6">
                  <c:v>52.256540109170004</c:v>
                </c:pt>
                <c:pt idx="7">
                  <c:v>48.612540086220001</c:v>
                </c:pt>
                <c:pt idx="8">
                  <c:v>44.712540138819996</c:v>
                </c:pt>
                <c:pt idx="9">
                  <c:v>39.914121171920009</c:v>
                </c:pt>
                <c:pt idx="10">
                  <c:v>38.530540090500011</c:v>
                </c:pt>
                <c:pt idx="11">
                  <c:v>48.213117756270009</c:v>
                </c:pt>
                <c:pt idx="12">
                  <c:v>44.733117766710002</c:v>
                </c:pt>
                <c:pt idx="13">
                  <c:v>40.588117739799998</c:v>
                </c:pt>
                <c:pt idx="14">
                  <c:v>38.02711773019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0A-4D65-BB2C-FA8A4A543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0954016"/>
        <c:axId val="1310955000"/>
      </c:areaChart>
      <c:lineChart>
        <c:grouping val="standard"/>
        <c:varyColors val="0"/>
        <c:ser>
          <c:idx val="8"/>
          <c:order val="8"/>
          <c:tx>
            <c:v>Load Obligation</c:v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Lit>
              <c:ptCount val="15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 + LT'!$AO$4:$AO$33</c15:sqref>
                  </c15:fullRef>
                </c:ext>
              </c:extLst>
              <c:f>'ST + LT'!$AO$4:$AO$18</c:f>
              <c:numCache>
                <c:formatCode>#,##0</c:formatCode>
                <c:ptCount val="15"/>
                <c:pt idx="0">
                  <c:v>6059.9189999999999</c:v>
                </c:pt>
                <c:pt idx="1">
                  <c:v>6037.1639999999998</c:v>
                </c:pt>
                <c:pt idx="2">
                  <c:v>6155.08</c:v>
                </c:pt>
                <c:pt idx="3">
                  <c:v>6193.8770000000004</c:v>
                </c:pt>
                <c:pt idx="4">
                  <c:v>6175.223</c:v>
                </c:pt>
                <c:pt idx="5">
                  <c:v>6161.3240000000005</c:v>
                </c:pt>
                <c:pt idx="6">
                  <c:v>6145.0230000000001</c:v>
                </c:pt>
                <c:pt idx="7">
                  <c:v>6132.3269999999993</c:v>
                </c:pt>
                <c:pt idx="8">
                  <c:v>6120.5659999999998</c:v>
                </c:pt>
                <c:pt idx="9">
                  <c:v>6119.6439999999993</c:v>
                </c:pt>
                <c:pt idx="10">
                  <c:v>6108.1409999999996</c:v>
                </c:pt>
                <c:pt idx="11">
                  <c:v>6100.982</c:v>
                </c:pt>
                <c:pt idx="12">
                  <c:v>6092.3810000000003</c:v>
                </c:pt>
                <c:pt idx="13">
                  <c:v>6088.7169999999996</c:v>
                </c:pt>
                <c:pt idx="14">
                  <c:v>6084.0739999999996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90A-4D65-BB2C-FA8A4A543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0954016"/>
        <c:axId val="1310955000"/>
      </c:lineChart>
      <c:catAx>
        <c:axId val="131095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955000"/>
        <c:crosses val="autoZero"/>
        <c:auto val="1"/>
        <c:lblAlgn val="ctr"/>
        <c:lblOffset val="100"/>
        <c:noMultiLvlLbl val="0"/>
      </c:catAx>
      <c:valAx>
        <c:axId val="1310955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95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163155</xdr:colOff>
      <xdr:row>1</xdr:row>
      <xdr:rowOff>170733</xdr:rowOff>
    </xdr:from>
    <xdr:to>
      <xdr:col>46</xdr:col>
      <xdr:colOff>372705</xdr:colOff>
      <xdr:row>14</xdr:row>
      <xdr:rowOff>170733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13048</xdr:colOff>
      <xdr:row>17</xdr:row>
      <xdr:rowOff>0</xdr:rowOff>
    </xdr:from>
    <xdr:to>
      <xdr:col>46</xdr:col>
      <xdr:colOff>222598</xdr:colOff>
      <xdr:row>30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47</xdr:col>
      <xdr:colOff>13048</xdr:colOff>
      <xdr:row>6</xdr:row>
      <xdr:rowOff>52192</xdr:rowOff>
    </xdr:from>
    <xdr:to>
      <xdr:col>59</xdr:col>
      <xdr:colOff>407096</xdr:colOff>
      <xdr:row>27</xdr:row>
      <xdr:rowOff>138570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194596</xdr:colOff>
      <xdr:row>3</xdr:row>
      <xdr:rowOff>61452</xdr:rowOff>
    </xdr:from>
    <xdr:to>
      <xdr:col>45</xdr:col>
      <xdr:colOff>389193</xdr:colOff>
      <xdr:row>3</xdr:row>
      <xdr:rowOff>61452</xdr:rowOff>
    </xdr:to>
    <xdr:cxnSp macro="">
      <xdr:nvCxnSpPr>
        <xdr:cNvPr id="6" name="Straight Connector 5"/>
        <xdr:cNvCxnSpPr/>
      </xdr:nvCxnSpPr>
      <xdr:spPr>
        <a:xfrm>
          <a:off x="27233306" y="645242"/>
          <a:ext cx="809113" cy="0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7"/>
  <sheetViews>
    <sheetView tabSelected="1" zoomScale="60" zoomScaleNormal="60" workbookViewId="0">
      <selection activeCell="J12" sqref="J12"/>
    </sheetView>
  </sheetViews>
  <sheetFormatPr defaultRowHeight="15" x14ac:dyDescent="0.25"/>
  <cols>
    <col min="7" max="8" width="9.7109375" bestFit="1" customWidth="1"/>
    <col min="9" max="10" width="14.42578125" bestFit="1" customWidth="1"/>
    <col min="11" max="11" width="11.140625" bestFit="1" customWidth="1"/>
  </cols>
  <sheetData>
    <row r="1" spans="1:25" x14ac:dyDescent="0.25">
      <c r="G1" s="12" t="s">
        <v>0</v>
      </c>
      <c r="H1" s="12"/>
      <c r="I1" s="12"/>
      <c r="J1" s="12"/>
      <c r="K1" s="12"/>
      <c r="M1" s="12" t="s">
        <v>1</v>
      </c>
      <c r="N1" s="12"/>
      <c r="Q1" t="s">
        <v>2</v>
      </c>
      <c r="T1" t="s">
        <v>3</v>
      </c>
      <c r="Y1" t="s">
        <v>4</v>
      </c>
    </row>
    <row r="2" spans="1:25" x14ac:dyDescent="0.2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M2" s="1" t="s">
        <v>16</v>
      </c>
      <c r="N2" s="1" t="s">
        <v>17</v>
      </c>
      <c r="Q2" s="2" t="s">
        <v>18</v>
      </c>
      <c r="R2" s="2"/>
      <c r="S2" s="2"/>
      <c r="T2" s="2" t="s">
        <v>19</v>
      </c>
      <c r="U2" s="2"/>
      <c r="V2" s="2"/>
      <c r="Y2" s="2" t="s">
        <v>19</v>
      </c>
    </row>
    <row r="3" spans="1:25" x14ac:dyDescent="0.25">
      <c r="A3" s="1" t="s">
        <v>20</v>
      </c>
      <c r="B3" s="1" t="s">
        <v>21</v>
      </c>
      <c r="C3" s="1" t="s">
        <v>22</v>
      </c>
      <c r="D3" s="3">
        <v>1</v>
      </c>
      <c r="E3" s="1">
        <v>2020</v>
      </c>
      <c r="F3" s="1" t="s">
        <v>23</v>
      </c>
      <c r="G3" s="4">
        <v>1673.1875</v>
      </c>
      <c r="H3" s="4">
        <v>1902.2903035545601</v>
      </c>
      <c r="I3" s="4">
        <v>100.67327078247389</v>
      </c>
      <c r="J3" s="4">
        <v>75.365524554603141</v>
      </c>
      <c r="K3" s="4">
        <v>464.79</v>
      </c>
      <c r="M3" s="3">
        <v>111.84699999999999</v>
      </c>
      <c r="N3" s="3">
        <v>0</v>
      </c>
      <c r="P3" s="5"/>
      <c r="Q3" s="10">
        <f>SUM(G3:K3)+SUM(M3:N3)</f>
        <v>4328.1535988916376</v>
      </c>
      <c r="R3" s="2"/>
      <c r="S3" s="2"/>
      <c r="T3" s="6">
        <f>SUM(G35:BO35)</f>
        <v>0</v>
      </c>
      <c r="U3" s="2">
        <f>G3*0.5</f>
        <v>836.59375</v>
      </c>
      <c r="V3" s="2">
        <f>H3*0.5</f>
        <v>951.14515177728003</v>
      </c>
      <c r="Y3" s="6">
        <f t="shared" ref="Y3:Y32" si="0">E68</f>
        <v>6059.9189999999999</v>
      </c>
    </row>
    <row r="4" spans="1:25" x14ac:dyDescent="0.25">
      <c r="A4" s="1" t="s">
        <v>20</v>
      </c>
      <c r="B4" s="1" t="s">
        <v>21</v>
      </c>
      <c r="C4" s="1" t="s">
        <v>22</v>
      </c>
      <c r="D4" s="3">
        <v>1</v>
      </c>
      <c r="E4" s="1">
        <v>2021</v>
      </c>
      <c r="F4" s="1" t="s">
        <v>23</v>
      </c>
      <c r="G4" s="4">
        <v>1701.3975</v>
      </c>
      <c r="H4" s="4">
        <v>1700.6405276207549</v>
      </c>
      <c r="I4" s="4">
        <v>65.971065042969897</v>
      </c>
      <c r="J4" s="4">
        <v>81.587010198371843</v>
      </c>
      <c r="K4" s="4">
        <v>392.44499999999999</v>
      </c>
      <c r="M4" s="3">
        <v>111.38</v>
      </c>
      <c r="N4" s="3">
        <v>0</v>
      </c>
      <c r="P4" s="5"/>
      <c r="Q4" s="10">
        <f t="shared" ref="Q4:Q32" si="1">SUM(G4:K4)+SUM(M4:N4)</f>
        <v>4053.4211028620971</v>
      </c>
      <c r="R4" s="2"/>
      <c r="S4" s="2"/>
      <c r="T4" s="6">
        <f t="shared" ref="T4:T32" si="2">SUM(G36:BO36)</f>
        <v>0</v>
      </c>
      <c r="U4" s="2">
        <f t="shared" ref="U4:V32" si="3">G4*0.5</f>
        <v>850.69875000000002</v>
      </c>
      <c r="V4" s="2">
        <f t="shared" si="3"/>
        <v>850.32026381037747</v>
      </c>
      <c r="Y4" s="6">
        <f t="shared" si="0"/>
        <v>6037.1639999999998</v>
      </c>
    </row>
    <row r="5" spans="1:25" x14ac:dyDescent="0.25">
      <c r="A5" s="1" t="s">
        <v>20</v>
      </c>
      <c r="B5" s="1" t="s">
        <v>21</v>
      </c>
      <c r="C5" s="1" t="s">
        <v>22</v>
      </c>
      <c r="D5" s="3">
        <v>1</v>
      </c>
      <c r="E5" s="1">
        <v>2022</v>
      </c>
      <c r="F5" s="1" t="s">
        <v>23</v>
      </c>
      <c r="G5" s="4">
        <v>1831.1724999999999</v>
      </c>
      <c r="H5" s="4">
        <v>2187.9050000000002</v>
      </c>
      <c r="I5" s="4">
        <v>100.80356516228144</v>
      </c>
      <c r="J5" s="4">
        <v>75.105786662343306</v>
      </c>
      <c r="K5" s="4">
        <v>322.56</v>
      </c>
      <c r="M5" s="3">
        <v>111.009</v>
      </c>
      <c r="N5" s="3">
        <v>45.185264036710002</v>
      </c>
      <c r="P5" s="5"/>
      <c r="Q5" s="10">
        <f t="shared" si="1"/>
        <v>4673.7411158613349</v>
      </c>
      <c r="R5" s="2"/>
      <c r="S5" s="2"/>
      <c r="T5" s="6">
        <f t="shared" si="2"/>
        <v>48.000005676390003</v>
      </c>
      <c r="U5" s="2">
        <f t="shared" si="3"/>
        <v>915.58624999999995</v>
      </c>
      <c r="V5" s="2">
        <f t="shared" si="3"/>
        <v>1093.9525000000001</v>
      </c>
      <c r="Y5" s="6">
        <f t="shared" si="0"/>
        <v>6155.08</v>
      </c>
    </row>
    <row r="6" spans="1:25" x14ac:dyDescent="0.25">
      <c r="A6" s="1" t="s">
        <v>20</v>
      </c>
      <c r="B6" s="1" t="s">
        <v>21</v>
      </c>
      <c r="C6" s="1" t="s">
        <v>22</v>
      </c>
      <c r="D6" s="3">
        <v>1</v>
      </c>
      <c r="E6" s="1">
        <v>2023</v>
      </c>
      <c r="F6" s="1" t="s">
        <v>23</v>
      </c>
      <c r="G6" s="4">
        <v>2144.6255713999999</v>
      </c>
      <c r="H6" s="4">
        <v>2309.6605</v>
      </c>
      <c r="I6" s="4">
        <v>0</v>
      </c>
      <c r="J6" s="4">
        <v>0</v>
      </c>
      <c r="K6" s="4">
        <v>301.69499999999999</v>
      </c>
      <c r="M6" s="3">
        <v>110.73099999999999</v>
      </c>
      <c r="N6" s="3">
        <v>44.959337717750003</v>
      </c>
      <c r="P6" s="5"/>
      <c r="Q6" s="10">
        <f t="shared" si="1"/>
        <v>4911.6714091177491</v>
      </c>
      <c r="R6" s="2"/>
      <c r="S6" s="2"/>
      <c r="T6" s="6">
        <f t="shared" si="2"/>
        <v>725.7816087018299</v>
      </c>
      <c r="U6" s="2">
        <f t="shared" si="3"/>
        <v>1072.3127856999999</v>
      </c>
      <c r="V6" s="2">
        <f t="shared" si="3"/>
        <v>1154.83025</v>
      </c>
      <c r="Y6" s="6">
        <f t="shared" si="0"/>
        <v>6193.8770000000004</v>
      </c>
    </row>
    <row r="7" spans="1:25" x14ac:dyDescent="0.25">
      <c r="A7" s="1" t="s">
        <v>20</v>
      </c>
      <c r="B7" s="1" t="s">
        <v>21</v>
      </c>
      <c r="C7" s="1" t="s">
        <v>22</v>
      </c>
      <c r="D7" s="3">
        <v>1</v>
      </c>
      <c r="E7" s="1">
        <v>2024</v>
      </c>
      <c r="F7" s="1" t="s">
        <v>23</v>
      </c>
      <c r="G7" s="4">
        <v>2113.06</v>
      </c>
      <c r="H7" s="4">
        <v>2018.00423667776</v>
      </c>
      <c r="I7" s="4">
        <v>0</v>
      </c>
      <c r="J7" s="4">
        <v>0</v>
      </c>
      <c r="K7" s="4">
        <v>301.755</v>
      </c>
      <c r="M7" s="3">
        <v>110.246</v>
      </c>
      <c r="N7" s="3">
        <v>44.809985643099999</v>
      </c>
      <c r="P7" s="5"/>
      <c r="Q7" s="10">
        <f t="shared" si="1"/>
        <v>4587.8752223208603</v>
      </c>
      <c r="R7" s="2"/>
      <c r="S7" s="2"/>
      <c r="T7" s="6">
        <f t="shared" si="2"/>
        <v>1416.1745634987199</v>
      </c>
      <c r="U7" s="2">
        <f t="shared" si="3"/>
        <v>1056.53</v>
      </c>
      <c r="V7" s="2">
        <f t="shared" si="3"/>
        <v>1009.00211833888</v>
      </c>
      <c r="Y7" s="6">
        <f t="shared" si="0"/>
        <v>6175.223</v>
      </c>
    </row>
    <row r="8" spans="1:25" x14ac:dyDescent="0.25">
      <c r="A8" s="1" t="s">
        <v>20</v>
      </c>
      <c r="B8" s="1" t="s">
        <v>21</v>
      </c>
      <c r="C8" s="1" t="s">
        <v>22</v>
      </c>
      <c r="D8" s="3">
        <v>1</v>
      </c>
      <c r="E8" s="1">
        <v>2025</v>
      </c>
      <c r="F8" s="1" t="s">
        <v>23</v>
      </c>
      <c r="G8" s="4">
        <v>1886.1475</v>
      </c>
      <c r="H8" s="4">
        <v>2266.998</v>
      </c>
      <c r="I8" s="4">
        <v>0</v>
      </c>
      <c r="J8" s="4">
        <v>0</v>
      </c>
      <c r="K8" s="4">
        <v>269.61</v>
      </c>
      <c r="M8" s="3">
        <v>110.102</v>
      </c>
      <c r="N8" s="3">
        <v>44.510868335279902</v>
      </c>
      <c r="P8" s="5"/>
      <c r="Q8" s="10">
        <f t="shared" si="1"/>
        <v>4577.3683683352801</v>
      </c>
      <c r="R8" s="2"/>
      <c r="S8" s="2"/>
      <c r="T8" s="6">
        <f t="shared" si="2"/>
        <v>1395.4516794787694</v>
      </c>
      <c r="U8" s="2">
        <f t="shared" si="3"/>
        <v>943.07375000000002</v>
      </c>
      <c r="V8" s="2">
        <f t="shared" si="3"/>
        <v>1133.499</v>
      </c>
      <c r="Y8" s="6">
        <f t="shared" si="0"/>
        <v>6161.3240000000005</v>
      </c>
    </row>
    <row r="9" spans="1:25" x14ac:dyDescent="0.25">
      <c r="A9" s="1" t="s">
        <v>20</v>
      </c>
      <c r="B9" s="1" t="s">
        <v>21</v>
      </c>
      <c r="C9" s="1" t="s">
        <v>22</v>
      </c>
      <c r="D9" s="3">
        <v>1</v>
      </c>
      <c r="E9" s="1">
        <v>2026</v>
      </c>
      <c r="F9" s="1" t="s">
        <v>23</v>
      </c>
      <c r="G9" s="4">
        <v>2044.3275000000001</v>
      </c>
      <c r="H9" s="4">
        <v>2253.7640000000001</v>
      </c>
      <c r="I9" s="4">
        <v>0</v>
      </c>
      <c r="J9" s="4">
        <v>0</v>
      </c>
      <c r="K9" s="4">
        <v>269.685</v>
      </c>
      <c r="M9" s="3">
        <v>109.759</v>
      </c>
      <c r="N9" s="3">
        <v>44.288314002580002</v>
      </c>
      <c r="P9" s="5"/>
      <c r="Q9" s="10">
        <f t="shared" si="1"/>
        <v>4721.8238140025805</v>
      </c>
      <c r="R9" s="2"/>
      <c r="S9" s="2"/>
      <c r="T9" s="6">
        <f t="shared" si="2"/>
        <v>1382.8306825956299</v>
      </c>
      <c r="U9" s="2">
        <f t="shared" si="3"/>
        <v>1022.1637500000001</v>
      </c>
      <c r="V9" s="2">
        <f t="shared" si="3"/>
        <v>1126.8820000000001</v>
      </c>
      <c r="Y9" s="6">
        <f t="shared" si="0"/>
        <v>6145.0230000000001</v>
      </c>
    </row>
    <row r="10" spans="1:25" x14ac:dyDescent="0.25">
      <c r="A10" s="1" t="s">
        <v>20</v>
      </c>
      <c r="B10" s="1" t="s">
        <v>21</v>
      </c>
      <c r="C10" s="1" t="s">
        <v>22</v>
      </c>
      <c r="D10" s="3">
        <v>1</v>
      </c>
      <c r="E10" s="1">
        <v>2027</v>
      </c>
      <c r="F10" s="1" t="s">
        <v>23</v>
      </c>
      <c r="G10" s="4">
        <v>2058.4475000000002</v>
      </c>
      <c r="H10" s="4">
        <v>2014.5897813659201</v>
      </c>
      <c r="I10" s="4">
        <v>0</v>
      </c>
      <c r="J10" s="4">
        <v>0</v>
      </c>
      <c r="K10" s="4">
        <v>218.80500000000001</v>
      </c>
      <c r="M10" s="3">
        <v>109.51900000000001</v>
      </c>
      <c r="N10" s="3">
        <v>44.066872437420002</v>
      </c>
      <c r="P10" s="5"/>
      <c r="Q10" s="10">
        <f t="shared" si="1"/>
        <v>4445.428153803341</v>
      </c>
      <c r="R10" s="2"/>
      <c r="S10" s="2"/>
      <c r="T10" s="6">
        <f t="shared" si="2"/>
        <v>1371.9089894536303</v>
      </c>
      <c r="U10" s="2">
        <f t="shared" si="3"/>
        <v>1029.2237500000001</v>
      </c>
      <c r="V10" s="2">
        <f t="shared" si="3"/>
        <v>1007.29489068296</v>
      </c>
      <c r="Y10" s="6">
        <f t="shared" si="0"/>
        <v>6132.3269999999993</v>
      </c>
    </row>
    <row r="11" spans="1:25" x14ac:dyDescent="0.25">
      <c r="A11" s="1" t="s">
        <v>20</v>
      </c>
      <c r="B11" s="1" t="s">
        <v>21</v>
      </c>
      <c r="C11" s="1" t="s">
        <v>22</v>
      </c>
      <c r="D11" s="3">
        <v>1</v>
      </c>
      <c r="E11" s="1">
        <v>2028</v>
      </c>
      <c r="F11" s="1" t="s">
        <v>23</v>
      </c>
      <c r="G11" s="4">
        <v>1362.58483329107</v>
      </c>
      <c r="H11" s="4">
        <v>1492.5839404537551</v>
      </c>
      <c r="I11" s="4">
        <v>0</v>
      </c>
      <c r="J11" s="4">
        <v>0</v>
      </c>
      <c r="K11" s="4">
        <v>226.27500000000001</v>
      </c>
      <c r="M11" s="3">
        <v>109.194</v>
      </c>
      <c r="N11" s="3">
        <v>43.920485070879998</v>
      </c>
      <c r="P11" s="5"/>
      <c r="Q11" s="10">
        <f t="shared" si="1"/>
        <v>3234.5582588157054</v>
      </c>
      <c r="R11" s="2"/>
      <c r="S11" s="2"/>
      <c r="T11" s="6">
        <f t="shared" si="2"/>
        <v>1371.1146536841602</v>
      </c>
      <c r="U11" s="2">
        <f t="shared" si="3"/>
        <v>681.29241664553501</v>
      </c>
      <c r="V11" s="2">
        <f t="shared" si="3"/>
        <v>746.29197022687754</v>
      </c>
      <c r="Y11" s="6">
        <f t="shared" si="0"/>
        <v>6120.5659999999998</v>
      </c>
    </row>
    <row r="12" spans="1:25" x14ac:dyDescent="0.25">
      <c r="A12" s="1" t="s">
        <v>20</v>
      </c>
      <c r="B12" s="1" t="s">
        <v>21</v>
      </c>
      <c r="C12" s="1" t="s">
        <v>22</v>
      </c>
      <c r="D12" s="3">
        <v>1</v>
      </c>
      <c r="E12" s="1">
        <v>2029</v>
      </c>
      <c r="F12" s="1" t="s">
        <v>23</v>
      </c>
      <c r="G12" s="4">
        <v>1568.7229761323899</v>
      </c>
      <c r="H12" s="4">
        <v>1449.0508332761201</v>
      </c>
      <c r="I12" s="4">
        <v>0</v>
      </c>
      <c r="J12" s="4">
        <v>0</v>
      </c>
      <c r="K12" s="4">
        <v>176.61</v>
      </c>
      <c r="M12" s="3">
        <v>109.28400000000001</v>
      </c>
      <c r="N12" s="3">
        <v>43.627305395679997</v>
      </c>
      <c r="P12" s="5"/>
      <c r="Q12" s="10">
        <f t="shared" si="1"/>
        <v>3347.2951148041898</v>
      </c>
      <c r="R12" s="2"/>
      <c r="S12" s="2"/>
      <c r="T12" s="6">
        <f t="shared" si="2"/>
        <v>1345.4919609608189</v>
      </c>
      <c r="U12" s="2">
        <f t="shared" si="3"/>
        <v>784.36148806619497</v>
      </c>
      <c r="V12" s="2">
        <f t="shared" si="3"/>
        <v>724.52541663806005</v>
      </c>
      <c r="Y12" s="6">
        <f t="shared" si="0"/>
        <v>6119.6439999999993</v>
      </c>
    </row>
    <row r="13" spans="1:25" x14ac:dyDescent="0.25">
      <c r="A13" s="1" t="s">
        <v>20</v>
      </c>
      <c r="B13" s="1" t="s">
        <v>21</v>
      </c>
      <c r="C13" s="1" t="s">
        <v>22</v>
      </c>
      <c r="D13" s="3">
        <v>1</v>
      </c>
      <c r="E13" s="1">
        <v>2030</v>
      </c>
      <c r="F13" s="1" t="s">
        <v>23</v>
      </c>
      <c r="G13" s="4">
        <v>1633.5696168540501</v>
      </c>
      <c r="H13" s="4">
        <v>1260.91666665654</v>
      </c>
      <c r="I13" s="4">
        <v>0</v>
      </c>
      <c r="J13" s="4">
        <v>0</v>
      </c>
      <c r="K13" s="4">
        <v>163.86</v>
      </c>
      <c r="M13" s="3">
        <v>109.072</v>
      </c>
      <c r="N13" s="3">
        <v>43.40916887361</v>
      </c>
      <c r="P13" s="5"/>
      <c r="Q13" s="10">
        <f t="shared" si="1"/>
        <v>3210.8274523842001</v>
      </c>
      <c r="R13" s="2"/>
      <c r="S13" s="2"/>
      <c r="T13" s="6">
        <f t="shared" si="2"/>
        <v>1650.5213649271288</v>
      </c>
      <c r="U13" s="2">
        <f t="shared" si="3"/>
        <v>816.78480842702504</v>
      </c>
      <c r="V13" s="2">
        <f t="shared" si="3"/>
        <v>630.45833332826999</v>
      </c>
      <c r="Y13" s="6">
        <f t="shared" si="0"/>
        <v>6108.1409999999996</v>
      </c>
    </row>
    <row r="14" spans="1:25" x14ac:dyDescent="0.25">
      <c r="A14" s="1" t="s">
        <v>20</v>
      </c>
      <c r="B14" s="1" t="s">
        <v>21</v>
      </c>
      <c r="C14" s="1" t="s">
        <v>22</v>
      </c>
      <c r="D14" s="3">
        <v>1</v>
      </c>
      <c r="E14" s="1">
        <v>2031</v>
      </c>
      <c r="F14" s="1" t="s">
        <v>23</v>
      </c>
      <c r="G14" s="4">
        <v>1436.1399999610051</v>
      </c>
      <c r="H14" s="4">
        <v>1596.106472158365</v>
      </c>
      <c r="I14" s="4">
        <v>0</v>
      </c>
      <c r="J14" s="4">
        <v>0</v>
      </c>
      <c r="K14" s="4">
        <v>0</v>
      </c>
      <c r="M14" s="3">
        <v>108.98</v>
      </c>
      <c r="N14" s="3">
        <v>43.192123029199998</v>
      </c>
      <c r="P14" s="5"/>
      <c r="Q14" s="10">
        <f t="shared" si="1"/>
        <v>3184.4185951485701</v>
      </c>
      <c r="R14" s="2"/>
      <c r="S14" s="2"/>
      <c r="T14" s="6">
        <f t="shared" si="2"/>
        <v>1955.2444363983195</v>
      </c>
      <c r="U14" s="2">
        <f t="shared" si="3"/>
        <v>718.06999998050253</v>
      </c>
      <c r="V14" s="2">
        <f t="shared" si="3"/>
        <v>798.05323607918251</v>
      </c>
      <c r="Y14" s="6">
        <f t="shared" si="0"/>
        <v>6100.982</v>
      </c>
    </row>
    <row r="15" spans="1:25" x14ac:dyDescent="0.25">
      <c r="A15" s="1" t="s">
        <v>20</v>
      </c>
      <c r="B15" s="1" t="s">
        <v>21</v>
      </c>
      <c r="C15" s="1" t="s">
        <v>22</v>
      </c>
      <c r="D15" s="3">
        <v>1</v>
      </c>
      <c r="E15" s="1">
        <v>2032</v>
      </c>
      <c r="F15" s="1" t="s">
        <v>23</v>
      </c>
      <c r="G15" s="4">
        <v>1580.971214200835</v>
      </c>
      <c r="H15" s="4">
        <v>1543.8260768658649</v>
      </c>
      <c r="I15" s="4">
        <v>0</v>
      </c>
      <c r="J15" s="4">
        <v>0</v>
      </c>
      <c r="K15" s="4">
        <v>0</v>
      </c>
      <c r="M15" s="3">
        <v>108.78400000000001</v>
      </c>
      <c r="N15" s="3">
        <v>43.04864153258</v>
      </c>
      <c r="P15" s="5"/>
      <c r="Q15" s="10">
        <f t="shared" si="1"/>
        <v>3276.62993259928</v>
      </c>
      <c r="R15" s="2"/>
      <c r="S15" s="2"/>
      <c r="T15" s="6">
        <f t="shared" si="2"/>
        <v>1964.6524359702312</v>
      </c>
      <c r="U15" s="2">
        <f t="shared" si="3"/>
        <v>790.4856071004175</v>
      </c>
      <c r="V15" s="2">
        <f t="shared" si="3"/>
        <v>771.91303843293247</v>
      </c>
      <c r="Y15" s="6">
        <f t="shared" si="0"/>
        <v>6092.3810000000003</v>
      </c>
    </row>
    <row r="16" spans="1:25" x14ac:dyDescent="0.25">
      <c r="A16" s="1" t="s">
        <v>20</v>
      </c>
      <c r="B16" s="1" t="s">
        <v>21</v>
      </c>
      <c r="C16" s="1" t="s">
        <v>22</v>
      </c>
      <c r="D16" s="3">
        <v>1</v>
      </c>
      <c r="E16" s="1">
        <v>2033</v>
      </c>
      <c r="F16" s="1" t="s">
        <v>23</v>
      </c>
      <c r="G16" s="4">
        <v>1634.1330454188751</v>
      </c>
      <c r="H16" s="4">
        <v>1353.4189999729799</v>
      </c>
      <c r="I16" s="4">
        <v>0</v>
      </c>
      <c r="J16" s="4">
        <v>0</v>
      </c>
      <c r="K16" s="4">
        <v>0</v>
      </c>
      <c r="M16" s="3">
        <v>108.614</v>
      </c>
      <c r="N16" s="3">
        <v>42.761281610540003</v>
      </c>
      <c r="P16" s="5"/>
      <c r="Q16" s="10">
        <f t="shared" si="1"/>
        <v>3138.927327002395</v>
      </c>
      <c r="R16" s="2"/>
      <c r="S16" s="2"/>
      <c r="T16" s="6">
        <f t="shared" si="2"/>
        <v>1933.4747413795212</v>
      </c>
      <c r="U16" s="2">
        <f t="shared" si="3"/>
        <v>817.06652270943755</v>
      </c>
      <c r="V16" s="2">
        <f t="shared" si="3"/>
        <v>676.70949998648996</v>
      </c>
      <c r="Y16" s="6">
        <f t="shared" si="0"/>
        <v>6088.7169999999996</v>
      </c>
    </row>
    <row r="17" spans="1:25" x14ac:dyDescent="0.25">
      <c r="A17" s="1" t="s">
        <v>20</v>
      </c>
      <c r="B17" s="1" t="s">
        <v>21</v>
      </c>
      <c r="C17" s="1" t="s">
        <v>22</v>
      </c>
      <c r="D17" s="3">
        <v>1</v>
      </c>
      <c r="E17" s="1">
        <v>2034</v>
      </c>
      <c r="F17" s="1" t="s">
        <v>23</v>
      </c>
      <c r="G17" s="4">
        <v>1487.270127846105</v>
      </c>
      <c r="H17" s="4">
        <v>1550.433248777495</v>
      </c>
      <c r="I17" s="4">
        <v>0</v>
      </c>
      <c r="J17" s="4">
        <v>0</v>
      </c>
      <c r="K17" s="4">
        <v>0</v>
      </c>
      <c r="M17" s="3">
        <v>108.59699999999999</v>
      </c>
      <c r="N17" s="3">
        <v>42.547475212919998</v>
      </c>
      <c r="P17" s="5"/>
      <c r="Q17" s="10">
        <f t="shared" si="1"/>
        <v>3188.84785183652</v>
      </c>
      <c r="R17" s="2"/>
      <c r="S17" s="2"/>
      <c r="T17" s="6">
        <f t="shared" si="2"/>
        <v>1928.3450461255511</v>
      </c>
      <c r="U17" s="2">
        <f t="shared" si="3"/>
        <v>743.63506392305248</v>
      </c>
      <c r="V17" s="2">
        <f t="shared" si="3"/>
        <v>775.2166243887475</v>
      </c>
      <c r="Y17" s="6">
        <f t="shared" si="0"/>
        <v>6084.0739999999996</v>
      </c>
    </row>
    <row r="18" spans="1:25" x14ac:dyDescent="0.25">
      <c r="A18" s="1" t="s">
        <v>20</v>
      </c>
      <c r="B18" s="1" t="s">
        <v>21</v>
      </c>
      <c r="C18" s="1" t="s">
        <v>22</v>
      </c>
      <c r="D18" s="3">
        <v>1</v>
      </c>
      <c r="E18" s="1">
        <v>2035</v>
      </c>
      <c r="F18" s="1" t="s">
        <v>23</v>
      </c>
      <c r="G18" s="4">
        <v>1635.552136345475</v>
      </c>
      <c r="H18" s="4">
        <v>1739.6763957861101</v>
      </c>
      <c r="I18" s="4">
        <v>0</v>
      </c>
      <c r="J18" s="4">
        <v>0</v>
      </c>
      <c r="K18" s="4">
        <v>0</v>
      </c>
      <c r="M18" s="3">
        <v>108.598</v>
      </c>
      <c r="N18" s="3">
        <v>42.334737840119999</v>
      </c>
      <c r="P18" s="5"/>
      <c r="Q18" s="10">
        <f t="shared" si="1"/>
        <v>3526.1612699717048</v>
      </c>
      <c r="R18" s="2"/>
      <c r="S18" s="2"/>
      <c r="T18" s="6">
        <f t="shared" si="2"/>
        <v>1924.4130460316508</v>
      </c>
      <c r="U18" s="2">
        <f t="shared" si="3"/>
        <v>817.7760681727375</v>
      </c>
      <c r="V18" s="2">
        <f t="shared" si="3"/>
        <v>869.83819789305505</v>
      </c>
      <c r="Y18" s="6">
        <f t="shared" si="0"/>
        <v>6081.4500000000007</v>
      </c>
    </row>
    <row r="19" spans="1:25" x14ac:dyDescent="0.25">
      <c r="A19" s="1" t="s">
        <v>20</v>
      </c>
      <c r="B19" s="1" t="s">
        <v>21</v>
      </c>
      <c r="C19" s="1" t="s">
        <v>22</v>
      </c>
      <c r="D19" s="3">
        <v>1</v>
      </c>
      <c r="E19" s="1">
        <v>2036</v>
      </c>
      <c r="F19" s="1" t="s">
        <v>23</v>
      </c>
      <c r="G19" s="4">
        <v>1638.157218124295</v>
      </c>
      <c r="H19" s="4">
        <v>1324.65641663972</v>
      </c>
      <c r="I19" s="4">
        <v>0</v>
      </c>
      <c r="J19" s="4">
        <v>0</v>
      </c>
      <c r="K19" s="4">
        <v>0</v>
      </c>
      <c r="M19" s="3">
        <v>108.556</v>
      </c>
      <c r="N19" s="3">
        <v>42.194104518629999</v>
      </c>
      <c r="P19" s="5"/>
      <c r="Q19" s="10">
        <f t="shared" si="1"/>
        <v>3113.5637392826447</v>
      </c>
      <c r="R19" s="2"/>
      <c r="S19" s="2"/>
      <c r="T19" s="6">
        <f t="shared" si="2"/>
        <v>1946.9077279005398</v>
      </c>
      <c r="U19" s="2">
        <f t="shared" si="3"/>
        <v>819.07860906214751</v>
      </c>
      <c r="V19" s="2">
        <f t="shared" si="3"/>
        <v>662.32820831985998</v>
      </c>
      <c r="Y19" s="6">
        <f t="shared" si="0"/>
        <v>6076.741</v>
      </c>
    </row>
    <row r="20" spans="1:25" x14ac:dyDescent="0.25">
      <c r="A20" s="1" t="s">
        <v>20</v>
      </c>
      <c r="B20" s="1" t="s">
        <v>21</v>
      </c>
      <c r="C20" s="1" t="s">
        <v>22</v>
      </c>
      <c r="D20" s="3">
        <v>1</v>
      </c>
      <c r="E20" s="1">
        <v>2037</v>
      </c>
      <c r="F20" s="1" t="s">
        <v>23</v>
      </c>
      <c r="G20" s="4">
        <v>1333.75453020189</v>
      </c>
      <c r="H20" s="4">
        <v>1314.9968194175251</v>
      </c>
      <c r="I20" s="4">
        <v>0</v>
      </c>
      <c r="J20" s="4">
        <v>0</v>
      </c>
      <c r="K20" s="4">
        <v>0</v>
      </c>
      <c r="M20" s="3">
        <v>108.611</v>
      </c>
      <c r="N20" s="3">
        <v>41.91244883769</v>
      </c>
      <c r="P20" s="5"/>
      <c r="Q20" s="10">
        <f t="shared" si="1"/>
        <v>2799.2747984571051</v>
      </c>
      <c r="R20" s="2"/>
      <c r="S20" s="2"/>
      <c r="T20" s="6">
        <f t="shared" si="2"/>
        <v>1922.95435052686</v>
      </c>
      <c r="U20" s="2">
        <f t="shared" si="3"/>
        <v>666.87726510094501</v>
      </c>
      <c r="V20" s="2">
        <f t="shared" si="3"/>
        <v>657.49840970876255</v>
      </c>
      <c r="Y20" s="6">
        <f t="shared" si="0"/>
        <v>6076.2380000000003</v>
      </c>
    </row>
    <row r="21" spans="1:25" x14ac:dyDescent="0.25">
      <c r="A21" s="1" t="s">
        <v>20</v>
      </c>
      <c r="B21" s="1" t="s">
        <v>21</v>
      </c>
      <c r="C21" s="1" t="s">
        <v>22</v>
      </c>
      <c r="D21" s="3">
        <v>1</v>
      </c>
      <c r="E21" s="1">
        <v>2038</v>
      </c>
      <c r="F21" s="1" t="s">
        <v>23</v>
      </c>
      <c r="G21" s="4">
        <v>1578.93598974468</v>
      </c>
      <c r="H21" s="4">
        <v>1355.969674699435</v>
      </c>
      <c r="I21" s="4">
        <v>0</v>
      </c>
      <c r="J21" s="4">
        <v>0</v>
      </c>
      <c r="K21" s="4">
        <v>0</v>
      </c>
      <c r="M21" s="3">
        <v>108.505</v>
      </c>
      <c r="N21" s="3">
        <v>41.702886597540001</v>
      </c>
      <c r="P21" s="5"/>
      <c r="Q21" s="10">
        <f t="shared" si="1"/>
        <v>3085.1135510416552</v>
      </c>
      <c r="R21" s="2"/>
      <c r="S21" s="2"/>
      <c r="T21" s="6">
        <f t="shared" si="2"/>
        <v>1924.4736550717698</v>
      </c>
      <c r="U21" s="2">
        <f t="shared" si="3"/>
        <v>789.46799487234</v>
      </c>
      <c r="V21" s="2">
        <f t="shared" si="3"/>
        <v>677.98483734971751</v>
      </c>
      <c r="Y21" s="6">
        <f t="shared" si="0"/>
        <v>6074.4740000000002</v>
      </c>
    </row>
    <row r="22" spans="1:25" x14ac:dyDescent="0.25">
      <c r="A22" s="1" t="s">
        <v>20</v>
      </c>
      <c r="B22" s="1" t="s">
        <v>21</v>
      </c>
      <c r="C22" s="1" t="s">
        <v>22</v>
      </c>
      <c r="D22" s="3">
        <v>1</v>
      </c>
      <c r="E22" s="1">
        <v>2039</v>
      </c>
      <c r="F22" s="1" t="s">
        <v>23</v>
      </c>
      <c r="G22" s="4">
        <v>1634.1553269169051</v>
      </c>
      <c r="H22" s="4">
        <v>1392.1531353898899</v>
      </c>
      <c r="I22" s="4">
        <v>0</v>
      </c>
      <c r="J22" s="4">
        <v>0</v>
      </c>
      <c r="K22" s="4">
        <v>0</v>
      </c>
      <c r="M22" s="3">
        <v>108.395</v>
      </c>
      <c r="N22" s="3">
        <v>41.494372172950001</v>
      </c>
      <c r="P22" s="5"/>
      <c r="Q22" s="10">
        <f t="shared" si="1"/>
        <v>3176.1978344797453</v>
      </c>
      <c r="R22" s="2"/>
      <c r="S22" s="2"/>
      <c r="T22" s="6">
        <f t="shared" si="2"/>
        <v>1924.3246550739709</v>
      </c>
      <c r="U22" s="2">
        <f t="shared" si="3"/>
        <v>817.07766345845255</v>
      </c>
      <c r="V22" s="2">
        <f t="shared" si="3"/>
        <v>696.07656769494497</v>
      </c>
      <c r="Y22" s="6">
        <f t="shared" si="0"/>
        <v>6072.7820000000002</v>
      </c>
    </row>
    <row r="23" spans="1:25" x14ac:dyDescent="0.25">
      <c r="A23" s="1" t="s">
        <v>20</v>
      </c>
      <c r="B23" s="1" t="s">
        <v>21</v>
      </c>
      <c r="C23" s="1" t="s">
        <v>22</v>
      </c>
      <c r="D23" s="3">
        <v>1</v>
      </c>
      <c r="E23" s="1">
        <v>2040</v>
      </c>
      <c r="F23" s="1" t="s">
        <v>23</v>
      </c>
      <c r="G23" s="4">
        <v>1408.4876666374</v>
      </c>
      <c r="H23" s="4">
        <v>1513.502831285125</v>
      </c>
      <c r="I23" s="4">
        <v>0</v>
      </c>
      <c r="J23" s="4">
        <v>0</v>
      </c>
      <c r="K23" s="4">
        <v>0</v>
      </c>
      <c r="M23" s="3">
        <v>108.423</v>
      </c>
      <c r="N23" s="3">
        <v>41.356530492920001</v>
      </c>
      <c r="P23" s="5"/>
      <c r="Q23" s="10">
        <f t="shared" si="1"/>
        <v>3071.7700284154448</v>
      </c>
      <c r="R23" s="2"/>
      <c r="S23" s="2"/>
      <c r="T23" s="6">
        <f t="shared" si="2"/>
        <v>2274.3915683162013</v>
      </c>
      <c r="U23" s="2">
        <f t="shared" si="3"/>
        <v>704.24383331870001</v>
      </c>
      <c r="V23" s="2">
        <f t="shared" si="3"/>
        <v>756.75141564256251</v>
      </c>
      <c r="Y23" s="6">
        <f t="shared" si="0"/>
        <v>6069.889000000001</v>
      </c>
    </row>
    <row r="24" spans="1:25" x14ac:dyDescent="0.25">
      <c r="A24" s="1" t="s">
        <v>20</v>
      </c>
      <c r="B24" s="1" t="s">
        <v>21</v>
      </c>
      <c r="C24" s="1" t="s">
        <v>22</v>
      </c>
      <c r="D24" s="3">
        <v>1</v>
      </c>
      <c r="E24" s="1">
        <v>2041</v>
      </c>
      <c r="F24" s="1" t="s">
        <v>23</v>
      </c>
      <c r="G24" s="4">
        <v>1624.9226491562549</v>
      </c>
      <c r="H24" s="4">
        <v>1424.89578119257</v>
      </c>
      <c r="I24" s="4">
        <v>0</v>
      </c>
      <c r="J24" s="4">
        <v>0</v>
      </c>
      <c r="K24" s="4">
        <v>0</v>
      </c>
      <c r="M24" s="3">
        <v>108.417</v>
      </c>
      <c r="N24" s="3">
        <v>41.08046581432</v>
      </c>
      <c r="P24" s="5"/>
      <c r="Q24" s="10">
        <f t="shared" si="1"/>
        <v>3199.3158961631452</v>
      </c>
      <c r="R24" s="2"/>
      <c r="S24" s="2"/>
      <c r="T24" s="6">
        <f t="shared" si="2"/>
        <v>2574.3599604482906</v>
      </c>
      <c r="U24" s="2">
        <f t="shared" si="3"/>
        <v>812.46132457812746</v>
      </c>
      <c r="V24" s="2">
        <f t="shared" si="3"/>
        <v>712.44789059628499</v>
      </c>
      <c r="Y24" s="6">
        <f t="shared" si="0"/>
        <v>6069.4470000000001</v>
      </c>
    </row>
    <row r="25" spans="1:25" x14ac:dyDescent="0.25">
      <c r="A25" s="1" t="s">
        <v>20</v>
      </c>
      <c r="B25" s="1" t="s">
        <v>21</v>
      </c>
      <c r="C25" s="1" t="s">
        <v>22</v>
      </c>
      <c r="D25" s="3">
        <v>1</v>
      </c>
      <c r="E25" s="1">
        <v>2042</v>
      </c>
      <c r="F25" s="1" t="s">
        <v>23</v>
      </c>
      <c r="G25" s="4">
        <v>1487.563935006475</v>
      </c>
      <c r="H25" s="4">
        <v>1208.8664252880651</v>
      </c>
      <c r="I25" s="4">
        <v>0</v>
      </c>
      <c r="J25" s="4">
        <v>0</v>
      </c>
      <c r="K25" s="4">
        <v>0</v>
      </c>
      <c r="M25" s="3">
        <v>108.333</v>
      </c>
      <c r="N25" s="3">
        <v>40.875063491740001</v>
      </c>
      <c r="P25" s="5"/>
      <c r="Q25" s="10">
        <f t="shared" si="1"/>
        <v>2845.6384237862803</v>
      </c>
      <c r="R25" s="2"/>
      <c r="S25" s="2"/>
      <c r="T25" s="6">
        <f t="shared" si="2"/>
        <v>2576.19026495648</v>
      </c>
      <c r="U25" s="2">
        <f t="shared" si="3"/>
        <v>743.78196750323752</v>
      </c>
      <c r="V25" s="2">
        <f t="shared" si="3"/>
        <v>604.43321264403255</v>
      </c>
      <c r="Y25" s="6">
        <f t="shared" si="0"/>
        <v>6066.2050000000008</v>
      </c>
    </row>
    <row r="26" spans="1:25" x14ac:dyDescent="0.25">
      <c r="A26" s="1" t="s">
        <v>20</v>
      </c>
      <c r="B26" s="1" t="s">
        <v>21</v>
      </c>
      <c r="C26" s="1" t="s">
        <v>22</v>
      </c>
      <c r="D26" s="3">
        <v>1</v>
      </c>
      <c r="E26" s="1">
        <v>2043</v>
      </c>
      <c r="F26" s="1" t="s">
        <v>23</v>
      </c>
      <c r="G26" s="4">
        <v>1412.82499997728</v>
      </c>
      <c r="H26" s="4">
        <v>1448.5155176429801</v>
      </c>
      <c r="I26" s="4">
        <v>0</v>
      </c>
      <c r="J26" s="4">
        <v>0</v>
      </c>
      <c r="K26" s="4">
        <v>0</v>
      </c>
      <c r="M26" s="3">
        <v>108.325</v>
      </c>
      <c r="N26" s="3">
        <v>40.67068818085</v>
      </c>
      <c r="P26" s="5"/>
      <c r="Q26" s="10">
        <f t="shared" si="1"/>
        <v>3010.3362058011098</v>
      </c>
      <c r="R26" s="2"/>
      <c r="S26" s="2"/>
      <c r="T26" s="6">
        <f t="shared" si="2"/>
        <v>2578.02056949596</v>
      </c>
      <c r="U26" s="2">
        <f t="shared" si="3"/>
        <v>706.41249998863998</v>
      </c>
      <c r="V26" s="2">
        <f t="shared" si="3"/>
        <v>724.25775882149003</v>
      </c>
      <c r="Y26" s="6">
        <f t="shared" si="0"/>
        <v>6062.9499999999989</v>
      </c>
    </row>
    <row r="27" spans="1:25" x14ac:dyDescent="0.25">
      <c r="A27" s="1" t="s">
        <v>20</v>
      </c>
      <c r="B27" s="1" t="s">
        <v>21</v>
      </c>
      <c r="C27" s="1" t="s">
        <v>22</v>
      </c>
      <c r="D27" s="3">
        <v>1</v>
      </c>
      <c r="E27" s="1">
        <v>2044</v>
      </c>
      <c r="F27" s="1" t="s">
        <v>23</v>
      </c>
      <c r="G27" s="4">
        <v>1638.136704006585</v>
      </c>
      <c r="H27" s="4">
        <v>1364.5208625406001</v>
      </c>
      <c r="I27" s="4">
        <v>0</v>
      </c>
      <c r="J27" s="4">
        <v>0</v>
      </c>
      <c r="K27" s="4">
        <v>0</v>
      </c>
      <c r="M27" s="3">
        <v>108.08</v>
      </c>
      <c r="N27" s="3">
        <v>40.535582730469997</v>
      </c>
      <c r="P27" s="5"/>
      <c r="Q27" s="10">
        <f t="shared" si="1"/>
        <v>3151.2731492776552</v>
      </c>
      <c r="R27" s="2"/>
      <c r="S27" s="2"/>
      <c r="T27" s="6">
        <f t="shared" si="2"/>
        <v>2603.32540841427</v>
      </c>
      <c r="U27" s="2">
        <f t="shared" si="3"/>
        <v>819.06835200329249</v>
      </c>
      <c r="V27" s="2">
        <f t="shared" si="3"/>
        <v>682.26043127030005</v>
      </c>
      <c r="Y27" s="6">
        <f t="shared" si="0"/>
        <v>6057.4809999999998</v>
      </c>
    </row>
    <row r="28" spans="1:25" x14ac:dyDescent="0.25">
      <c r="A28" s="1" t="s">
        <v>20</v>
      </c>
      <c r="B28" s="1" t="s">
        <v>21</v>
      </c>
      <c r="C28" s="1" t="s">
        <v>22</v>
      </c>
      <c r="D28" s="3">
        <v>1</v>
      </c>
      <c r="E28" s="1">
        <v>2045</v>
      </c>
      <c r="F28" s="1" t="s">
        <v>23</v>
      </c>
      <c r="G28" s="4">
        <v>1520.3207142467249</v>
      </c>
      <c r="H28" s="4">
        <v>1238.1079999526951</v>
      </c>
      <c r="I28" s="4">
        <v>0</v>
      </c>
      <c r="J28" s="4">
        <v>0</v>
      </c>
      <c r="K28" s="4">
        <v>0</v>
      </c>
      <c r="M28" s="3">
        <v>108.163</v>
      </c>
      <c r="N28" s="3">
        <v>40.264998072170002</v>
      </c>
      <c r="P28" s="5"/>
      <c r="Q28" s="10">
        <f t="shared" si="1"/>
        <v>2906.8567122715899</v>
      </c>
      <c r="R28" s="2"/>
      <c r="S28" s="2"/>
      <c r="T28" s="6">
        <f t="shared" si="2"/>
        <v>2579.8508744681503</v>
      </c>
      <c r="U28" s="2">
        <f t="shared" si="3"/>
        <v>760.16035712336247</v>
      </c>
      <c r="V28" s="2">
        <f t="shared" si="3"/>
        <v>619.05399997634754</v>
      </c>
      <c r="Y28" s="6">
        <f t="shared" si="0"/>
        <v>6057.2730000000001</v>
      </c>
    </row>
    <row r="29" spans="1:25" x14ac:dyDescent="0.25">
      <c r="A29" s="1" t="s">
        <v>20</v>
      </c>
      <c r="B29" s="1" t="s">
        <v>21</v>
      </c>
      <c r="C29" s="1" t="s">
        <v>22</v>
      </c>
      <c r="D29" s="3">
        <v>1</v>
      </c>
      <c r="E29" s="1">
        <v>2046</v>
      </c>
      <c r="F29" s="1" t="s">
        <v>23</v>
      </c>
      <c r="G29" s="4">
        <v>1418.422614298715</v>
      </c>
      <c r="H29" s="4">
        <v>1426.279749949385</v>
      </c>
      <c r="I29" s="4">
        <v>0</v>
      </c>
      <c r="J29" s="4">
        <v>0</v>
      </c>
      <c r="K29" s="4">
        <v>0</v>
      </c>
      <c r="M29" s="3">
        <v>108.087</v>
      </c>
      <c r="N29" s="3">
        <v>40.063673091609999</v>
      </c>
      <c r="P29" s="5"/>
      <c r="Q29" s="10">
        <f t="shared" si="1"/>
        <v>2992.8530373397098</v>
      </c>
      <c r="R29" s="2"/>
      <c r="S29" s="2"/>
      <c r="T29" s="6">
        <f t="shared" si="2"/>
        <v>2581.6811790405714</v>
      </c>
      <c r="U29" s="2">
        <f t="shared" si="3"/>
        <v>709.21130714935748</v>
      </c>
      <c r="V29" s="2">
        <f t="shared" si="3"/>
        <v>713.13987497469248</v>
      </c>
      <c r="Y29" s="6">
        <f t="shared" si="0"/>
        <v>6052.8860000000004</v>
      </c>
    </row>
    <row r="30" spans="1:25" x14ac:dyDescent="0.25">
      <c r="A30" s="1" t="s">
        <v>20</v>
      </c>
      <c r="B30" s="1" t="s">
        <v>21</v>
      </c>
      <c r="C30" s="1" t="s">
        <v>22</v>
      </c>
      <c r="D30" s="3">
        <v>1</v>
      </c>
      <c r="E30" s="1">
        <v>2047</v>
      </c>
      <c r="F30" s="1" t="s">
        <v>23</v>
      </c>
      <c r="G30" s="4">
        <v>1597.3759615059</v>
      </c>
      <c r="H30" s="4">
        <v>1465.4160496460199</v>
      </c>
      <c r="I30" s="4">
        <v>0</v>
      </c>
      <c r="J30" s="4">
        <v>0</v>
      </c>
      <c r="K30" s="4">
        <v>0</v>
      </c>
      <c r="M30" s="3">
        <v>107.89100000000001</v>
      </c>
      <c r="N30" s="3">
        <v>39.863354724910003</v>
      </c>
      <c r="P30" s="5"/>
      <c r="Q30" s="10">
        <f t="shared" si="1"/>
        <v>3210.5463658768299</v>
      </c>
      <c r="R30" s="2"/>
      <c r="S30" s="2"/>
      <c r="T30" s="6">
        <f t="shared" si="2"/>
        <v>2583.5114835852714</v>
      </c>
      <c r="U30" s="2">
        <f t="shared" si="3"/>
        <v>798.68798075295001</v>
      </c>
      <c r="V30" s="2">
        <f t="shared" si="3"/>
        <v>732.70802482300996</v>
      </c>
      <c r="Y30" s="6">
        <f t="shared" si="0"/>
        <v>6046.2060000000001</v>
      </c>
    </row>
    <row r="31" spans="1:25" x14ac:dyDescent="0.25">
      <c r="A31" s="1" t="s">
        <v>20</v>
      </c>
      <c r="B31" s="1" t="s">
        <v>21</v>
      </c>
      <c r="C31" s="1" t="s">
        <v>22</v>
      </c>
      <c r="D31" s="3">
        <v>1</v>
      </c>
      <c r="E31" s="1">
        <v>2048</v>
      </c>
      <c r="F31" s="1" t="s">
        <v>23</v>
      </c>
      <c r="G31" s="4">
        <v>1594.4783332949401</v>
      </c>
      <c r="H31" s="4">
        <v>1259.138781719095</v>
      </c>
      <c r="I31" s="4">
        <v>0</v>
      </c>
      <c r="J31" s="4">
        <v>0</v>
      </c>
      <c r="K31" s="4">
        <v>0</v>
      </c>
      <c r="M31" s="3">
        <v>107.928</v>
      </c>
      <c r="N31" s="3">
        <v>39.730931188889997</v>
      </c>
      <c r="P31" s="5"/>
      <c r="Q31" s="10">
        <f t="shared" si="1"/>
        <v>3001.2760462029255</v>
      </c>
      <c r="R31" s="2"/>
      <c r="S31" s="2"/>
      <c r="T31" s="6">
        <f t="shared" si="2"/>
        <v>2610.6497988020301</v>
      </c>
      <c r="U31" s="2">
        <f t="shared" si="3"/>
        <v>797.23916664747003</v>
      </c>
      <c r="V31" s="2">
        <f t="shared" si="3"/>
        <v>629.56939085954752</v>
      </c>
      <c r="Y31" s="6">
        <f t="shared" si="0"/>
        <v>6038.241</v>
      </c>
    </row>
    <row r="32" spans="1:25" x14ac:dyDescent="0.25">
      <c r="A32" s="1" t="s">
        <v>20</v>
      </c>
      <c r="B32" s="1" t="s">
        <v>21</v>
      </c>
      <c r="C32" s="1" t="s">
        <v>22</v>
      </c>
      <c r="D32" s="3">
        <v>1</v>
      </c>
      <c r="E32" s="1">
        <v>2049</v>
      </c>
      <c r="F32" s="1" t="s">
        <v>23</v>
      </c>
      <c r="G32" s="4">
        <v>1266.079999993505</v>
      </c>
      <c r="H32" s="4">
        <v>1266.9378776662199</v>
      </c>
      <c r="I32" s="4">
        <v>0</v>
      </c>
      <c r="J32" s="4">
        <v>0</v>
      </c>
      <c r="K32" s="4">
        <v>0</v>
      </c>
      <c r="M32" s="3">
        <v>106.42700000000001</v>
      </c>
      <c r="N32" s="3">
        <v>39.168947598019997</v>
      </c>
      <c r="P32" s="5"/>
      <c r="Q32" s="10">
        <f t="shared" si="1"/>
        <v>2678.6138252577448</v>
      </c>
      <c r="R32" s="2"/>
      <c r="S32" s="2"/>
      <c r="T32" s="6">
        <f t="shared" si="2"/>
        <v>2585.3417881202604</v>
      </c>
      <c r="U32" s="2">
        <f t="shared" si="3"/>
        <v>633.0399999967525</v>
      </c>
      <c r="V32" s="2">
        <f t="shared" si="3"/>
        <v>633.46893883310997</v>
      </c>
      <c r="Y32" s="6">
        <f t="shared" si="0"/>
        <v>5960.1769999999997</v>
      </c>
    </row>
    <row r="34" spans="1:67" x14ac:dyDescent="0.25">
      <c r="A34" s="1" t="s">
        <v>5</v>
      </c>
      <c r="B34" s="1" t="s">
        <v>6</v>
      </c>
      <c r="C34" s="1" t="s">
        <v>7</v>
      </c>
      <c r="D34" s="1" t="s">
        <v>8</v>
      </c>
      <c r="E34" s="1" t="s">
        <v>9</v>
      </c>
      <c r="F34" s="1" t="s">
        <v>10</v>
      </c>
      <c r="G34" s="1" t="s">
        <v>24</v>
      </c>
      <c r="H34" s="1" t="s">
        <v>25</v>
      </c>
      <c r="I34" s="1" t="s">
        <v>26</v>
      </c>
      <c r="J34" s="1" t="s">
        <v>27</v>
      </c>
      <c r="K34" s="1" t="s">
        <v>28</v>
      </c>
      <c r="L34" s="1" t="s">
        <v>29</v>
      </c>
      <c r="M34" s="1" t="s">
        <v>30</v>
      </c>
      <c r="N34" s="1" t="s">
        <v>31</v>
      </c>
      <c r="O34" s="1" t="s">
        <v>32</v>
      </c>
      <c r="P34" s="1" t="s">
        <v>33</v>
      </c>
      <c r="Q34" s="1" t="s">
        <v>34</v>
      </c>
      <c r="R34" s="1" t="s">
        <v>35</v>
      </c>
      <c r="S34" s="1" t="s">
        <v>36</v>
      </c>
      <c r="T34" s="1" t="s">
        <v>37</v>
      </c>
      <c r="U34" s="1" t="s">
        <v>38</v>
      </c>
      <c r="V34" s="1" t="s">
        <v>39</v>
      </c>
      <c r="W34" s="1" t="s">
        <v>40</v>
      </c>
      <c r="X34" s="1" t="s">
        <v>41</v>
      </c>
      <c r="Y34" s="1" t="s">
        <v>42</v>
      </c>
      <c r="Z34" s="1" t="s">
        <v>43</v>
      </c>
      <c r="AA34" s="1" t="s">
        <v>44</v>
      </c>
      <c r="AB34" s="1" t="s">
        <v>45</v>
      </c>
      <c r="AC34" s="1" t="s">
        <v>46</v>
      </c>
      <c r="AD34" s="1" t="s">
        <v>47</v>
      </c>
      <c r="AE34" s="1" t="s">
        <v>48</v>
      </c>
      <c r="AF34" s="1" t="s">
        <v>49</v>
      </c>
      <c r="AG34" s="1" t="s">
        <v>50</v>
      </c>
      <c r="AH34" s="1" t="s">
        <v>51</v>
      </c>
      <c r="AI34" s="1" t="s">
        <v>52</v>
      </c>
      <c r="AJ34" s="1" t="s">
        <v>53</v>
      </c>
      <c r="AK34" s="1" t="s">
        <v>54</v>
      </c>
      <c r="AL34" s="1" t="s">
        <v>55</v>
      </c>
      <c r="AM34" s="1" t="s">
        <v>56</v>
      </c>
      <c r="AN34" s="1" t="s">
        <v>57</v>
      </c>
      <c r="AO34" s="1" t="s">
        <v>58</v>
      </c>
      <c r="AP34" s="1" t="s">
        <v>59</v>
      </c>
      <c r="AQ34" s="1" t="s">
        <v>60</v>
      </c>
      <c r="AR34" s="1" t="s">
        <v>61</v>
      </c>
      <c r="AS34" s="1" t="s">
        <v>62</v>
      </c>
      <c r="AT34" s="1" t="s">
        <v>63</v>
      </c>
      <c r="AU34" s="1" t="s">
        <v>64</v>
      </c>
      <c r="AV34" s="1" t="s">
        <v>65</v>
      </c>
      <c r="AW34" s="1" t="s">
        <v>66</v>
      </c>
      <c r="AX34" s="1" t="s">
        <v>67</v>
      </c>
      <c r="AY34" s="1" t="s">
        <v>68</v>
      </c>
      <c r="AZ34" s="1" t="s">
        <v>69</v>
      </c>
      <c r="BA34" s="1" t="s">
        <v>70</v>
      </c>
      <c r="BB34" s="1" t="s">
        <v>71</v>
      </c>
      <c r="BC34" s="1" t="s">
        <v>72</v>
      </c>
      <c r="BD34" s="1" t="s">
        <v>73</v>
      </c>
      <c r="BE34" s="1" t="s">
        <v>74</v>
      </c>
      <c r="BF34" s="1" t="s">
        <v>75</v>
      </c>
      <c r="BG34" s="1" t="s">
        <v>76</v>
      </c>
      <c r="BH34" s="1" t="s">
        <v>77</v>
      </c>
      <c r="BI34" s="1" t="s">
        <v>78</v>
      </c>
      <c r="BJ34" s="1" t="s">
        <v>79</v>
      </c>
      <c r="BK34" s="1" t="s">
        <v>80</v>
      </c>
      <c r="BL34" s="1" t="s">
        <v>81</v>
      </c>
      <c r="BM34" s="1" t="s">
        <v>82</v>
      </c>
      <c r="BN34" s="1" t="s">
        <v>83</v>
      </c>
      <c r="BO34" s="1" t="s">
        <v>84</v>
      </c>
    </row>
    <row r="35" spans="1:67" x14ac:dyDescent="0.25">
      <c r="A35" s="1" t="s">
        <v>20</v>
      </c>
      <c r="B35" s="1" t="s">
        <v>21</v>
      </c>
      <c r="C35" s="1" t="s">
        <v>22</v>
      </c>
      <c r="D35" s="3">
        <v>1</v>
      </c>
      <c r="E35" s="1">
        <v>2020</v>
      </c>
      <c r="F35" s="1" t="s">
        <v>23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3">
        <v>0</v>
      </c>
      <c r="BO35" s="3">
        <v>0</v>
      </c>
    </row>
    <row r="36" spans="1:67" x14ac:dyDescent="0.25">
      <c r="A36" s="1" t="s">
        <v>20</v>
      </c>
      <c r="B36" s="1" t="s">
        <v>21</v>
      </c>
      <c r="C36" s="1" t="s">
        <v>22</v>
      </c>
      <c r="D36" s="3">
        <v>1</v>
      </c>
      <c r="E36" s="1">
        <v>2021</v>
      </c>
      <c r="F36" s="1" t="s">
        <v>23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0</v>
      </c>
      <c r="BH36" s="3">
        <v>0</v>
      </c>
      <c r="BI36" s="3">
        <v>0</v>
      </c>
      <c r="BJ36" s="3">
        <v>0</v>
      </c>
      <c r="BK36" s="3">
        <v>0</v>
      </c>
      <c r="BL36" s="3">
        <v>0</v>
      </c>
      <c r="BM36" s="3">
        <v>0</v>
      </c>
      <c r="BN36" s="3">
        <v>0</v>
      </c>
      <c r="BO36" s="3">
        <v>0</v>
      </c>
    </row>
    <row r="37" spans="1:67" x14ac:dyDescent="0.25">
      <c r="A37" s="1" t="s">
        <v>20</v>
      </c>
      <c r="B37" s="1" t="s">
        <v>21</v>
      </c>
      <c r="C37" s="1" t="s">
        <v>22</v>
      </c>
      <c r="D37" s="3">
        <v>1</v>
      </c>
      <c r="E37" s="1">
        <v>2022</v>
      </c>
      <c r="F37" s="1" t="s">
        <v>23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2.0000056643000002</v>
      </c>
      <c r="AH37" s="3">
        <v>0</v>
      </c>
      <c r="AI37" s="3">
        <v>0</v>
      </c>
      <c r="AJ37" s="3">
        <v>0</v>
      </c>
      <c r="AK37" s="3">
        <v>5.0000000029000002</v>
      </c>
      <c r="AL37" s="3">
        <v>2.0000000008000001</v>
      </c>
      <c r="AM37" s="3">
        <v>0</v>
      </c>
      <c r="AN37" s="3">
        <v>0</v>
      </c>
      <c r="AO37" s="3">
        <v>7.9999999976799998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8.0000000046400004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1.00000000009</v>
      </c>
      <c r="BG37" s="3">
        <v>8.0000000023200002</v>
      </c>
      <c r="BH37" s="3">
        <v>0</v>
      </c>
      <c r="BI37" s="3">
        <v>1.00000000029</v>
      </c>
      <c r="BJ37" s="3">
        <v>0</v>
      </c>
      <c r="BK37" s="3">
        <v>0</v>
      </c>
      <c r="BL37" s="3">
        <v>2.00000000018</v>
      </c>
      <c r="BM37" s="3">
        <v>9.0000000026099993</v>
      </c>
      <c r="BN37" s="3">
        <v>2.00000000058</v>
      </c>
      <c r="BO37" s="3">
        <v>0</v>
      </c>
    </row>
    <row r="38" spans="1:67" x14ac:dyDescent="0.25">
      <c r="A38" s="1" t="s">
        <v>20</v>
      </c>
      <c r="B38" s="1" t="s">
        <v>21</v>
      </c>
      <c r="C38" s="1" t="s">
        <v>22</v>
      </c>
      <c r="D38" s="3">
        <v>1</v>
      </c>
      <c r="E38" s="1">
        <v>2023</v>
      </c>
      <c r="F38" s="1" t="s">
        <v>23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3.6606091097000002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324.12000062034002</v>
      </c>
      <c r="AF38" s="3">
        <v>306.59999956144998</v>
      </c>
      <c r="AG38" s="3">
        <v>4.4549993507499996</v>
      </c>
      <c r="AH38" s="3">
        <v>0</v>
      </c>
      <c r="AI38" s="3">
        <v>0</v>
      </c>
      <c r="AJ38" s="3">
        <v>0</v>
      </c>
      <c r="AK38" s="3">
        <v>9.2900000046999995</v>
      </c>
      <c r="AL38" s="3">
        <v>3.5640000031199999</v>
      </c>
      <c r="AM38" s="3">
        <v>0</v>
      </c>
      <c r="AN38" s="3">
        <v>0</v>
      </c>
      <c r="AO38" s="3">
        <v>13.935000004500001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15.793000007990001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1.85799999878</v>
      </c>
      <c r="BG38" s="3">
        <v>14.86400001744</v>
      </c>
      <c r="BH38" s="3">
        <v>0</v>
      </c>
      <c r="BI38" s="3">
        <v>1.7820000018</v>
      </c>
      <c r="BJ38" s="3">
        <v>0</v>
      </c>
      <c r="BK38" s="3">
        <v>0</v>
      </c>
      <c r="BL38" s="3">
        <v>4.6449999969500002</v>
      </c>
      <c r="BM38" s="3">
        <v>17.651000020710001</v>
      </c>
      <c r="BN38" s="3">
        <v>3.5640000035999999</v>
      </c>
      <c r="BO38" s="3">
        <v>0</v>
      </c>
    </row>
    <row r="39" spans="1:67" x14ac:dyDescent="0.25">
      <c r="A39" s="1" t="s">
        <v>20</v>
      </c>
      <c r="B39" s="1" t="s">
        <v>21</v>
      </c>
      <c r="C39" s="1" t="s">
        <v>22</v>
      </c>
      <c r="D39" s="3">
        <v>1</v>
      </c>
      <c r="E39" s="1">
        <v>2024</v>
      </c>
      <c r="F39" s="1" t="s">
        <v>23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5.4932927143499999</v>
      </c>
      <c r="S39" s="3">
        <v>0</v>
      </c>
      <c r="T39" s="3">
        <v>0</v>
      </c>
      <c r="U39" s="3">
        <v>322.7052427644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650.54328986973997</v>
      </c>
      <c r="AF39" s="3">
        <v>308.48773398127003</v>
      </c>
      <c r="AG39" s="3">
        <v>6.1200039996799998</v>
      </c>
      <c r="AH39" s="3">
        <v>0</v>
      </c>
      <c r="AI39" s="3">
        <v>0</v>
      </c>
      <c r="AJ39" s="3">
        <v>0</v>
      </c>
      <c r="AK39" s="3">
        <v>13.600000012640001</v>
      </c>
      <c r="AL39" s="3">
        <v>4.59000000222</v>
      </c>
      <c r="AM39" s="3">
        <v>0</v>
      </c>
      <c r="AN39" s="3">
        <v>0</v>
      </c>
      <c r="AO39" s="3">
        <v>17.850000022469999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22.950000021329998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3.40000000084</v>
      </c>
      <c r="BG39" s="3">
        <v>21.250000047499999</v>
      </c>
      <c r="BH39" s="3">
        <v>0</v>
      </c>
      <c r="BI39" s="3">
        <v>2.2950000012</v>
      </c>
      <c r="BJ39" s="3">
        <v>0</v>
      </c>
      <c r="BK39" s="3">
        <v>0</v>
      </c>
      <c r="BL39" s="3">
        <v>6.80000000168</v>
      </c>
      <c r="BM39" s="3">
        <v>25.500000057000001</v>
      </c>
      <c r="BN39" s="3">
        <v>4.5900000024000001</v>
      </c>
      <c r="BO39" s="3">
        <v>0</v>
      </c>
    </row>
    <row r="40" spans="1:67" x14ac:dyDescent="0.25">
      <c r="A40" s="1" t="s">
        <v>20</v>
      </c>
      <c r="B40" s="1" t="s">
        <v>21</v>
      </c>
      <c r="C40" s="1" t="s">
        <v>22</v>
      </c>
      <c r="D40" s="3">
        <v>1</v>
      </c>
      <c r="E40" s="1">
        <v>2025</v>
      </c>
      <c r="F40" s="1" t="s">
        <v>23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5.4909136602000004</v>
      </c>
      <c r="S40" s="3">
        <v>0</v>
      </c>
      <c r="T40" s="3">
        <v>0</v>
      </c>
      <c r="U40" s="3">
        <v>316.43876805828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648.24000124399902</v>
      </c>
      <c r="AF40" s="3">
        <v>306.59999956165001</v>
      </c>
      <c r="AG40" s="3">
        <v>5.0319968344800001</v>
      </c>
      <c r="AH40" s="3">
        <v>0</v>
      </c>
      <c r="AI40" s="3">
        <v>0</v>
      </c>
      <c r="AJ40" s="3">
        <v>0</v>
      </c>
      <c r="AK40" s="3">
        <v>12.2400000184</v>
      </c>
      <c r="AL40" s="3">
        <v>3.77400000552</v>
      </c>
      <c r="AM40" s="3">
        <v>1.00000000023</v>
      </c>
      <c r="AN40" s="3">
        <v>0</v>
      </c>
      <c r="AO40" s="3">
        <v>16.065000027509999</v>
      </c>
      <c r="AP40" s="3">
        <v>0</v>
      </c>
      <c r="AQ40" s="3">
        <v>0</v>
      </c>
      <c r="AR40" s="3">
        <v>0</v>
      </c>
      <c r="AS40" s="3">
        <v>1.0000000007200001</v>
      </c>
      <c r="AT40" s="3">
        <v>0</v>
      </c>
      <c r="AU40" s="3">
        <v>0</v>
      </c>
      <c r="AV40" s="3">
        <v>20.655000031050001</v>
      </c>
      <c r="AW40" s="3">
        <v>0.99999999973999998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3.05999999912</v>
      </c>
      <c r="BG40" s="3">
        <v>19.12500001475</v>
      </c>
      <c r="BH40" s="3">
        <v>1.0000000012400001</v>
      </c>
      <c r="BI40" s="3">
        <v>1.88700000198</v>
      </c>
      <c r="BJ40" s="3">
        <v>0</v>
      </c>
      <c r="BK40" s="3">
        <v>0</v>
      </c>
      <c r="BL40" s="3">
        <v>6.11999999824</v>
      </c>
      <c r="BM40" s="3">
        <v>22.950000017699999</v>
      </c>
      <c r="BN40" s="3">
        <v>3.7740000039599999</v>
      </c>
      <c r="BO40" s="3">
        <v>0</v>
      </c>
    </row>
    <row r="41" spans="1:67" x14ac:dyDescent="0.25">
      <c r="A41" s="1" t="s">
        <v>20</v>
      </c>
      <c r="B41" s="1" t="s">
        <v>21</v>
      </c>
      <c r="C41" s="1" t="s">
        <v>22</v>
      </c>
      <c r="D41" s="3">
        <v>1</v>
      </c>
      <c r="E41" s="1">
        <v>2026</v>
      </c>
      <c r="F41" s="1" t="s">
        <v>23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5.4909136635299998</v>
      </c>
      <c r="S41" s="3">
        <v>0</v>
      </c>
      <c r="T41" s="3">
        <v>0</v>
      </c>
      <c r="U41" s="3">
        <v>316.43876805795003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648.24000124478005</v>
      </c>
      <c r="AF41" s="3">
        <v>306.59999956041003</v>
      </c>
      <c r="AG41" s="3">
        <v>3.9119999855200001</v>
      </c>
      <c r="AH41" s="3">
        <v>0</v>
      </c>
      <c r="AI41" s="3">
        <v>0</v>
      </c>
      <c r="AJ41" s="3">
        <v>0</v>
      </c>
      <c r="AK41" s="3">
        <v>10.7999999968</v>
      </c>
      <c r="AL41" s="3">
        <v>2.9340000052200002</v>
      </c>
      <c r="AM41" s="3">
        <v>1.78199999926</v>
      </c>
      <c r="AN41" s="3">
        <v>0</v>
      </c>
      <c r="AO41" s="3">
        <v>14.175000002519999</v>
      </c>
      <c r="AP41" s="3">
        <v>0</v>
      </c>
      <c r="AQ41" s="3">
        <v>0</v>
      </c>
      <c r="AR41" s="3">
        <v>0</v>
      </c>
      <c r="AS41" s="3">
        <v>0.89100000084999997</v>
      </c>
      <c r="AT41" s="3">
        <v>0</v>
      </c>
      <c r="AU41" s="3">
        <v>0</v>
      </c>
      <c r="AV41" s="3">
        <v>18.224999994600001</v>
      </c>
      <c r="AW41" s="3">
        <v>1.85800000098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2.7000000074399999</v>
      </c>
      <c r="BG41" s="3">
        <v>16.8750000225</v>
      </c>
      <c r="BH41" s="3">
        <v>1.8580000008599999</v>
      </c>
      <c r="BI41" s="3">
        <v>1.4670000035099999</v>
      </c>
      <c r="BJ41" s="3">
        <v>0</v>
      </c>
      <c r="BK41" s="3">
        <v>0</v>
      </c>
      <c r="BL41" s="3">
        <v>5.4000000148799998</v>
      </c>
      <c r="BM41" s="3">
        <v>20.250000026999999</v>
      </c>
      <c r="BN41" s="3">
        <v>2.9340000070199999</v>
      </c>
      <c r="BO41" s="3">
        <v>0</v>
      </c>
    </row>
    <row r="42" spans="1:67" x14ac:dyDescent="0.25">
      <c r="A42" s="1" t="s">
        <v>20</v>
      </c>
      <c r="B42" s="1" t="s">
        <v>21</v>
      </c>
      <c r="C42" s="1" t="s">
        <v>22</v>
      </c>
      <c r="D42" s="3">
        <v>1</v>
      </c>
      <c r="E42" s="1">
        <v>2027</v>
      </c>
      <c r="F42" s="1" t="s">
        <v>23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7.3212182157200001</v>
      </c>
      <c r="S42" s="3">
        <v>0</v>
      </c>
      <c r="T42" s="3">
        <v>0</v>
      </c>
      <c r="U42" s="3">
        <v>316.43876805911998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648.24000124227996</v>
      </c>
      <c r="AF42" s="3">
        <v>306.59999956096999</v>
      </c>
      <c r="AG42" s="3">
        <v>2.8320023643200001</v>
      </c>
      <c r="AH42" s="3">
        <v>0</v>
      </c>
      <c r="AI42" s="3">
        <v>0</v>
      </c>
      <c r="AJ42" s="3">
        <v>0</v>
      </c>
      <c r="AK42" s="3">
        <v>9.3120000145600006</v>
      </c>
      <c r="AL42" s="3">
        <v>2.1240000052800001</v>
      </c>
      <c r="AM42" s="3">
        <v>2.29500000081</v>
      </c>
      <c r="AN42" s="3">
        <v>0</v>
      </c>
      <c r="AO42" s="3">
        <v>12.22199998362</v>
      </c>
      <c r="AP42" s="3">
        <v>0</v>
      </c>
      <c r="AQ42" s="3">
        <v>0</v>
      </c>
      <c r="AR42" s="3">
        <v>0</v>
      </c>
      <c r="AS42" s="3">
        <v>1.5300000003000001</v>
      </c>
      <c r="AT42" s="3">
        <v>0</v>
      </c>
      <c r="AU42" s="3">
        <v>0</v>
      </c>
      <c r="AV42" s="3">
        <v>15.71400002457</v>
      </c>
      <c r="AW42" s="3">
        <v>2.5500000047400002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2.3280000004399999</v>
      </c>
      <c r="BG42" s="3">
        <v>14.549999989250001</v>
      </c>
      <c r="BH42" s="3">
        <v>2.5500000002999998</v>
      </c>
      <c r="BI42" s="3">
        <v>1.06199999979</v>
      </c>
      <c r="BJ42" s="3">
        <v>0</v>
      </c>
      <c r="BK42" s="3">
        <v>0</v>
      </c>
      <c r="BL42" s="3">
        <v>4.6560000008799998</v>
      </c>
      <c r="BM42" s="3">
        <v>17.459999987100002</v>
      </c>
      <c r="BN42" s="3">
        <v>2.1239999995800001</v>
      </c>
      <c r="BO42" s="3">
        <v>0</v>
      </c>
    </row>
    <row r="43" spans="1:67" x14ac:dyDescent="0.25">
      <c r="A43" s="1" t="s">
        <v>20</v>
      </c>
      <c r="B43" s="1" t="s">
        <v>21</v>
      </c>
      <c r="C43" s="1" t="s">
        <v>22</v>
      </c>
      <c r="D43" s="3">
        <v>1</v>
      </c>
      <c r="E43" s="1">
        <v>2028</v>
      </c>
      <c r="F43" s="1" t="s">
        <v>23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7.3243902854399998</v>
      </c>
      <c r="S43" s="3">
        <v>0</v>
      </c>
      <c r="T43" s="3">
        <v>0</v>
      </c>
      <c r="U43" s="3">
        <v>322.70524276871998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650.54328986860003</v>
      </c>
      <c r="AF43" s="3">
        <v>308.48773398227002</v>
      </c>
      <c r="AG43" s="3">
        <v>1.8479987655200001</v>
      </c>
      <c r="AH43" s="3">
        <v>0.62899783813999999</v>
      </c>
      <c r="AI43" s="3">
        <v>0</v>
      </c>
      <c r="AJ43" s="3">
        <v>0</v>
      </c>
      <c r="AK43" s="3">
        <v>7.8240000140800001</v>
      </c>
      <c r="AL43" s="3">
        <v>1.3859999971200001</v>
      </c>
      <c r="AM43" s="3">
        <v>2.51600000576</v>
      </c>
      <c r="AN43" s="3">
        <v>0</v>
      </c>
      <c r="AO43" s="3">
        <v>10.26900000945</v>
      </c>
      <c r="AP43" s="3">
        <v>1.53000000288</v>
      </c>
      <c r="AQ43" s="3">
        <v>0</v>
      </c>
      <c r="AR43" s="3">
        <v>0</v>
      </c>
      <c r="AS43" s="3">
        <v>1.88700000255</v>
      </c>
      <c r="AT43" s="3">
        <v>0</v>
      </c>
      <c r="AU43" s="3">
        <v>0</v>
      </c>
      <c r="AV43" s="3">
        <v>13.20300002376</v>
      </c>
      <c r="AW43" s="3">
        <v>3.0600000037999999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v>1.9560000046799999</v>
      </c>
      <c r="BG43" s="3">
        <v>12.225000049749999</v>
      </c>
      <c r="BH43" s="3">
        <v>3.0599999970799998</v>
      </c>
      <c r="BI43" s="3">
        <v>0.69299999850000005</v>
      </c>
      <c r="BJ43" s="3">
        <v>0</v>
      </c>
      <c r="BK43" s="3">
        <v>0</v>
      </c>
      <c r="BL43" s="3">
        <v>3.9120000093599998</v>
      </c>
      <c r="BM43" s="3">
        <v>14.6700000597</v>
      </c>
      <c r="BN43" s="3">
        <v>1.3859999970000001</v>
      </c>
      <c r="BO43" s="3">
        <v>0</v>
      </c>
    </row>
    <row r="44" spans="1:67" x14ac:dyDescent="0.25">
      <c r="A44" s="1" t="s">
        <v>20</v>
      </c>
      <c r="B44" s="1" t="s">
        <v>21</v>
      </c>
      <c r="C44" s="1" t="s">
        <v>22</v>
      </c>
      <c r="D44" s="3">
        <v>1</v>
      </c>
      <c r="E44" s="1">
        <v>2029</v>
      </c>
      <c r="F44" s="1" t="s">
        <v>23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9.1515227736</v>
      </c>
      <c r="S44" s="3">
        <v>0</v>
      </c>
      <c r="T44" s="3">
        <v>0</v>
      </c>
      <c r="U44" s="3">
        <v>316.43876805639002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648.240001240379</v>
      </c>
      <c r="AF44" s="3">
        <v>306.59999956127001</v>
      </c>
      <c r="AG44" s="3">
        <v>1.03200106816</v>
      </c>
      <c r="AH44" s="3">
        <v>0.35220909436000097</v>
      </c>
      <c r="AI44" s="3">
        <v>0</v>
      </c>
      <c r="AJ44" s="3">
        <v>0</v>
      </c>
      <c r="AK44" s="3">
        <v>6.3679999891200003</v>
      </c>
      <c r="AL44" s="3">
        <v>0.77399999610000003</v>
      </c>
      <c r="AM44" s="3">
        <v>1.4191385454000001</v>
      </c>
      <c r="AN44" s="3">
        <v>0</v>
      </c>
      <c r="AO44" s="3">
        <v>8.3579999703900008</v>
      </c>
      <c r="AP44" s="3">
        <v>1.1581117939000001</v>
      </c>
      <c r="AQ44" s="3">
        <v>0</v>
      </c>
      <c r="AR44" s="3">
        <v>0</v>
      </c>
      <c r="AS44" s="3">
        <v>1.0566277713600001</v>
      </c>
      <c r="AT44" s="3">
        <v>0</v>
      </c>
      <c r="AU44" s="3">
        <v>0</v>
      </c>
      <c r="AV44" s="3">
        <v>10.745999981640001</v>
      </c>
      <c r="AW44" s="3">
        <v>3.04652066455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1.5919999992</v>
      </c>
      <c r="BG44" s="3">
        <v>9.9500000132500102</v>
      </c>
      <c r="BH44" s="3">
        <v>2.9240604179999998</v>
      </c>
      <c r="BI44" s="3">
        <v>0.38700000314999999</v>
      </c>
      <c r="BJ44" s="3">
        <v>0</v>
      </c>
      <c r="BK44" s="3">
        <v>0</v>
      </c>
      <c r="BL44" s="3">
        <v>3.1839999984</v>
      </c>
      <c r="BM44" s="3">
        <v>11.940000015900001</v>
      </c>
      <c r="BN44" s="3">
        <v>0.77400000629999999</v>
      </c>
      <c r="BO44" s="3">
        <v>0</v>
      </c>
    </row>
    <row r="45" spans="1:67" x14ac:dyDescent="0.25">
      <c r="A45" s="1" t="s">
        <v>20</v>
      </c>
      <c r="B45" s="1" t="s">
        <v>21</v>
      </c>
      <c r="C45" s="1" t="s">
        <v>22</v>
      </c>
      <c r="D45" s="3">
        <v>1</v>
      </c>
      <c r="E45" s="1">
        <v>2030</v>
      </c>
      <c r="F45" s="1" t="s">
        <v>23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10.981827326639999</v>
      </c>
      <c r="S45" s="3">
        <v>0</v>
      </c>
      <c r="T45" s="3">
        <v>0</v>
      </c>
      <c r="U45" s="3">
        <v>632.87753611326002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648.24000124325903</v>
      </c>
      <c r="AF45" s="3">
        <v>306.59999956130002</v>
      </c>
      <c r="AG45" s="3">
        <v>0.44000022344</v>
      </c>
      <c r="AH45" s="3">
        <v>0.35400045645</v>
      </c>
      <c r="AI45" s="3">
        <v>0</v>
      </c>
      <c r="AJ45" s="3">
        <v>0</v>
      </c>
      <c r="AK45" s="3">
        <v>4.9760000008000098</v>
      </c>
      <c r="AL45" s="3">
        <v>0.33000000023999998</v>
      </c>
      <c r="AM45" s="3">
        <v>1.4159999992400001</v>
      </c>
      <c r="AN45" s="3">
        <v>0</v>
      </c>
      <c r="AO45" s="3">
        <v>6.5309999894999899</v>
      </c>
      <c r="AP45" s="3">
        <v>1.1639999997999999</v>
      </c>
      <c r="AQ45" s="3">
        <v>0</v>
      </c>
      <c r="AR45" s="3">
        <v>0</v>
      </c>
      <c r="AS45" s="3">
        <v>1.0620000013799999</v>
      </c>
      <c r="AT45" s="3">
        <v>0</v>
      </c>
      <c r="AU45" s="3">
        <v>0</v>
      </c>
      <c r="AV45" s="3">
        <v>8.3970000013499995</v>
      </c>
      <c r="AW45" s="3">
        <v>2.9100000109000002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0</v>
      </c>
      <c r="BF45" s="3">
        <v>1.2440000002</v>
      </c>
      <c r="BG45" s="3">
        <v>7.7749999987500003</v>
      </c>
      <c r="BH45" s="3">
        <v>2.9099999960499998</v>
      </c>
      <c r="BI45" s="3">
        <v>0.16500000189</v>
      </c>
      <c r="BJ45" s="3">
        <v>0</v>
      </c>
      <c r="BK45" s="3">
        <v>0</v>
      </c>
      <c r="BL45" s="3">
        <v>2.4880000004</v>
      </c>
      <c r="BM45" s="3">
        <v>9.3299999985000106</v>
      </c>
      <c r="BN45" s="3">
        <v>0.33000000378</v>
      </c>
      <c r="BO45" s="3">
        <v>0</v>
      </c>
    </row>
    <row r="46" spans="1:67" x14ac:dyDescent="0.25">
      <c r="A46" s="1" t="s">
        <v>20</v>
      </c>
      <c r="B46" s="1" t="s">
        <v>21</v>
      </c>
      <c r="C46" s="1" t="s">
        <v>22</v>
      </c>
      <c r="D46" s="3">
        <v>1</v>
      </c>
      <c r="E46" s="1">
        <v>2031</v>
      </c>
      <c r="F46" s="1" t="s">
        <v>23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12.81213187933</v>
      </c>
      <c r="S46" s="3">
        <v>0</v>
      </c>
      <c r="T46" s="3">
        <v>0</v>
      </c>
      <c r="U46" s="3">
        <v>949.31630417591998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648.24000124481995</v>
      </c>
      <c r="AF46" s="3">
        <v>306.59999956202</v>
      </c>
      <c r="AG46" s="3">
        <v>0.1039999876</v>
      </c>
      <c r="AH46" s="3">
        <v>0.23099949967</v>
      </c>
      <c r="AI46" s="3">
        <v>0</v>
      </c>
      <c r="AJ46" s="3">
        <v>0</v>
      </c>
      <c r="AK46" s="3">
        <v>3.6960000132799999</v>
      </c>
      <c r="AL46" s="3">
        <v>7.8000007080000003E-2</v>
      </c>
      <c r="AM46" s="3">
        <v>0.92399999851999903</v>
      </c>
      <c r="AN46" s="3">
        <v>0</v>
      </c>
      <c r="AO46" s="3">
        <v>4.8509999716500003</v>
      </c>
      <c r="AP46" s="3">
        <v>0.97800000202000004</v>
      </c>
      <c r="AQ46" s="3">
        <v>0</v>
      </c>
      <c r="AR46" s="3">
        <v>0</v>
      </c>
      <c r="AS46" s="3">
        <v>0.69299999594999995</v>
      </c>
      <c r="AT46" s="3">
        <v>0</v>
      </c>
      <c r="AU46" s="3">
        <v>0</v>
      </c>
      <c r="AV46" s="3">
        <v>6.2370000224100002</v>
      </c>
      <c r="AW46" s="3">
        <v>2.4450000004499999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0</v>
      </c>
      <c r="BE46" s="3">
        <v>0</v>
      </c>
      <c r="BF46" s="3">
        <v>0.92400000291999995</v>
      </c>
      <c r="BG46" s="3">
        <v>5.7750000080000099</v>
      </c>
      <c r="BH46" s="3">
        <v>2.4450000052999998</v>
      </c>
      <c r="BI46" s="3">
        <v>3.9000001979999997E-2</v>
      </c>
      <c r="BJ46" s="3">
        <v>0</v>
      </c>
      <c r="BK46" s="3">
        <v>0</v>
      </c>
      <c r="BL46" s="3">
        <v>1.8480000058399999</v>
      </c>
      <c r="BM46" s="3">
        <v>6.9300000095999996</v>
      </c>
      <c r="BN46" s="3">
        <v>7.8000003959999994E-2</v>
      </c>
      <c r="BO46" s="3">
        <v>0</v>
      </c>
    </row>
    <row r="47" spans="1:67" x14ac:dyDescent="0.25">
      <c r="A47" s="1" t="s">
        <v>20</v>
      </c>
      <c r="B47" s="1" t="s">
        <v>21</v>
      </c>
      <c r="C47" s="1" t="s">
        <v>22</v>
      </c>
      <c r="D47" s="3">
        <v>1</v>
      </c>
      <c r="E47" s="1">
        <v>2032</v>
      </c>
      <c r="F47" s="1" t="s">
        <v>23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12.81768299812</v>
      </c>
      <c r="S47" s="3">
        <v>0</v>
      </c>
      <c r="T47" s="3">
        <v>0</v>
      </c>
      <c r="U47" s="3">
        <v>968.11572828528097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650.54328986901999</v>
      </c>
      <c r="AF47" s="3">
        <v>308.48773398090998</v>
      </c>
      <c r="AG47" s="3">
        <v>0</v>
      </c>
      <c r="AH47" s="3">
        <v>0.12900073955999999</v>
      </c>
      <c r="AI47" s="3">
        <v>0</v>
      </c>
      <c r="AJ47" s="3">
        <v>0</v>
      </c>
      <c r="AK47" s="3">
        <v>1.7600000008800001</v>
      </c>
      <c r="AL47" s="3">
        <v>0</v>
      </c>
      <c r="AM47" s="3">
        <v>0.51600000495999998</v>
      </c>
      <c r="AN47" s="3">
        <v>0</v>
      </c>
      <c r="AO47" s="3">
        <v>3.3600000107099999</v>
      </c>
      <c r="AP47" s="3">
        <v>0.79600000161999995</v>
      </c>
      <c r="AQ47" s="3">
        <v>0</v>
      </c>
      <c r="AR47" s="3">
        <v>0</v>
      </c>
      <c r="AS47" s="3">
        <v>0.38700000443999999</v>
      </c>
      <c r="AT47" s="3">
        <v>0</v>
      </c>
      <c r="AU47" s="3">
        <v>0</v>
      </c>
      <c r="AV47" s="3">
        <v>3.0400000015200002</v>
      </c>
      <c r="AW47" s="3">
        <v>1.9900000045999999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  <c r="BE47" s="3">
        <v>0</v>
      </c>
      <c r="BF47" s="3">
        <v>0.63999999551999998</v>
      </c>
      <c r="BG47" s="3">
        <v>4.0000000360000003</v>
      </c>
      <c r="BH47" s="3">
        <v>1.99000000285</v>
      </c>
      <c r="BI47" s="3">
        <v>0</v>
      </c>
      <c r="BJ47" s="3">
        <v>0</v>
      </c>
      <c r="BK47" s="3">
        <v>0</v>
      </c>
      <c r="BL47" s="3">
        <v>1.27999999104</v>
      </c>
      <c r="BM47" s="3">
        <v>4.8000000431999998</v>
      </c>
      <c r="BN47" s="3">
        <v>0</v>
      </c>
      <c r="BO47" s="3">
        <v>0</v>
      </c>
    </row>
    <row r="48" spans="1:67" x14ac:dyDescent="0.25">
      <c r="A48" s="1" t="s">
        <v>20</v>
      </c>
      <c r="B48" s="1" t="s">
        <v>21</v>
      </c>
      <c r="C48" s="1" t="s">
        <v>22</v>
      </c>
      <c r="D48" s="3">
        <v>1</v>
      </c>
      <c r="E48" s="1">
        <v>2033</v>
      </c>
      <c r="F48" s="1" t="s">
        <v>23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14.64243643368</v>
      </c>
      <c r="S48" s="3">
        <v>0</v>
      </c>
      <c r="T48" s="3">
        <v>0</v>
      </c>
      <c r="U48" s="3">
        <v>949.31630417034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648.24000124004101</v>
      </c>
      <c r="AF48" s="3">
        <v>306.59999956163</v>
      </c>
      <c r="AG48" s="3">
        <v>0</v>
      </c>
      <c r="AH48" s="3">
        <v>5.499994314E-2</v>
      </c>
      <c r="AI48" s="3">
        <v>0</v>
      </c>
      <c r="AJ48" s="3">
        <v>0</v>
      </c>
      <c r="AK48" s="3">
        <v>0.60600000293999901</v>
      </c>
      <c r="AL48" s="3">
        <v>0</v>
      </c>
      <c r="AM48" s="3">
        <v>0.21999999640000001</v>
      </c>
      <c r="AN48" s="3">
        <v>0</v>
      </c>
      <c r="AO48" s="3">
        <v>2.12100000567</v>
      </c>
      <c r="AP48" s="3">
        <v>0.62199999744000001</v>
      </c>
      <c r="AQ48" s="3">
        <v>0</v>
      </c>
      <c r="AR48" s="3">
        <v>0</v>
      </c>
      <c r="AS48" s="3">
        <v>0.16500000080999999</v>
      </c>
      <c r="AT48" s="3">
        <v>0</v>
      </c>
      <c r="AU48" s="3">
        <v>0</v>
      </c>
      <c r="AV48" s="3">
        <v>1.0100000049</v>
      </c>
      <c r="AW48" s="3">
        <v>1.5550000021999999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0.40399999776000001</v>
      </c>
      <c r="BG48" s="3">
        <v>2.5250000102499999</v>
      </c>
      <c r="BH48" s="3">
        <v>1.5550000045000001</v>
      </c>
      <c r="BI48" s="3">
        <v>0</v>
      </c>
      <c r="BJ48" s="3">
        <v>0</v>
      </c>
      <c r="BK48" s="3">
        <v>0</v>
      </c>
      <c r="BL48" s="3">
        <v>0.80799999552000001</v>
      </c>
      <c r="BM48" s="3">
        <v>3.0300000122999999</v>
      </c>
      <c r="BN48" s="3">
        <v>0</v>
      </c>
      <c r="BO48" s="3">
        <v>0</v>
      </c>
    </row>
    <row r="49" spans="1:67" x14ac:dyDescent="0.25">
      <c r="A49" s="1" t="s">
        <v>20</v>
      </c>
      <c r="B49" s="1" t="s">
        <v>21</v>
      </c>
      <c r="C49" s="1" t="s">
        <v>22</v>
      </c>
      <c r="D49" s="3">
        <v>1</v>
      </c>
      <c r="E49" s="1">
        <v>2034</v>
      </c>
      <c r="F49" s="1" t="s">
        <v>23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16.47274098402</v>
      </c>
      <c r="S49" s="3">
        <v>0</v>
      </c>
      <c r="T49" s="3">
        <v>0</v>
      </c>
      <c r="U49" s="3">
        <v>949.31630417304098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648.24000124149995</v>
      </c>
      <c r="AF49" s="3">
        <v>306.59999956173999</v>
      </c>
      <c r="AG49" s="3">
        <v>0</v>
      </c>
      <c r="AH49" s="3">
        <v>1.3000125079999999E-2</v>
      </c>
      <c r="AI49" s="3">
        <v>0</v>
      </c>
      <c r="AJ49" s="3">
        <v>0</v>
      </c>
      <c r="AK49" s="3">
        <v>0</v>
      </c>
      <c r="AL49" s="3">
        <v>0</v>
      </c>
      <c r="AM49" s="3">
        <v>5.20000066000001E-2</v>
      </c>
      <c r="AN49" s="3">
        <v>0</v>
      </c>
      <c r="AO49" s="3">
        <v>1.1550000092399999</v>
      </c>
      <c r="AP49" s="3">
        <v>0.46199999924000001</v>
      </c>
      <c r="AQ49" s="3">
        <v>0</v>
      </c>
      <c r="AR49" s="3">
        <v>0</v>
      </c>
      <c r="AS49" s="3">
        <v>3.8999998469999998E-2</v>
      </c>
      <c r="AT49" s="3">
        <v>0</v>
      </c>
      <c r="AU49" s="3">
        <v>0</v>
      </c>
      <c r="AV49" s="3">
        <v>0</v>
      </c>
      <c r="AW49" s="3">
        <v>1.1550000040999999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3">
        <v>0.22000000283999999</v>
      </c>
      <c r="BG49" s="3">
        <v>1.3750000040000001</v>
      </c>
      <c r="BH49" s="3">
        <v>1.1550000052</v>
      </c>
      <c r="BI49" s="3">
        <v>0</v>
      </c>
      <c r="BJ49" s="3">
        <v>0</v>
      </c>
      <c r="BK49" s="3">
        <v>0</v>
      </c>
      <c r="BL49" s="3">
        <v>0.44000000567999997</v>
      </c>
      <c r="BM49" s="3">
        <v>1.6500000048000001</v>
      </c>
      <c r="BN49" s="3">
        <v>0</v>
      </c>
      <c r="BO49" s="3">
        <v>0</v>
      </c>
    </row>
    <row r="50" spans="1:67" x14ac:dyDescent="0.25">
      <c r="A50" s="1" t="s">
        <v>20</v>
      </c>
      <c r="B50" s="1" t="s">
        <v>21</v>
      </c>
      <c r="C50" s="1" t="s">
        <v>22</v>
      </c>
      <c r="D50" s="3">
        <v>1</v>
      </c>
      <c r="E50" s="1">
        <v>2035</v>
      </c>
      <c r="F50" s="1" t="s">
        <v>23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16.472740995270001</v>
      </c>
      <c r="S50" s="3">
        <v>0</v>
      </c>
      <c r="T50" s="3">
        <v>0</v>
      </c>
      <c r="U50" s="3">
        <v>949.31630416872099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648.24000124118004</v>
      </c>
      <c r="AF50" s="3">
        <v>306.59999956071999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0.48300001133999998</v>
      </c>
      <c r="AP50" s="3">
        <v>0.32000000039999998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0.64000000243999999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9.2000001560000003E-2</v>
      </c>
      <c r="BG50" s="3">
        <v>0.57500001774999998</v>
      </c>
      <c r="BH50" s="3">
        <v>0.80000000785000003</v>
      </c>
      <c r="BI50" s="3">
        <v>0</v>
      </c>
      <c r="BJ50" s="3">
        <v>0</v>
      </c>
      <c r="BK50" s="3">
        <v>0</v>
      </c>
      <c r="BL50" s="3">
        <v>0.18400000312000001</v>
      </c>
      <c r="BM50" s="3">
        <v>0.69000002129999904</v>
      </c>
      <c r="BN50" s="3">
        <v>0</v>
      </c>
      <c r="BO50" s="3">
        <v>0</v>
      </c>
    </row>
    <row r="51" spans="1:67" x14ac:dyDescent="0.25">
      <c r="A51" s="1" t="s">
        <v>20</v>
      </c>
      <c r="B51" s="1" t="s">
        <v>21</v>
      </c>
      <c r="C51" s="1" t="s">
        <v>22</v>
      </c>
      <c r="D51" s="3">
        <v>1</v>
      </c>
      <c r="E51" s="1">
        <v>2036</v>
      </c>
      <c r="F51" s="1" t="s">
        <v>23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18.3109757207</v>
      </c>
      <c r="S51" s="3">
        <v>0</v>
      </c>
      <c r="T51" s="3">
        <v>0</v>
      </c>
      <c r="U51" s="3">
        <v>968.11572829148997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650.54328987044005</v>
      </c>
      <c r="AF51" s="3">
        <v>308.48773398178997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0.10500001742999999</v>
      </c>
      <c r="AP51" s="3">
        <v>0.20199999964000001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0.30300000329999999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2.00000062E-2</v>
      </c>
      <c r="BG51" s="3">
        <v>0.12499999924999999</v>
      </c>
      <c r="BH51" s="3">
        <v>0.50499999880000002</v>
      </c>
      <c r="BI51" s="3">
        <v>0</v>
      </c>
      <c r="BJ51" s="3">
        <v>0</v>
      </c>
      <c r="BK51" s="3">
        <v>0</v>
      </c>
      <c r="BL51" s="3">
        <v>4.00000124E-2</v>
      </c>
      <c r="BM51" s="3">
        <v>0.1499999991</v>
      </c>
      <c r="BN51" s="3">
        <v>0</v>
      </c>
      <c r="BO51" s="3">
        <v>0</v>
      </c>
    </row>
    <row r="52" spans="1:67" x14ac:dyDescent="0.25">
      <c r="A52" s="1" t="s">
        <v>20</v>
      </c>
      <c r="B52" s="1" t="s">
        <v>21</v>
      </c>
      <c r="C52" s="1" t="s">
        <v>22</v>
      </c>
      <c r="D52" s="3">
        <v>1</v>
      </c>
      <c r="E52" s="1">
        <v>2037</v>
      </c>
      <c r="F52" s="1" t="s">
        <v>23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18.303045548</v>
      </c>
      <c r="S52" s="3">
        <v>0</v>
      </c>
      <c r="T52" s="3">
        <v>0</v>
      </c>
      <c r="U52" s="3">
        <v>949.31630417043004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648.24000124609995</v>
      </c>
      <c r="AF52" s="3">
        <v>306.59999955972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0.11000000028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0.11000000118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0</v>
      </c>
      <c r="BG52" s="3">
        <v>0</v>
      </c>
      <c r="BH52" s="3">
        <v>0.27500000115000001</v>
      </c>
      <c r="BI52" s="3">
        <v>0</v>
      </c>
      <c r="BJ52" s="3">
        <v>0</v>
      </c>
      <c r="BK52" s="3">
        <v>0</v>
      </c>
      <c r="BL52" s="3">
        <v>0</v>
      </c>
      <c r="BM52" s="3">
        <v>0</v>
      </c>
      <c r="BN52" s="3">
        <v>0</v>
      </c>
      <c r="BO52" s="3">
        <v>0</v>
      </c>
    </row>
    <row r="53" spans="1:67" x14ac:dyDescent="0.25">
      <c r="A53" s="1" t="s">
        <v>20</v>
      </c>
      <c r="B53" s="1" t="s">
        <v>21</v>
      </c>
      <c r="C53" s="1" t="s">
        <v>22</v>
      </c>
      <c r="D53" s="3">
        <v>1</v>
      </c>
      <c r="E53" s="1">
        <v>2038</v>
      </c>
      <c r="F53" s="1" t="s">
        <v>23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20.133350090370001</v>
      </c>
      <c r="S53" s="3">
        <v>0</v>
      </c>
      <c r="T53" s="3">
        <v>0</v>
      </c>
      <c r="U53" s="3">
        <v>949.31630417177996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648.24000124266001</v>
      </c>
      <c r="AF53" s="3">
        <v>306.59999956089001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4.6000000419999999E-2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2.299999975E-2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3">
        <v>0.11500000589999999</v>
      </c>
      <c r="BI53" s="3">
        <v>0</v>
      </c>
      <c r="BJ53" s="3">
        <v>0</v>
      </c>
      <c r="BK53" s="3">
        <v>0</v>
      </c>
      <c r="BL53" s="3">
        <v>0</v>
      </c>
      <c r="BM53" s="3">
        <v>0</v>
      </c>
      <c r="BN53" s="3">
        <v>0</v>
      </c>
      <c r="BO53" s="3">
        <v>0</v>
      </c>
    </row>
    <row r="54" spans="1:67" x14ac:dyDescent="0.25">
      <c r="A54" s="1" t="s">
        <v>20</v>
      </c>
      <c r="B54" s="1" t="s">
        <v>21</v>
      </c>
      <c r="C54" s="1" t="s">
        <v>22</v>
      </c>
      <c r="D54" s="3">
        <v>1</v>
      </c>
      <c r="E54" s="1">
        <v>2039</v>
      </c>
      <c r="F54" s="1" t="s">
        <v>23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20.13335009455</v>
      </c>
      <c r="S54" s="3">
        <v>0</v>
      </c>
      <c r="T54" s="3">
        <v>0</v>
      </c>
      <c r="U54" s="3">
        <v>949.31630417223005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648.24000124006102</v>
      </c>
      <c r="AF54" s="3">
        <v>306.59999956156003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1.000000182E-2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2.5000003749999999E-2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</row>
    <row r="55" spans="1:67" x14ac:dyDescent="0.25">
      <c r="A55" s="1" t="s">
        <v>20</v>
      </c>
      <c r="B55" s="1" t="s">
        <v>21</v>
      </c>
      <c r="C55" s="1" t="s">
        <v>22</v>
      </c>
      <c r="D55" s="3">
        <v>1</v>
      </c>
      <c r="E55" s="1">
        <v>2040</v>
      </c>
      <c r="F55" s="1" t="s">
        <v>23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21.973171237919999</v>
      </c>
      <c r="S55" s="3">
        <v>0</v>
      </c>
      <c r="T55" s="3">
        <v>0</v>
      </c>
      <c r="U55" s="3">
        <v>968.11572829274996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975.81493480413098</v>
      </c>
      <c r="AF55" s="3">
        <v>308.48773398140003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3">
        <v>0</v>
      </c>
      <c r="BI55" s="3">
        <v>0</v>
      </c>
      <c r="BJ55" s="3">
        <v>0</v>
      </c>
      <c r="BK55" s="3">
        <v>0</v>
      </c>
      <c r="BL55" s="3">
        <v>0</v>
      </c>
      <c r="BM55" s="3">
        <v>0</v>
      </c>
      <c r="BN55" s="3">
        <v>0</v>
      </c>
      <c r="BO55" s="3">
        <v>0</v>
      </c>
    </row>
    <row r="56" spans="1:67" x14ac:dyDescent="0.25">
      <c r="A56" s="1" t="s">
        <v>20</v>
      </c>
      <c r="B56" s="1" t="s">
        <v>21</v>
      </c>
      <c r="C56" s="1" t="s">
        <v>22</v>
      </c>
      <c r="D56" s="3">
        <v>1</v>
      </c>
      <c r="E56" s="1">
        <v>2041</v>
      </c>
      <c r="F56" s="1" t="s">
        <v>23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21.963654231</v>
      </c>
      <c r="S56" s="3">
        <v>0</v>
      </c>
      <c r="T56" s="3">
        <v>0</v>
      </c>
      <c r="U56" s="3">
        <v>949.31630417286101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1296.48000248364</v>
      </c>
      <c r="AF56" s="3">
        <v>306.59999956079002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0</v>
      </c>
      <c r="BD56" s="3">
        <v>0</v>
      </c>
      <c r="BE56" s="3">
        <v>0</v>
      </c>
      <c r="BF56" s="3">
        <v>0</v>
      </c>
      <c r="BG56" s="3">
        <v>0</v>
      </c>
      <c r="BH56" s="3">
        <v>0</v>
      </c>
      <c r="BI56" s="3">
        <v>0</v>
      </c>
      <c r="BJ56" s="3">
        <v>0</v>
      </c>
      <c r="BK56" s="3">
        <v>0</v>
      </c>
      <c r="BL56" s="3">
        <v>0</v>
      </c>
      <c r="BM56" s="3">
        <v>0</v>
      </c>
      <c r="BN56" s="3">
        <v>0</v>
      </c>
      <c r="BO56" s="3">
        <v>0</v>
      </c>
    </row>
    <row r="57" spans="1:67" x14ac:dyDescent="0.25">
      <c r="A57" s="1" t="s">
        <v>20</v>
      </c>
      <c r="B57" s="1" t="s">
        <v>21</v>
      </c>
      <c r="C57" s="1" t="s">
        <v>22</v>
      </c>
      <c r="D57" s="3">
        <v>1</v>
      </c>
      <c r="E57" s="1">
        <v>2042</v>
      </c>
      <c r="F57" s="1" t="s">
        <v>23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23.793958735690001</v>
      </c>
      <c r="S57" s="3">
        <v>0</v>
      </c>
      <c r="T57" s="3">
        <v>0</v>
      </c>
      <c r="U57" s="3">
        <v>949.31630417438998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1296.4800024852</v>
      </c>
      <c r="AF57" s="3">
        <v>306.59999956119998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0</v>
      </c>
      <c r="BF57" s="3">
        <v>0</v>
      </c>
      <c r="BG57" s="3">
        <v>0</v>
      </c>
      <c r="BH57" s="3">
        <v>0</v>
      </c>
      <c r="BI57" s="3">
        <v>0</v>
      </c>
      <c r="BJ57" s="3">
        <v>0</v>
      </c>
      <c r="BK57" s="3">
        <v>0</v>
      </c>
      <c r="BL57" s="3">
        <v>0</v>
      </c>
      <c r="BM57" s="3">
        <v>0</v>
      </c>
      <c r="BN57" s="3">
        <v>0</v>
      </c>
      <c r="BO57" s="3">
        <v>0</v>
      </c>
    </row>
    <row r="58" spans="1:67" x14ac:dyDescent="0.25">
      <c r="A58" s="1" t="s">
        <v>20</v>
      </c>
      <c r="B58" s="1" t="s">
        <v>21</v>
      </c>
      <c r="C58" s="1" t="s">
        <v>22</v>
      </c>
      <c r="D58" s="3">
        <v>1</v>
      </c>
      <c r="E58" s="1">
        <v>2043</v>
      </c>
      <c r="F58" s="1" t="s">
        <v>23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25.624263272299999</v>
      </c>
      <c r="S58" s="3">
        <v>0</v>
      </c>
      <c r="T58" s="3">
        <v>0</v>
      </c>
      <c r="U58" s="3">
        <v>949.31630417556005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1296.4800024884401</v>
      </c>
      <c r="AF58" s="3">
        <v>306.59999955965998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3">
        <v>0</v>
      </c>
      <c r="BI58" s="3">
        <v>0</v>
      </c>
      <c r="BJ58" s="3">
        <v>0</v>
      </c>
      <c r="BK58" s="3">
        <v>0</v>
      </c>
      <c r="BL58" s="3">
        <v>0</v>
      </c>
      <c r="BM58" s="3">
        <v>0</v>
      </c>
      <c r="BN58" s="3">
        <v>0</v>
      </c>
      <c r="BO58" s="3">
        <v>0</v>
      </c>
    </row>
    <row r="59" spans="1:67" x14ac:dyDescent="0.25">
      <c r="A59" s="1" t="s">
        <v>20</v>
      </c>
      <c r="B59" s="1" t="s">
        <v>21</v>
      </c>
      <c r="C59" s="1" t="s">
        <v>22</v>
      </c>
      <c r="D59" s="3">
        <v>1</v>
      </c>
      <c r="E59" s="1">
        <v>2044</v>
      </c>
      <c r="F59" s="1" t="s">
        <v>23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25.635366403639999</v>
      </c>
      <c r="S59" s="3">
        <v>0</v>
      </c>
      <c r="T59" s="3">
        <v>0</v>
      </c>
      <c r="U59" s="3">
        <v>968.11572829311001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1301.0865797363599</v>
      </c>
      <c r="AF59" s="3">
        <v>308.48773398115998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0</v>
      </c>
      <c r="BG59" s="3">
        <v>0</v>
      </c>
      <c r="BH59" s="3">
        <v>0</v>
      </c>
      <c r="BI59" s="3">
        <v>0</v>
      </c>
      <c r="BJ59" s="3">
        <v>0</v>
      </c>
      <c r="BK59" s="3">
        <v>0</v>
      </c>
      <c r="BL59" s="3">
        <v>0</v>
      </c>
      <c r="BM59" s="3">
        <v>0</v>
      </c>
      <c r="BN59" s="3">
        <v>0</v>
      </c>
      <c r="BO59" s="3">
        <v>0</v>
      </c>
    </row>
    <row r="60" spans="1:67" x14ac:dyDescent="0.25">
      <c r="A60" s="1" t="s">
        <v>20</v>
      </c>
      <c r="B60" s="1" t="s">
        <v>21</v>
      </c>
      <c r="C60" s="1" t="s">
        <v>22</v>
      </c>
      <c r="D60" s="3">
        <v>1</v>
      </c>
      <c r="E60" s="1">
        <v>2045</v>
      </c>
      <c r="F60" s="1" t="s">
        <v>23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27.454568257350001</v>
      </c>
      <c r="S60" s="3">
        <v>0</v>
      </c>
      <c r="T60" s="3">
        <v>0</v>
      </c>
      <c r="U60" s="3">
        <v>949.31630417051997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1296.4800024793601</v>
      </c>
      <c r="AF60" s="3">
        <v>306.59999956092003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3">
        <v>0</v>
      </c>
      <c r="BH60" s="3">
        <v>0</v>
      </c>
      <c r="BI60" s="3">
        <v>0</v>
      </c>
      <c r="BJ60" s="3">
        <v>0</v>
      </c>
      <c r="BK60" s="3">
        <v>0</v>
      </c>
      <c r="BL60" s="3">
        <v>0</v>
      </c>
      <c r="BM60" s="3">
        <v>0</v>
      </c>
      <c r="BN60" s="3">
        <v>0</v>
      </c>
      <c r="BO60" s="3">
        <v>0</v>
      </c>
    </row>
    <row r="61" spans="1:67" x14ac:dyDescent="0.25">
      <c r="A61" s="1" t="s">
        <v>20</v>
      </c>
      <c r="B61" s="1" t="s">
        <v>21</v>
      </c>
      <c r="C61" s="1" t="s">
        <v>22</v>
      </c>
      <c r="D61" s="3">
        <v>1</v>
      </c>
      <c r="E61" s="1">
        <v>2046</v>
      </c>
      <c r="F61" s="1" t="s">
        <v>23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29.284872824480001</v>
      </c>
      <c r="S61" s="3">
        <v>0</v>
      </c>
      <c r="T61" s="3">
        <v>0</v>
      </c>
      <c r="U61" s="3">
        <v>949.31630416827102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1296.4800024865201</v>
      </c>
      <c r="AF61" s="3">
        <v>306.59999956130002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0</v>
      </c>
      <c r="BF61" s="3">
        <v>0</v>
      </c>
      <c r="BG61" s="3">
        <v>0</v>
      </c>
      <c r="BH61" s="3">
        <v>0</v>
      </c>
      <c r="BI61" s="3">
        <v>0</v>
      </c>
      <c r="BJ61" s="3">
        <v>0</v>
      </c>
      <c r="BK61" s="3">
        <v>0</v>
      </c>
      <c r="BL61" s="3">
        <v>0</v>
      </c>
      <c r="BM61" s="3">
        <v>0</v>
      </c>
      <c r="BN61" s="3">
        <v>0</v>
      </c>
      <c r="BO61" s="3">
        <v>0</v>
      </c>
    </row>
    <row r="62" spans="1:67" x14ac:dyDescent="0.25">
      <c r="A62" s="1" t="s">
        <v>20</v>
      </c>
      <c r="B62" s="1" t="s">
        <v>21</v>
      </c>
      <c r="C62" s="1" t="s">
        <v>22</v>
      </c>
      <c r="D62" s="3">
        <v>1</v>
      </c>
      <c r="E62" s="1">
        <v>2047</v>
      </c>
      <c r="F62" s="1" t="s">
        <v>23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31.115177367169998</v>
      </c>
      <c r="S62" s="3">
        <v>0</v>
      </c>
      <c r="T62" s="3">
        <v>0</v>
      </c>
      <c r="U62" s="3">
        <v>949.31630417295105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1296.4800024848801</v>
      </c>
      <c r="AF62" s="3">
        <v>306.59999956027002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0</v>
      </c>
      <c r="BG62" s="3">
        <v>0</v>
      </c>
      <c r="BH62" s="3">
        <v>0</v>
      </c>
      <c r="BI62" s="3">
        <v>0</v>
      </c>
      <c r="BJ62" s="3">
        <v>0</v>
      </c>
      <c r="BK62" s="3">
        <v>0</v>
      </c>
      <c r="BL62" s="3">
        <v>0</v>
      </c>
      <c r="BM62" s="3">
        <v>0</v>
      </c>
      <c r="BN62" s="3">
        <v>0</v>
      </c>
      <c r="BO62" s="3">
        <v>0</v>
      </c>
    </row>
    <row r="63" spans="1:67" x14ac:dyDescent="0.25">
      <c r="A63" s="1" t="s">
        <v>20</v>
      </c>
      <c r="B63" s="1" t="s">
        <v>21</v>
      </c>
      <c r="C63" s="1" t="s">
        <v>22</v>
      </c>
      <c r="D63" s="3">
        <v>1</v>
      </c>
      <c r="E63" s="1">
        <v>2048</v>
      </c>
      <c r="F63" s="1" t="s">
        <v>23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32.95975679208</v>
      </c>
      <c r="S63" s="3">
        <v>0</v>
      </c>
      <c r="T63" s="3">
        <v>0</v>
      </c>
      <c r="U63" s="3">
        <v>968.11572829148997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1301.08657973804</v>
      </c>
      <c r="AF63" s="3">
        <v>308.48773398041999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0</v>
      </c>
      <c r="BF63" s="3">
        <v>0</v>
      </c>
      <c r="BG63" s="3">
        <v>0</v>
      </c>
      <c r="BH63" s="3">
        <v>0</v>
      </c>
      <c r="BI63" s="3">
        <v>0</v>
      </c>
      <c r="BJ63" s="3">
        <v>0</v>
      </c>
      <c r="BK63" s="3">
        <v>0</v>
      </c>
      <c r="BL63" s="3">
        <v>0</v>
      </c>
      <c r="BM63" s="3">
        <v>0</v>
      </c>
      <c r="BN63" s="3">
        <v>0</v>
      </c>
      <c r="BO63" s="3">
        <v>0</v>
      </c>
    </row>
    <row r="64" spans="1:67" x14ac:dyDescent="0.25">
      <c r="A64" s="1" t="s">
        <v>20</v>
      </c>
      <c r="B64" s="1" t="s">
        <v>21</v>
      </c>
      <c r="C64" s="1" t="s">
        <v>22</v>
      </c>
      <c r="D64" s="3">
        <v>1</v>
      </c>
      <c r="E64" s="1">
        <v>2049</v>
      </c>
      <c r="F64" s="1" t="s">
        <v>23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32.945481901619999</v>
      </c>
      <c r="S64" s="3">
        <v>0</v>
      </c>
      <c r="T64" s="3">
        <v>0</v>
      </c>
      <c r="U64" s="3">
        <v>949.31630417097006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1296.4800024865201</v>
      </c>
      <c r="AF64" s="3">
        <v>306.59999956115001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0</v>
      </c>
      <c r="BF64" s="3">
        <v>0</v>
      </c>
      <c r="BG64" s="3">
        <v>0</v>
      </c>
      <c r="BH64" s="3">
        <v>0</v>
      </c>
      <c r="BI64" s="3">
        <v>0</v>
      </c>
      <c r="BJ64" s="3">
        <v>0</v>
      </c>
      <c r="BK64" s="3">
        <v>0</v>
      </c>
      <c r="BL64" s="3">
        <v>0</v>
      </c>
      <c r="BM64" s="3">
        <v>0</v>
      </c>
      <c r="BN64" s="3">
        <v>0</v>
      </c>
      <c r="BO64" s="3">
        <v>0</v>
      </c>
    </row>
    <row r="66" spans="1:5" x14ac:dyDescent="0.25">
      <c r="B66" s="13" t="s">
        <v>4</v>
      </c>
      <c r="C66" s="13"/>
      <c r="D66" s="13"/>
    </row>
    <row r="67" spans="1:5" x14ac:dyDescent="0.25">
      <c r="B67" t="s">
        <v>85</v>
      </c>
      <c r="C67" t="s">
        <v>86</v>
      </c>
      <c r="D67" t="s">
        <v>87</v>
      </c>
      <c r="E67" t="s">
        <v>103</v>
      </c>
    </row>
    <row r="68" spans="1:5" x14ac:dyDescent="0.25">
      <c r="A68">
        <v>2020</v>
      </c>
      <c r="B68">
        <v>3099.299</v>
      </c>
      <c r="C68">
        <v>1064.597</v>
      </c>
      <c r="D68">
        <v>1896.0229999999999</v>
      </c>
      <c r="E68" s="5">
        <f>SUM(B68:D68)</f>
        <v>6059.9189999999999</v>
      </c>
    </row>
    <row r="69" spans="1:5" x14ac:dyDescent="0.25">
      <c r="A69">
        <f>A68+1</f>
        <v>2021</v>
      </c>
      <c r="B69">
        <v>3075.6790000000001</v>
      </c>
      <c r="C69">
        <v>1053.1510000000001</v>
      </c>
      <c r="D69">
        <v>1908.3340000000001</v>
      </c>
      <c r="E69" s="5">
        <f t="shared" ref="E69:E97" si="4">SUM(B69:D69)</f>
        <v>6037.1639999999998</v>
      </c>
    </row>
    <row r="70" spans="1:5" x14ac:dyDescent="0.25">
      <c r="A70">
        <f t="shared" ref="A70:A97" si="5">A69+1</f>
        <v>2022</v>
      </c>
      <c r="B70">
        <v>3118.9969999999998</v>
      </c>
      <c r="C70">
        <v>1069.183</v>
      </c>
      <c r="D70">
        <v>1966.9</v>
      </c>
      <c r="E70" s="5">
        <f t="shared" si="4"/>
        <v>6155.08</v>
      </c>
    </row>
    <row r="71" spans="1:5" x14ac:dyDescent="0.25">
      <c r="A71">
        <f t="shared" si="5"/>
        <v>2023</v>
      </c>
      <c r="B71">
        <v>3149.8139999999999</v>
      </c>
      <c r="C71">
        <v>1080.152</v>
      </c>
      <c r="D71">
        <v>1963.9110000000001</v>
      </c>
      <c r="E71" s="5">
        <f t="shared" si="4"/>
        <v>6193.8770000000004</v>
      </c>
    </row>
    <row r="72" spans="1:5" x14ac:dyDescent="0.25">
      <c r="A72">
        <f t="shared" si="5"/>
        <v>2024</v>
      </c>
      <c r="B72">
        <v>3154.6660000000002</v>
      </c>
      <c r="C72">
        <v>1078.7650000000001</v>
      </c>
      <c r="D72">
        <v>1941.7919999999999</v>
      </c>
      <c r="E72" s="5">
        <f t="shared" si="4"/>
        <v>6175.223</v>
      </c>
    </row>
    <row r="73" spans="1:5" x14ac:dyDescent="0.25">
      <c r="A73">
        <f t="shared" si="5"/>
        <v>2025</v>
      </c>
      <c r="B73">
        <v>3145.96</v>
      </c>
      <c r="C73">
        <v>1081.796</v>
      </c>
      <c r="D73">
        <v>1933.568</v>
      </c>
      <c r="E73" s="5">
        <f t="shared" si="4"/>
        <v>6161.3240000000005</v>
      </c>
    </row>
    <row r="74" spans="1:5" x14ac:dyDescent="0.25">
      <c r="A74">
        <f t="shared" si="5"/>
        <v>2026</v>
      </c>
      <c r="B74">
        <v>3133.5059999999999</v>
      </c>
      <c r="C74">
        <v>1078.3610000000001</v>
      </c>
      <c r="D74">
        <v>1933.1559999999999</v>
      </c>
      <c r="E74" s="5">
        <f t="shared" si="4"/>
        <v>6145.0230000000001</v>
      </c>
    </row>
    <row r="75" spans="1:5" x14ac:dyDescent="0.25">
      <c r="A75">
        <f t="shared" si="5"/>
        <v>2027</v>
      </c>
      <c r="B75">
        <v>3122.056</v>
      </c>
      <c r="C75">
        <v>1072.799</v>
      </c>
      <c r="D75">
        <v>1937.472</v>
      </c>
      <c r="E75" s="5">
        <f t="shared" si="4"/>
        <v>6132.3269999999993</v>
      </c>
    </row>
    <row r="76" spans="1:5" x14ac:dyDescent="0.25">
      <c r="A76">
        <f t="shared" si="5"/>
        <v>2028</v>
      </c>
      <c r="B76">
        <v>3087.3580000000002</v>
      </c>
      <c r="C76">
        <v>1058.3009999999999</v>
      </c>
      <c r="D76">
        <v>1974.9069999999999</v>
      </c>
      <c r="E76" s="5">
        <f t="shared" si="4"/>
        <v>6120.5659999999998</v>
      </c>
    </row>
    <row r="77" spans="1:5" x14ac:dyDescent="0.25">
      <c r="A77">
        <f t="shared" si="5"/>
        <v>2029</v>
      </c>
      <c r="B77">
        <v>3124.5439999999999</v>
      </c>
      <c r="C77">
        <v>1066.2739999999999</v>
      </c>
      <c r="D77">
        <v>1928.826</v>
      </c>
      <c r="E77" s="5">
        <f t="shared" si="4"/>
        <v>6119.6439999999993</v>
      </c>
    </row>
    <row r="78" spans="1:5" x14ac:dyDescent="0.25">
      <c r="A78">
        <f t="shared" si="5"/>
        <v>2030</v>
      </c>
      <c r="B78">
        <v>3117.047</v>
      </c>
      <c r="C78">
        <v>1070.4570000000001</v>
      </c>
      <c r="D78">
        <v>1920.6369999999999</v>
      </c>
      <c r="E78" s="5">
        <f t="shared" si="4"/>
        <v>6108.1409999999996</v>
      </c>
    </row>
    <row r="79" spans="1:5" x14ac:dyDescent="0.25">
      <c r="A79">
        <f t="shared" si="5"/>
        <v>2031</v>
      </c>
      <c r="B79">
        <v>3116.2449999999999</v>
      </c>
      <c r="C79">
        <v>1070.424</v>
      </c>
      <c r="D79">
        <v>1914.3130000000001</v>
      </c>
      <c r="E79" s="5">
        <f t="shared" si="4"/>
        <v>6100.982</v>
      </c>
    </row>
    <row r="80" spans="1:5" x14ac:dyDescent="0.25">
      <c r="A80">
        <f t="shared" si="5"/>
        <v>2032</v>
      </c>
      <c r="B80">
        <v>3110.17</v>
      </c>
      <c r="C80">
        <v>1069.127</v>
      </c>
      <c r="D80">
        <v>1913.0840000000001</v>
      </c>
      <c r="E80" s="5">
        <f t="shared" si="4"/>
        <v>6092.3810000000003</v>
      </c>
    </row>
    <row r="81" spans="1:5" x14ac:dyDescent="0.25">
      <c r="A81">
        <f t="shared" si="5"/>
        <v>2033</v>
      </c>
      <c r="B81">
        <v>3086.6390000000001</v>
      </c>
      <c r="C81">
        <v>1057.673</v>
      </c>
      <c r="D81">
        <v>1944.405</v>
      </c>
      <c r="E81" s="5">
        <f t="shared" si="4"/>
        <v>6088.7169999999996</v>
      </c>
    </row>
    <row r="82" spans="1:5" x14ac:dyDescent="0.25">
      <c r="A82">
        <f t="shared" si="5"/>
        <v>2034</v>
      </c>
      <c r="B82">
        <v>3096.4319999999998</v>
      </c>
      <c r="C82">
        <v>1059.69</v>
      </c>
      <c r="D82">
        <v>1927.952</v>
      </c>
      <c r="E82" s="5">
        <f t="shared" si="4"/>
        <v>6084.0739999999996</v>
      </c>
    </row>
    <row r="83" spans="1:5" x14ac:dyDescent="0.25">
      <c r="A83">
        <f t="shared" si="5"/>
        <v>2035</v>
      </c>
      <c r="B83">
        <v>3106.3270000000002</v>
      </c>
      <c r="C83">
        <v>1058.692</v>
      </c>
      <c r="D83">
        <v>1916.431</v>
      </c>
      <c r="E83" s="5">
        <f t="shared" si="4"/>
        <v>6081.4500000000007</v>
      </c>
    </row>
    <row r="84" spans="1:5" x14ac:dyDescent="0.25">
      <c r="A84">
        <f t="shared" si="5"/>
        <v>2036</v>
      </c>
      <c r="B84">
        <v>3108.86</v>
      </c>
      <c r="C84">
        <v>1067.1410000000001</v>
      </c>
      <c r="D84">
        <v>1900.74</v>
      </c>
      <c r="E84" s="5">
        <f t="shared" si="4"/>
        <v>6076.741</v>
      </c>
    </row>
    <row r="85" spans="1:5" x14ac:dyDescent="0.25">
      <c r="A85">
        <f t="shared" si="5"/>
        <v>2037</v>
      </c>
      <c r="B85">
        <v>3100.681</v>
      </c>
      <c r="C85">
        <v>1064.4860000000001</v>
      </c>
      <c r="D85">
        <v>1911.0709999999999</v>
      </c>
      <c r="E85" s="5">
        <f t="shared" si="4"/>
        <v>6076.2380000000003</v>
      </c>
    </row>
    <row r="86" spans="1:5" x14ac:dyDescent="0.25">
      <c r="A86">
        <f t="shared" si="5"/>
        <v>2038</v>
      </c>
      <c r="B86">
        <v>3094.9949999999999</v>
      </c>
      <c r="C86">
        <v>1060.8610000000001</v>
      </c>
      <c r="D86">
        <v>1918.6179999999999</v>
      </c>
      <c r="E86" s="5">
        <f t="shared" si="4"/>
        <v>6074.4740000000002</v>
      </c>
    </row>
    <row r="87" spans="1:5" x14ac:dyDescent="0.25">
      <c r="A87">
        <f t="shared" si="5"/>
        <v>2039</v>
      </c>
      <c r="B87">
        <v>3080.1390000000001</v>
      </c>
      <c r="C87">
        <v>1053.671</v>
      </c>
      <c r="D87">
        <v>1938.972</v>
      </c>
      <c r="E87" s="5">
        <f t="shared" si="4"/>
        <v>6072.7820000000002</v>
      </c>
    </row>
    <row r="88" spans="1:5" x14ac:dyDescent="0.25">
      <c r="A88">
        <f t="shared" si="5"/>
        <v>2040</v>
      </c>
      <c r="B88">
        <v>3091.5050000000001</v>
      </c>
      <c r="C88">
        <v>1050.837</v>
      </c>
      <c r="D88">
        <v>1927.547</v>
      </c>
      <c r="E88" s="5">
        <f t="shared" si="4"/>
        <v>6069.889000000001</v>
      </c>
    </row>
    <row r="89" spans="1:5" x14ac:dyDescent="0.25">
      <c r="A89">
        <f t="shared" si="5"/>
        <v>2041</v>
      </c>
      <c r="B89">
        <v>3099.6480000000001</v>
      </c>
      <c r="C89">
        <v>1061.5809999999999</v>
      </c>
      <c r="D89">
        <v>1908.2180000000001</v>
      </c>
      <c r="E89" s="5">
        <f t="shared" si="4"/>
        <v>6069.4470000000001</v>
      </c>
    </row>
    <row r="90" spans="1:5" x14ac:dyDescent="0.25">
      <c r="A90">
        <f t="shared" si="5"/>
        <v>2042</v>
      </c>
      <c r="B90">
        <v>3100.8620000000001</v>
      </c>
      <c r="C90">
        <v>1062.1590000000001</v>
      </c>
      <c r="D90">
        <v>1903.184</v>
      </c>
      <c r="E90" s="5">
        <f t="shared" si="4"/>
        <v>6066.2050000000008</v>
      </c>
    </row>
    <row r="91" spans="1:5" x14ac:dyDescent="0.25">
      <c r="A91">
        <f t="shared" si="5"/>
        <v>2043</v>
      </c>
      <c r="B91">
        <v>3095.12</v>
      </c>
      <c r="C91">
        <v>1061.011</v>
      </c>
      <c r="D91">
        <v>1906.819</v>
      </c>
      <c r="E91" s="5">
        <f t="shared" si="4"/>
        <v>6062.9499999999989</v>
      </c>
    </row>
    <row r="92" spans="1:5" x14ac:dyDescent="0.25">
      <c r="A92">
        <f t="shared" si="5"/>
        <v>2044</v>
      </c>
      <c r="B92">
        <v>3075.37</v>
      </c>
      <c r="C92">
        <v>1050.643</v>
      </c>
      <c r="D92">
        <v>1931.4680000000001</v>
      </c>
      <c r="E92" s="5">
        <f t="shared" si="4"/>
        <v>6057.4809999999998</v>
      </c>
    </row>
    <row r="93" spans="1:5" x14ac:dyDescent="0.25">
      <c r="A93">
        <f t="shared" si="5"/>
        <v>2045</v>
      </c>
      <c r="B93">
        <v>3085.386</v>
      </c>
      <c r="C93">
        <v>1052.873</v>
      </c>
      <c r="D93">
        <v>1919.0139999999999</v>
      </c>
      <c r="E93" s="5">
        <f t="shared" si="4"/>
        <v>6057.2730000000001</v>
      </c>
    </row>
    <row r="94" spans="1:5" x14ac:dyDescent="0.25">
      <c r="A94">
        <f t="shared" si="5"/>
        <v>2046</v>
      </c>
      <c r="B94">
        <v>3094.328</v>
      </c>
      <c r="C94">
        <v>1051.5429999999999</v>
      </c>
      <c r="D94">
        <v>1907.0150000000001</v>
      </c>
      <c r="E94" s="5">
        <f t="shared" si="4"/>
        <v>6052.8860000000004</v>
      </c>
    </row>
    <row r="95" spans="1:5" x14ac:dyDescent="0.25">
      <c r="A95">
        <f t="shared" si="5"/>
        <v>2047</v>
      </c>
      <c r="B95">
        <v>3089.306</v>
      </c>
      <c r="C95">
        <v>1056.174</v>
      </c>
      <c r="D95">
        <v>1900.7260000000001</v>
      </c>
      <c r="E95" s="5">
        <f t="shared" si="4"/>
        <v>6046.2060000000001</v>
      </c>
    </row>
    <row r="96" spans="1:5" x14ac:dyDescent="0.25">
      <c r="A96">
        <f t="shared" si="5"/>
        <v>2048</v>
      </c>
      <c r="B96">
        <v>3091.3589999999999</v>
      </c>
      <c r="C96">
        <v>1059.03</v>
      </c>
      <c r="D96">
        <v>1887.8520000000001</v>
      </c>
      <c r="E96" s="5">
        <f t="shared" si="4"/>
        <v>6038.241</v>
      </c>
    </row>
    <row r="97" spans="1:5" x14ac:dyDescent="0.25">
      <c r="A97">
        <f t="shared" si="5"/>
        <v>2049</v>
      </c>
      <c r="B97">
        <v>3027.0920000000001</v>
      </c>
      <c r="C97">
        <v>1028.796</v>
      </c>
      <c r="D97">
        <v>1904.289</v>
      </c>
      <c r="E97" s="5">
        <f t="shared" si="4"/>
        <v>5960.1769999999997</v>
      </c>
    </row>
  </sheetData>
  <mergeCells count="3">
    <mergeCell ref="G1:K1"/>
    <mergeCell ref="M1:N1"/>
    <mergeCell ref="B66:D66"/>
  </mergeCells>
  <pageMargins left="0.7" right="0.7" top="0.75" bottom="0.75" header="0.3" footer="0.3"/>
  <pageSetup orientation="portrait" r:id="rId1"/>
  <headerFooter>
    <oddHeader>&amp;RKPSC Case No. 2019-0443 
Kentucky Industrial Utility Customers First Set of Data Requests 
Dated April 30, 2020 
Item No. 2  
Attachment 3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65"/>
  <sheetViews>
    <sheetView topLeftCell="M1" zoomScale="60" zoomScaleNormal="60" workbookViewId="0">
      <selection activeCell="AQ2" sqref="AQ2"/>
    </sheetView>
  </sheetViews>
  <sheetFormatPr defaultRowHeight="15" x14ac:dyDescent="0.25"/>
  <sheetData>
    <row r="1" spans="1:43" x14ac:dyDescent="0.25">
      <c r="A1" t="s">
        <v>98</v>
      </c>
    </row>
    <row r="2" spans="1:43" x14ac:dyDescent="0.25">
      <c r="R2" s="14" t="s">
        <v>100</v>
      </c>
      <c r="S2" s="14"/>
      <c r="T2" s="14"/>
      <c r="U2" s="14"/>
      <c r="V2" s="14"/>
      <c r="W2" s="14"/>
      <c r="X2" s="14"/>
      <c r="Z2" s="14" t="s">
        <v>91</v>
      </c>
      <c r="AA2" s="14"/>
      <c r="AB2" s="14"/>
      <c r="AC2" s="14"/>
      <c r="AD2" s="14"/>
      <c r="AE2" s="14"/>
      <c r="AF2" s="14"/>
      <c r="AH2" s="14" t="s">
        <v>102</v>
      </c>
      <c r="AI2" s="14"/>
      <c r="AJ2" s="14"/>
      <c r="AK2" s="14"/>
      <c r="AL2" s="14"/>
      <c r="AM2" s="14"/>
      <c r="AN2" s="14"/>
      <c r="AO2" t="s">
        <v>104</v>
      </c>
      <c r="AQ2" s="11">
        <v>2020</v>
      </c>
    </row>
    <row r="3" spans="1:43" x14ac:dyDescent="0.25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88</v>
      </c>
      <c r="J3" s="1" t="s">
        <v>89</v>
      </c>
      <c r="K3" s="1" t="s">
        <v>15</v>
      </c>
      <c r="M3" s="1" t="s">
        <v>16</v>
      </c>
      <c r="N3" s="1" t="s">
        <v>17</v>
      </c>
      <c r="Q3" s="1" t="s">
        <v>90</v>
      </c>
      <c r="R3" s="1" t="s">
        <v>92</v>
      </c>
      <c r="S3" s="1" t="s">
        <v>105</v>
      </c>
      <c r="T3" s="1" t="s">
        <v>106</v>
      </c>
      <c r="U3" s="1" t="s">
        <v>95</v>
      </c>
      <c r="V3" s="1" t="s">
        <v>96</v>
      </c>
      <c r="W3" s="1" t="s">
        <v>97</v>
      </c>
      <c r="X3" s="1" t="s">
        <v>99</v>
      </c>
      <c r="Z3" s="1" t="s">
        <v>92</v>
      </c>
      <c r="AA3" s="1" t="s">
        <v>107</v>
      </c>
      <c r="AB3" s="1" t="s">
        <v>108</v>
      </c>
      <c r="AC3" s="1" t="s">
        <v>109</v>
      </c>
      <c r="AD3" s="1" t="s">
        <v>110</v>
      </c>
      <c r="AE3" s="1" t="s">
        <v>101</v>
      </c>
      <c r="AF3" s="1" t="s">
        <v>99</v>
      </c>
      <c r="AH3" s="1" t="s">
        <v>92</v>
      </c>
      <c r="AI3" s="1" t="s">
        <v>93</v>
      </c>
      <c r="AJ3" s="1" t="s">
        <v>94</v>
      </c>
      <c r="AK3" s="1" t="s">
        <v>95</v>
      </c>
      <c r="AL3" s="1" t="s">
        <v>112</v>
      </c>
      <c r="AM3" s="1"/>
      <c r="AN3" s="1" t="s">
        <v>113</v>
      </c>
    </row>
    <row r="4" spans="1:43" x14ac:dyDescent="0.25">
      <c r="A4" s="1" t="s">
        <v>20</v>
      </c>
      <c r="B4" s="1" t="s">
        <v>21</v>
      </c>
      <c r="C4" s="1" t="s">
        <v>22</v>
      </c>
      <c r="D4" s="3">
        <v>1</v>
      </c>
      <c r="E4" s="1">
        <v>2020</v>
      </c>
      <c r="F4" s="7" t="s">
        <v>23</v>
      </c>
      <c r="G4" s="4">
        <v>3346.375</v>
      </c>
      <c r="H4" s="4">
        <v>3804.5806071091201</v>
      </c>
      <c r="I4" s="4">
        <v>6711.5513854982601</v>
      </c>
      <c r="J4" s="4">
        <v>5024.3683036402099</v>
      </c>
      <c r="K4" s="4">
        <v>464.79</v>
      </c>
      <c r="L4" s="6"/>
      <c r="M4" s="4">
        <v>111.84699999999999</v>
      </c>
      <c r="N4" s="4">
        <v>0</v>
      </c>
      <c r="P4" s="1">
        <v>2020</v>
      </c>
      <c r="Q4" s="5">
        <f t="shared" ref="Q4:Q33" si="0">(G4+H4)*0.5+(I4+J4)*0.15+K4+M4+N4</f>
        <v>5912.5027569253307</v>
      </c>
      <c r="R4" s="5">
        <f>(G4+H4)*0.5+(I4+J4)*0.15</f>
        <v>5335.865756925331</v>
      </c>
      <c r="S4" s="5">
        <f>K4</f>
        <v>464.79</v>
      </c>
      <c r="T4" s="5">
        <f>N4</f>
        <v>0</v>
      </c>
      <c r="W4">
        <v>0</v>
      </c>
      <c r="X4" s="5">
        <f>M4</f>
        <v>111.84699999999999</v>
      </c>
      <c r="AA4" s="5">
        <f>SUM(H36:P36)</f>
        <v>0</v>
      </c>
      <c r="AB4">
        <f>U36+V36</f>
        <v>0</v>
      </c>
      <c r="AC4">
        <f>AE36+AF36</f>
        <v>0</v>
      </c>
      <c r="AD4">
        <f>R36</f>
        <v>0</v>
      </c>
      <c r="AE4">
        <f>SUM(AG36:BO36)+SUM(W36:AD36)</f>
        <v>0</v>
      </c>
      <c r="AH4" s="5">
        <f t="shared" ref="AH4:AH33" si="1">R4+Z4</f>
        <v>5335.865756925331</v>
      </c>
      <c r="AI4" s="5">
        <f t="shared" ref="AI4:AI33" si="2">S4+AA4</f>
        <v>464.79</v>
      </c>
      <c r="AJ4" s="5">
        <f t="shared" ref="AJ4:AJ33" si="3">T4+AB4</f>
        <v>0</v>
      </c>
      <c r="AK4" s="5">
        <f t="shared" ref="AK4:AK33" si="4">U4+AC4</f>
        <v>0</v>
      </c>
      <c r="AL4" s="5">
        <f>V4+AD4+W4+AE4</f>
        <v>0</v>
      </c>
      <c r="AM4" s="5"/>
      <c r="AN4" s="5">
        <f t="shared" ref="AN4:AN5" si="5">IF(AO4-SUM(AH4:AM4)&lt;0,0,AO4-SUM(AH4:AM4))</f>
        <v>259.26324307466894</v>
      </c>
      <c r="AO4" s="5">
        <f>'ST Existing Units'!E68</f>
        <v>6059.9189999999999</v>
      </c>
    </row>
    <row r="5" spans="1:43" x14ac:dyDescent="0.25">
      <c r="A5" s="1" t="s">
        <v>20</v>
      </c>
      <c r="B5" s="1" t="s">
        <v>21</v>
      </c>
      <c r="C5" s="1" t="s">
        <v>22</v>
      </c>
      <c r="D5" s="3">
        <v>1</v>
      </c>
      <c r="E5" s="1">
        <v>2021</v>
      </c>
      <c r="F5" s="7" t="s">
        <v>23</v>
      </c>
      <c r="G5" s="4">
        <v>3402.7950000000001</v>
      </c>
      <c r="H5" s="4">
        <v>3401.2810552415099</v>
      </c>
      <c r="I5" s="4">
        <v>4398.0710028646599</v>
      </c>
      <c r="J5" s="4">
        <v>5439.1340132247897</v>
      </c>
      <c r="K5" s="4">
        <v>392.44499999999999</v>
      </c>
      <c r="L5" s="6"/>
      <c r="M5" s="4">
        <v>111.38</v>
      </c>
      <c r="N5" s="4">
        <v>0</v>
      </c>
      <c r="P5" s="1">
        <v>2021</v>
      </c>
      <c r="Q5" s="5">
        <f t="shared" si="0"/>
        <v>5381.4437800341721</v>
      </c>
      <c r="R5" s="5">
        <f t="shared" ref="R5:R33" si="6">(G5+H5)*0.5+(I5+J5)*0.15</f>
        <v>4877.6187800341722</v>
      </c>
      <c r="S5" s="5">
        <f t="shared" ref="S5:S33" si="7">K5</f>
        <v>392.44499999999999</v>
      </c>
      <c r="T5" s="5">
        <f t="shared" ref="T5:T33" si="8">N5</f>
        <v>0</v>
      </c>
      <c r="X5" s="5">
        <f t="shared" ref="X5:X33" si="9">M5</f>
        <v>111.38</v>
      </c>
      <c r="AA5" s="5">
        <f t="shared" ref="AA5:AA33" si="10">SUM(H37:P37)</f>
        <v>0</v>
      </c>
      <c r="AB5">
        <f t="shared" ref="AB5:AB33" si="11">U37+V37</f>
        <v>0</v>
      </c>
      <c r="AC5">
        <f t="shared" ref="AC5:AC33" si="12">AE37+AF37</f>
        <v>0</v>
      </c>
      <c r="AD5">
        <f t="shared" ref="AD5:AD33" si="13">R37</f>
        <v>0</v>
      </c>
      <c r="AE5">
        <f t="shared" ref="AE5:AE33" si="14">SUM(AG37:BO37)+SUM(W37:AD37)</f>
        <v>0</v>
      </c>
      <c r="AH5" s="5">
        <f t="shared" si="1"/>
        <v>4877.6187800341722</v>
      </c>
      <c r="AI5" s="5">
        <f t="shared" si="2"/>
        <v>392.44499999999999</v>
      </c>
      <c r="AJ5" s="5">
        <f t="shared" si="3"/>
        <v>0</v>
      </c>
      <c r="AK5" s="5">
        <f t="shared" si="4"/>
        <v>0</v>
      </c>
      <c r="AL5" s="5">
        <f t="shared" ref="AL5:AL33" si="15">V5+AD5+W5+AE5</f>
        <v>0</v>
      </c>
      <c r="AM5" s="5"/>
      <c r="AN5" s="5">
        <f t="shared" si="5"/>
        <v>767.10021996582782</v>
      </c>
      <c r="AO5" s="5">
        <f>'ST Existing Units'!E69</f>
        <v>6037.1639999999998</v>
      </c>
    </row>
    <row r="6" spans="1:43" x14ac:dyDescent="0.25">
      <c r="A6" s="1" t="s">
        <v>20</v>
      </c>
      <c r="B6" s="1" t="s">
        <v>21</v>
      </c>
      <c r="C6" s="1" t="s">
        <v>22</v>
      </c>
      <c r="D6" s="3">
        <v>1</v>
      </c>
      <c r="E6" s="1">
        <v>2022</v>
      </c>
      <c r="F6" s="7" t="s">
        <v>23</v>
      </c>
      <c r="G6" s="4">
        <v>3662.3449999999998</v>
      </c>
      <c r="H6" s="4">
        <v>4375.8100000000004</v>
      </c>
      <c r="I6" s="4">
        <v>6720.2376774854301</v>
      </c>
      <c r="J6" s="4">
        <v>5007.0524441562202</v>
      </c>
      <c r="K6" s="4">
        <v>322.56</v>
      </c>
      <c r="L6" s="6"/>
      <c r="M6" s="4">
        <v>111.009</v>
      </c>
      <c r="N6" s="4">
        <v>45.185264036710002</v>
      </c>
      <c r="P6" s="1">
        <v>2022</v>
      </c>
      <c r="Q6" s="5">
        <f t="shared" si="0"/>
        <v>6256.9252822829576</v>
      </c>
      <c r="R6" s="5">
        <f t="shared" si="6"/>
        <v>5778.1710182462475</v>
      </c>
      <c r="S6" s="5">
        <f t="shared" si="7"/>
        <v>322.56</v>
      </c>
      <c r="T6" s="5">
        <f t="shared" si="8"/>
        <v>45.185264036710002</v>
      </c>
      <c r="X6" s="5">
        <f t="shared" si="9"/>
        <v>111.009</v>
      </c>
      <c r="AA6" s="5">
        <f t="shared" si="10"/>
        <v>0</v>
      </c>
      <c r="AB6">
        <f t="shared" si="11"/>
        <v>0</v>
      </c>
      <c r="AC6">
        <f t="shared" si="12"/>
        <v>0</v>
      </c>
      <c r="AD6">
        <f t="shared" si="13"/>
        <v>0</v>
      </c>
      <c r="AE6">
        <f t="shared" si="14"/>
        <v>16.000000006089998</v>
      </c>
      <c r="AH6" s="5">
        <f t="shared" si="1"/>
        <v>5778.1710182462475</v>
      </c>
      <c r="AI6" s="5">
        <f t="shared" si="2"/>
        <v>322.56</v>
      </c>
      <c r="AJ6" s="5">
        <f t="shared" si="3"/>
        <v>45.185264036710002</v>
      </c>
      <c r="AK6" s="5">
        <f t="shared" si="4"/>
        <v>0</v>
      </c>
      <c r="AL6" s="5">
        <f t="shared" si="15"/>
        <v>16.000000006089998</v>
      </c>
      <c r="AM6" s="5"/>
      <c r="AN6" s="5">
        <f>IF(AO6-SUM(AH6:AM6)&lt;0,0,AO6-SUM(AH6:AM6))</f>
        <v>0</v>
      </c>
      <c r="AO6" s="5">
        <f>'ST Existing Units'!E70</f>
        <v>6155.08</v>
      </c>
    </row>
    <row r="7" spans="1:43" x14ac:dyDescent="0.25">
      <c r="A7" s="1" t="s">
        <v>20</v>
      </c>
      <c r="B7" s="1" t="s">
        <v>21</v>
      </c>
      <c r="C7" s="1" t="s">
        <v>22</v>
      </c>
      <c r="D7" s="3">
        <v>1</v>
      </c>
      <c r="E7" s="1">
        <v>2023</v>
      </c>
      <c r="F7" s="7" t="s">
        <v>23</v>
      </c>
      <c r="G7" s="4">
        <v>4289.2511427999998</v>
      </c>
      <c r="H7" s="4">
        <v>4619.3209999999999</v>
      </c>
      <c r="I7" s="4">
        <v>0</v>
      </c>
      <c r="J7" s="4">
        <v>0</v>
      </c>
      <c r="K7" s="4">
        <v>301.69499999999999</v>
      </c>
      <c r="L7" s="6"/>
      <c r="M7" s="4">
        <v>110.73099999999999</v>
      </c>
      <c r="N7" s="4">
        <v>44.959337717750003</v>
      </c>
      <c r="P7" s="1">
        <v>2023</v>
      </c>
      <c r="Q7" s="5">
        <f t="shared" si="0"/>
        <v>4911.6714091177491</v>
      </c>
      <c r="R7" s="5">
        <f t="shared" si="6"/>
        <v>4454.2860713999999</v>
      </c>
      <c r="S7" s="5">
        <f t="shared" si="7"/>
        <v>301.69499999999999</v>
      </c>
      <c r="T7" s="5">
        <f t="shared" si="8"/>
        <v>44.959337717750003</v>
      </c>
      <c r="X7" s="5">
        <f t="shared" si="9"/>
        <v>110.73099999999999</v>
      </c>
      <c r="AA7" s="5">
        <f t="shared" si="10"/>
        <v>0</v>
      </c>
      <c r="AB7">
        <f t="shared" si="11"/>
        <v>210.95917870740001</v>
      </c>
      <c r="AC7">
        <f t="shared" si="12"/>
        <v>0</v>
      </c>
      <c r="AD7">
        <f t="shared" si="13"/>
        <v>3.6606091097000002</v>
      </c>
      <c r="AE7">
        <f t="shared" si="14"/>
        <v>29.500000027540001</v>
      </c>
      <c r="AH7" s="5">
        <f t="shared" si="1"/>
        <v>4454.2860713999999</v>
      </c>
      <c r="AI7" s="5">
        <f t="shared" si="2"/>
        <v>301.69499999999999</v>
      </c>
      <c r="AJ7" s="5">
        <f t="shared" si="3"/>
        <v>255.91851642515002</v>
      </c>
      <c r="AK7" s="5">
        <f t="shared" si="4"/>
        <v>0</v>
      </c>
      <c r="AL7" s="5">
        <f t="shared" si="15"/>
        <v>33.160609137240002</v>
      </c>
      <c r="AM7" s="5"/>
      <c r="AN7" s="5">
        <f t="shared" ref="AN7:AN33" si="16">IF(AO7-SUM(AH7:AM7)&lt;0,0,AO7-SUM(AH7:AM7))</f>
        <v>1148.816803037611</v>
      </c>
      <c r="AO7" s="5">
        <f>'ST Existing Units'!E71</f>
        <v>6193.8770000000004</v>
      </c>
    </row>
    <row r="8" spans="1:43" x14ac:dyDescent="0.25">
      <c r="A8" s="1" t="s">
        <v>20</v>
      </c>
      <c r="B8" s="1" t="s">
        <v>21</v>
      </c>
      <c r="C8" s="1" t="s">
        <v>22</v>
      </c>
      <c r="D8" s="3">
        <v>1</v>
      </c>
      <c r="E8" s="1">
        <v>2024</v>
      </c>
      <c r="F8" s="7" t="s">
        <v>23</v>
      </c>
      <c r="G8" s="4">
        <v>4226.12</v>
      </c>
      <c r="H8" s="4">
        <v>4036.00847335552</v>
      </c>
      <c r="I8" s="4">
        <v>0</v>
      </c>
      <c r="J8" s="4">
        <v>0</v>
      </c>
      <c r="K8" s="4">
        <v>301.755</v>
      </c>
      <c r="L8" s="6"/>
      <c r="M8" s="4">
        <v>110.246</v>
      </c>
      <c r="N8" s="4">
        <v>44.809985643099999</v>
      </c>
      <c r="P8" s="1">
        <v>2024</v>
      </c>
      <c r="Q8" s="5">
        <f t="shared" si="0"/>
        <v>4587.8752223208603</v>
      </c>
      <c r="R8" s="5">
        <f t="shared" si="6"/>
        <v>4131.0642366777602</v>
      </c>
      <c r="S8" s="5">
        <f t="shared" si="7"/>
        <v>301.755</v>
      </c>
      <c r="T8" s="5">
        <f t="shared" si="8"/>
        <v>44.809985643099999</v>
      </c>
      <c r="X8" s="5">
        <f t="shared" si="9"/>
        <v>110.246</v>
      </c>
      <c r="AA8" s="5">
        <f t="shared" si="10"/>
        <v>0</v>
      </c>
      <c r="AB8">
        <f t="shared" si="11"/>
        <v>537.84207127399998</v>
      </c>
      <c r="AC8">
        <f t="shared" si="12"/>
        <v>0</v>
      </c>
      <c r="AD8">
        <f t="shared" si="13"/>
        <v>5.4932927143499999</v>
      </c>
      <c r="AE8">
        <f t="shared" si="14"/>
        <v>58.199540141090004</v>
      </c>
      <c r="AH8" s="5">
        <f t="shared" si="1"/>
        <v>4131.0642366777602</v>
      </c>
      <c r="AI8" s="5">
        <f t="shared" si="2"/>
        <v>301.755</v>
      </c>
      <c r="AJ8" s="5">
        <f t="shared" si="3"/>
        <v>582.65205691710003</v>
      </c>
      <c r="AK8" s="5">
        <f t="shared" si="4"/>
        <v>0</v>
      </c>
      <c r="AL8" s="5">
        <f t="shared" si="15"/>
        <v>63.692832855440003</v>
      </c>
      <c r="AM8" s="5"/>
      <c r="AN8" s="5">
        <f t="shared" si="16"/>
        <v>1096.0588735496995</v>
      </c>
      <c r="AO8" s="5">
        <f>'ST Existing Units'!E72</f>
        <v>6175.223</v>
      </c>
    </row>
    <row r="9" spans="1:43" x14ac:dyDescent="0.25">
      <c r="A9" s="1" t="s">
        <v>20</v>
      </c>
      <c r="B9" s="1" t="s">
        <v>21</v>
      </c>
      <c r="C9" s="1" t="s">
        <v>22</v>
      </c>
      <c r="D9" s="3">
        <v>1</v>
      </c>
      <c r="E9" s="1">
        <v>2025</v>
      </c>
      <c r="F9" s="7" t="s">
        <v>23</v>
      </c>
      <c r="G9" s="4">
        <v>3772.2950000000001</v>
      </c>
      <c r="H9" s="4">
        <v>4533.9960000000001</v>
      </c>
      <c r="I9" s="4">
        <v>0</v>
      </c>
      <c r="J9" s="4">
        <v>0</v>
      </c>
      <c r="K9" s="4">
        <v>269.61</v>
      </c>
      <c r="L9" s="6"/>
      <c r="M9" s="4">
        <v>110.102</v>
      </c>
      <c r="N9" s="4">
        <v>44.510868335279902</v>
      </c>
      <c r="P9" s="1">
        <v>2025</v>
      </c>
      <c r="Q9" s="5">
        <f t="shared" si="0"/>
        <v>4577.3683683352801</v>
      </c>
      <c r="R9" s="5">
        <f t="shared" si="6"/>
        <v>4153.1455000000005</v>
      </c>
      <c r="S9" s="5">
        <f t="shared" si="7"/>
        <v>269.61</v>
      </c>
      <c r="T9" s="5">
        <f t="shared" si="8"/>
        <v>44.510868335279902</v>
      </c>
      <c r="X9" s="5">
        <f t="shared" si="9"/>
        <v>110.102</v>
      </c>
      <c r="AA9" s="5">
        <f t="shared" si="10"/>
        <v>0</v>
      </c>
      <c r="AB9">
        <f t="shared" si="11"/>
        <v>527.39794676380006</v>
      </c>
      <c r="AC9">
        <f t="shared" si="12"/>
        <v>0</v>
      </c>
      <c r="AD9">
        <f t="shared" si="13"/>
        <v>5.4909136602000004</v>
      </c>
      <c r="AE9">
        <f t="shared" si="14"/>
        <v>55.490540116790001</v>
      </c>
      <c r="AH9" s="5">
        <f t="shared" si="1"/>
        <v>4153.1455000000005</v>
      </c>
      <c r="AI9" s="5">
        <f t="shared" si="2"/>
        <v>269.61</v>
      </c>
      <c r="AJ9" s="5">
        <f t="shared" si="3"/>
        <v>571.90881509908002</v>
      </c>
      <c r="AK9" s="5">
        <f t="shared" si="4"/>
        <v>0</v>
      </c>
      <c r="AL9" s="5">
        <f t="shared" si="15"/>
        <v>60.981453776990001</v>
      </c>
      <c r="AM9" s="5"/>
      <c r="AN9" s="5">
        <f t="shared" si="16"/>
        <v>1105.6782311239303</v>
      </c>
      <c r="AO9" s="5">
        <f>'ST Existing Units'!E73</f>
        <v>6161.3240000000005</v>
      </c>
    </row>
    <row r="10" spans="1:43" x14ac:dyDescent="0.25">
      <c r="A10" s="1" t="s">
        <v>20</v>
      </c>
      <c r="B10" s="1" t="s">
        <v>21</v>
      </c>
      <c r="C10" s="1" t="s">
        <v>22</v>
      </c>
      <c r="D10" s="3">
        <v>1</v>
      </c>
      <c r="E10" s="1">
        <v>2026</v>
      </c>
      <c r="F10" s="7" t="s">
        <v>23</v>
      </c>
      <c r="G10" s="4">
        <v>4088.6550000000002</v>
      </c>
      <c r="H10" s="4">
        <v>4507.5280000000002</v>
      </c>
      <c r="I10" s="4">
        <v>0</v>
      </c>
      <c r="J10" s="4">
        <v>0</v>
      </c>
      <c r="K10" s="4">
        <v>269.685</v>
      </c>
      <c r="L10" s="6"/>
      <c r="M10" s="4">
        <v>109.759</v>
      </c>
      <c r="N10" s="4">
        <v>44.288314002580002</v>
      </c>
      <c r="P10" s="1">
        <v>2026</v>
      </c>
      <c r="Q10" s="5">
        <f t="shared" si="0"/>
        <v>4721.8238140025805</v>
      </c>
      <c r="R10" s="5">
        <f t="shared" si="6"/>
        <v>4298.0915000000005</v>
      </c>
      <c r="S10" s="5">
        <f t="shared" si="7"/>
        <v>269.685</v>
      </c>
      <c r="T10" s="5">
        <f t="shared" si="8"/>
        <v>44.288314002580002</v>
      </c>
      <c r="X10" s="5">
        <f t="shared" si="9"/>
        <v>109.759</v>
      </c>
      <c r="AA10" s="5">
        <f t="shared" si="10"/>
        <v>0</v>
      </c>
      <c r="AB10">
        <f t="shared" si="11"/>
        <v>527.39794676324993</v>
      </c>
      <c r="AC10">
        <f t="shared" si="12"/>
        <v>0</v>
      </c>
      <c r="AD10">
        <f t="shared" si="13"/>
        <v>5.4909136635299998</v>
      </c>
      <c r="AE10">
        <f t="shared" si="14"/>
        <v>52.256540109170004</v>
      </c>
      <c r="AH10" s="5">
        <f t="shared" si="1"/>
        <v>4298.0915000000005</v>
      </c>
      <c r="AI10" s="5">
        <f t="shared" si="2"/>
        <v>269.685</v>
      </c>
      <c r="AJ10" s="5">
        <f t="shared" si="3"/>
        <v>571.68626076582996</v>
      </c>
      <c r="AK10" s="5">
        <f t="shared" si="4"/>
        <v>0</v>
      </c>
      <c r="AL10" s="5">
        <f t="shared" si="15"/>
        <v>57.747453772700005</v>
      </c>
      <c r="AM10" s="5"/>
      <c r="AN10" s="5">
        <f t="shared" si="16"/>
        <v>947.81278546146859</v>
      </c>
      <c r="AO10" s="5">
        <f>'ST Existing Units'!E74</f>
        <v>6145.0230000000001</v>
      </c>
    </row>
    <row r="11" spans="1:43" x14ac:dyDescent="0.25">
      <c r="A11" s="1" t="s">
        <v>20</v>
      </c>
      <c r="B11" s="1" t="s">
        <v>21</v>
      </c>
      <c r="C11" s="1" t="s">
        <v>22</v>
      </c>
      <c r="D11" s="3">
        <v>1</v>
      </c>
      <c r="E11" s="1">
        <v>2027</v>
      </c>
      <c r="F11" s="7" t="s">
        <v>23</v>
      </c>
      <c r="G11" s="4">
        <v>4116.8950000000004</v>
      </c>
      <c r="H11" s="4">
        <v>4029.1795627318402</v>
      </c>
      <c r="I11" s="4">
        <v>0</v>
      </c>
      <c r="J11" s="4">
        <v>0</v>
      </c>
      <c r="K11" s="4">
        <v>218.80500000000001</v>
      </c>
      <c r="L11" s="6"/>
      <c r="M11" s="4">
        <v>109.51900000000001</v>
      </c>
      <c r="N11" s="4">
        <v>44.066872437420002</v>
      </c>
      <c r="P11" s="1">
        <v>2027</v>
      </c>
      <c r="Q11" s="5">
        <f t="shared" si="0"/>
        <v>4445.428153803341</v>
      </c>
      <c r="R11" s="5">
        <f t="shared" si="6"/>
        <v>4073.0372813659205</v>
      </c>
      <c r="S11" s="5">
        <f t="shared" si="7"/>
        <v>218.80500000000001</v>
      </c>
      <c r="T11" s="5">
        <f t="shared" si="8"/>
        <v>44.066872437420002</v>
      </c>
      <c r="X11" s="5">
        <f t="shared" si="9"/>
        <v>109.51900000000001</v>
      </c>
      <c r="AA11" s="5">
        <f t="shared" si="10"/>
        <v>0</v>
      </c>
      <c r="AB11">
        <f t="shared" si="11"/>
        <v>527.3979467652</v>
      </c>
      <c r="AC11">
        <f t="shared" si="12"/>
        <v>0</v>
      </c>
      <c r="AD11">
        <f t="shared" si="13"/>
        <v>7.3212182157200001</v>
      </c>
      <c r="AE11">
        <f t="shared" si="14"/>
        <v>48.612540086220001</v>
      </c>
      <c r="AH11" s="5">
        <f t="shared" si="1"/>
        <v>4073.0372813659205</v>
      </c>
      <c r="AI11" s="5">
        <f t="shared" si="2"/>
        <v>218.80500000000001</v>
      </c>
      <c r="AJ11" s="5">
        <f t="shared" si="3"/>
        <v>571.46481920261999</v>
      </c>
      <c r="AK11" s="5">
        <f t="shared" si="4"/>
        <v>0</v>
      </c>
      <c r="AL11" s="5">
        <f t="shared" si="15"/>
        <v>55.933758301940003</v>
      </c>
      <c r="AM11" s="5"/>
      <c r="AN11" s="5">
        <f t="shared" si="16"/>
        <v>1213.0861411295191</v>
      </c>
      <c r="AO11" s="5">
        <f>'ST Existing Units'!E75</f>
        <v>6132.3269999999993</v>
      </c>
    </row>
    <row r="12" spans="1:43" x14ac:dyDescent="0.25">
      <c r="A12" s="1" t="s">
        <v>20</v>
      </c>
      <c r="B12" s="1" t="s">
        <v>21</v>
      </c>
      <c r="C12" s="1" t="s">
        <v>22</v>
      </c>
      <c r="D12" s="3">
        <v>1</v>
      </c>
      <c r="E12" s="1">
        <v>2028</v>
      </c>
      <c r="F12" s="7" t="s">
        <v>23</v>
      </c>
      <c r="G12" s="4">
        <v>2725.1696665821401</v>
      </c>
      <c r="H12" s="4">
        <v>2985.1678809075102</v>
      </c>
      <c r="I12" s="4">
        <v>0</v>
      </c>
      <c r="J12" s="4">
        <v>0</v>
      </c>
      <c r="K12" s="4">
        <v>226.27500000000001</v>
      </c>
      <c r="L12" s="6"/>
      <c r="M12" s="4">
        <v>109.194</v>
      </c>
      <c r="N12" s="4">
        <v>43.920485070879998</v>
      </c>
      <c r="P12" s="1">
        <v>2028</v>
      </c>
      <c r="Q12" s="5">
        <f t="shared" si="0"/>
        <v>3234.5582588157054</v>
      </c>
      <c r="R12" s="5">
        <f t="shared" si="6"/>
        <v>2855.1687737448251</v>
      </c>
      <c r="S12" s="5">
        <f t="shared" si="7"/>
        <v>226.27500000000001</v>
      </c>
      <c r="T12" s="5">
        <f t="shared" si="8"/>
        <v>43.920485070879998</v>
      </c>
      <c r="X12" s="5">
        <f t="shared" si="9"/>
        <v>109.194</v>
      </c>
      <c r="AA12" s="5">
        <f t="shared" si="10"/>
        <v>0</v>
      </c>
      <c r="AB12">
        <f t="shared" si="11"/>
        <v>537.84207128119999</v>
      </c>
      <c r="AC12">
        <f t="shared" si="12"/>
        <v>325.27164493430001</v>
      </c>
      <c r="AD12">
        <f t="shared" si="13"/>
        <v>7.3243902854399998</v>
      </c>
      <c r="AE12">
        <f t="shared" si="14"/>
        <v>44.712540138819996</v>
      </c>
      <c r="AH12" s="5">
        <f t="shared" si="1"/>
        <v>2855.1687737448251</v>
      </c>
      <c r="AI12" s="5">
        <f t="shared" si="2"/>
        <v>226.27500000000001</v>
      </c>
      <c r="AJ12" s="5">
        <f t="shared" si="3"/>
        <v>581.76255635207997</v>
      </c>
      <c r="AK12" s="5">
        <f t="shared" si="4"/>
        <v>325.27164493430001</v>
      </c>
      <c r="AL12" s="5">
        <f t="shared" si="15"/>
        <v>52.036930424259992</v>
      </c>
      <c r="AM12" s="5"/>
      <c r="AN12" s="5">
        <f t="shared" si="16"/>
        <v>2080.0510945445344</v>
      </c>
      <c r="AO12" s="5">
        <f>'ST Existing Units'!E76</f>
        <v>6120.5659999999998</v>
      </c>
    </row>
    <row r="13" spans="1:43" x14ac:dyDescent="0.25">
      <c r="A13" s="1" t="s">
        <v>20</v>
      </c>
      <c r="B13" s="1" t="s">
        <v>21</v>
      </c>
      <c r="C13" s="1" t="s">
        <v>22</v>
      </c>
      <c r="D13" s="3">
        <v>1</v>
      </c>
      <c r="E13" s="1">
        <v>2029</v>
      </c>
      <c r="F13" s="7" t="s">
        <v>23</v>
      </c>
      <c r="G13" s="4">
        <v>3137.4459522647799</v>
      </c>
      <c r="H13" s="4">
        <v>2898.1016665522402</v>
      </c>
      <c r="I13" s="4">
        <v>0</v>
      </c>
      <c r="J13" s="4">
        <v>0</v>
      </c>
      <c r="K13" s="4">
        <v>176.61</v>
      </c>
      <c r="L13" s="6"/>
      <c r="M13" s="4">
        <v>109.28400000000001</v>
      </c>
      <c r="N13" s="4">
        <v>43.627305395679997</v>
      </c>
      <c r="P13" s="1">
        <v>2029</v>
      </c>
      <c r="Q13" s="5">
        <f t="shared" si="0"/>
        <v>3347.2951148041902</v>
      </c>
      <c r="R13" s="5">
        <f t="shared" si="6"/>
        <v>3017.7738094085098</v>
      </c>
      <c r="S13" s="5">
        <f t="shared" si="7"/>
        <v>176.61</v>
      </c>
      <c r="T13" s="5">
        <f t="shared" si="8"/>
        <v>43.627305395679997</v>
      </c>
      <c r="X13" s="5">
        <f t="shared" si="9"/>
        <v>109.28400000000001</v>
      </c>
      <c r="AA13" s="5">
        <f t="shared" si="10"/>
        <v>0</v>
      </c>
      <c r="AB13">
        <f t="shared" si="11"/>
        <v>527.39794676065003</v>
      </c>
      <c r="AC13">
        <f t="shared" si="12"/>
        <v>324.12000062019001</v>
      </c>
      <c r="AD13">
        <f t="shared" si="13"/>
        <v>9.1515227736</v>
      </c>
      <c r="AE13">
        <f t="shared" si="14"/>
        <v>39.914121171920009</v>
      </c>
      <c r="AH13" s="5">
        <f t="shared" si="1"/>
        <v>3017.7738094085098</v>
      </c>
      <c r="AI13" s="5">
        <f t="shared" si="2"/>
        <v>176.61</v>
      </c>
      <c r="AJ13" s="5">
        <f t="shared" si="3"/>
        <v>571.02525215633</v>
      </c>
      <c r="AK13" s="5">
        <f t="shared" si="4"/>
        <v>324.12000062019001</v>
      </c>
      <c r="AL13" s="5">
        <f t="shared" si="15"/>
        <v>49.065643945520009</v>
      </c>
      <c r="AM13" s="5"/>
      <c r="AN13" s="5">
        <f t="shared" si="16"/>
        <v>1981.0492938694497</v>
      </c>
      <c r="AO13" s="5">
        <f>'ST Existing Units'!E77</f>
        <v>6119.6439999999993</v>
      </c>
    </row>
    <row r="14" spans="1:43" x14ac:dyDescent="0.25">
      <c r="A14" s="1" t="s">
        <v>20</v>
      </c>
      <c r="B14" s="1" t="s">
        <v>21</v>
      </c>
      <c r="C14" s="1" t="s">
        <v>22</v>
      </c>
      <c r="D14" s="3">
        <v>1</v>
      </c>
      <c r="E14" s="1">
        <v>2030</v>
      </c>
      <c r="F14" s="7" t="s">
        <v>23</v>
      </c>
      <c r="G14" s="4">
        <v>3267.1392337081002</v>
      </c>
      <c r="H14" s="4">
        <v>2521.8333333130799</v>
      </c>
      <c r="I14" s="4">
        <v>0</v>
      </c>
      <c r="J14" s="4">
        <v>0</v>
      </c>
      <c r="K14" s="4">
        <v>163.86</v>
      </c>
      <c r="L14" s="6"/>
      <c r="M14" s="4">
        <v>109.072</v>
      </c>
      <c r="N14" s="4">
        <v>43.40916887361</v>
      </c>
      <c r="P14" s="1">
        <v>2030</v>
      </c>
      <c r="Q14" s="5">
        <f t="shared" si="0"/>
        <v>3210.8274523842001</v>
      </c>
      <c r="R14" s="5">
        <f t="shared" si="6"/>
        <v>2894.4862835105901</v>
      </c>
      <c r="S14" s="5">
        <f t="shared" si="7"/>
        <v>163.86</v>
      </c>
      <c r="T14" s="5">
        <f t="shared" si="8"/>
        <v>43.40916887361</v>
      </c>
      <c r="X14" s="5">
        <f t="shared" si="9"/>
        <v>109.072</v>
      </c>
      <c r="AA14" s="5">
        <f t="shared" si="10"/>
        <v>0</v>
      </c>
      <c r="AB14">
        <f t="shared" si="11"/>
        <v>527.39794676104998</v>
      </c>
      <c r="AC14">
        <f t="shared" si="12"/>
        <v>648.24000124325903</v>
      </c>
      <c r="AD14">
        <f t="shared" si="13"/>
        <v>10.981827326639999</v>
      </c>
      <c r="AE14">
        <f t="shared" si="14"/>
        <v>38.530540090500011</v>
      </c>
      <c r="AH14" s="5">
        <f t="shared" si="1"/>
        <v>2894.4862835105901</v>
      </c>
      <c r="AI14" s="5">
        <f t="shared" si="2"/>
        <v>163.86</v>
      </c>
      <c r="AJ14" s="5">
        <f t="shared" si="3"/>
        <v>570.80711563466002</v>
      </c>
      <c r="AK14" s="5">
        <f t="shared" si="4"/>
        <v>648.24000124325903</v>
      </c>
      <c r="AL14" s="5">
        <f t="shared" si="15"/>
        <v>49.512367417140013</v>
      </c>
      <c r="AM14" s="5"/>
      <c r="AN14" s="5">
        <f t="shared" si="16"/>
        <v>1781.2352321943499</v>
      </c>
      <c r="AO14" s="5">
        <f>'ST Existing Units'!E78</f>
        <v>6108.1409999999996</v>
      </c>
    </row>
    <row r="15" spans="1:43" x14ac:dyDescent="0.25">
      <c r="A15" s="1" t="s">
        <v>20</v>
      </c>
      <c r="B15" s="1" t="s">
        <v>21</v>
      </c>
      <c r="C15" s="1" t="s">
        <v>22</v>
      </c>
      <c r="D15" s="3">
        <v>1</v>
      </c>
      <c r="E15" s="1">
        <v>2031</v>
      </c>
      <c r="F15" s="7" t="s">
        <v>23</v>
      </c>
      <c r="G15" s="4">
        <v>2872.2799999220101</v>
      </c>
      <c r="H15" s="4">
        <v>3192.21294431673</v>
      </c>
      <c r="I15" s="4">
        <v>0</v>
      </c>
      <c r="J15" s="4">
        <v>0</v>
      </c>
      <c r="K15" s="4">
        <v>0</v>
      </c>
      <c r="L15" s="6"/>
      <c r="M15" s="4">
        <v>108.98</v>
      </c>
      <c r="N15" s="4">
        <v>43.192123029199998</v>
      </c>
      <c r="P15" s="1">
        <v>2031</v>
      </c>
      <c r="Q15" s="5">
        <f t="shared" si="0"/>
        <v>3184.4185951485701</v>
      </c>
      <c r="R15" s="5">
        <f t="shared" si="6"/>
        <v>3032.2464721193701</v>
      </c>
      <c r="S15" s="5">
        <f t="shared" si="7"/>
        <v>0</v>
      </c>
      <c r="T15" s="5">
        <f t="shared" si="8"/>
        <v>43.192123029199998</v>
      </c>
      <c r="X15" s="5">
        <f t="shared" si="9"/>
        <v>108.98</v>
      </c>
      <c r="AA15" s="5">
        <f t="shared" si="10"/>
        <v>72.143466002889994</v>
      </c>
      <c r="AB15">
        <f t="shared" si="11"/>
        <v>949.31630417591998</v>
      </c>
      <c r="AC15">
        <f t="shared" si="12"/>
        <v>648.24000124481995</v>
      </c>
      <c r="AD15">
        <f t="shared" si="13"/>
        <v>12.81213187933</v>
      </c>
      <c r="AE15">
        <f t="shared" si="14"/>
        <v>48.213117756270009</v>
      </c>
      <c r="AH15" s="5">
        <f t="shared" si="1"/>
        <v>3032.2464721193701</v>
      </c>
      <c r="AI15" s="5">
        <f t="shared" si="2"/>
        <v>72.143466002889994</v>
      </c>
      <c r="AJ15" s="5">
        <f t="shared" si="3"/>
        <v>992.50842720512003</v>
      </c>
      <c r="AK15" s="5">
        <f t="shared" si="4"/>
        <v>648.24000124481995</v>
      </c>
      <c r="AL15" s="5">
        <f t="shared" si="15"/>
        <v>61.025249635600005</v>
      </c>
      <c r="AM15" s="5"/>
      <c r="AN15" s="5">
        <f t="shared" si="16"/>
        <v>1294.8183837922006</v>
      </c>
      <c r="AO15" s="5">
        <f>'ST Existing Units'!E79</f>
        <v>6100.982</v>
      </c>
    </row>
    <row r="16" spans="1:43" x14ac:dyDescent="0.25">
      <c r="A16" s="1" t="s">
        <v>20</v>
      </c>
      <c r="B16" s="1" t="s">
        <v>21</v>
      </c>
      <c r="C16" s="1" t="s">
        <v>22</v>
      </c>
      <c r="D16" s="3">
        <v>1</v>
      </c>
      <c r="E16" s="1">
        <v>2032</v>
      </c>
      <c r="F16" s="7" t="s">
        <v>23</v>
      </c>
      <c r="G16" s="4">
        <v>3161.94242840167</v>
      </c>
      <c r="H16" s="4">
        <v>3087.6521537317299</v>
      </c>
      <c r="I16" s="4">
        <v>0</v>
      </c>
      <c r="J16" s="4">
        <v>0</v>
      </c>
      <c r="K16" s="4">
        <v>0</v>
      </c>
      <c r="L16" s="6"/>
      <c r="M16" s="4">
        <v>108.78400000000001</v>
      </c>
      <c r="N16" s="4">
        <v>43.04864153258</v>
      </c>
      <c r="P16" s="1">
        <v>2032</v>
      </c>
      <c r="Q16" s="5">
        <f t="shared" si="0"/>
        <v>3276.62993259928</v>
      </c>
      <c r="R16" s="5">
        <f t="shared" si="6"/>
        <v>3124.7972910666999</v>
      </c>
      <c r="S16" s="5">
        <f t="shared" si="7"/>
        <v>0</v>
      </c>
      <c r="T16" s="5">
        <f t="shared" si="8"/>
        <v>43.04864153258</v>
      </c>
      <c r="X16" s="5">
        <f t="shared" si="9"/>
        <v>108.78400000000001</v>
      </c>
      <c r="AA16" s="5">
        <f t="shared" si="10"/>
        <v>75.826168084800003</v>
      </c>
      <c r="AB16">
        <f t="shared" si="11"/>
        <v>968.11572828528006</v>
      </c>
      <c r="AC16">
        <f t="shared" si="12"/>
        <v>650.54328986901999</v>
      </c>
      <c r="AD16">
        <f t="shared" si="13"/>
        <v>12.81768299812</v>
      </c>
      <c r="AE16">
        <f t="shared" si="14"/>
        <v>44.733117766710002</v>
      </c>
      <c r="AH16" s="5">
        <f t="shared" si="1"/>
        <v>3124.7972910666999</v>
      </c>
      <c r="AI16" s="5">
        <f t="shared" si="2"/>
        <v>75.826168084800003</v>
      </c>
      <c r="AJ16" s="5">
        <f t="shared" si="3"/>
        <v>1011.16436981786</v>
      </c>
      <c r="AK16" s="5">
        <f t="shared" si="4"/>
        <v>650.54328986901999</v>
      </c>
      <c r="AL16" s="5">
        <f t="shared" si="15"/>
        <v>57.550800764830001</v>
      </c>
      <c r="AM16" s="5"/>
      <c r="AN16" s="5">
        <f t="shared" si="16"/>
        <v>1172.4990803967912</v>
      </c>
      <c r="AO16" s="5">
        <f>'ST Existing Units'!E80</f>
        <v>6092.3810000000003</v>
      </c>
    </row>
    <row r="17" spans="1:50" x14ac:dyDescent="0.25">
      <c r="A17" s="1" t="s">
        <v>20</v>
      </c>
      <c r="B17" s="1" t="s">
        <v>21</v>
      </c>
      <c r="C17" s="1" t="s">
        <v>22</v>
      </c>
      <c r="D17" s="3">
        <v>1</v>
      </c>
      <c r="E17" s="1">
        <v>2033</v>
      </c>
      <c r="F17" s="7" t="s">
        <v>23</v>
      </c>
      <c r="G17" s="4">
        <v>3268.2660908377502</v>
      </c>
      <c r="H17" s="4">
        <v>2706.8379999459598</v>
      </c>
      <c r="I17" s="4">
        <v>0</v>
      </c>
      <c r="J17" s="4">
        <v>0</v>
      </c>
      <c r="K17" s="4">
        <v>0</v>
      </c>
      <c r="L17" s="6"/>
      <c r="M17" s="4">
        <v>108.614</v>
      </c>
      <c r="N17" s="4">
        <v>42.761281610540003</v>
      </c>
      <c r="P17" s="1">
        <v>2033</v>
      </c>
      <c r="Q17" s="5">
        <f t="shared" si="0"/>
        <v>3138.9273270023955</v>
      </c>
      <c r="R17" s="5">
        <f t="shared" si="6"/>
        <v>2987.5520453918552</v>
      </c>
      <c r="S17" s="5">
        <f t="shared" si="7"/>
        <v>0</v>
      </c>
      <c r="T17" s="5">
        <f t="shared" si="8"/>
        <v>42.761281610540003</v>
      </c>
      <c r="X17" s="5">
        <f t="shared" si="9"/>
        <v>108.614</v>
      </c>
      <c r="AA17" s="5">
        <f t="shared" si="10"/>
        <v>73.665207606340005</v>
      </c>
      <c r="AB17">
        <f t="shared" si="11"/>
        <v>949.31630417034012</v>
      </c>
      <c r="AC17">
        <f t="shared" si="12"/>
        <v>648.24000124004101</v>
      </c>
      <c r="AD17">
        <f t="shared" si="13"/>
        <v>14.64243643368</v>
      </c>
      <c r="AE17">
        <f t="shared" si="14"/>
        <v>40.588117739799998</v>
      </c>
      <c r="AH17" s="5">
        <f t="shared" si="1"/>
        <v>2987.5520453918552</v>
      </c>
      <c r="AI17" s="5">
        <f t="shared" si="2"/>
        <v>73.665207606340005</v>
      </c>
      <c r="AJ17" s="5">
        <f t="shared" si="3"/>
        <v>992.0775857808801</v>
      </c>
      <c r="AK17" s="5">
        <f t="shared" si="4"/>
        <v>648.24000124004101</v>
      </c>
      <c r="AL17" s="5">
        <f t="shared" si="15"/>
        <v>55.230554173480002</v>
      </c>
      <c r="AM17" s="5"/>
      <c r="AN17" s="5">
        <f t="shared" si="16"/>
        <v>1331.9516058074023</v>
      </c>
      <c r="AO17" s="5">
        <f>'ST Existing Units'!E81</f>
        <v>6088.7169999999996</v>
      </c>
      <c r="AQ17" s="11">
        <v>2034</v>
      </c>
    </row>
    <row r="18" spans="1:50" x14ac:dyDescent="0.25">
      <c r="A18" s="1" t="s">
        <v>20</v>
      </c>
      <c r="B18" s="1" t="s">
        <v>21</v>
      </c>
      <c r="C18" s="1" t="s">
        <v>22</v>
      </c>
      <c r="D18" s="3">
        <v>1</v>
      </c>
      <c r="E18" s="1">
        <v>2034</v>
      </c>
      <c r="F18" s="7" t="s">
        <v>23</v>
      </c>
      <c r="G18" s="4">
        <v>2974.5402556922099</v>
      </c>
      <c r="H18" s="4">
        <v>3100.86649755499</v>
      </c>
      <c r="I18" s="4">
        <v>0</v>
      </c>
      <c r="J18" s="4">
        <v>0</v>
      </c>
      <c r="K18" s="4">
        <v>0</v>
      </c>
      <c r="L18" s="6"/>
      <c r="M18" s="4">
        <v>108.59699999999999</v>
      </c>
      <c r="N18" s="4">
        <v>42.547475212919998</v>
      </c>
      <c r="P18" s="1">
        <v>2034</v>
      </c>
      <c r="Q18" s="5">
        <f t="shared" si="0"/>
        <v>3188.84785183652</v>
      </c>
      <c r="R18" s="5">
        <f t="shared" si="6"/>
        <v>3037.7033766236</v>
      </c>
      <c r="S18" s="5">
        <f t="shared" si="7"/>
        <v>0</v>
      </c>
      <c r="T18" s="5">
        <f t="shared" si="8"/>
        <v>42.547475212919998</v>
      </c>
      <c r="X18" s="5">
        <f t="shared" si="9"/>
        <v>108.59699999999999</v>
      </c>
      <c r="AA18" s="5">
        <f t="shared" si="10"/>
        <v>67.796620596669996</v>
      </c>
      <c r="AB18">
        <f t="shared" si="11"/>
        <v>949.31630417304007</v>
      </c>
      <c r="AC18">
        <f t="shared" si="12"/>
        <v>648.24000124149995</v>
      </c>
      <c r="AD18">
        <f t="shared" si="13"/>
        <v>16.47274098402</v>
      </c>
      <c r="AE18">
        <f t="shared" si="14"/>
        <v>38.02711773019</v>
      </c>
      <c r="AH18" s="5">
        <f t="shared" si="1"/>
        <v>3037.7033766236</v>
      </c>
      <c r="AI18" s="5">
        <f t="shared" si="2"/>
        <v>67.796620596669996</v>
      </c>
      <c r="AJ18" s="5">
        <f t="shared" si="3"/>
        <v>991.86377938596002</v>
      </c>
      <c r="AK18" s="5">
        <f t="shared" si="4"/>
        <v>648.24000124149995</v>
      </c>
      <c r="AL18" s="5">
        <f t="shared" si="15"/>
        <v>54.499858714209999</v>
      </c>
      <c r="AM18" s="5"/>
      <c r="AN18" s="5">
        <f t="shared" si="16"/>
        <v>1283.9703634380594</v>
      </c>
      <c r="AO18" s="5">
        <f>'ST Existing Units'!E82</f>
        <v>6084.0739999999996</v>
      </c>
    </row>
    <row r="19" spans="1:50" x14ac:dyDescent="0.25">
      <c r="A19" s="1" t="s">
        <v>20</v>
      </c>
      <c r="B19" s="1" t="s">
        <v>21</v>
      </c>
      <c r="C19" s="1" t="s">
        <v>22</v>
      </c>
      <c r="D19" s="3">
        <v>1</v>
      </c>
      <c r="E19" s="1">
        <v>2035</v>
      </c>
      <c r="F19" s="7" t="s">
        <v>23</v>
      </c>
      <c r="G19" s="4">
        <v>3271.10427269095</v>
      </c>
      <c r="H19" s="4">
        <v>3479.3527915722202</v>
      </c>
      <c r="I19" s="4">
        <v>0</v>
      </c>
      <c r="J19" s="4">
        <v>0</v>
      </c>
      <c r="K19" s="4">
        <v>0</v>
      </c>
      <c r="L19" s="6"/>
      <c r="M19" s="4">
        <v>108.598</v>
      </c>
      <c r="N19" s="4">
        <v>42.334737840119999</v>
      </c>
      <c r="P19" s="1">
        <v>2035</v>
      </c>
      <c r="Q19" s="5">
        <f t="shared" si="0"/>
        <v>3526.1612699717048</v>
      </c>
      <c r="R19" s="5">
        <f t="shared" si="6"/>
        <v>3375.2285321315849</v>
      </c>
      <c r="S19" s="5">
        <f t="shared" si="7"/>
        <v>0</v>
      </c>
      <c r="T19" s="5">
        <f t="shared" si="8"/>
        <v>42.334737840119999</v>
      </c>
      <c r="X19" s="5">
        <f t="shared" si="9"/>
        <v>108.598</v>
      </c>
      <c r="AA19" s="5">
        <f t="shared" si="10"/>
        <v>72.245519616110002</v>
      </c>
      <c r="AB19">
        <f t="shared" si="11"/>
        <v>949.31630416872008</v>
      </c>
      <c r="AC19">
        <f t="shared" si="12"/>
        <v>648.24000124118004</v>
      </c>
      <c r="AD19">
        <f t="shared" si="13"/>
        <v>16.472740995270001</v>
      </c>
      <c r="AE19">
        <f t="shared" si="14"/>
        <v>37.3171177587</v>
      </c>
      <c r="AH19" s="5">
        <f t="shared" si="1"/>
        <v>3375.2285321315849</v>
      </c>
      <c r="AI19" s="5">
        <f t="shared" si="2"/>
        <v>72.245519616110002</v>
      </c>
      <c r="AJ19" s="5">
        <f t="shared" si="3"/>
        <v>991.65104200884002</v>
      </c>
      <c r="AK19" s="5">
        <f t="shared" si="4"/>
        <v>648.24000124118004</v>
      </c>
      <c r="AL19" s="5">
        <f t="shared" si="15"/>
        <v>53.789858753970002</v>
      </c>
      <c r="AM19" s="5"/>
      <c r="AN19" s="5">
        <f t="shared" si="16"/>
        <v>940.29504624831588</v>
      </c>
      <c r="AO19" s="5">
        <f>'ST Existing Units'!E83</f>
        <v>6081.4500000000007</v>
      </c>
    </row>
    <row r="20" spans="1:50" x14ac:dyDescent="0.25">
      <c r="A20" s="1" t="s">
        <v>20</v>
      </c>
      <c r="B20" s="1" t="s">
        <v>21</v>
      </c>
      <c r="C20" s="1" t="s">
        <v>22</v>
      </c>
      <c r="D20" s="3">
        <v>1</v>
      </c>
      <c r="E20" s="1">
        <v>2036</v>
      </c>
      <c r="F20" s="7" t="s">
        <v>23</v>
      </c>
      <c r="G20" s="4">
        <v>3276.31443624859</v>
      </c>
      <c r="H20" s="4">
        <v>2649.3128332794399</v>
      </c>
      <c r="I20" s="4">
        <v>0</v>
      </c>
      <c r="J20" s="4">
        <v>0</v>
      </c>
      <c r="K20" s="4">
        <v>0</v>
      </c>
      <c r="L20" s="6"/>
      <c r="M20" s="4">
        <v>108.556</v>
      </c>
      <c r="N20" s="4">
        <v>42.194104518629999</v>
      </c>
      <c r="P20" s="1">
        <v>2036</v>
      </c>
      <c r="Q20" s="5">
        <f t="shared" si="0"/>
        <v>3113.5637392826447</v>
      </c>
      <c r="R20" s="5">
        <f t="shared" si="6"/>
        <v>2962.8136347640148</v>
      </c>
      <c r="S20" s="5">
        <f t="shared" si="7"/>
        <v>0</v>
      </c>
      <c r="T20" s="5">
        <f t="shared" si="8"/>
        <v>42.194104518629999</v>
      </c>
      <c r="X20" s="5">
        <f t="shared" si="9"/>
        <v>108.556</v>
      </c>
      <c r="AA20" s="5">
        <f t="shared" si="10"/>
        <v>60.358774639990003</v>
      </c>
      <c r="AB20">
        <f t="shared" si="11"/>
        <v>968.11572829148986</v>
      </c>
      <c r="AC20">
        <f t="shared" si="12"/>
        <v>650.54328987044005</v>
      </c>
      <c r="AD20">
        <f t="shared" si="13"/>
        <v>18.3109757207</v>
      </c>
      <c r="AE20">
        <f t="shared" si="14"/>
        <v>37.831117725030012</v>
      </c>
      <c r="AH20" s="5">
        <f t="shared" si="1"/>
        <v>2962.8136347640148</v>
      </c>
      <c r="AI20" s="5">
        <f t="shared" si="2"/>
        <v>60.358774639990003</v>
      </c>
      <c r="AJ20" s="5">
        <f t="shared" si="3"/>
        <v>1010.3098328101198</v>
      </c>
      <c r="AK20" s="5">
        <f t="shared" si="4"/>
        <v>650.54328987044005</v>
      </c>
      <c r="AL20" s="5">
        <f t="shared" si="15"/>
        <v>56.142093445730012</v>
      </c>
      <c r="AM20" s="5"/>
      <c r="AN20" s="5">
        <f t="shared" si="16"/>
        <v>1336.5733744697054</v>
      </c>
      <c r="AO20" s="5">
        <f>'ST Existing Units'!E84</f>
        <v>6076.741</v>
      </c>
    </row>
    <row r="21" spans="1:50" x14ac:dyDescent="0.25">
      <c r="A21" s="1" t="s">
        <v>20</v>
      </c>
      <c r="B21" s="1" t="s">
        <v>21</v>
      </c>
      <c r="C21" s="1" t="s">
        <v>22</v>
      </c>
      <c r="D21" s="3">
        <v>1</v>
      </c>
      <c r="E21" s="1">
        <v>2037</v>
      </c>
      <c r="F21" s="7" t="s">
        <v>23</v>
      </c>
      <c r="G21" s="4">
        <v>2667.50906040378</v>
      </c>
      <c r="H21" s="4">
        <v>2629.9936388350502</v>
      </c>
      <c r="I21" s="4">
        <v>0</v>
      </c>
      <c r="J21" s="4">
        <v>0</v>
      </c>
      <c r="K21" s="4">
        <v>0</v>
      </c>
      <c r="L21" s="6"/>
      <c r="M21" s="4">
        <v>108.611</v>
      </c>
      <c r="N21" s="4">
        <v>41.91244883769</v>
      </c>
      <c r="P21" s="1">
        <v>2037</v>
      </c>
      <c r="Q21" s="5">
        <f t="shared" si="0"/>
        <v>2799.2747984571051</v>
      </c>
      <c r="R21" s="5">
        <f t="shared" si="6"/>
        <v>2648.7513496194151</v>
      </c>
      <c r="S21" s="5">
        <f t="shared" si="7"/>
        <v>0</v>
      </c>
      <c r="T21" s="5">
        <f t="shared" si="8"/>
        <v>41.91244883769</v>
      </c>
      <c r="X21" s="5">
        <f t="shared" si="9"/>
        <v>108.611</v>
      </c>
      <c r="AA21" s="5">
        <f t="shared" si="10"/>
        <v>59.618492103980003</v>
      </c>
      <c r="AB21">
        <f t="shared" si="11"/>
        <v>949.31630417042993</v>
      </c>
      <c r="AC21">
        <f t="shared" si="12"/>
        <v>648.24000124609995</v>
      </c>
      <c r="AD21">
        <f t="shared" si="13"/>
        <v>18.303045548</v>
      </c>
      <c r="AE21">
        <f t="shared" si="14"/>
        <v>36.515117732840011</v>
      </c>
      <c r="AH21" s="5">
        <f t="shared" si="1"/>
        <v>2648.7513496194151</v>
      </c>
      <c r="AI21" s="5">
        <f t="shared" si="2"/>
        <v>59.618492103980003</v>
      </c>
      <c r="AJ21" s="5">
        <f t="shared" si="3"/>
        <v>991.22875300811995</v>
      </c>
      <c r="AK21" s="5">
        <f t="shared" si="4"/>
        <v>648.24000124609995</v>
      </c>
      <c r="AL21" s="5">
        <f t="shared" si="15"/>
        <v>54.818163280840011</v>
      </c>
      <c r="AM21" s="5"/>
      <c r="AN21" s="5">
        <f t="shared" si="16"/>
        <v>1673.5812407415451</v>
      </c>
      <c r="AO21" s="5">
        <f>'ST Existing Units'!E85</f>
        <v>6076.2380000000003</v>
      </c>
    </row>
    <row r="22" spans="1:50" x14ac:dyDescent="0.25">
      <c r="A22" s="1" t="s">
        <v>20</v>
      </c>
      <c r="B22" s="1" t="s">
        <v>21</v>
      </c>
      <c r="C22" s="1" t="s">
        <v>22</v>
      </c>
      <c r="D22" s="3">
        <v>1</v>
      </c>
      <c r="E22" s="1">
        <v>2038</v>
      </c>
      <c r="F22" s="7" t="s">
        <v>23</v>
      </c>
      <c r="G22" s="4">
        <v>3157.87197948936</v>
      </c>
      <c r="H22" s="4">
        <v>2711.93934939887</v>
      </c>
      <c r="I22" s="4">
        <v>0</v>
      </c>
      <c r="J22" s="4">
        <v>0</v>
      </c>
      <c r="K22" s="4">
        <v>0</v>
      </c>
      <c r="L22" s="6"/>
      <c r="M22" s="4">
        <v>108.505</v>
      </c>
      <c r="N22" s="4">
        <v>41.702886597540001</v>
      </c>
      <c r="P22" s="1">
        <v>2038</v>
      </c>
      <c r="Q22" s="5">
        <f t="shared" si="0"/>
        <v>3085.1135510416552</v>
      </c>
      <c r="R22" s="5">
        <f t="shared" si="6"/>
        <v>2934.9056644441152</v>
      </c>
      <c r="S22" s="5">
        <f t="shared" si="7"/>
        <v>0</v>
      </c>
      <c r="T22" s="5">
        <f t="shared" si="8"/>
        <v>41.702886597540001</v>
      </c>
      <c r="X22" s="5">
        <f t="shared" si="9"/>
        <v>108.505</v>
      </c>
      <c r="AA22" s="5">
        <f t="shared" si="10"/>
        <v>58.918210668820002</v>
      </c>
      <c r="AB22">
        <f t="shared" si="11"/>
        <v>949.31630417178008</v>
      </c>
      <c r="AC22">
        <f t="shared" si="12"/>
        <v>972.36000186398996</v>
      </c>
      <c r="AD22">
        <f t="shared" si="13"/>
        <v>20.133350090370001</v>
      </c>
      <c r="AE22">
        <f t="shared" si="14"/>
        <v>34.371117737840002</v>
      </c>
      <c r="AH22" s="5">
        <f t="shared" si="1"/>
        <v>2934.9056644441152</v>
      </c>
      <c r="AI22" s="5">
        <f t="shared" si="2"/>
        <v>58.918210668820002</v>
      </c>
      <c r="AJ22" s="5">
        <f t="shared" si="3"/>
        <v>991.01919076932006</v>
      </c>
      <c r="AK22" s="5">
        <f t="shared" si="4"/>
        <v>972.36000186398996</v>
      </c>
      <c r="AL22" s="5">
        <f t="shared" si="15"/>
        <v>54.504467828210004</v>
      </c>
      <c r="AM22" s="5"/>
      <c r="AN22" s="5">
        <f t="shared" si="16"/>
        <v>1062.7664644255447</v>
      </c>
      <c r="AO22" s="5">
        <f>'ST Existing Units'!E86</f>
        <v>6074.4740000000002</v>
      </c>
    </row>
    <row r="23" spans="1:50" x14ac:dyDescent="0.25">
      <c r="A23" s="1" t="s">
        <v>20</v>
      </c>
      <c r="B23" s="1" t="s">
        <v>21</v>
      </c>
      <c r="C23" s="1" t="s">
        <v>22</v>
      </c>
      <c r="D23" s="3">
        <v>1</v>
      </c>
      <c r="E23" s="1">
        <v>2039</v>
      </c>
      <c r="F23" s="7" t="s">
        <v>23</v>
      </c>
      <c r="G23" s="4">
        <v>3268.3106538338102</v>
      </c>
      <c r="H23" s="4">
        <v>2784.3062707797799</v>
      </c>
      <c r="I23" s="4">
        <v>0</v>
      </c>
      <c r="J23" s="4">
        <v>0</v>
      </c>
      <c r="K23" s="4">
        <v>0</v>
      </c>
      <c r="L23" s="6"/>
      <c r="M23" s="4">
        <v>108.395</v>
      </c>
      <c r="N23" s="4">
        <v>41.494372172950001</v>
      </c>
      <c r="P23" s="1">
        <v>2039</v>
      </c>
      <c r="Q23" s="5">
        <f t="shared" si="0"/>
        <v>3176.1978344797453</v>
      </c>
      <c r="R23" s="5">
        <f t="shared" si="6"/>
        <v>3026.3084623067953</v>
      </c>
      <c r="S23" s="5">
        <f t="shared" si="7"/>
        <v>0</v>
      </c>
      <c r="T23" s="5">
        <f t="shared" si="8"/>
        <v>41.494372172950001</v>
      </c>
      <c r="X23" s="5">
        <f t="shared" si="9"/>
        <v>108.395</v>
      </c>
      <c r="AA23" s="5">
        <f t="shared" si="10"/>
        <v>61.613034137329997</v>
      </c>
      <c r="AB23">
        <f t="shared" si="11"/>
        <v>949.31630417223005</v>
      </c>
      <c r="AC23">
        <f t="shared" si="12"/>
        <v>972.36000186009005</v>
      </c>
      <c r="AD23">
        <f t="shared" si="13"/>
        <v>20.13335009455</v>
      </c>
      <c r="AE23">
        <f t="shared" si="14"/>
        <v>16.257577643529999</v>
      </c>
      <c r="AH23" s="5">
        <f t="shared" si="1"/>
        <v>3026.3084623067953</v>
      </c>
      <c r="AI23" s="5">
        <f t="shared" si="2"/>
        <v>61.613034137329997</v>
      </c>
      <c r="AJ23" s="5">
        <f t="shared" si="3"/>
        <v>990.81067634518001</v>
      </c>
      <c r="AK23" s="5">
        <f t="shared" si="4"/>
        <v>972.36000186009005</v>
      </c>
      <c r="AL23" s="5">
        <f t="shared" si="15"/>
        <v>36.390927738079995</v>
      </c>
      <c r="AM23" s="5"/>
      <c r="AN23" s="5">
        <f t="shared" si="16"/>
        <v>985.29889761252525</v>
      </c>
      <c r="AO23" s="5">
        <f>'ST Existing Units'!E87</f>
        <v>6072.7820000000002</v>
      </c>
    </row>
    <row r="24" spans="1:50" x14ac:dyDescent="0.25">
      <c r="A24" s="1" t="s">
        <v>20</v>
      </c>
      <c r="B24" s="1" t="s">
        <v>21</v>
      </c>
      <c r="C24" s="1" t="s">
        <v>22</v>
      </c>
      <c r="D24" s="3">
        <v>1</v>
      </c>
      <c r="E24" s="1">
        <v>2040</v>
      </c>
      <c r="F24" s="7" t="s">
        <v>23</v>
      </c>
      <c r="G24" s="4">
        <v>2816.9753332748001</v>
      </c>
      <c r="H24" s="4">
        <v>3027.00566257025</v>
      </c>
      <c r="I24" s="4">
        <v>0</v>
      </c>
      <c r="J24" s="4">
        <v>0</v>
      </c>
      <c r="K24" s="4">
        <v>0</v>
      </c>
      <c r="L24" s="6"/>
      <c r="M24" s="4">
        <v>108.423</v>
      </c>
      <c r="N24" s="4">
        <v>41.356530492920001</v>
      </c>
      <c r="P24" s="1">
        <v>2040</v>
      </c>
      <c r="Q24" s="5">
        <f t="shared" si="0"/>
        <v>3071.7700284154444</v>
      </c>
      <c r="R24" s="5">
        <f t="shared" si="6"/>
        <v>2921.9904979225248</v>
      </c>
      <c r="S24" s="5">
        <f t="shared" si="7"/>
        <v>0</v>
      </c>
      <c r="T24" s="5">
        <f t="shared" si="8"/>
        <v>41.356530492920001</v>
      </c>
      <c r="X24" s="5">
        <f t="shared" si="9"/>
        <v>108.423</v>
      </c>
      <c r="AA24" s="5">
        <f t="shared" si="10"/>
        <v>56.116719615820003</v>
      </c>
      <c r="AB24">
        <f t="shared" si="11"/>
        <v>968.11572829274996</v>
      </c>
      <c r="AC24">
        <f t="shared" si="12"/>
        <v>975.81493480413098</v>
      </c>
      <c r="AD24">
        <f t="shared" si="13"/>
        <v>21.973171237919999</v>
      </c>
      <c r="AE24">
        <f t="shared" si="14"/>
        <v>15.0635776629</v>
      </c>
      <c r="AH24" s="5">
        <f t="shared" si="1"/>
        <v>2921.9904979225248</v>
      </c>
      <c r="AI24" s="5">
        <f t="shared" si="2"/>
        <v>56.116719615820003</v>
      </c>
      <c r="AJ24" s="5">
        <f t="shared" si="3"/>
        <v>1009.47225878567</v>
      </c>
      <c r="AK24" s="5">
        <f t="shared" si="4"/>
        <v>975.81493480413098</v>
      </c>
      <c r="AL24" s="5">
        <f t="shared" si="15"/>
        <v>37.036748900820001</v>
      </c>
      <c r="AM24" s="5"/>
      <c r="AN24" s="5">
        <f t="shared" si="16"/>
        <v>1069.4578399710354</v>
      </c>
      <c r="AO24" s="5">
        <f>'ST Existing Units'!E88</f>
        <v>6069.889000000001</v>
      </c>
    </row>
    <row r="25" spans="1:50" x14ac:dyDescent="0.25">
      <c r="A25" s="1" t="s">
        <v>20</v>
      </c>
      <c r="B25" s="1" t="s">
        <v>21</v>
      </c>
      <c r="C25" s="1" t="s">
        <v>22</v>
      </c>
      <c r="D25" s="3">
        <v>1</v>
      </c>
      <c r="E25" s="1">
        <v>2041</v>
      </c>
      <c r="F25" s="7" t="s">
        <v>23</v>
      </c>
      <c r="G25" s="4">
        <v>3249.8452983125098</v>
      </c>
      <c r="H25" s="4">
        <v>2849.79156238514</v>
      </c>
      <c r="I25" s="4">
        <v>0</v>
      </c>
      <c r="J25" s="4">
        <v>0</v>
      </c>
      <c r="K25" s="4">
        <v>0</v>
      </c>
      <c r="L25" s="6"/>
      <c r="M25" s="4">
        <v>108.417</v>
      </c>
      <c r="N25" s="4">
        <v>41.08046581432</v>
      </c>
      <c r="P25" s="1">
        <v>2041</v>
      </c>
      <c r="Q25" s="5">
        <f t="shared" si="0"/>
        <v>3199.3158961631452</v>
      </c>
      <c r="R25" s="5">
        <f t="shared" si="6"/>
        <v>3049.8184303488251</v>
      </c>
      <c r="S25" s="5">
        <f t="shared" si="7"/>
        <v>0</v>
      </c>
      <c r="T25" s="5">
        <f t="shared" si="8"/>
        <v>41.08046581432</v>
      </c>
      <c r="X25" s="5">
        <f t="shared" si="9"/>
        <v>108.417</v>
      </c>
      <c r="AA25" s="5">
        <f t="shared" si="10"/>
        <v>49.14509155356</v>
      </c>
      <c r="AB25">
        <f t="shared" si="11"/>
        <v>949.31630417285999</v>
      </c>
      <c r="AC25">
        <f t="shared" si="12"/>
        <v>972.36000186272997</v>
      </c>
      <c r="AD25">
        <f t="shared" si="13"/>
        <v>21.963654231</v>
      </c>
      <c r="AE25">
        <f t="shared" si="14"/>
        <v>14.178577648180001</v>
      </c>
      <c r="AH25" s="5">
        <f t="shared" si="1"/>
        <v>3049.8184303488251</v>
      </c>
      <c r="AI25" s="5">
        <f t="shared" si="2"/>
        <v>49.14509155356</v>
      </c>
      <c r="AJ25" s="5">
        <f t="shared" si="3"/>
        <v>990.39676998717994</v>
      </c>
      <c r="AK25" s="5">
        <f t="shared" si="4"/>
        <v>972.36000186272997</v>
      </c>
      <c r="AL25" s="5">
        <f t="shared" si="15"/>
        <v>36.142231879180002</v>
      </c>
      <c r="AM25" s="5"/>
      <c r="AN25" s="5">
        <f t="shared" si="16"/>
        <v>971.58447436852475</v>
      </c>
      <c r="AO25" s="5">
        <f>'ST Existing Units'!E89</f>
        <v>6069.4470000000001</v>
      </c>
    </row>
    <row r="26" spans="1:50" x14ac:dyDescent="0.25">
      <c r="A26" s="1" t="s">
        <v>20</v>
      </c>
      <c r="B26" s="1" t="s">
        <v>21</v>
      </c>
      <c r="C26" s="1" t="s">
        <v>22</v>
      </c>
      <c r="D26" s="3">
        <v>1</v>
      </c>
      <c r="E26" s="1">
        <v>2042</v>
      </c>
      <c r="F26" s="7" t="s">
        <v>23</v>
      </c>
      <c r="G26" s="4">
        <v>2975.1278700129501</v>
      </c>
      <c r="H26" s="4">
        <v>2417.7328505761302</v>
      </c>
      <c r="I26" s="4">
        <v>0</v>
      </c>
      <c r="J26" s="4">
        <v>0</v>
      </c>
      <c r="K26" s="4">
        <v>0</v>
      </c>
      <c r="L26" s="6"/>
      <c r="M26" s="4">
        <v>108.333</v>
      </c>
      <c r="N26" s="4">
        <v>40.875063491740001</v>
      </c>
      <c r="P26" s="1">
        <v>2042</v>
      </c>
      <c r="Q26" s="5">
        <f t="shared" si="0"/>
        <v>2845.6384237862803</v>
      </c>
      <c r="R26" s="5">
        <f t="shared" si="6"/>
        <v>2696.4303602945402</v>
      </c>
      <c r="S26" s="5">
        <f t="shared" si="7"/>
        <v>0</v>
      </c>
      <c r="T26" s="5">
        <f t="shared" si="8"/>
        <v>40.875063491740001</v>
      </c>
      <c r="X26" s="5">
        <f t="shared" si="9"/>
        <v>108.333</v>
      </c>
      <c r="AA26" s="5">
        <f t="shared" si="10"/>
        <v>45.600993084620001</v>
      </c>
      <c r="AB26">
        <f t="shared" si="11"/>
        <v>949.31630417438998</v>
      </c>
      <c r="AC26">
        <f t="shared" si="12"/>
        <v>972.36000186390004</v>
      </c>
      <c r="AD26">
        <f t="shared" si="13"/>
        <v>23.793958735690001</v>
      </c>
      <c r="AE26">
        <f t="shared" si="14"/>
        <v>13.48857766759</v>
      </c>
      <c r="AH26" s="5">
        <f t="shared" si="1"/>
        <v>2696.4303602945402</v>
      </c>
      <c r="AI26" s="5">
        <f t="shared" si="2"/>
        <v>45.600993084620001</v>
      </c>
      <c r="AJ26" s="5">
        <f t="shared" si="3"/>
        <v>990.19136766612996</v>
      </c>
      <c r="AK26" s="5">
        <f t="shared" si="4"/>
        <v>972.36000186390004</v>
      </c>
      <c r="AL26" s="5">
        <f t="shared" si="15"/>
        <v>37.282536403280005</v>
      </c>
      <c r="AM26" s="5"/>
      <c r="AN26" s="5">
        <f t="shared" si="16"/>
        <v>1324.339740687531</v>
      </c>
      <c r="AO26" s="5">
        <f>'ST Existing Units'!E90</f>
        <v>6066.2050000000008</v>
      </c>
    </row>
    <row r="27" spans="1:50" x14ac:dyDescent="0.25">
      <c r="A27" s="1" t="s">
        <v>20</v>
      </c>
      <c r="B27" s="1" t="s">
        <v>21</v>
      </c>
      <c r="C27" s="1" t="s">
        <v>22</v>
      </c>
      <c r="D27" s="3">
        <v>1</v>
      </c>
      <c r="E27" s="1">
        <v>2043</v>
      </c>
      <c r="F27" s="7" t="s">
        <v>23</v>
      </c>
      <c r="G27" s="4">
        <v>2825.6499999545599</v>
      </c>
      <c r="H27" s="4">
        <v>2897.0310352859601</v>
      </c>
      <c r="I27" s="4">
        <v>0</v>
      </c>
      <c r="J27" s="4">
        <v>0</v>
      </c>
      <c r="K27" s="4">
        <v>0</v>
      </c>
      <c r="L27" s="6"/>
      <c r="M27" s="4">
        <v>108.325</v>
      </c>
      <c r="N27" s="4">
        <v>40.67068818085</v>
      </c>
      <c r="P27" s="1">
        <v>2043</v>
      </c>
      <c r="Q27" s="5">
        <f t="shared" si="0"/>
        <v>3010.3362058011098</v>
      </c>
      <c r="R27" s="5">
        <f t="shared" si="6"/>
        <v>2861.34051762026</v>
      </c>
      <c r="S27" s="5">
        <f t="shared" si="7"/>
        <v>0</v>
      </c>
      <c r="T27" s="5">
        <f t="shared" si="8"/>
        <v>40.67068818085</v>
      </c>
      <c r="X27" s="5">
        <f t="shared" si="9"/>
        <v>108.325</v>
      </c>
      <c r="AA27" s="5">
        <f t="shared" si="10"/>
        <v>26.302660238040001</v>
      </c>
      <c r="AB27">
        <f t="shared" si="11"/>
        <v>949.31630417555994</v>
      </c>
      <c r="AC27">
        <f t="shared" si="12"/>
        <v>972.36000186632998</v>
      </c>
      <c r="AD27">
        <f t="shared" si="13"/>
        <v>25.624263272299999</v>
      </c>
      <c r="AE27">
        <f t="shared" si="14"/>
        <v>13.008577634670001</v>
      </c>
      <c r="AH27" s="5">
        <f t="shared" si="1"/>
        <v>2861.34051762026</v>
      </c>
      <c r="AI27" s="5">
        <f t="shared" si="2"/>
        <v>26.302660238040001</v>
      </c>
      <c r="AJ27" s="5">
        <f t="shared" si="3"/>
        <v>989.98699235640993</v>
      </c>
      <c r="AK27" s="5">
        <f t="shared" si="4"/>
        <v>972.36000186632998</v>
      </c>
      <c r="AL27" s="5">
        <f t="shared" si="15"/>
        <v>38.632840906970003</v>
      </c>
      <c r="AM27" s="5"/>
      <c r="AN27" s="5">
        <f t="shared" si="16"/>
        <v>1174.3269870119884</v>
      </c>
      <c r="AO27" s="5">
        <f>'ST Existing Units'!E91</f>
        <v>6062.9499999999989</v>
      </c>
    </row>
    <row r="28" spans="1:50" x14ac:dyDescent="0.25">
      <c r="A28" s="1" t="s">
        <v>20</v>
      </c>
      <c r="B28" s="1" t="s">
        <v>21</v>
      </c>
      <c r="C28" s="1" t="s">
        <v>22</v>
      </c>
      <c r="D28" s="3">
        <v>1</v>
      </c>
      <c r="E28" s="1">
        <v>2044</v>
      </c>
      <c r="F28" s="7" t="s">
        <v>23</v>
      </c>
      <c r="G28" s="4">
        <v>3276.27340801317</v>
      </c>
      <c r="H28" s="4">
        <v>2729.0417250812002</v>
      </c>
      <c r="I28" s="4">
        <v>0</v>
      </c>
      <c r="J28" s="4">
        <v>0</v>
      </c>
      <c r="K28" s="4">
        <v>0</v>
      </c>
      <c r="L28" s="6"/>
      <c r="M28" s="4">
        <v>108.08</v>
      </c>
      <c r="N28" s="4">
        <v>40.535582730469997</v>
      </c>
      <c r="P28" s="1">
        <v>2044</v>
      </c>
      <c r="Q28" s="5">
        <f t="shared" si="0"/>
        <v>3151.2731492776552</v>
      </c>
      <c r="R28" s="5">
        <f t="shared" si="6"/>
        <v>3002.6575665471851</v>
      </c>
      <c r="S28" s="5">
        <f t="shared" si="7"/>
        <v>0</v>
      </c>
      <c r="T28" s="5">
        <f t="shared" si="8"/>
        <v>40.535582730469997</v>
      </c>
      <c r="X28" s="5">
        <f t="shared" si="9"/>
        <v>108.08</v>
      </c>
      <c r="AA28" s="5">
        <f t="shared" si="10"/>
        <v>27.197901721659999</v>
      </c>
      <c r="AB28">
        <f t="shared" si="11"/>
        <v>968.1157282931099</v>
      </c>
      <c r="AC28">
        <f t="shared" si="12"/>
        <v>975.81493480227005</v>
      </c>
      <c r="AD28">
        <f t="shared" si="13"/>
        <v>25.635366403639999</v>
      </c>
      <c r="AE28">
        <f t="shared" si="14"/>
        <v>12.738577660520001</v>
      </c>
      <c r="AH28" s="5">
        <f t="shared" si="1"/>
        <v>3002.6575665471851</v>
      </c>
      <c r="AI28" s="5">
        <f t="shared" si="2"/>
        <v>27.197901721659999</v>
      </c>
      <c r="AJ28" s="5">
        <f t="shared" si="3"/>
        <v>1008.6513110235799</v>
      </c>
      <c r="AK28" s="5">
        <f t="shared" si="4"/>
        <v>975.81493480227005</v>
      </c>
      <c r="AL28" s="5">
        <f t="shared" si="15"/>
        <v>38.37394406416</v>
      </c>
      <c r="AM28" s="5"/>
      <c r="AN28" s="5">
        <f t="shared" si="16"/>
        <v>1004.7853418411451</v>
      </c>
      <c r="AO28" s="5">
        <f>'ST Existing Units'!E92</f>
        <v>6057.4809999999998</v>
      </c>
    </row>
    <row r="29" spans="1:50" ht="15.75" x14ac:dyDescent="0.25">
      <c r="A29" s="1" t="s">
        <v>20</v>
      </c>
      <c r="B29" s="1" t="s">
        <v>21</v>
      </c>
      <c r="C29" s="1" t="s">
        <v>22</v>
      </c>
      <c r="D29" s="3">
        <v>1</v>
      </c>
      <c r="E29" s="1">
        <v>2045</v>
      </c>
      <c r="F29" s="7" t="s">
        <v>23</v>
      </c>
      <c r="G29" s="4">
        <v>3040.6414284934499</v>
      </c>
      <c r="H29" s="4">
        <v>2476.2159999053902</v>
      </c>
      <c r="I29" s="4">
        <v>0</v>
      </c>
      <c r="J29" s="4">
        <v>0</v>
      </c>
      <c r="K29" s="4">
        <v>0</v>
      </c>
      <c r="L29" s="6"/>
      <c r="M29" s="4">
        <v>108.163</v>
      </c>
      <c r="N29" s="4">
        <v>40.264998072170002</v>
      </c>
      <c r="P29" s="1">
        <v>2045</v>
      </c>
      <c r="Q29" s="5">
        <f t="shared" si="0"/>
        <v>2906.8567122715899</v>
      </c>
      <c r="R29" s="5">
        <f t="shared" si="6"/>
        <v>2758.42871419942</v>
      </c>
      <c r="S29" s="5">
        <f t="shared" si="7"/>
        <v>0</v>
      </c>
      <c r="T29" s="5">
        <f t="shared" si="8"/>
        <v>40.264998072170002</v>
      </c>
      <c r="X29" s="5">
        <f t="shared" si="9"/>
        <v>108.163</v>
      </c>
      <c r="AA29" s="5">
        <f t="shared" si="10"/>
        <v>18.97106679346</v>
      </c>
      <c r="AB29">
        <f t="shared" si="11"/>
        <v>949.31630417051997</v>
      </c>
      <c r="AC29">
        <f t="shared" si="12"/>
        <v>972.36000185952105</v>
      </c>
      <c r="AD29">
        <f t="shared" si="13"/>
        <v>27.454568257350001</v>
      </c>
      <c r="AE29">
        <f t="shared" si="14"/>
        <v>12.663577639150001</v>
      </c>
      <c r="AH29" s="5">
        <f t="shared" si="1"/>
        <v>2758.42871419942</v>
      </c>
      <c r="AI29" s="5">
        <f t="shared" si="2"/>
        <v>18.97106679346</v>
      </c>
      <c r="AJ29" s="5">
        <f t="shared" si="3"/>
        <v>989.58130224268996</v>
      </c>
      <c r="AK29" s="5">
        <f t="shared" si="4"/>
        <v>972.36000185952105</v>
      </c>
      <c r="AL29" s="5">
        <f t="shared" si="15"/>
        <v>40.118145896500003</v>
      </c>
      <c r="AM29" s="5"/>
      <c r="AN29" s="5">
        <f t="shared" si="16"/>
        <v>1277.8137690084086</v>
      </c>
      <c r="AO29" s="5">
        <f>'ST Existing Units'!E93</f>
        <v>6057.2730000000001</v>
      </c>
      <c r="AX29" s="9" t="s">
        <v>111</v>
      </c>
    </row>
    <row r="30" spans="1:50" x14ac:dyDescent="0.25">
      <c r="A30" s="1" t="s">
        <v>20</v>
      </c>
      <c r="B30" s="1" t="s">
        <v>21</v>
      </c>
      <c r="C30" s="1" t="s">
        <v>22</v>
      </c>
      <c r="D30" s="3">
        <v>1</v>
      </c>
      <c r="E30" s="1">
        <v>2046</v>
      </c>
      <c r="F30" s="7" t="s">
        <v>23</v>
      </c>
      <c r="G30" s="4">
        <v>2836.8452285974299</v>
      </c>
      <c r="H30" s="4">
        <v>2852.5594998987699</v>
      </c>
      <c r="I30" s="4">
        <v>0</v>
      </c>
      <c r="J30" s="4">
        <v>0</v>
      </c>
      <c r="K30" s="4">
        <v>0</v>
      </c>
      <c r="L30" s="6"/>
      <c r="M30" s="4">
        <v>108.087</v>
      </c>
      <c r="N30" s="4">
        <v>40.063673091609999</v>
      </c>
      <c r="P30" s="1">
        <v>2046</v>
      </c>
      <c r="Q30" s="5">
        <f t="shared" si="0"/>
        <v>2992.8530373397098</v>
      </c>
      <c r="R30" s="5">
        <f t="shared" si="6"/>
        <v>2844.7023642480999</v>
      </c>
      <c r="S30" s="5">
        <f t="shared" si="7"/>
        <v>0</v>
      </c>
      <c r="T30" s="5">
        <f t="shared" si="8"/>
        <v>40.063673091609999</v>
      </c>
      <c r="X30" s="5">
        <f t="shared" si="9"/>
        <v>108.087</v>
      </c>
      <c r="AA30" s="5">
        <f t="shared" si="10"/>
        <v>14.50961483202</v>
      </c>
      <c r="AB30">
        <f t="shared" si="11"/>
        <v>949.31630416827102</v>
      </c>
      <c r="AC30">
        <f t="shared" si="12"/>
        <v>972.36000186489105</v>
      </c>
      <c r="AD30">
        <f t="shared" si="13"/>
        <v>29.284872824480001</v>
      </c>
      <c r="AE30">
        <f t="shared" si="14"/>
        <v>0</v>
      </c>
      <c r="AH30" s="5">
        <f t="shared" si="1"/>
        <v>2844.7023642480999</v>
      </c>
      <c r="AI30" s="5">
        <f t="shared" si="2"/>
        <v>14.50961483202</v>
      </c>
      <c r="AJ30" s="5">
        <f t="shared" si="3"/>
        <v>989.379977259881</v>
      </c>
      <c r="AK30" s="5">
        <f t="shared" si="4"/>
        <v>972.36000186489105</v>
      </c>
      <c r="AL30" s="5">
        <f t="shared" si="15"/>
        <v>29.284872824480001</v>
      </c>
      <c r="AM30" s="5"/>
      <c r="AN30" s="5">
        <f t="shared" si="16"/>
        <v>1202.649168970629</v>
      </c>
      <c r="AO30" s="5">
        <f>'ST Existing Units'!E94</f>
        <v>6052.8860000000004</v>
      </c>
    </row>
    <row r="31" spans="1:50" x14ac:dyDescent="0.25">
      <c r="A31" s="1" t="s">
        <v>20</v>
      </c>
      <c r="B31" s="1" t="s">
        <v>21</v>
      </c>
      <c r="C31" s="1" t="s">
        <v>22</v>
      </c>
      <c r="D31" s="3">
        <v>1</v>
      </c>
      <c r="E31" s="1">
        <v>2047</v>
      </c>
      <c r="F31" s="7" t="s">
        <v>23</v>
      </c>
      <c r="G31" s="4">
        <v>3194.7519230118</v>
      </c>
      <c r="H31" s="4">
        <v>2930.8320992920399</v>
      </c>
      <c r="I31" s="4">
        <v>0</v>
      </c>
      <c r="J31" s="4">
        <v>0</v>
      </c>
      <c r="K31" s="4">
        <v>0</v>
      </c>
      <c r="L31" s="6"/>
      <c r="M31" s="4">
        <v>107.89100000000001</v>
      </c>
      <c r="N31" s="4">
        <v>39.863354724910003</v>
      </c>
      <c r="P31" s="1">
        <v>2047</v>
      </c>
      <c r="Q31" s="5">
        <f t="shared" si="0"/>
        <v>3210.5463658768299</v>
      </c>
      <c r="R31" s="5">
        <f t="shared" si="6"/>
        <v>3062.7920111519197</v>
      </c>
      <c r="S31" s="5">
        <f t="shared" si="7"/>
        <v>0</v>
      </c>
      <c r="T31" s="5">
        <f t="shared" si="8"/>
        <v>39.863354724910003</v>
      </c>
      <c r="X31" s="5">
        <f t="shared" si="9"/>
        <v>107.89100000000001</v>
      </c>
      <c r="AA31" s="5">
        <f t="shared" si="10"/>
        <v>17.9607392815</v>
      </c>
      <c r="AB31">
        <f t="shared" si="11"/>
        <v>949.31630417295003</v>
      </c>
      <c r="AC31">
        <f t="shared" si="12"/>
        <v>972.36000186366095</v>
      </c>
      <c r="AD31">
        <f t="shared" si="13"/>
        <v>31.115177367169998</v>
      </c>
      <c r="AE31">
        <f t="shared" si="14"/>
        <v>0</v>
      </c>
      <c r="AH31" s="5">
        <f t="shared" si="1"/>
        <v>3062.7920111519197</v>
      </c>
      <c r="AI31" s="5">
        <f t="shared" si="2"/>
        <v>17.9607392815</v>
      </c>
      <c r="AJ31" s="5">
        <f t="shared" si="3"/>
        <v>989.17965889786001</v>
      </c>
      <c r="AK31" s="5">
        <f t="shared" si="4"/>
        <v>972.36000186366095</v>
      </c>
      <c r="AL31" s="5">
        <f t="shared" si="15"/>
        <v>31.115177367169998</v>
      </c>
      <c r="AM31" s="5"/>
      <c r="AN31" s="5">
        <f t="shared" si="16"/>
        <v>972.79841143788963</v>
      </c>
      <c r="AO31" s="5">
        <f>'ST Existing Units'!E95</f>
        <v>6046.2060000000001</v>
      </c>
    </row>
    <row r="32" spans="1:50" x14ac:dyDescent="0.25">
      <c r="A32" s="1" t="s">
        <v>20</v>
      </c>
      <c r="B32" s="1" t="s">
        <v>21</v>
      </c>
      <c r="C32" s="1" t="s">
        <v>22</v>
      </c>
      <c r="D32" s="3">
        <v>1</v>
      </c>
      <c r="E32" s="1">
        <v>2048</v>
      </c>
      <c r="F32" s="7" t="s">
        <v>23</v>
      </c>
      <c r="G32" s="4">
        <v>3188.9566665898801</v>
      </c>
      <c r="H32" s="4">
        <v>2518.2775634381901</v>
      </c>
      <c r="I32" s="4">
        <v>0</v>
      </c>
      <c r="J32" s="4">
        <v>0</v>
      </c>
      <c r="K32" s="4">
        <v>0</v>
      </c>
      <c r="L32" s="6"/>
      <c r="M32" s="4">
        <v>107.928</v>
      </c>
      <c r="N32" s="4">
        <v>39.730931188889997</v>
      </c>
      <c r="P32" s="1">
        <v>2048</v>
      </c>
      <c r="Q32" s="5">
        <f t="shared" si="0"/>
        <v>3001.276046202925</v>
      </c>
      <c r="R32" s="5">
        <f t="shared" si="6"/>
        <v>2853.6171150140353</v>
      </c>
      <c r="S32" s="5">
        <f t="shared" si="7"/>
        <v>0</v>
      </c>
      <c r="T32" s="5">
        <f t="shared" si="8"/>
        <v>39.730931188889997</v>
      </c>
      <c r="X32" s="5">
        <f t="shared" si="9"/>
        <v>107.928</v>
      </c>
      <c r="AA32" s="5">
        <f t="shared" si="10"/>
        <v>15.17513731989</v>
      </c>
      <c r="AB32">
        <f t="shared" si="11"/>
        <v>968.115728291491</v>
      </c>
      <c r="AC32">
        <f t="shared" si="12"/>
        <v>975.81493480353004</v>
      </c>
      <c r="AD32">
        <f t="shared" si="13"/>
        <v>32.95975679208</v>
      </c>
      <c r="AE32">
        <f t="shared" si="14"/>
        <v>0</v>
      </c>
      <c r="AH32" s="5">
        <f t="shared" si="1"/>
        <v>2853.6171150140353</v>
      </c>
      <c r="AI32" s="5">
        <f t="shared" si="2"/>
        <v>15.17513731989</v>
      </c>
      <c r="AJ32" s="5">
        <f t="shared" si="3"/>
        <v>1007.846659480381</v>
      </c>
      <c r="AK32" s="5">
        <f t="shared" si="4"/>
        <v>975.81493480353004</v>
      </c>
      <c r="AL32" s="5">
        <f t="shared" si="15"/>
        <v>32.95975679208</v>
      </c>
      <c r="AM32" s="5"/>
      <c r="AN32" s="5">
        <f t="shared" si="16"/>
        <v>1152.8273965900835</v>
      </c>
      <c r="AO32" s="5">
        <f>'ST Existing Units'!E96</f>
        <v>6038.241</v>
      </c>
    </row>
    <row r="33" spans="1:67" x14ac:dyDescent="0.25">
      <c r="A33" s="1" t="s">
        <v>20</v>
      </c>
      <c r="B33" s="1" t="s">
        <v>21</v>
      </c>
      <c r="C33" s="1" t="s">
        <v>22</v>
      </c>
      <c r="D33" s="3">
        <v>1</v>
      </c>
      <c r="E33" s="1">
        <v>2049</v>
      </c>
      <c r="F33" s="7" t="s">
        <v>23</v>
      </c>
      <c r="G33" s="4">
        <v>2532.15999998701</v>
      </c>
      <c r="H33" s="4">
        <v>2533.8757553324399</v>
      </c>
      <c r="I33" s="4">
        <v>0</v>
      </c>
      <c r="J33" s="4">
        <v>0</v>
      </c>
      <c r="K33" s="4">
        <v>0</v>
      </c>
      <c r="L33" s="6"/>
      <c r="M33" s="4">
        <v>106.42700000000001</v>
      </c>
      <c r="N33" s="4">
        <v>39.168947598019997</v>
      </c>
      <c r="P33" s="1">
        <v>2049</v>
      </c>
      <c r="Q33" s="5">
        <f t="shared" si="0"/>
        <v>2678.6138252577452</v>
      </c>
      <c r="R33" s="5">
        <f t="shared" si="6"/>
        <v>2533.0178776597249</v>
      </c>
      <c r="S33" s="5">
        <f t="shared" si="7"/>
        <v>0</v>
      </c>
      <c r="T33" s="5">
        <f t="shared" si="8"/>
        <v>39.168947598019997</v>
      </c>
      <c r="X33" s="5">
        <f t="shared" si="9"/>
        <v>106.42700000000001</v>
      </c>
      <c r="AA33" s="5">
        <f t="shared" si="10"/>
        <v>14.586120286350001</v>
      </c>
      <c r="AB33">
        <f t="shared" si="11"/>
        <v>949.31630417096994</v>
      </c>
      <c r="AC33">
        <f t="shared" si="12"/>
        <v>972.36000186489002</v>
      </c>
      <c r="AD33">
        <f t="shared" si="13"/>
        <v>32.945481901619999</v>
      </c>
      <c r="AE33">
        <f t="shared" si="14"/>
        <v>0</v>
      </c>
      <c r="AH33" s="5">
        <f t="shared" si="1"/>
        <v>2533.0178776597249</v>
      </c>
      <c r="AI33" s="5">
        <f t="shared" si="2"/>
        <v>14.586120286350001</v>
      </c>
      <c r="AJ33" s="5">
        <f t="shared" si="3"/>
        <v>988.48525176898988</v>
      </c>
      <c r="AK33" s="5">
        <f t="shared" si="4"/>
        <v>972.36000186489002</v>
      </c>
      <c r="AL33" s="5">
        <f t="shared" si="15"/>
        <v>32.945481901619999</v>
      </c>
      <c r="AM33" s="5"/>
      <c r="AN33" s="5">
        <f t="shared" si="16"/>
        <v>1418.7822665184249</v>
      </c>
      <c r="AO33" s="5">
        <f>'ST Existing Units'!E97</f>
        <v>5960.1769999999997</v>
      </c>
    </row>
    <row r="35" spans="1:67" x14ac:dyDescent="0.25">
      <c r="A35" s="1" t="s">
        <v>5</v>
      </c>
      <c r="B35" s="1" t="s">
        <v>6</v>
      </c>
      <c r="C35" s="1" t="s">
        <v>7</v>
      </c>
      <c r="D35" s="1" t="s">
        <v>8</v>
      </c>
      <c r="E35" s="1" t="s">
        <v>9</v>
      </c>
      <c r="F35" s="1" t="s">
        <v>10</v>
      </c>
      <c r="G35" s="1" t="s">
        <v>24</v>
      </c>
      <c r="H35" s="1" t="s">
        <v>25</v>
      </c>
      <c r="I35" s="1" t="s">
        <v>26</v>
      </c>
      <c r="J35" s="1" t="s">
        <v>27</v>
      </c>
      <c r="K35" s="1" t="s">
        <v>28</v>
      </c>
      <c r="L35" s="1" t="s">
        <v>29</v>
      </c>
      <c r="M35" s="1" t="s">
        <v>30</v>
      </c>
      <c r="N35" s="1" t="s">
        <v>31</v>
      </c>
      <c r="O35" s="1" t="s">
        <v>32</v>
      </c>
      <c r="P35" s="1" t="s">
        <v>33</v>
      </c>
      <c r="Q35" s="1" t="s">
        <v>34</v>
      </c>
      <c r="R35" s="1" t="s">
        <v>35</v>
      </c>
      <c r="S35" s="1" t="s">
        <v>36</v>
      </c>
      <c r="T35" s="1" t="s">
        <v>37</v>
      </c>
      <c r="U35" s="1" t="s">
        <v>38</v>
      </c>
      <c r="V35" s="1" t="s">
        <v>39</v>
      </c>
      <c r="W35" s="1" t="s">
        <v>40</v>
      </c>
      <c r="X35" s="1" t="s">
        <v>41</v>
      </c>
      <c r="Y35" s="1" t="s">
        <v>42</v>
      </c>
      <c r="Z35" s="1" t="s">
        <v>43</v>
      </c>
      <c r="AA35" s="1" t="s">
        <v>44</v>
      </c>
      <c r="AB35" s="1" t="s">
        <v>45</v>
      </c>
      <c r="AC35" s="1" t="s">
        <v>46</v>
      </c>
      <c r="AD35" s="1" t="s">
        <v>47</v>
      </c>
      <c r="AE35" s="1" t="s">
        <v>48</v>
      </c>
      <c r="AF35" s="1" t="s">
        <v>49</v>
      </c>
      <c r="AG35" s="1" t="s">
        <v>50</v>
      </c>
      <c r="AH35" s="1" t="s">
        <v>51</v>
      </c>
      <c r="AI35" s="1" t="s">
        <v>52</v>
      </c>
      <c r="AJ35" s="1" t="s">
        <v>53</v>
      </c>
      <c r="AK35" s="1" t="s">
        <v>54</v>
      </c>
      <c r="AL35" s="1" t="s">
        <v>55</v>
      </c>
      <c r="AM35" s="1" t="s">
        <v>56</v>
      </c>
      <c r="AN35" s="1" t="s">
        <v>57</v>
      </c>
      <c r="AO35" s="1" t="s">
        <v>58</v>
      </c>
      <c r="AP35" s="1" t="s">
        <v>59</v>
      </c>
      <c r="AQ35" s="1" t="s">
        <v>60</v>
      </c>
      <c r="AR35" s="1" t="s">
        <v>61</v>
      </c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</row>
    <row r="36" spans="1:67" x14ac:dyDescent="0.25">
      <c r="A36" s="1" t="s">
        <v>20</v>
      </c>
      <c r="B36" s="1" t="s">
        <v>21</v>
      </c>
      <c r="C36" s="1" t="s">
        <v>22</v>
      </c>
      <c r="D36" s="3">
        <v>1</v>
      </c>
      <c r="E36" s="1">
        <v>2020</v>
      </c>
      <c r="F36" s="1" t="s">
        <v>23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</row>
    <row r="37" spans="1:67" x14ac:dyDescent="0.25">
      <c r="A37" s="1" t="s">
        <v>20</v>
      </c>
      <c r="B37" s="1" t="s">
        <v>21</v>
      </c>
      <c r="C37" s="1" t="s">
        <v>22</v>
      </c>
      <c r="D37" s="3">
        <v>1</v>
      </c>
      <c r="E37" s="1">
        <v>2021</v>
      </c>
      <c r="F37" s="1" t="s">
        <v>23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</row>
    <row r="38" spans="1:67" x14ac:dyDescent="0.25">
      <c r="A38" s="1" t="s">
        <v>20</v>
      </c>
      <c r="B38" s="1" t="s">
        <v>21</v>
      </c>
      <c r="C38" s="1" t="s">
        <v>22</v>
      </c>
      <c r="D38" s="3">
        <v>1</v>
      </c>
      <c r="E38" s="1">
        <v>2022</v>
      </c>
      <c r="F38" s="1" t="s">
        <v>23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5.0000000029000002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8.0000000023200002</v>
      </c>
      <c r="AP38" s="8">
        <v>0</v>
      </c>
      <c r="AQ38" s="8">
        <v>1.00000000029</v>
      </c>
      <c r="AR38" s="8">
        <v>2.00000000058</v>
      </c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</row>
    <row r="39" spans="1:67" x14ac:dyDescent="0.25">
      <c r="A39" s="1" t="s">
        <v>20</v>
      </c>
      <c r="B39" s="1" t="s">
        <v>21</v>
      </c>
      <c r="C39" s="1" t="s">
        <v>22</v>
      </c>
      <c r="D39" s="3">
        <v>1</v>
      </c>
      <c r="E39" s="1">
        <v>2023</v>
      </c>
      <c r="F39" s="1" t="s">
        <v>23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3.6606091097000002</v>
      </c>
      <c r="S39" s="8">
        <v>0</v>
      </c>
      <c r="T39" s="8">
        <v>0</v>
      </c>
      <c r="U39" s="8">
        <v>210.95917870740001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9.2900000046999995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14.86400001744</v>
      </c>
      <c r="AP39" s="8">
        <v>0</v>
      </c>
      <c r="AQ39" s="8">
        <v>1.7820000018</v>
      </c>
      <c r="AR39" s="8">
        <v>3.5640000035999999</v>
      </c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</row>
    <row r="40" spans="1:67" x14ac:dyDescent="0.25">
      <c r="A40" s="1" t="s">
        <v>20</v>
      </c>
      <c r="B40" s="1" t="s">
        <v>21</v>
      </c>
      <c r="C40" s="1" t="s">
        <v>22</v>
      </c>
      <c r="D40" s="3">
        <v>1</v>
      </c>
      <c r="E40" s="1">
        <v>2024</v>
      </c>
      <c r="F40" s="1" t="s">
        <v>23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5.4932927143499999</v>
      </c>
      <c r="S40" s="8">
        <v>0</v>
      </c>
      <c r="T40" s="8">
        <v>0</v>
      </c>
      <c r="U40" s="8">
        <v>430.27365701920002</v>
      </c>
      <c r="V40" s="8">
        <v>107.5684142548</v>
      </c>
      <c r="W40" s="8">
        <v>16.464540077350001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13.600000012640001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21.250000047499999</v>
      </c>
      <c r="AP40" s="8">
        <v>0</v>
      </c>
      <c r="AQ40" s="8">
        <v>2.2950000012</v>
      </c>
      <c r="AR40" s="8">
        <v>4.5900000024000001</v>
      </c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</row>
    <row r="41" spans="1:67" x14ac:dyDescent="0.25">
      <c r="A41" s="1" t="s">
        <v>20</v>
      </c>
      <c r="B41" s="1" t="s">
        <v>21</v>
      </c>
      <c r="C41" s="1" t="s">
        <v>22</v>
      </c>
      <c r="D41" s="3">
        <v>1</v>
      </c>
      <c r="E41" s="1">
        <v>2025</v>
      </c>
      <c r="F41" s="1" t="s">
        <v>23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5.4909136602000004</v>
      </c>
      <c r="S41" s="8">
        <v>0</v>
      </c>
      <c r="T41" s="8">
        <v>0</v>
      </c>
      <c r="U41" s="8">
        <v>421.91835741104001</v>
      </c>
      <c r="V41" s="8">
        <v>105.47958935276</v>
      </c>
      <c r="W41" s="8">
        <v>16.464540076719999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12.2400000184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0.99999999973999998</v>
      </c>
      <c r="AO41" s="8">
        <v>19.12500001475</v>
      </c>
      <c r="AP41" s="8">
        <v>1.0000000012400001</v>
      </c>
      <c r="AQ41" s="8">
        <v>1.88700000198</v>
      </c>
      <c r="AR41" s="8">
        <v>3.7740000039599999</v>
      </c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</row>
    <row r="42" spans="1:67" x14ac:dyDescent="0.25">
      <c r="A42" s="1" t="s">
        <v>20</v>
      </c>
      <c r="B42" s="1" t="s">
        <v>21</v>
      </c>
      <c r="C42" s="1" t="s">
        <v>22</v>
      </c>
      <c r="D42" s="3">
        <v>1</v>
      </c>
      <c r="E42" s="1">
        <v>2026</v>
      </c>
      <c r="F42" s="1" t="s">
        <v>23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5.4909136635299998</v>
      </c>
      <c r="S42" s="8">
        <v>0</v>
      </c>
      <c r="T42" s="8">
        <v>0</v>
      </c>
      <c r="U42" s="8">
        <v>421.91835741059998</v>
      </c>
      <c r="V42" s="8">
        <v>105.47958935265</v>
      </c>
      <c r="W42" s="8">
        <v>16.464540077500001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10.7999999968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1.85800000098</v>
      </c>
      <c r="AO42" s="8">
        <v>16.8750000225</v>
      </c>
      <c r="AP42" s="8">
        <v>1.8580000008599999</v>
      </c>
      <c r="AQ42" s="8">
        <v>1.4670000035099999</v>
      </c>
      <c r="AR42" s="8">
        <v>2.9340000070199999</v>
      </c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</row>
    <row r="43" spans="1:67" x14ac:dyDescent="0.25">
      <c r="A43" s="1" t="s">
        <v>20</v>
      </c>
      <c r="B43" s="1" t="s">
        <v>21</v>
      </c>
      <c r="C43" s="1" t="s">
        <v>22</v>
      </c>
      <c r="D43" s="3">
        <v>1</v>
      </c>
      <c r="E43" s="1">
        <v>2027</v>
      </c>
      <c r="F43" s="1" t="s">
        <v>23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7.3212182157200001</v>
      </c>
      <c r="S43" s="8">
        <v>0</v>
      </c>
      <c r="T43" s="8">
        <v>0</v>
      </c>
      <c r="U43" s="8">
        <v>421.91835741215999</v>
      </c>
      <c r="V43" s="8">
        <v>105.47958935304</v>
      </c>
      <c r="W43" s="8">
        <v>16.464540077999999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9.3120000145600006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2.5500000047400002</v>
      </c>
      <c r="AO43" s="8">
        <v>14.549999989250001</v>
      </c>
      <c r="AP43" s="8">
        <v>2.5500000002999998</v>
      </c>
      <c r="AQ43" s="8">
        <v>1.06199999979</v>
      </c>
      <c r="AR43" s="8">
        <v>2.1239999995800001</v>
      </c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</row>
    <row r="44" spans="1:67" x14ac:dyDescent="0.25">
      <c r="A44" s="1" t="s">
        <v>20</v>
      </c>
      <c r="B44" s="1" t="s">
        <v>21</v>
      </c>
      <c r="C44" s="1" t="s">
        <v>22</v>
      </c>
      <c r="D44" s="3">
        <v>1</v>
      </c>
      <c r="E44" s="1">
        <v>2028</v>
      </c>
      <c r="F44" s="1" t="s">
        <v>23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7.3243902854399998</v>
      </c>
      <c r="S44" s="8">
        <v>0</v>
      </c>
      <c r="T44" s="8">
        <v>0</v>
      </c>
      <c r="U44" s="8">
        <v>430.27365702496002</v>
      </c>
      <c r="V44" s="8">
        <v>107.56841425624</v>
      </c>
      <c r="W44" s="8">
        <v>16.46454007861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325.27164493430001</v>
      </c>
      <c r="AF44" s="8">
        <v>0</v>
      </c>
      <c r="AG44" s="8">
        <v>0</v>
      </c>
      <c r="AH44" s="8">
        <v>7.8240000140800001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3.0600000037999999</v>
      </c>
      <c r="AO44" s="8">
        <v>12.225000049749999</v>
      </c>
      <c r="AP44" s="8">
        <v>3.0599999970799998</v>
      </c>
      <c r="AQ44" s="8">
        <v>0.69299999850000005</v>
      </c>
      <c r="AR44" s="8">
        <v>1.3859999970000001</v>
      </c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</row>
    <row r="45" spans="1:67" x14ac:dyDescent="0.25">
      <c r="A45" s="1" t="s">
        <v>20</v>
      </c>
      <c r="B45" s="1" t="s">
        <v>21</v>
      </c>
      <c r="C45" s="1" t="s">
        <v>22</v>
      </c>
      <c r="D45" s="3">
        <v>1</v>
      </c>
      <c r="E45" s="1">
        <v>2029</v>
      </c>
      <c r="F45" s="1" t="s">
        <v>23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9.1515227736</v>
      </c>
      <c r="S45" s="8">
        <v>0</v>
      </c>
      <c r="T45" s="8">
        <v>0</v>
      </c>
      <c r="U45" s="8">
        <v>421.91835740852002</v>
      </c>
      <c r="V45" s="8">
        <v>105.47958935213001</v>
      </c>
      <c r="W45" s="8">
        <v>16.464540077550001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324.12000062019001</v>
      </c>
      <c r="AF45" s="8">
        <v>0</v>
      </c>
      <c r="AG45" s="8">
        <v>0</v>
      </c>
      <c r="AH45" s="8">
        <v>6.3679999891200003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3.04652066455</v>
      </c>
      <c r="AO45" s="8">
        <v>9.9500000132500102</v>
      </c>
      <c r="AP45" s="8">
        <v>2.9240604179999998</v>
      </c>
      <c r="AQ45" s="8">
        <v>0.38700000314999999</v>
      </c>
      <c r="AR45" s="8">
        <v>0.77400000629999999</v>
      </c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</row>
    <row r="46" spans="1:67" x14ac:dyDescent="0.25">
      <c r="A46" s="1" t="s">
        <v>20</v>
      </c>
      <c r="B46" s="1" t="s">
        <v>21</v>
      </c>
      <c r="C46" s="1" t="s">
        <v>22</v>
      </c>
      <c r="D46" s="3">
        <v>1</v>
      </c>
      <c r="E46" s="1">
        <v>2030</v>
      </c>
      <c r="F46" s="1" t="s">
        <v>23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10.981827326639999</v>
      </c>
      <c r="S46" s="8">
        <v>0</v>
      </c>
      <c r="T46" s="8">
        <v>0</v>
      </c>
      <c r="U46" s="8">
        <v>421.91835740884</v>
      </c>
      <c r="V46" s="8">
        <v>105.47958935221</v>
      </c>
      <c r="W46" s="8">
        <v>16.464540077110001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648.24000124325903</v>
      </c>
      <c r="AF46" s="8">
        <v>0</v>
      </c>
      <c r="AG46" s="8">
        <v>0</v>
      </c>
      <c r="AH46" s="8">
        <v>4.9760000008000098</v>
      </c>
      <c r="AI46" s="8">
        <v>0</v>
      </c>
      <c r="AJ46" s="8">
        <v>0.99999999961999997</v>
      </c>
      <c r="AK46" s="8">
        <v>0</v>
      </c>
      <c r="AL46" s="8">
        <v>2.0000000016000001</v>
      </c>
      <c r="AM46" s="8">
        <v>0</v>
      </c>
      <c r="AN46" s="8">
        <v>2.9100000109000002</v>
      </c>
      <c r="AO46" s="8">
        <v>7.7749999987500003</v>
      </c>
      <c r="AP46" s="8">
        <v>2.9099999960499998</v>
      </c>
      <c r="AQ46" s="8">
        <v>0.16500000189</v>
      </c>
      <c r="AR46" s="8">
        <v>0.33000000378</v>
      </c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</row>
    <row r="47" spans="1:67" x14ac:dyDescent="0.25">
      <c r="A47" s="1" t="s">
        <v>20</v>
      </c>
      <c r="B47" s="1" t="s">
        <v>21</v>
      </c>
      <c r="C47" s="1" t="s">
        <v>22</v>
      </c>
      <c r="D47" s="3">
        <v>1</v>
      </c>
      <c r="E47" s="1">
        <v>2031</v>
      </c>
      <c r="F47" s="1" t="s">
        <v>23</v>
      </c>
      <c r="G47" s="8">
        <v>0</v>
      </c>
      <c r="H47" s="8">
        <v>0</v>
      </c>
      <c r="I47" s="8">
        <v>0</v>
      </c>
      <c r="J47" s="8">
        <v>0</v>
      </c>
      <c r="K47" s="8">
        <v>72.143466002889994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12.81213187933</v>
      </c>
      <c r="S47" s="8">
        <v>0</v>
      </c>
      <c r="T47" s="8">
        <v>0</v>
      </c>
      <c r="U47" s="8">
        <v>632.87753611727999</v>
      </c>
      <c r="V47" s="8">
        <v>316.43876805863999</v>
      </c>
      <c r="W47" s="8">
        <v>16.464540077710001</v>
      </c>
      <c r="X47" s="8">
        <v>12.66357763996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648.24000124481995</v>
      </c>
      <c r="AF47" s="8">
        <v>0</v>
      </c>
      <c r="AG47" s="8">
        <v>0</v>
      </c>
      <c r="AH47" s="8">
        <v>3.6960000132799999</v>
      </c>
      <c r="AI47" s="8">
        <v>0</v>
      </c>
      <c r="AJ47" s="8">
        <v>0.89100000058999995</v>
      </c>
      <c r="AK47" s="8">
        <v>0</v>
      </c>
      <c r="AL47" s="8">
        <v>3.7160000050400002</v>
      </c>
      <c r="AM47" s="8">
        <v>0</v>
      </c>
      <c r="AN47" s="8">
        <v>2.4450000004499999</v>
      </c>
      <c r="AO47" s="8">
        <v>5.7750000080000099</v>
      </c>
      <c r="AP47" s="8">
        <v>2.4450000052999998</v>
      </c>
      <c r="AQ47" s="8">
        <v>3.9000001979999997E-2</v>
      </c>
      <c r="AR47" s="8">
        <v>7.8000003959999994E-2</v>
      </c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</row>
    <row r="48" spans="1:67" x14ac:dyDescent="0.25">
      <c r="A48" s="1" t="s">
        <v>20</v>
      </c>
      <c r="B48" s="1" t="s">
        <v>21</v>
      </c>
      <c r="C48" s="1" t="s">
        <v>22</v>
      </c>
      <c r="D48" s="3">
        <v>1</v>
      </c>
      <c r="E48" s="1">
        <v>2032</v>
      </c>
      <c r="F48" s="1" t="s">
        <v>23</v>
      </c>
      <c r="G48" s="8">
        <v>0</v>
      </c>
      <c r="H48" s="8">
        <v>0</v>
      </c>
      <c r="I48" s="8">
        <v>0</v>
      </c>
      <c r="J48" s="8">
        <v>0</v>
      </c>
      <c r="K48" s="8">
        <v>75.826168084800003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12.81768299812</v>
      </c>
      <c r="S48" s="8">
        <v>0</v>
      </c>
      <c r="T48" s="8">
        <v>0</v>
      </c>
      <c r="U48" s="8">
        <v>645.41048552352004</v>
      </c>
      <c r="V48" s="8">
        <v>322.70524276176002</v>
      </c>
      <c r="W48" s="8">
        <v>16.464540077470001</v>
      </c>
      <c r="X48" s="8">
        <v>12.663577639590001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650.54328986901999</v>
      </c>
      <c r="AF48" s="8">
        <v>0</v>
      </c>
      <c r="AG48" s="8">
        <v>0</v>
      </c>
      <c r="AH48" s="8">
        <v>1.7600000008800001</v>
      </c>
      <c r="AI48" s="8">
        <v>0</v>
      </c>
      <c r="AJ48" s="8">
        <v>0.76500000069999996</v>
      </c>
      <c r="AK48" s="8">
        <v>0</v>
      </c>
      <c r="AL48" s="8">
        <v>5.10000000462</v>
      </c>
      <c r="AM48" s="8">
        <v>0</v>
      </c>
      <c r="AN48" s="8">
        <v>1.9900000045999999</v>
      </c>
      <c r="AO48" s="8">
        <v>4.0000000360000003</v>
      </c>
      <c r="AP48" s="8">
        <v>1.99000000285</v>
      </c>
      <c r="AQ48" s="8">
        <v>0</v>
      </c>
      <c r="AR48" s="8">
        <v>0</v>
      </c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</row>
    <row r="49" spans="1:67" x14ac:dyDescent="0.25">
      <c r="A49" s="1" t="s">
        <v>20</v>
      </c>
      <c r="B49" s="1" t="s">
        <v>21</v>
      </c>
      <c r="C49" s="1" t="s">
        <v>22</v>
      </c>
      <c r="D49" s="3">
        <v>1</v>
      </c>
      <c r="E49" s="1">
        <v>2033</v>
      </c>
      <c r="F49" s="1" t="s">
        <v>23</v>
      </c>
      <c r="G49" s="8">
        <v>0</v>
      </c>
      <c r="H49" s="8">
        <v>0</v>
      </c>
      <c r="I49" s="8">
        <v>0</v>
      </c>
      <c r="J49" s="8">
        <v>0</v>
      </c>
      <c r="K49" s="8">
        <v>73.665207606340005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14.64243643368</v>
      </c>
      <c r="S49" s="8">
        <v>0</v>
      </c>
      <c r="T49" s="8">
        <v>0</v>
      </c>
      <c r="U49" s="8">
        <v>632.87753611356004</v>
      </c>
      <c r="V49" s="8">
        <v>316.43876805678002</v>
      </c>
      <c r="W49" s="8">
        <v>16.464540078020001</v>
      </c>
      <c r="X49" s="8">
        <v>12.663577640470001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648.24000124004101</v>
      </c>
      <c r="AF49" s="8">
        <v>0</v>
      </c>
      <c r="AG49" s="8">
        <v>0</v>
      </c>
      <c r="AH49" s="8">
        <v>0.60600000293999901</v>
      </c>
      <c r="AI49" s="8">
        <v>0</v>
      </c>
      <c r="AJ49" s="8">
        <v>0.62900000028000003</v>
      </c>
      <c r="AK49" s="8">
        <v>0</v>
      </c>
      <c r="AL49" s="8">
        <v>4.59000000114</v>
      </c>
      <c r="AM49" s="8">
        <v>0</v>
      </c>
      <c r="AN49" s="8">
        <v>1.5550000021999999</v>
      </c>
      <c r="AO49" s="8">
        <v>2.5250000102499999</v>
      </c>
      <c r="AP49" s="8">
        <v>1.5550000045000001</v>
      </c>
      <c r="AQ49" s="8">
        <v>0</v>
      </c>
      <c r="AR49" s="8">
        <v>0</v>
      </c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</row>
    <row r="50" spans="1:67" x14ac:dyDescent="0.25">
      <c r="A50" s="1" t="s">
        <v>20</v>
      </c>
      <c r="B50" s="1" t="s">
        <v>21</v>
      </c>
      <c r="C50" s="1" t="s">
        <v>22</v>
      </c>
      <c r="D50" s="3">
        <v>1</v>
      </c>
      <c r="E50" s="1">
        <v>2034</v>
      </c>
      <c r="F50" s="1" t="s">
        <v>23</v>
      </c>
      <c r="G50" s="8">
        <v>0</v>
      </c>
      <c r="H50" s="8">
        <v>0</v>
      </c>
      <c r="I50" s="8">
        <v>0</v>
      </c>
      <c r="J50" s="8">
        <v>0</v>
      </c>
      <c r="K50" s="8">
        <v>67.796620596669996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16.47274098402</v>
      </c>
      <c r="S50" s="8">
        <v>0</v>
      </c>
      <c r="T50" s="8">
        <v>0</v>
      </c>
      <c r="U50" s="8">
        <v>632.87753611536004</v>
      </c>
      <c r="V50" s="8">
        <v>316.43876805768002</v>
      </c>
      <c r="W50" s="8">
        <v>16.464540077500001</v>
      </c>
      <c r="X50" s="8">
        <v>12.663577638410001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648.24000124149995</v>
      </c>
      <c r="AF50" s="8">
        <v>0</v>
      </c>
      <c r="AG50" s="8">
        <v>0</v>
      </c>
      <c r="AH50" s="8">
        <v>0</v>
      </c>
      <c r="AI50" s="8">
        <v>0</v>
      </c>
      <c r="AJ50" s="8">
        <v>0.48900000014</v>
      </c>
      <c r="AK50" s="8">
        <v>0</v>
      </c>
      <c r="AL50" s="8">
        <v>4.7250000008399997</v>
      </c>
      <c r="AM50" s="8">
        <v>0</v>
      </c>
      <c r="AN50" s="8">
        <v>1.1550000040999999</v>
      </c>
      <c r="AO50" s="8">
        <v>1.3750000040000001</v>
      </c>
      <c r="AP50" s="8">
        <v>1.1550000052</v>
      </c>
      <c r="AQ50" s="8">
        <v>0</v>
      </c>
      <c r="AR50" s="8">
        <v>0</v>
      </c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</row>
    <row r="51" spans="1:67" x14ac:dyDescent="0.25">
      <c r="A51" s="1" t="s">
        <v>20</v>
      </c>
      <c r="B51" s="1" t="s">
        <v>21</v>
      </c>
      <c r="C51" s="1" t="s">
        <v>22</v>
      </c>
      <c r="D51" s="3">
        <v>1</v>
      </c>
      <c r="E51" s="1">
        <v>2035</v>
      </c>
      <c r="F51" s="1" t="s">
        <v>23</v>
      </c>
      <c r="G51" s="8">
        <v>0</v>
      </c>
      <c r="H51" s="8">
        <v>0</v>
      </c>
      <c r="I51" s="8">
        <v>0</v>
      </c>
      <c r="J51" s="8">
        <v>0</v>
      </c>
      <c r="K51" s="8">
        <v>72.245519616110002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16.472740995270001</v>
      </c>
      <c r="S51" s="8">
        <v>0</v>
      </c>
      <c r="T51" s="8">
        <v>0</v>
      </c>
      <c r="U51" s="8">
        <v>632.87753611248002</v>
      </c>
      <c r="V51" s="8">
        <v>316.43876805624001</v>
      </c>
      <c r="W51" s="8">
        <v>16.46454007753</v>
      </c>
      <c r="X51" s="8">
        <v>12.663577640050001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648.24000124118004</v>
      </c>
      <c r="AF51" s="8">
        <v>0</v>
      </c>
      <c r="AG51" s="8">
        <v>0</v>
      </c>
      <c r="AH51" s="8">
        <v>0</v>
      </c>
      <c r="AI51" s="8">
        <v>0</v>
      </c>
      <c r="AJ51" s="8">
        <v>0.35399999958</v>
      </c>
      <c r="AK51" s="8">
        <v>0</v>
      </c>
      <c r="AL51" s="8">
        <v>5.8200000134999996</v>
      </c>
      <c r="AM51" s="8">
        <v>0</v>
      </c>
      <c r="AN51" s="8">
        <v>0.64000000243999999</v>
      </c>
      <c r="AO51" s="8">
        <v>0.57500001774999998</v>
      </c>
      <c r="AP51" s="8">
        <v>0.80000000785000003</v>
      </c>
      <c r="AQ51" s="8">
        <v>0</v>
      </c>
      <c r="AR51" s="8">
        <v>0</v>
      </c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</row>
    <row r="52" spans="1:67" x14ac:dyDescent="0.25">
      <c r="A52" s="1" t="s">
        <v>20</v>
      </c>
      <c r="B52" s="1" t="s">
        <v>21</v>
      </c>
      <c r="C52" s="1" t="s">
        <v>22</v>
      </c>
      <c r="D52" s="3">
        <v>1</v>
      </c>
      <c r="E52" s="1">
        <v>2036</v>
      </c>
      <c r="F52" s="1" t="s">
        <v>23</v>
      </c>
      <c r="G52" s="8">
        <v>0</v>
      </c>
      <c r="H52" s="8">
        <v>0</v>
      </c>
      <c r="I52" s="8">
        <v>0</v>
      </c>
      <c r="J52" s="8">
        <v>0</v>
      </c>
      <c r="K52" s="8">
        <v>60.358774639990003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18.3109757207</v>
      </c>
      <c r="S52" s="8">
        <v>0</v>
      </c>
      <c r="T52" s="8">
        <v>0</v>
      </c>
      <c r="U52" s="8">
        <v>645.41048552765994</v>
      </c>
      <c r="V52" s="8">
        <v>322.70524276382997</v>
      </c>
      <c r="W52" s="8">
        <v>16.464540077030001</v>
      </c>
      <c r="X52" s="8">
        <v>12.663577638810001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650.54328987044005</v>
      </c>
      <c r="AF52" s="8">
        <v>0</v>
      </c>
      <c r="AG52" s="8">
        <v>0</v>
      </c>
      <c r="AH52" s="8">
        <v>0</v>
      </c>
      <c r="AI52" s="8">
        <v>0</v>
      </c>
      <c r="AJ52" s="8">
        <v>0.92399999972000002</v>
      </c>
      <c r="AK52" s="8">
        <v>0</v>
      </c>
      <c r="AL52" s="8">
        <v>6.8460000081200096</v>
      </c>
      <c r="AM52" s="8">
        <v>0</v>
      </c>
      <c r="AN52" s="8">
        <v>0.30300000329999999</v>
      </c>
      <c r="AO52" s="8">
        <v>0.12499999924999999</v>
      </c>
      <c r="AP52" s="8">
        <v>0.50499999880000002</v>
      </c>
      <c r="AQ52" s="8">
        <v>0</v>
      </c>
      <c r="AR52" s="8">
        <v>0</v>
      </c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</row>
    <row r="53" spans="1:67" x14ac:dyDescent="0.25">
      <c r="A53" s="1" t="s">
        <v>20</v>
      </c>
      <c r="B53" s="1" t="s">
        <v>21</v>
      </c>
      <c r="C53" s="1" t="s">
        <v>22</v>
      </c>
      <c r="D53" s="3">
        <v>1</v>
      </c>
      <c r="E53" s="1">
        <v>2037</v>
      </c>
      <c r="F53" s="1" t="s">
        <v>23</v>
      </c>
      <c r="G53" s="8">
        <v>0</v>
      </c>
      <c r="H53" s="8">
        <v>0</v>
      </c>
      <c r="I53" s="8">
        <v>0</v>
      </c>
      <c r="J53" s="8">
        <v>0</v>
      </c>
      <c r="K53" s="8">
        <v>59.618492103980003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18.303045548</v>
      </c>
      <c r="S53" s="8">
        <v>0</v>
      </c>
      <c r="T53" s="8">
        <v>0</v>
      </c>
      <c r="U53" s="8">
        <v>632.87753611361995</v>
      </c>
      <c r="V53" s="8">
        <v>316.43876805680998</v>
      </c>
      <c r="W53" s="8">
        <v>16.46454007745</v>
      </c>
      <c r="X53" s="8">
        <v>12.6635776389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648.24000124609995</v>
      </c>
      <c r="AF53" s="8">
        <v>0</v>
      </c>
      <c r="AG53" s="8">
        <v>0</v>
      </c>
      <c r="AH53" s="8">
        <v>0</v>
      </c>
      <c r="AI53" s="8">
        <v>0</v>
      </c>
      <c r="AJ53" s="8">
        <v>1.03199999976</v>
      </c>
      <c r="AK53" s="8">
        <v>0</v>
      </c>
      <c r="AL53" s="8">
        <v>5.9700000144000098</v>
      </c>
      <c r="AM53" s="8">
        <v>0</v>
      </c>
      <c r="AN53" s="8">
        <v>0.11000000118</v>
      </c>
      <c r="AO53" s="8">
        <v>0</v>
      </c>
      <c r="AP53" s="8">
        <v>0.27500000115000001</v>
      </c>
      <c r="AQ53" s="8">
        <v>0</v>
      </c>
      <c r="AR53" s="8">
        <v>0</v>
      </c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</row>
    <row r="54" spans="1:67" x14ac:dyDescent="0.25">
      <c r="A54" s="1" t="s">
        <v>20</v>
      </c>
      <c r="B54" s="1" t="s">
        <v>21</v>
      </c>
      <c r="C54" s="1" t="s">
        <v>22</v>
      </c>
      <c r="D54" s="3">
        <v>1</v>
      </c>
      <c r="E54" s="1">
        <v>2038</v>
      </c>
      <c r="F54" s="1" t="s">
        <v>23</v>
      </c>
      <c r="G54" s="8">
        <v>0</v>
      </c>
      <c r="H54" s="8">
        <v>0</v>
      </c>
      <c r="I54" s="8">
        <v>0</v>
      </c>
      <c r="J54" s="8">
        <v>0</v>
      </c>
      <c r="K54" s="8">
        <v>58.918210668820002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20.133350090370001</v>
      </c>
      <c r="S54" s="8">
        <v>0</v>
      </c>
      <c r="T54" s="8">
        <v>0</v>
      </c>
      <c r="U54" s="8">
        <v>632.87753611452001</v>
      </c>
      <c r="V54" s="8">
        <v>316.43876805726001</v>
      </c>
      <c r="W54" s="8">
        <v>16.464540076820001</v>
      </c>
      <c r="X54" s="8">
        <v>12.66357764108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972.36000186398996</v>
      </c>
      <c r="AF54" s="8">
        <v>0</v>
      </c>
      <c r="AG54" s="8">
        <v>0</v>
      </c>
      <c r="AH54" s="8">
        <v>0</v>
      </c>
      <c r="AI54" s="8">
        <v>0</v>
      </c>
      <c r="AJ54" s="8">
        <v>0.44000000064</v>
      </c>
      <c r="AK54" s="8">
        <v>0</v>
      </c>
      <c r="AL54" s="8">
        <v>4.6650000136500003</v>
      </c>
      <c r="AM54" s="8">
        <v>0</v>
      </c>
      <c r="AN54" s="8">
        <v>2.299999975E-2</v>
      </c>
      <c r="AO54" s="8">
        <v>0</v>
      </c>
      <c r="AP54" s="8">
        <v>0.11500000589999999</v>
      </c>
      <c r="AQ54" s="8">
        <v>0</v>
      </c>
      <c r="AR54" s="8">
        <v>0</v>
      </c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</row>
    <row r="55" spans="1:67" x14ac:dyDescent="0.25">
      <c r="A55" s="1" t="s">
        <v>20</v>
      </c>
      <c r="B55" s="1" t="s">
        <v>21</v>
      </c>
      <c r="C55" s="1" t="s">
        <v>22</v>
      </c>
      <c r="D55" s="3">
        <v>1</v>
      </c>
      <c r="E55" s="1">
        <v>2039</v>
      </c>
      <c r="F55" s="1" t="s">
        <v>23</v>
      </c>
      <c r="G55" s="8">
        <v>0</v>
      </c>
      <c r="H55" s="8">
        <v>0</v>
      </c>
      <c r="I55" s="8">
        <v>0</v>
      </c>
      <c r="J55" s="8">
        <v>0</v>
      </c>
      <c r="K55" s="8">
        <v>61.613034137329997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20.13335009455</v>
      </c>
      <c r="S55" s="8">
        <v>0</v>
      </c>
      <c r="T55" s="8">
        <v>0</v>
      </c>
      <c r="U55" s="8">
        <v>632.87753611482003</v>
      </c>
      <c r="V55" s="8">
        <v>316.43876805741002</v>
      </c>
      <c r="W55" s="8">
        <v>0</v>
      </c>
      <c r="X55" s="8">
        <v>12.66357764044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972.36000186009005</v>
      </c>
      <c r="AF55" s="8">
        <v>0</v>
      </c>
      <c r="AG55" s="8">
        <v>0</v>
      </c>
      <c r="AH55" s="8">
        <v>0</v>
      </c>
      <c r="AI55" s="8">
        <v>0</v>
      </c>
      <c r="AJ55" s="8">
        <v>0.10400000383999999</v>
      </c>
      <c r="AK55" s="8">
        <v>0</v>
      </c>
      <c r="AL55" s="8">
        <v>3.4649999954999999</v>
      </c>
      <c r="AM55" s="8">
        <v>0</v>
      </c>
      <c r="AN55" s="8">
        <v>0</v>
      </c>
      <c r="AO55" s="8">
        <v>0</v>
      </c>
      <c r="AP55" s="8">
        <v>2.5000003749999999E-2</v>
      </c>
      <c r="AQ55" s="8">
        <v>0</v>
      </c>
      <c r="AR55" s="8">
        <v>0</v>
      </c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</row>
    <row r="56" spans="1:67" x14ac:dyDescent="0.25">
      <c r="A56" s="1" t="s">
        <v>20</v>
      </c>
      <c r="B56" s="1" t="s">
        <v>21</v>
      </c>
      <c r="C56" s="1" t="s">
        <v>22</v>
      </c>
      <c r="D56" s="3">
        <v>1</v>
      </c>
      <c r="E56" s="1">
        <v>2040</v>
      </c>
      <c r="F56" s="1" t="s">
        <v>23</v>
      </c>
      <c r="G56" s="8">
        <v>0</v>
      </c>
      <c r="H56" s="8">
        <v>0</v>
      </c>
      <c r="I56" s="8">
        <v>0</v>
      </c>
      <c r="J56" s="8">
        <v>0</v>
      </c>
      <c r="K56" s="8">
        <v>56.116719615820003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21.973171237919999</v>
      </c>
      <c r="S56" s="8">
        <v>0</v>
      </c>
      <c r="T56" s="8">
        <v>0</v>
      </c>
      <c r="U56" s="8">
        <v>645.41048552849998</v>
      </c>
      <c r="V56" s="8">
        <v>322.70524276424999</v>
      </c>
      <c r="W56" s="8">
        <v>0</v>
      </c>
      <c r="X56" s="8">
        <v>12.663577639350001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975.81493480413098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2.4000000235500001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</row>
    <row r="57" spans="1:67" x14ac:dyDescent="0.25">
      <c r="A57" s="1" t="s">
        <v>20</v>
      </c>
      <c r="B57" s="1" t="s">
        <v>21</v>
      </c>
      <c r="C57" s="1" t="s">
        <v>22</v>
      </c>
      <c r="D57" s="3">
        <v>1</v>
      </c>
      <c r="E57" s="1">
        <v>2041</v>
      </c>
      <c r="F57" s="1" t="s">
        <v>23</v>
      </c>
      <c r="G57" s="8">
        <v>0</v>
      </c>
      <c r="H57" s="8">
        <v>0</v>
      </c>
      <c r="I57" s="8">
        <v>0</v>
      </c>
      <c r="J57" s="8">
        <v>0</v>
      </c>
      <c r="K57" s="8">
        <v>49.14509155356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21.963654231</v>
      </c>
      <c r="S57" s="8">
        <v>0</v>
      </c>
      <c r="T57" s="8">
        <v>0</v>
      </c>
      <c r="U57" s="8">
        <v>632.87753611523999</v>
      </c>
      <c r="V57" s="8">
        <v>316.43876805762</v>
      </c>
      <c r="W57" s="8">
        <v>0</v>
      </c>
      <c r="X57" s="8">
        <v>12.663577640530001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972.36000186272997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1.5150000076500001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</row>
    <row r="58" spans="1:67" x14ac:dyDescent="0.25">
      <c r="A58" s="1" t="s">
        <v>20</v>
      </c>
      <c r="B58" s="1" t="s">
        <v>21</v>
      </c>
      <c r="C58" s="1" t="s">
        <v>22</v>
      </c>
      <c r="D58" s="3">
        <v>1</v>
      </c>
      <c r="E58" s="1">
        <v>2042</v>
      </c>
      <c r="F58" s="1" t="s">
        <v>23</v>
      </c>
      <c r="G58" s="8">
        <v>0</v>
      </c>
      <c r="H58" s="8">
        <v>0</v>
      </c>
      <c r="I58" s="8">
        <v>0</v>
      </c>
      <c r="J58" s="8">
        <v>0</v>
      </c>
      <c r="K58" s="8">
        <v>45.600993084620001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23.793958735690001</v>
      </c>
      <c r="S58" s="8">
        <v>0</v>
      </c>
      <c r="T58" s="8">
        <v>0</v>
      </c>
      <c r="U58" s="8">
        <v>632.87753611625999</v>
      </c>
      <c r="V58" s="8">
        <v>316.43876805812999</v>
      </c>
      <c r="W58" s="8">
        <v>0</v>
      </c>
      <c r="X58" s="8">
        <v>12.663577639990001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972.36000186390004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0.82500002760000002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</row>
    <row r="59" spans="1:67" x14ac:dyDescent="0.25">
      <c r="A59" s="1" t="s">
        <v>20</v>
      </c>
      <c r="B59" s="1" t="s">
        <v>21</v>
      </c>
      <c r="C59" s="1" t="s">
        <v>22</v>
      </c>
      <c r="D59" s="3">
        <v>1</v>
      </c>
      <c r="E59" s="1">
        <v>2043</v>
      </c>
      <c r="F59" s="1" t="s">
        <v>23</v>
      </c>
      <c r="G59" s="8">
        <v>0</v>
      </c>
      <c r="H59" s="8">
        <v>0</v>
      </c>
      <c r="I59" s="8">
        <v>0</v>
      </c>
      <c r="J59" s="8">
        <v>0</v>
      </c>
      <c r="K59" s="8">
        <v>26.302660238040001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25.624263272299999</v>
      </c>
      <c r="S59" s="8">
        <v>0</v>
      </c>
      <c r="T59" s="8">
        <v>0</v>
      </c>
      <c r="U59" s="8">
        <v>632.87753611703999</v>
      </c>
      <c r="V59" s="8">
        <v>316.43876805852</v>
      </c>
      <c r="W59" s="8">
        <v>0</v>
      </c>
      <c r="X59" s="8">
        <v>12.663577639470001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972.36000186632998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0.34499999520000002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</row>
    <row r="60" spans="1:67" x14ac:dyDescent="0.25">
      <c r="A60" s="1" t="s">
        <v>20</v>
      </c>
      <c r="B60" s="1" t="s">
        <v>21</v>
      </c>
      <c r="C60" s="1" t="s">
        <v>22</v>
      </c>
      <c r="D60" s="3">
        <v>1</v>
      </c>
      <c r="E60" s="1">
        <v>2044</v>
      </c>
      <c r="F60" s="1" t="s">
        <v>23</v>
      </c>
      <c r="G60" s="8">
        <v>0</v>
      </c>
      <c r="H60" s="8">
        <v>0</v>
      </c>
      <c r="I60" s="8">
        <v>0</v>
      </c>
      <c r="J60" s="8">
        <v>0</v>
      </c>
      <c r="K60" s="8">
        <v>27.197901721659999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25.635366403639999</v>
      </c>
      <c r="S60" s="8">
        <v>0</v>
      </c>
      <c r="T60" s="8">
        <v>0</v>
      </c>
      <c r="U60" s="8">
        <v>645.41048552873997</v>
      </c>
      <c r="V60" s="8">
        <v>322.70524276436998</v>
      </c>
      <c r="W60" s="8">
        <v>0</v>
      </c>
      <c r="X60" s="8">
        <v>12.663577639370001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975.81493480227005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7.5000021149999999E-2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</row>
    <row r="61" spans="1:67" x14ac:dyDescent="0.25">
      <c r="A61" s="1" t="s">
        <v>20</v>
      </c>
      <c r="B61" s="1" t="s">
        <v>21</v>
      </c>
      <c r="C61" s="1" t="s">
        <v>22</v>
      </c>
      <c r="D61" s="3">
        <v>1</v>
      </c>
      <c r="E61" s="1">
        <v>2045</v>
      </c>
      <c r="F61" s="1" t="s">
        <v>23</v>
      </c>
      <c r="G61" s="8">
        <v>0</v>
      </c>
      <c r="H61" s="8">
        <v>0</v>
      </c>
      <c r="I61" s="8">
        <v>0</v>
      </c>
      <c r="J61" s="8">
        <v>0</v>
      </c>
      <c r="K61" s="8">
        <v>18.97106679346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27.454568257350001</v>
      </c>
      <c r="S61" s="8">
        <v>0</v>
      </c>
      <c r="T61" s="8">
        <v>0</v>
      </c>
      <c r="U61" s="8">
        <v>632.87753611367998</v>
      </c>
      <c r="V61" s="8">
        <v>316.43876805683999</v>
      </c>
      <c r="W61" s="8">
        <v>0</v>
      </c>
      <c r="X61" s="8">
        <v>12.663577639150001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972.36000185952105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</row>
    <row r="62" spans="1:67" x14ac:dyDescent="0.25">
      <c r="A62" s="1" t="s">
        <v>20</v>
      </c>
      <c r="B62" s="1" t="s">
        <v>21</v>
      </c>
      <c r="C62" s="1" t="s">
        <v>22</v>
      </c>
      <c r="D62" s="3">
        <v>1</v>
      </c>
      <c r="E62" s="1">
        <v>2046</v>
      </c>
      <c r="F62" s="1" t="s">
        <v>23</v>
      </c>
      <c r="G62" s="8">
        <v>0</v>
      </c>
      <c r="H62" s="8">
        <v>0</v>
      </c>
      <c r="I62" s="8">
        <v>0</v>
      </c>
      <c r="J62" s="8">
        <v>0</v>
      </c>
      <c r="K62" s="8">
        <v>14.50961483202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29.284872824480001</v>
      </c>
      <c r="S62" s="8">
        <v>0</v>
      </c>
      <c r="T62" s="8">
        <v>0</v>
      </c>
      <c r="U62" s="8">
        <v>632.87753611218102</v>
      </c>
      <c r="V62" s="8">
        <v>316.43876805609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972.36000186489105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8">
        <v>0</v>
      </c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</row>
    <row r="63" spans="1:67" x14ac:dyDescent="0.25">
      <c r="A63" s="1" t="s">
        <v>20</v>
      </c>
      <c r="B63" s="1" t="s">
        <v>21</v>
      </c>
      <c r="C63" s="1" t="s">
        <v>22</v>
      </c>
      <c r="D63" s="3">
        <v>1</v>
      </c>
      <c r="E63" s="1">
        <v>2047</v>
      </c>
      <c r="F63" s="1" t="s">
        <v>23</v>
      </c>
      <c r="G63" s="8">
        <v>0</v>
      </c>
      <c r="H63" s="8">
        <v>0</v>
      </c>
      <c r="I63" s="8">
        <v>0</v>
      </c>
      <c r="J63" s="8">
        <v>0</v>
      </c>
      <c r="K63" s="8">
        <v>17.9607392815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31.115177367169998</v>
      </c>
      <c r="S63" s="8">
        <v>0</v>
      </c>
      <c r="T63" s="8">
        <v>0</v>
      </c>
      <c r="U63" s="8">
        <v>632.87753611530002</v>
      </c>
      <c r="V63" s="8">
        <v>316.43876805765001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972.36000186366095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</row>
    <row r="64" spans="1:67" x14ac:dyDescent="0.25">
      <c r="A64" s="1" t="s">
        <v>20</v>
      </c>
      <c r="B64" s="1" t="s">
        <v>21</v>
      </c>
      <c r="C64" s="1" t="s">
        <v>22</v>
      </c>
      <c r="D64" s="3">
        <v>1</v>
      </c>
      <c r="E64" s="1">
        <v>2048</v>
      </c>
      <c r="F64" s="1" t="s">
        <v>23</v>
      </c>
      <c r="G64" s="8">
        <v>0</v>
      </c>
      <c r="H64" s="8">
        <v>0</v>
      </c>
      <c r="I64" s="8">
        <v>0</v>
      </c>
      <c r="J64" s="8">
        <v>0</v>
      </c>
      <c r="K64" s="8">
        <v>15.17513731989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32.95975679208</v>
      </c>
      <c r="S64" s="8">
        <v>0</v>
      </c>
      <c r="T64" s="8">
        <v>0</v>
      </c>
      <c r="U64" s="8">
        <v>645.41048552766097</v>
      </c>
      <c r="V64" s="8">
        <v>322.70524276382997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975.81493480353004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</row>
    <row r="65" spans="1:67" x14ac:dyDescent="0.25">
      <c r="A65" s="1" t="s">
        <v>20</v>
      </c>
      <c r="B65" s="1" t="s">
        <v>21</v>
      </c>
      <c r="C65" s="1" t="s">
        <v>22</v>
      </c>
      <c r="D65" s="3">
        <v>1</v>
      </c>
      <c r="E65" s="1">
        <v>2049</v>
      </c>
      <c r="F65" s="1" t="s">
        <v>23</v>
      </c>
      <c r="G65" s="8">
        <v>0</v>
      </c>
      <c r="H65" s="8">
        <v>0</v>
      </c>
      <c r="I65" s="8">
        <v>0</v>
      </c>
      <c r="J65" s="8">
        <v>0</v>
      </c>
      <c r="K65" s="8">
        <v>14.586120286350001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32.945481901619999</v>
      </c>
      <c r="S65" s="8">
        <v>0</v>
      </c>
      <c r="T65" s="8">
        <v>0</v>
      </c>
      <c r="U65" s="8">
        <v>632.87753611398</v>
      </c>
      <c r="V65" s="8">
        <v>316.43876805699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972.36000186489002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</row>
  </sheetData>
  <mergeCells count="3">
    <mergeCell ref="R2:X2"/>
    <mergeCell ref="Z2:AF2"/>
    <mergeCell ref="AH2:AN2"/>
  </mergeCells>
  <pageMargins left="0.7" right="0.7" top="0.75" bottom="0.75" header="0.3" footer="0.3"/>
  <pageSetup orientation="landscape" r:id="rId1"/>
  <headerFooter>
    <oddHeader>&amp;RKPSC Case No. 2019-0443 
Kentucky Industrial Utility Customers First Set of Data Requests 
Dated April 30, 2020 
Item No. 2  
Attachment 3
Page &amp;P of &amp;N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936e22d5-45a7-4cb7-95ab-1aa8c7c88789" value=""/>
  <element uid="c64218ab-b8d1-40b6-a478-cb8be1e10ecc" value=""/>
</sisl>
</file>

<file path=customXml/itemProps1.xml><?xml version="1.0" encoding="utf-8"?>
<ds:datastoreItem xmlns:ds="http://schemas.openxmlformats.org/officeDocument/2006/customXml" ds:itemID="{D5E84089-EE64-46FD-83E4-88B3095D0BC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 Existing Units</vt:lpstr>
      <vt:lpstr>ST + LT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S180148</dc:creator>
  <cp:keywords/>
  <cp:lastModifiedBy>s290792</cp:lastModifiedBy>
  <dcterms:created xsi:type="dcterms:W3CDTF">2019-09-26T14:07:31Z</dcterms:created>
  <dcterms:modified xsi:type="dcterms:W3CDTF">2020-05-21T19:42:14Z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f118480d-bb06-4aa9-9b09-4c7a77254d76</vt:lpwstr>
  </property>
  <property fmtid="{D5CDD505-2E9C-101B-9397-08002B2CF9AE}" pid="3" name="bjDocumentSecurityLabel">
    <vt:lpwstr>Uncategorized</vt:lpwstr>
  </property>
  <property fmtid="{D5CDD505-2E9C-101B-9397-08002B2CF9AE}" pid="4" name="bjSaver">
    <vt:lpwstr>TcbvLi4e86fzy7tBpGOiJMJb99tIFtN+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uid="936e22d5-45a7-4cb7-95ab-1aa8c7c88789" value="" /&gt;&lt;element uid="c64218ab-b8d1-40b6-a478-cb8be1e10ecc" value="" /&gt;&lt;/sisl&gt;</vt:lpwstr>
  </property>
  <property fmtid="{D5CDD505-2E9C-101B-9397-08002B2CF9AE}" pid="7" name="Visual Markings Removed">
    <vt:lpwstr>No</vt:lpwstr>
  </property>
  <property fmtid="{D5CDD505-2E9C-101B-9397-08002B2CF9AE}" pid="8" name="{A44787D4-0540-4523-9961-78E4036D8C6D}">
    <vt:lpwstr>{DAE4C50B-7580-4CEE-99AD-F327B71F5E3A}</vt:lpwstr>
  </property>
</Properties>
</file>