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Internal\01_Regulatory Services\02_Cases\2019 Cases\2019-00443 Integrated Resource Plan\08_Discovery\KIUC\Set 1\Public Attachments\"/>
    </mc:Choice>
  </mc:AlternateContent>
  <bookViews>
    <workbookView xWindow="0" yWindow="0" windowWidth="28800" windowHeight="11400" tabRatio="620"/>
  </bookViews>
  <sheets>
    <sheet name="Capacity Position" sheetId="2" r:id="rId1"/>
    <sheet name="Additions Data" sheetId="3" r:id="rId2"/>
    <sheet name="Net Profitability" sheetId="7" r:id="rId3"/>
    <sheet name="Wind Net Profit" sheetId="9" state="hidden" r:id="rId4"/>
    <sheet name="Sheet1" sheetId="10" state="hidden" r:id="rId5"/>
  </sheets>
  <definedNames>
    <definedName name="_xlnm.Print_Area" localSheetId="0">'Capacity Position'!$A$1:$AA$24</definedName>
  </definedNames>
  <calcPr calcId="162913"/>
</workbook>
</file>

<file path=xl/calcChain.xml><?xml version="1.0" encoding="utf-8"?>
<calcChain xmlns="http://schemas.openxmlformats.org/spreadsheetml/2006/main">
  <c r="BO37" i="7" l="1"/>
  <c r="BN37" i="7"/>
  <c r="BM37" i="7"/>
  <c r="BL37" i="7"/>
  <c r="BK37" i="7"/>
  <c r="BJ37" i="7"/>
  <c r="BI37" i="7"/>
  <c r="BH37" i="7"/>
  <c r="BG37" i="7"/>
  <c r="BF37" i="7"/>
  <c r="BE37" i="7"/>
  <c r="BD37" i="7"/>
  <c r="BC37" i="7"/>
  <c r="BB37" i="7"/>
  <c r="BA37" i="7"/>
  <c r="AZ37" i="7"/>
  <c r="AY37" i="7"/>
  <c r="AX37" i="7"/>
  <c r="AW37" i="7"/>
  <c r="AV37" i="7"/>
  <c r="AU37" i="7"/>
  <c r="AT37" i="7"/>
  <c r="AS37" i="7"/>
  <c r="AR37" i="7"/>
  <c r="AQ37" i="7"/>
  <c r="AP37" i="7"/>
  <c r="AO37" i="7"/>
  <c r="AN37" i="7"/>
  <c r="AM37" i="7"/>
  <c r="AL37" i="7"/>
  <c r="AK37" i="7"/>
  <c r="AJ37" i="7"/>
  <c r="AI37" i="7"/>
  <c r="AH37" i="7"/>
  <c r="AG37" i="7"/>
  <c r="AF37" i="7"/>
  <c r="AE37" i="7"/>
  <c r="AD37" i="7"/>
  <c r="AC37" i="7"/>
  <c r="BO36" i="7"/>
  <c r="BO38" i="7" s="1"/>
  <c r="BN36" i="7"/>
  <c r="BN38" i="7" s="1"/>
  <c r="BM36" i="7"/>
  <c r="BL36" i="7"/>
  <c r="BL38" i="7" s="1"/>
  <c r="BK36" i="7"/>
  <c r="BK38" i="7" s="1"/>
  <c r="BJ36" i="7"/>
  <c r="BI36" i="7"/>
  <c r="BH36" i="7"/>
  <c r="BH38" i="7" s="1"/>
  <c r="BG36" i="7"/>
  <c r="BG38" i="7" s="1"/>
  <c r="BF36" i="7"/>
  <c r="BE36" i="7"/>
  <c r="BD36" i="7"/>
  <c r="BC36" i="7"/>
  <c r="BB36" i="7"/>
  <c r="BA36" i="7"/>
  <c r="AZ36" i="7"/>
  <c r="AY36" i="7"/>
  <c r="AY38" i="7" s="1"/>
  <c r="AX36" i="7"/>
  <c r="AX38" i="7" s="1"/>
  <c r="AW36" i="7"/>
  <c r="AV36" i="7"/>
  <c r="AV38" i="7" s="1"/>
  <c r="AU36" i="7"/>
  <c r="AU38" i="7" s="1"/>
  <c r="AT36" i="7"/>
  <c r="AT38" i="7" s="1"/>
  <c r="AS36" i="7"/>
  <c r="AR36" i="7"/>
  <c r="AR38" i="7" s="1"/>
  <c r="AQ36" i="7"/>
  <c r="AP36" i="7"/>
  <c r="AP38" i="7" s="1"/>
  <c r="AO36" i="7"/>
  <c r="AN36" i="7"/>
  <c r="AM36" i="7"/>
  <c r="AL36" i="7"/>
  <c r="AK36" i="7"/>
  <c r="AJ36" i="7"/>
  <c r="AI36" i="7"/>
  <c r="AI38" i="7" s="1"/>
  <c r="AH36" i="7"/>
  <c r="AH38" i="7" s="1"/>
  <c r="AG36" i="7"/>
  <c r="AF36" i="7"/>
  <c r="AF38" i="7" s="1"/>
  <c r="AE36" i="7"/>
  <c r="AE38" i="7" s="1"/>
  <c r="AD36" i="7"/>
  <c r="AD38" i="7" s="1"/>
  <c r="AC36" i="7"/>
  <c r="M7" i="2"/>
  <c r="J8" i="2"/>
  <c r="K8" i="2"/>
  <c r="L8" i="2"/>
  <c r="M8" i="2"/>
  <c r="J9" i="2"/>
  <c r="K9" i="2"/>
  <c r="L9" i="2"/>
  <c r="M9" i="2"/>
  <c r="J10" i="2"/>
  <c r="K10" i="2"/>
  <c r="L10" i="2"/>
  <c r="M10" i="2"/>
  <c r="J11" i="2"/>
  <c r="K11" i="2"/>
  <c r="L11" i="2"/>
  <c r="M11" i="2"/>
  <c r="J12" i="2"/>
  <c r="K12" i="2"/>
  <c r="L12" i="2"/>
  <c r="M12" i="2"/>
  <c r="J13" i="2"/>
  <c r="K13" i="2"/>
  <c r="L13" i="2"/>
  <c r="M13" i="2"/>
  <c r="J14" i="2"/>
  <c r="K14" i="2"/>
  <c r="L14" i="2"/>
  <c r="M14" i="2"/>
  <c r="J15" i="2"/>
  <c r="K15" i="2"/>
  <c r="L15" i="2"/>
  <c r="M15" i="2"/>
  <c r="J16" i="2"/>
  <c r="K16" i="2"/>
  <c r="L16" i="2"/>
  <c r="M16" i="2"/>
  <c r="J17" i="2"/>
  <c r="K17" i="2"/>
  <c r="L17" i="2"/>
  <c r="M17" i="2"/>
  <c r="J18" i="2"/>
  <c r="K18" i="2"/>
  <c r="L18" i="2"/>
  <c r="M18" i="2"/>
  <c r="J19" i="2"/>
  <c r="K19" i="2"/>
  <c r="L19" i="2"/>
  <c r="M19" i="2"/>
  <c r="J20" i="2"/>
  <c r="K20" i="2"/>
  <c r="L20" i="2"/>
  <c r="M20" i="2"/>
  <c r="J21" i="2"/>
  <c r="K21" i="2"/>
  <c r="L21" i="2"/>
  <c r="M21" i="2"/>
  <c r="J22" i="2"/>
  <c r="K22" i="2"/>
  <c r="L22" i="2"/>
  <c r="M22" i="2"/>
  <c r="J23" i="2"/>
  <c r="K23" i="2"/>
  <c r="L23" i="2"/>
  <c r="M23" i="2"/>
  <c r="J24" i="2"/>
  <c r="K24" i="2"/>
  <c r="L24" i="2"/>
  <c r="M24" i="2"/>
  <c r="J25" i="2"/>
  <c r="K25" i="2"/>
  <c r="L25" i="2"/>
  <c r="M25" i="2"/>
  <c r="J26" i="2"/>
  <c r="K26" i="2"/>
  <c r="L26" i="2"/>
  <c r="M26" i="2"/>
  <c r="J27" i="2"/>
  <c r="K27" i="2"/>
  <c r="L27" i="2"/>
  <c r="M27" i="2"/>
  <c r="J28" i="2"/>
  <c r="K28" i="2"/>
  <c r="L28" i="2"/>
  <c r="M28" i="2"/>
  <c r="J29" i="2"/>
  <c r="K29" i="2"/>
  <c r="L29" i="2"/>
  <c r="M29" i="2"/>
  <c r="J30" i="2"/>
  <c r="K30" i="2"/>
  <c r="L30" i="2"/>
  <c r="M30" i="2"/>
  <c r="J31" i="2"/>
  <c r="K31" i="2"/>
  <c r="L31" i="2"/>
  <c r="M31" i="2"/>
  <c r="J32" i="2"/>
  <c r="K32" i="2"/>
  <c r="L32" i="2"/>
  <c r="M32" i="2"/>
  <c r="J33" i="2"/>
  <c r="K33" i="2"/>
  <c r="L33" i="2"/>
  <c r="M33" i="2"/>
  <c r="J34" i="2"/>
  <c r="K34" i="2"/>
  <c r="L34" i="2"/>
  <c r="M34" i="2"/>
  <c r="J35" i="2"/>
  <c r="K35" i="2"/>
  <c r="L35" i="2"/>
  <c r="M35" i="2"/>
  <c r="J36" i="2"/>
  <c r="K36" i="2"/>
  <c r="L36" i="2"/>
  <c r="M36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Q7" i="2"/>
  <c r="P7" i="2"/>
  <c r="L7" i="2"/>
  <c r="K7" i="2"/>
  <c r="J7" i="2"/>
  <c r="AJ38" i="7" l="1"/>
  <c r="AZ38" i="7"/>
  <c r="AK38" i="7"/>
  <c r="BA38" i="7"/>
  <c r="AL38" i="7"/>
  <c r="BB38" i="7"/>
  <c r="AM38" i="7"/>
  <c r="BC38" i="7"/>
  <c r="AN38" i="7"/>
  <c r="BD38" i="7"/>
  <c r="AO38" i="7"/>
  <c r="BE38" i="7"/>
  <c r="BF38" i="7"/>
  <c r="AG38" i="7"/>
  <c r="AW38" i="7"/>
  <c r="BM38" i="7"/>
  <c r="AQ38" i="7"/>
  <c r="AC38" i="7"/>
  <c r="AS38" i="7"/>
  <c r="BI38" i="7"/>
  <c r="BJ38" i="7"/>
  <c r="G37" i="7"/>
  <c r="AB36" i="7"/>
  <c r="AA36" i="7"/>
  <c r="Z36" i="7"/>
  <c r="Y36" i="7"/>
  <c r="X36" i="7"/>
  <c r="W36" i="7"/>
  <c r="V36" i="7"/>
  <c r="U36" i="7"/>
  <c r="T36" i="7"/>
  <c r="S36" i="7"/>
  <c r="R36" i="7"/>
  <c r="Q36" i="7"/>
  <c r="P36" i="7"/>
  <c r="O36" i="7"/>
  <c r="N36" i="7"/>
  <c r="M36" i="7"/>
  <c r="L36" i="7"/>
  <c r="K36" i="7"/>
  <c r="J36" i="7"/>
  <c r="I36" i="7"/>
  <c r="H36" i="7"/>
  <c r="G36" i="7"/>
  <c r="AB37" i="7"/>
  <c r="AA37" i="7"/>
  <c r="Z37" i="7"/>
  <c r="Y37" i="7"/>
  <c r="X37" i="7"/>
  <c r="W37" i="7"/>
  <c r="V37" i="7"/>
  <c r="U37" i="7"/>
  <c r="T37" i="7"/>
  <c r="S37" i="7"/>
  <c r="R37" i="7"/>
  <c r="Q37" i="7"/>
  <c r="P37" i="7"/>
  <c r="O37" i="7"/>
  <c r="N37" i="7"/>
  <c r="M37" i="7"/>
  <c r="L37" i="7"/>
  <c r="K37" i="7"/>
  <c r="J37" i="7"/>
  <c r="I37" i="7"/>
  <c r="H37" i="7"/>
  <c r="AD8" i="2" l="1"/>
  <c r="AD9" i="2" s="1"/>
  <c r="AD10" i="2" s="1"/>
  <c r="AD11" i="2" s="1"/>
  <c r="AD12" i="2" s="1"/>
  <c r="AD13" i="2" s="1"/>
  <c r="AD14" i="2" s="1"/>
  <c r="AD15" i="2" s="1"/>
  <c r="AD16" i="2" s="1"/>
  <c r="AD17" i="2" s="1"/>
  <c r="AD18" i="2" s="1"/>
  <c r="AD19" i="2" s="1"/>
  <c r="AD20" i="2" s="1"/>
  <c r="AD21" i="2" s="1"/>
  <c r="AD22" i="2" s="1"/>
  <c r="AD23" i="2" s="1"/>
  <c r="AD24" i="2" s="1"/>
  <c r="AD25" i="2" s="1"/>
  <c r="AD26" i="2" s="1"/>
  <c r="AD27" i="2" s="1"/>
  <c r="AD28" i="2" s="1"/>
  <c r="AD29" i="2" s="1"/>
  <c r="AD30" i="2" s="1"/>
  <c r="AD31" i="2" s="1"/>
  <c r="AD32" i="2" s="1"/>
  <c r="AD33" i="2" s="1"/>
  <c r="AD34" i="2" s="1"/>
  <c r="AD35" i="2" s="1"/>
  <c r="AD36" i="2" s="1"/>
  <c r="V36" i="2" l="1"/>
  <c r="U36" i="2"/>
  <c r="AC36" i="2" s="1"/>
  <c r="T36" i="2"/>
  <c r="S36" i="2"/>
  <c r="AB36" i="2" s="1"/>
  <c r="R36" i="2"/>
  <c r="O36" i="2"/>
  <c r="N36" i="2"/>
  <c r="I36" i="2"/>
  <c r="H36" i="2"/>
  <c r="G36" i="2"/>
  <c r="F36" i="2"/>
  <c r="E36" i="2"/>
  <c r="D36" i="2"/>
  <c r="Y36" i="2" s="1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F8" i="2"/>
  <c r="G8" i="2"/>
  <c r="H8" i="2"/>
  <c r="I8" i="2"/>
  <c r="N8" i="2"/>
  <c r="O8" i="2"/>
  <c r="R8" i="2"/>
  <c r="S8" i="2"/>
  <c r="T8" i="2"/>
  <c r="U8" i="2"/>
  <c r="V8" i="2"/>
  <c r="F9" i="2"/>
  <c r="G9" i="2"/>
  <c r="H9" i="2"/>
  <c r="I9" i="2"/>
  <c r="N9" i="2"/>
  <c r="O9" i="2"/>
  <c r="R9" i="2"/>
  <c r="S9" i="2"/>
  <c r="T9" i="2"/>
  <c r="U9" i="2"/>
  <c r="V9" i="2"/>
  <c r="F10" i="2"/>
  <c r="G10" i="2"/>
  <c r="H10" i="2"/>
  <c r="I10" i="2"/>
  <c r="N10" i="2"/>
  <c r="O10" i="2"/>
  <c r="R10" i="2"/>
  <c r="S10" i="2"/>
  <c r="T10" i="2"/>
  <c r="U10" i="2"/>
  <c r="V10" i="2"/>
  <c r="F11" i="2"/>
  <c r="G11" i="2"/>
  <c r="H11" i="2"/>
  <c r="I11" i="2"/>
  <c r="N11" i="2"/>
  <c r="O11" i="2"/>
  <c r="R11" i="2"/>
  <c r="S11" i="2"/>
  <c r="T11" i="2"/>
  <c r="U11" i="2"/>
  <c r="V11" i="2"/>
  <c r="F12" i="2"/>
  <c r="G12" i="2"/>
  <c r="H12" i="2"/>
  <c r="I12" i="2"/>
  <c r="N12" i="2"/>
  <c r="O12" i="2"/>
  <c r="R12" i="2"/>
  <c r="S12" i="2"/>
  <c r="T12" i="2"/>
  <c r="U12" i="2"/>
  <c r="V12" i="2"/>
  <c r="F13" i="2"/>
  <c r="G13" i="2"/>
  <c r="H13" i="2"/>
  <c r="I13" i="2"/>
  <c r="N13" i="2"/>
  <c r="O13" i="2"/>
  <c r="R13" i="2"/>
  <c r="S13" i="2"/>
  <c r="T13" i="2"/>
  <c r="U13" i="2"/>
  <c r="V13" i="2"/>
  <c r="F14" i="2"/>
  <c r="G14" i="2"/>
  <c r="H14" i="2"/>
  <c r="I14" i="2"/>
  <c r="N14" i="2"/>
  <c r="O14" i="2"/>
  <c r="R14" i="2"/>
  <c r="S14" i="2"/>
  <c r="T14" i="2"/>
  <c r="U14" i="2"/>
  <c r="V14" i="2"/>
  <c r="F15" i="2"/>
  <c r="G15" i="2"/>
  <c r="H15" i="2"/>
  <c r="I15" i="2"/>
  <c r="N15" i="2"/>
  <c r="O15" i="2"/>
  <c r="R15" i="2"/>
  <c r="S15" i="2"/>
  <c r="T15" i="2"/>
  <c r="U15" i="2"/>
  <c r="V15" i="2"/>
  <c r="F16" i="2"/>
  <c r="G16" i="2"/>
  <c r="H16" i="2"/>
  <c r="I16" i="2"/>
  <c r="N16" i="2"/>
  <c r="O16" i="2"/>
  <c r="R16" i="2"/>
  <c r="S16" i="2"/>
  <c r="T16" i="2"/>
  <c r="U16" i="2"/>
  <c r="V16" i="2"/>
  <c r="F17" i="2"/>
  <c r="G17" i="2"/>
  <c r="H17" i="2"/>
  <c r="I17" i="2"/>
  <c r="N17" i="2"/>
  <c r="O17" i="2"/>
  <c r="R17" i="2"/>
  <c r="S17" i="2"/>
  <c r="T17" i="2"/>
  <c r="U17" i="2"/>
  <c r="V17" i="2"/>
  <c r="F18" i="2"/>
  <c r="G18" i="2"/>
  <c r="H18" i="2"/>
  <c r="I18" i="2"/>
  <c r="N18" i="2"/>
  <c r="O18" i="2"/>
  <c r="R18" i="2"/>
  <c r="S18" i="2"/>
  <c r="T18" i="2"/>
  <c r="U18" i="2"/>
  <c r="V18" i="2"/>
  <c r="F19" i="2"/>
  <c r="G19" i="2"/>
  <c r="H19" i="2"/>
  <c r="I19" i="2"/>
  <c r="N19" i="2"/>
  <c r="O19" i="2"/>
  <c r="R19" i="2"/>
  <c r="S19" i="2"/>
  <c r="T19" i="2"/>
  <c r="U19" i="2"/>
  <c r="V19" i="2"/>
  <c r="F20" i="2"/>
  <c r="G20" i="2"/>
  <c r="H20" i="2"/>
  <c r="I20" i="2"/>
  <c r="N20" i="2"/>
  <c r="O20" i="2"/>
  <c r="R20" i="2"/>
  <c r="S20" i="2"/>
  <c r="T20" i="2"/>
  <c r="U20" i="2"/>
  <c r="V20" i="2"/>
  <c r="F21" i="2"/>
  <c r="G21" i="2"/>
  <c r="H21" i="2"/>
  <c r="I21" i="2"/>
  <c r="N21" i="2"/>
  <c r="O21" i="2"/>
  <c r="R21" i="2"/>
  <c r="S21" i="2"/>
  <c r="T21" i="2"/>
  <c r="U21" i="2"/>
  <c r="V21" i="2"/>
  <c r="F22" i="2"/>
  <c r="G22" i="2"/>
  <c r="H22" i="2"/>
  <c r="I22" i="2"/>
  <c r="N22" i="2"/>
  <c r="O22" i="2"/>
  <c r="R22" i="2"/>
  <c r="S22" i="2"/>
  <c r="T22" i="2"/>
  <c r="U22" i="2"/>
  <c r="V22" i="2"/>
  <c r="F23" i="2"/>
  <c r="G23" i="2"/>
  <c r="H23" i="2"/>
  <c r="I23" i="2"/>
  <c r="N23" i="2"/>
  <c r="O23" i="2"/>
  <c r="R23" i="2"/>
  <c r="S23" i="2"/>
  <c r="T23" i="2"/>
  <c r="U23" i="2"/>
  <c r="V23" i="2"/>
  <c r="F24" i="2"/>
  <c r="G24" i="2"/>
  <c r="H24" i="2"/>
  <c r="I24" i="2"/>
  <c r="N24" i="2"/>
  <c r="O24" i="2"/>
  <c r="R24" i="2"/>
  <c r="S24" i="2"/>
  <c r="T24" i="2"/>
  <c r="U24" i="2"/>
  <c r="V24" i="2"/>
  <c r="F25" i="2"/>
  <c r="G25" i="2"/>
  <c r="H25" i="2"/>
  <c r="I25" i="2"/>
  <c r="N25" i="2"/>
  <c r="O25" i="2"/>
  <c r="R25" i="2"/>
  <c r="S25" i="2"/>
  <c r="T25" i="2"/>
  <c r="U25" i="2"/>
  <c r="V25" i="2"/>
  <c r="F26" i="2"/>
  <c r="G26" i="2"/>
  <c r="H26" i="2"/>
  <c r="I26" i="2"/>
  <c r="N26" i="2"/>
  <c r="O26" i="2"/>
  <c r="R26" i="2"/>
  <c r="S26" i="2"/>
  <c r="T26" i="2"/>
  <c r="U26" i="2"/>
  <c r="V26" i="2"/>
  <c r="F27" i="2"/>
  <c r="G27" i="2"/>
  <c r="H27" i="2"/>
  <c r="I27" i="2"/>
  <c r="N27" i="2"/>
  <c r="O27" i="2"/>
  <c r="R27" i="2"/>
  <c r="S27" i="2"/>
  <c r="T27" i="2"/>
  <c r="U27" i="2"/>
  <c r="V27" i="2"/>
  <c r="F28" i="2"/>
  <c r="G28" i="2"/>
  <c r="H28" i="2"/>
  <c r="I28" i="2"/>
  <c r="N28" i="2"/>
  <c r="O28" i="2"/>
  <c r="R28" i="2"/>
  <c r="S28" i="2"/>
  <c r="T28" i="2"/>
  <c r="U28" i="2"/>
  <c r="V28" i="2"/>
  <c r="F29" i="2"/>
  <c r="G29" i="2"/>
  <c r="H29" i="2"/>
  <c r="I29" i="2"/>
  <c r="N29" i="2"/>
  <c r="O29" i="2"/>
  <c r="R29" i="2"/>
  <c r="S29" i="2"/>
  <c r="T29" i="2"/>
  <c r="U29" i="2"/>
  <c r="V29" i="2"/>
  <c r="F30" i="2"/>
  <c r="G30" i="2"/>
  <c r="H30" i="2"/>
  <c r="I30" i="2"/>
  <c r="N30" i="2"/>
  <c r="O30" i="2"/>
  <c r="R30" i="2"/>
  <c r="S30" i="2"/>
  <c r="T30" i="2"/>
  <c r="U30" i="2"/>
  <c r="V30" i="2"/>
  <c r="F31" i="2"/>
  <c r="G31" i="2"/>
  <c r="H31" i="2"/>
  <c r="I31" i="2"/>
  <c r="N31" i="2"/>
  <c r="O31" i="2"/>
  <c r="R31" i="2"/>
  <c r="S31" i="2"/>
  <c r="T31" i="2"/>
  <c r="U31" i="2"/>
  <c r="V31" i="2"/>
  <c r="F32" i="2"/>
  <c r="G32" i="2"/>
  <c r="H32" i="2"/>
  <c r="I32" i="2"/>
  <c r="N32" i="2"/>
  <c r="O32" i="2"/>
  <c r="R32" i="2"/>
  <c r="S32" i="2"/>
  <c r="T32" i="2"/>
  <c r="U32" i="2"/>
  <c r="V32" i="2"/>
  <c r="F33" i="2"/>
  <c r="G33" i="2"/>
  <c r="H33" i="2"/>
  <c r="I33" i="2"/>
  <c r="N33" i="2"/>
  <c r="O33" i="2"/>
  <c r="R33" i="2"/>
  <c r="S33" i="2"/>
  <c r="T33" i="2"/>
  <c r="U33" i="2"/>
  <c r="V33" i="2"/>
  <c r="F34" i="2"/>
  <c r="G34" i="2"/>
  <c r="H34" i="2"/>
  <c r="I34" i="2"/>
  <c r="N34" i="2"/>
  <c r="O34" i="2"/>
  <c r="R34" i="2"/>
  <c r="S34" i="2"/>
  <c r="T34" i="2"/>
  <c r="U34" i="2"/>
  <c r="V34" i="2"/>
  <c r="F35" i="2"/>
  <c r="G35" i="2"/>
  <c r="H35" i="2"/>
  <c r="I35" i="2"/>
  <c r="N35" i="2"/>
  <c r="O35" i="2"/>
  <c r="R35" i="2"/>
  <c r="S35" i="2"/>
  <c r="T35" i="2"/>
  <c r="U35" i="2"/>
  <c r="V35" i="2"/>
  <c r="V7" i="2"/>
  <c r="U7" i="2"/>
  <c r="T7" i="2"/>
  <c r="S7" i="2"/>
  <c r="R7" i="2"/>
  <c r="O7" i="2"/>
  <c r="N7" i="2"/>
  <c r="I7" i="2"/>
  <c r="H7" i="2"/>
  <c r="G7" i="2"/>
  <c r="F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7" i="2"/>
  <c r="C8" i="2"/>
  <c r="C7" i="2"/>
  <c r="W7" i="2" l="1"/>
  <c r="W36" i="2"/>
  <c r="AA36" i="2" s="1"/>
  <c r="X36" i="2"/>
  <c r="Z36" i="2" l="1"/>
  <c r="C9" i="2"/>
  <c r="C10" i="2"/>
  <c r="C11" i="2"/>
  <c r="M38" i="7" l="1"/>
  <c r="V38" i="7" l="1"/>
  <c r="U38" i="7"/>
  <c r="Q38" i="7"/>
  <c r="N38" i="7"/>
  <c r="L38" i="7"/>
  <c r="J38" i="7" l="1"/>
  <c r="K38" i="7"/>
  <c r="AA38" i="7"/>
  <c r="O38" i="7"/>
  <c r="R38" i="7"/>
  <c r="S38" i="7"/>
  <c r="T38" i="7"/>
  <c r="P38" i="7"/>
  <c r="I38" i="7"/>
  <c r="AB38" i="7"/>
  <c r="G38" i="7"/>
  <c r="X38" i="7"/>
  <c r="Z38" i="7"/>
  <c r="H38" i="7"/>
  <c r="Y38" i="7"/>
  <c r="W38" i="7"/>
  <c r="AC9" i="2"/>
  <c r="AB9" i="2"/>
  <c r="F43" i="7" l="1"/>
  <c r="F45" i="7"/>
  <c r="W31" i="2"/>
  <c r="W15" i="2"/>
  <c r="W14" i="2"/>
  <c r="W29" i="2"/>
  <c r="W27" i="2"/>
  <c r="W26" i="2"/>
  <c r="W22" i="2"/>
  <c r="W34" i="2"/>
  <c r="W33" i="2"/>
  <c r="W17" i="2"/>
  <c r="W32" i="2"/>
  <c r="W16" i="2"/>
  <c r="W28" i="2"/>
  <c r="W13" i="2"/>
  <c r="W10" i="2"/>
  <c r="W25" i="2"/>
  <c r="W9" i="2"/>
  <c r="W24" i="2"/>
  <c r="W11" i="2"/>
  <c r="W8" i="2"/>
  <c r="W23" i="2"/>
  <c r="W12" i="2"/>
  <c r="W35" i="2"/>
  <c r="W21" i="2"/>
  <c r="W20" i="2"/>
  <c r="W30" i="2"/>
  <c r="W18" i="2"/>
  <c r="W19" i="2"/>
  <c r="AC19" i="2"/>
  <c r="AB23" i="2"/>
  <c r="AC17" i="2"/>
  <c r="AB22" i="2"/>
  <c r="AC32" i="2"/>
  <c r="AB21" i="2"/>
  <c r="AC31" i="2"/>
  <c r="AC15" i="2"/>
  <c r="AC18" i="2"/>
  <c r="AC33" i="2"/>
  <c r="AC16" i="2"/>
  <c r="AB20" i="2"/>
  <c r="AC30" i="2"/>
  <c r="AC14" i="2"/>
  <c r="AB19" i="2"/>
  <c r="AC29" i="2"/>
  <c r="AC13" i="2"/>
  <c r="AB33" i="2"/>
  <c r="AB17" i="2"/>
  <c r="AC27" i="2"/>
  <c r="AC11" i="2"/>
  <c r="AB32" i="2"/>
  <c r="AB16" i="2"/>
  <c r="AC26" i="2"/>
  <c r="AC10" i="2"/>
  <c r="AB31" i="2"/>
  <c r="AB15" i="2"/>
  <c r="AC25" i="2"/>
  <c r="AB25" i="2"/>
  <c r="AC34" i="2"/>
  <c r="AB30" i="2"/>
  <c r="AB14" i="2"/>
  <c r="AC24" i="2"/>
  <c r="AB24" i="2"/>
  <c r="AB34" i="2"/>
  <c r="AB18" i="2"/>
  <c r="AC28" i="2"/>
  <c r="AC12" i="2"/>
  <c r="AB29" i="2"/>
  <c r="AB13" i="2"/>
  <c r="AC23" i="2"/>
  <c r="AB28" i="2"/>
  <c r="AB12" i="2"/>
  <c r="AC22" i="2"/>
  <c r="AB27" i="2"/>
  <c r="AB11" i="2"/>
  <c r="AC21" i="2"/>
  <c r="AB35" i="2"/>
  <c r="AB26" i="2"/>
  <c r="AB10" i="2"/>
  <c r="AC20" i="2"/>
  <c r="AC35" i="2"/>
  <c r="X35" i="2"/>
  <c r="Y35" i="2"/>
  <c r="Y27" i="2"/>
  <c r="Y31" i="2"/>
  <c r="Y7" i="2"/>
  <c r="Y8" i="2"/>
  <c r="Y9" i="2"/>
  <c r="Y11" i="2"/>
  <c r="Y12" i="2"/>
  <c r="Y13" i="2"/>
  <c r="Y15" i="2"/>
  <c r="Y16" i="2"/>
  <c r="Y17" i="2"/>
  <c r="Y19" i="2"/>
  <c r="Y20" i="2"/>
  <c r="Y21" i="2"/>
  <c r="Y23" i="2"/>
  <c r="Y24" i="2"/>
  <c r="Z35" i="2" l="1"/>
  <c r="AA35" i="2"/>
  <c r="X14" i="2"/>
  <c r="X26" i="2"/>
  <c r="X22" i="2"/>
  <c r="X18" i="2"/>
  <c r="X10" i="2"/>
  <c r="X34" i="2"/>
  <c r="X30" i="2"/>
  <c r="Z33" i="2"/>
  <c r="Z29" i="2"/>
  <c r="AA25" i="2"/>
  <c r="Z32" i="2"/>
  <c r="Z28" i="2"/>
  <c r="X33" i="2"/>
  <c r="X29" i="2"/>
  <c r="X25" i="2"/>
  <c r="X21" i="2"/>
  <c r="X17" i="2"/>
  <c r="X13" i="2"/>
  <c r="X9" i="2"/>
  <c r="Y34" i="2"/>
  <c r="Y30" i="2"/>
  <c r="Y26" i="2"/>
  <c r="Y22" i="2"/>
  <c r="Y18" i="2"/>
  <c r="Y14" i="2"/>
  <c r="Y10" i="2"/>
  <c r="X32" i="2"/>
  <c r="X28" i="2"/>
  <c r="X24" i="2"/>
  <c r="X20" i="2"/>
  <c r="X16" i="2"/>
  <c r="X12" i="2"/>
  <c r="X8" i="2"/>
  <c r="Y33" i="2"/>
  <c r="Y29" i="2"/>
  <c r="Y25" i="2"/>
  <c r="X31" i="2"/>
  <c r="X27" i="2"/>
  <c r="X23" i="2"/>
  <c r="X19" i="2"/>
  <c r="X15" i="2"/>
  <c r="X11" i="2"/>
  <c r="X7" i="2"/>
  <c r="Y32" i="2"/>
  <c r="Y28" i="2"/>
  <c r="K31" i="9"/>
  <c r="G95" i="9" s="1"/>
  <c r="K30" i="9"/>
  <c r="G94" i="9" s="1"/>
  <c r="K29" i="9"/>
  <c r="G93" i="9" s="1"/>
  <c r="K13" i="9"/>
  <c r="G77" i="9" s="1"/>
  <c r="K14" i="9"/>
  <c r="G78" i="9" s="1"/>
  <c r="K15" i="9"/>
  <c r="G79" i="9" s="1"/>
  <c r="K16" i="9"/>
  <c r="G80" i="9" s="1"/>
  <c r="K17" i="9"/>
  <c r="G81" i="9" s="1"/>
  <c r="K18" i="9"/>
  <c r="G82" i="9" s="1"/>
  <c r="K19" i="9"/>
  <c r="G83" i="9" s="1"/>
  <c r="K20" i="9"/>
  <c r="G84" i="9" s="1"/>
  <c r="K21" i="9"/>
  <c r="G85" i="9" s="1"/>
  <c r="K22" i="9"/>
  <c r="G86" i="9" s="1"/>
  <c r="K23" i="9"/>
  <c r="G87" i="9" s="1"/>
  <c r="K24" i="9"/>
  <c r="G88" i="9" s="1"/>
  <c r="K25" i="9"/>
  <c r="G89" i="9" s="1"/>
  <c r="K26" i="9"/>
  <c r="G90" i="9" s="1"/>
  <c r="K27" i="9"/>
  <c r="G91" i="9" s="1"/>
  <c r="K28" i="9"/>
  <c r="G92" i="9" s="1"/>
  <c r="K12" i="9"/>
  <c r="G76" i="9" s="1"/>
  <c r="K3" i="9"/>
  <c r="G67" i="9" s="1"/>
  <c r="K4" i="9"/>
  <c r="G68" i="9" s="1"/>
  <c r="K5" i="9"/>
  <c r="G69" i="9" s="1"/>
  <c r="K6" i="9"/>
  <c r="G70" i="9"/>
  <c r="K7" i="9"/>
  <c r="G71" i="9" s="1"/>
  <c r="K8" i="9"/>
  <c r="G72" i="9" s="1"/>
  <c r="K9" i="9"/>
  <c r="G73" i="9" s="1"/>
  <c r="K10" i="9"/>
  <c r="G74" i="9" s="1"/>
  <c r="K11" i="9"/>
  <c r="G75" i="9" s="1"/>
  <c r="K2" i="9"/>
  <c r="G66" i="9" s="1"/>
  <c r="G45" i="7" l="1"/>
  <c r="AA33" i="2"/>
  <c r="AA29" i="2"/>
  <c r="AA28" i="2"/>
  <c r="Z25" i="2"/>
  <c r="AA32" i="2"/>
  <c r="AA11" i="2"/>
  <c r="Z11" i="2"/>
  <c r="Z20" i="2"/>
  <c r="AA20" i="2"/>
  <c r="AA26" i="2"/>
  <c r="Z26" i="2"/>
  <c r="AA13" i="2"/>
  <c r="Z13" i="2"/>
  <c r="AA22" i="2"/>
  <c r="Z22" i="2"/>
  <c r="AA15" i="2"/>
  <c r="Z15" i="2"/>
  <c r="Z8" i="2"/>
  <c r="AA8" i="2"/>
  <c r="Z24" i="2"/>
  <c r="AA24" i="2"/>
  <c r="AA30" i="2"/>
  <c r="Z30" i="2"/>
  <c r="AA17" i="2"/>
  <c r="Z17" i="2"/>
  <c r="AA10" i="2"/>
  <c r="Z10" i="2"/>
  <c r="AA19" i="2"/>
  <c r="Z19" i="2"/>
  <c r="Z12" i="2"/>
  <c r="AA12" i="2"/>
  <c r="AA34" i="2"/>
  <c r="Z34" i="2"/>
  <c r="AA21" i="2"/>
  <c r="Z21" i="2"/>
  <c r="AA27" i="2"/>
  <c r="Z27" i="2"/>
  <c r="AA14" i="2"/>
  <c r="Z14" i="2"/>
  <c r="AA7" i="2"/>
  <c r="Z7" i="2"/>
  <c r="AA23" i="2"/>
  <c r="Z23" i="2"/>
  <c r="Z16" i="2"/>
  <c r="AA16" i="2"/>
  <c r="AA9" i="2"/>
  <c r="Z9" i="2"/>
  <c r="AA31" i="2"/>
  <c r="Z31" i="2"/>
  <c r="AA18" i="2"/>
  <c r="Z18" i="2"/>
</calcChain>
</file>

<file path=xl/sharedStrings.xml><?xml version="1.0" encoding="utf-8"?>
<sst xmlns="http://schemas.openxmlformats.org/spreadsheetml/2006/main" count="583" uniqueCount="117">
  <si>
    <t>Required Generation Capacity (MW)</t>
  </si>
  <si>
    <t>Wind Firm Capacity (MW)</t>
  </si>
  <si>
    <t>Capacity Reserves Above Required Generation without New Additions (MW)</t>
  </si>
  <si>
    <t>Reserve Margin without New Capacity Additions (%)</t>
  </si>
  <si>
    <t>Capacity Reserves Above Required Generation with New Capacity Additions (MW)</t>
  </si>
  <si>
    <t>Reserve Margin with New Capacity Additions (%)</t>
  </si>
  <si>
    <t>Parent Name</t>
  </si>
  <si>
    <t>Collection</t>
  </si>
  <si>
    <t>Property</t>
  </si>
  <si>
    <t>Band</t>
  </si>
  <si>
    <t>Datetime</t>
  </si>
  <si>
    <t>Units</t>
  </si>
  <si>
    <t>Generator</t>
  </si>
  <si>
    <t>Firm Capacity</t>
  </si>
  <si>
    <t>MW</t>
  </si>
  <si>
    <t>Firm Generation Capacity without New Additions (MW)</t>
  </si>
  <si>
    <t>Utility Solar Firm Capacity (MW)</t>
  </si>
  <si>
    <t>Distributed Solar Firm Capacity (MW)</t>
  </si>
  <si>
    <t>Firm Generation Capacity with New Additions (MW)</t>
  </si>
  <si>
    <t>Commercial DSM Firm Capacity (MW)</t>
  </si>
  <si>
    <t>Residential DSM Firm Capacity (MW)</t>
  </si>
  <si>
    <t>DRAFT - PRELIMINARY</t>
  </si>
  <si>
    <t>Planning Peak Load (MW)</t>
  </si>
  <si>
    <t>Units Built</t>
  </si>
  <si>
    <t>CVR Firm Capacity (MW)</t>
  </si>
  <si>
    <t>AP_Wind Tier 1</t>
  </si>
  <si>
    <t>AEP_EAST</t>
  </si>
  <si>
    <t>Study Period</t>
  </si>
  <si>
    <t>End Effects</t>
  </si>
  <si>
    <t>Net Profit</t>
  </si>
  <si>
    <t>Planning Period</t>
  </si>
  <si>
    <t>Pool Revenue</t>
  </si>
  <si>
    <t>Annualized Build Cost</t>
  </si>
  <si>
    <t>Build Cost ($000)</t>
  </si>
  <si>
    <t>Build Cost for NPV</t>
  </si>
  <si>
    <t>Log File</t>
  </si>
  <si>
    <t>Difference</t>
  </si>
  <si>
    <t>200 MW RICE</t>
  </si>
  <si>
    <t>GE 7F.05 SC</t>
  </si>
  <si>
    <t>LM 6000 PF</t>
  </si>
  <si>
    <t>System NPV</t>
  </si>
  <si>
    <t>14 MW CHP</t>
  </si>
  <si>
    <t>Commercial DR Firm Capacity (MW)</t>
  </si>
  <si>
    <t>Residential DR Firm Capacity (MW)</t>
  </si>
  <si>
    <t>Short Term
 PPA Capacity
 (MW)</t>
  </si>
  <si>
    <t>M501 JAC</t>
  </si>
  <si>
    <t>325 MW (25% Share of 1,603 MW) M 501 JAC Firm Capacity (MW)</t>
  </si>
  <si>
    <t>15 MW CHP Capacity (MW)</t>
  </si>
  <si>
    <t>216 MW RICE Firm Capacity (MW)</t>
  </si>
  <si>
    <t>256 MW (50% Share of 497 MW) GE 7F.05 Firm Capacity (MW)</t>
  </si>
  <si>
    <t>125 MW LM 6000 CT Firm Capacity        (MW)</t>
  </si>
  <si>
    <t>2019H1 Base Band Commodity Pricing</t>
  </si>
  <si>
    <t>Nameplate Solar</t>
  </si>
  <si>
    <t>Nameplate Wind</t>
  </si>
  <si>
    <t>2019 KP IRP</t>
  </si>
  <si>
    <t>KP Dummy Unit</t>
  </si>
  <si>
    <t>KP ST PPA</t>
  </si>
  <si>
    <t>KP_Dist Gen</t>
  </si>
  <si>
    <t>KP_DR COMM</t>
  </si>
  <si>
    <t>KP_DR RES</t>
  </si>
  <si>
    <t>KP_Utility Solar Tier 1</t>
  </si>
  <si>
    <t>KP_Utility Solar Tier 2</t>
  </si>
  <si>
    <t>KP_VVO_TR01</t>
  </si>
  <si>
    <t>KP_VVO_TR02</t>
  </si>
  <si>
    <t>KP_VVO_TR03</t>
  </si>
  <si>
    <t>KP_VVO_TR04</t>
  </si>
  <si>
    <t>KP_VVO_TR05</t>
  </si>
  <si>
    <t>KP_VVO_TR06</t>
  </si>
  <si>
    <t>KP_VVO_TR07</t>
  </si>
  <si>
    <t>KP_VVO_TR08</t>
  </si>
  <si>
    <t>KP_Wind Tier 1</t>
  </si>
  <si>
    <t>KP_Wind Tier 2</t>
  </si>
  <si>
    <t>Perpetuity</t>
  </si>
  <si>
    <t>200 MW RICE BS</t>
  </si>
  <si>
    <t>GE 7F.05 SC BS</t>
  </si>
  <si>
    <t>M501 JAC BS</t>
  </si>
  <si>
    <t>Repower Big Sandy</t>
  </si>
  <si>
    <t>KP_R_AP_Appliances_25</t>
  </si>
  <si>
    <t>KP_R_AP_Appliances_30</t>
  </si>
  <si>
    <t>KP_R_AP_HVAC_25</t>
  </si>
  <si>
    <t>KP_R_AP_HVAC_30</t>
  </si>
  <si>
    <t>KP_R_AP_Light_25</t>
  </si>
  <si>
    <t>KP_R_AP_Shell_25</t>
  </si>
  <si>
    <t>KP_R_AP_Shell_30</t>
  </si>
  <si>
    <t>KP_R_AP_Shell_40</t>
  </si>
  <si>
    <t>KP_R_AP_Water Heat_25</t>
  </si>
  <si>
    <t>KP_R_AP_Water Heat_30</t>
  </si>
  <si>
    <t>KP_R_AP_Water Heat_40</t>
  </si>
  <si>
    <t>KP_R_HAP_Appliances_25</t>
  </si>
  <si>
    <t>KP_R_HAP_Appliances_30</t>
  </si>
  <si>
    <t>KP_R_HAP_HVAC_25</t>
  </si>
  <si>
    <t>KP_R_HAP_HVAC_30</t>
  </si>
  <si>
    <t>KP_R_HAP_Light_25</t>
  </si>
  <si>
    <t>KP_R_HAP_Light_30</t>
  </si>
  <si>
    <t>KP_R_HAP_Shell_25</t>
  </si>
  <si>
    <t>KP_R_HAP_Shell_30</t>
  </si>
  <si>
    <t>KP_R_HAP_Shell_40</t>
  </si>
  <si>
    <t>KP_R_HAP_Water Heat_25</t>
  </si>
  <si>
    <t>KP_R_HAP_Water Heat_30</t>
  </si>
  <si>
    <t>KP_R_HAP_Water Heat_40</t>
  </si>
  <si>
    <t>KP_C_AP_Heat Pump_25</t>
  </si>
  <si>
    <t>KP_C_AP_Heat Pump_30</t>
  </si>
  <si>
    <t>KP_C_AP_HVAC_25</t>
  </si>
  <si>
    <t>KP_C_AP_Indoor HID Fluor Light_25</t>
  </si>
  <si>
    <t>KP_C_AP_Indoor HID Fluor Light_30</t>
  </si>
  <si>
    <t>KP_C_AP_Indoor Screw Light_25</t>
  </si>
  <si>
    <t>KP_C_AP_Outdoor Light_25</t>
  </si>
  <si>
    <t>KP_C_HAP_Heat Pump_25</t>
  </si>
  <si>
    <t>KP_C_HAP_HVAC_25</t>
  </si>
  <si>
    <t>KP_C_HAP_Indoor HID Fluor Light_25</t>
  </si>
  <si>
    <t>KP_C_HAP_Indoor Screw Light_25</t>
  </si>
  <si>
    <t>KP_C_HAP_Outdoor Light_25</t>
  </si>
  <si>
    <r>
      <rPr>
        <sz val="11"/>
        <color rgb="FFFF0000"/>
        <rFont val="Calibri"/>
        <family val="2"/>
        <scheme val="minor"/>
      </rPr>
      <t>Big Sandy Site</t>
    </r>
    <r>
      <rPr>
        <sz val="11"/>
        <color theme="1"/>
        <rFont val="Calibri"/>
        <family val="2"/>
        <scheme val="minor"/>
      </rPr>
      <t xml:space="preserve">
256 MW (50% Share of 497 MW) GE 7F.05 Firm Capacity (MW)</t>
    </r>
  </si>
  <si>
    <r>
      <rPr>
        <sz val="11"/>
        <color rgb="FFFF0000"/>
        <rFont val="Calibri"/>
        <family val="2"/>
        <scheme val="minor"/>
      </rPr>
      <t>Big Sandy Site</t>
    </r>
    <r>
      <rPr>
        <sz val="11"/>
        <color theme="1"/>
        <rFont val="Calibri"/>
        <family val="2"/>
        <scheme val="minor"/>
      </rPr>
      <t xml:space="preserve">
216 MW RICE Firm Capacity (MW)</t>
    </r>
  </si>
  <si>
    <r>
      <rPr>
        <sz val="11"/>
        <color rgb="FFFF0000"/>
        <rFont val="Calibri"/>
        <family val="2"/>
        <scheme val="minor"/>
      </rPr>
      <t>Big Sandy Site</t>
    </r>
    <r>
      <rPr>
        <sz val="11"/>
        <color theme="1"/>
        <rFont val="Calibri"/>
        <family val="2"/>
        <scheme val="minor"/>
      </rPr>
      <t xml:space="preserve">
325 MW (25% Share of 1,603 MW) M 501 JAC Firm Capacity (MW)</t>
    </r>
  </si>
  <si>
    <r>
      <rPr>
        <sz val="11"/>
        <color rgb="FFFF0000"/>
        <rFont val="Calibri"/>
        <family val="2"/>
        <scheme val="minor"/>
      </rPr>
      <t>Big Sandy Site</t>
    </r>
    <r>
      <rPr>
        <sz val="11"/>
        <color theme="1"/>
        <rFont val="Calibri"/>
        <family val="2"/>
        <scheme val="minor"/>
      </rPr>
      <t xml:space="preserve">
Repower
443 MW 
Firm Capacity</t>
    </r>
  </si>
  <si>
    <t>KP Optimization Expansion Plan (Supply-side, Renewables, VVO, DR, EE) for Stakeholder 2024 CC Addition Scenario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</si>
</sst>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_);[Red]\(#,##0.0\)"/>
    <numFmt numFmtId="165" formatCode="0.000000"/>
    <numFmt numFmtId="166" formatCode="#,##0.0000_);\(#,##0.0000\)"/>
    <numFmt numFmtId="167" formatCode="#,##0.0_);\(#,##0.0\)"/>
    <numFmt numFmtId="168" formatCode="General_)"/>
    <numFmt numFmtId="169" formatCode="#,##0.0"/>
    <numFmt numFmtId="170" formatCode="mmmm\ d\,\ yyyy"/>
    <numFmt numFmtId="171" formatCode="m/d/yy\ h:mm;@"/>
    <numFmt numFmtId="172" formatCode="_([$€-2]* #,##0.00_);_([$€-2]* \(#,##0.00\);_([$€-2]* &quot;-&quot;??_)"/>
    <numFmt numFmtId="173" formatCode="0.0"/>
    <numFmt numFmtId="174" formatCode="0.000%"/>
  </numFmts>
  <fonts count="9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Times New Roman"/>
      <family val="2"/>
    </font>
    <font>
      <sz val="12"/>
      <name val="Arial"/>
      <family val="2"/>
    </font>
    <font>
      <sz val="11"/>
      <color indexed="9"/>
      <name val="Calibri"/>
      <family val="2"/>
    </font>
    <font>
      <sz val="11"/>
      <color indexed="9"/>
      <name val="Times New Roman"/>
      <family val="2"/>
    </font>
    <font>
      <sz val="11"/>
      <color indexed="20"/>
      <name val="Calibri"/>
      <family val="2"/>
    </font>
    <font>
      <sz val="11"/>
      <color indexed="20"/>
      <name val="Times New Roman"/>
      <family val="2"/>
    </font>
    <font>
      <sz val="10"/>
      <name val="Courier"/>
      <family val="3"/>
    </font>
    <font>
      <b/>
      <sz val="11"/>
      <color indexed="52"/>
      <name val="Calibri"/>
      <family val="2"/>
    </font>
    <font>
      <b/>
      <sz val="11"/>
      <color indexed="52"/>
      <name val="Times New Roman"/>
      <family val="2"/>
    </font>
    <font>
      <b/>
      <sz val="11"/>
      <color indexed="9"/>
      <name val="Calibri"/>
      <family val="2"/>
    </font>
    <font>
      <b/>
      <sz val="11"/>
      <color indexed="9"/>
      <name val="Times New Roman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8"/>
      <name val="Arial"/>
      <family val="2"/>
    </font>
    <font>
      <sz val="12"/>
      <color indexed="8"/>
      <name val="Calibri"/>
      <family val="2"/>
    </font>
    <font>
      <sz val="10"/>
      <name val="MS Sans Serif"/>
      <family val="2"/>
    </font>
    <font>
      <sz val="10"/>
      <name val="Helv"/>
    </font>
    <font>
      <sz val="12"/>
      <name val="Helv"/>
    </font>
    <font>
      <b/>
      <sz val="12"/>
      <color indexed="9"/>
      <name val="Arial"/>
      <family val="2"/>
    </font>
    <font>
      <i/>
      <sz val="11"/>
      <color indexed="23"/>
      <name val="Calibri"/>
      <family val="2"/>
    </font>
    <font>
      <i/>
      <sz val="11"/>
      <color indexed="23"/>
      <name val="Times New Roman"/>
      <family val="2"/>
    </font>
    <font>
      <b/>
      <i/>
      <sz val="10"/>
      <name val="Arial"/>
      <family val="2"/>
    </font>
    <font>
      <sz val="11"/>
      <color indexed="17"/>
      <name val="Calibri"/>
      <family val="2"/>
    </font>
    <font>
      <sz val="11"/>
      <color indexed="17"/>
      <name val="Times New Roman"/>
      <family val="2"/>
    </font>
    <font>
      <b/>
      <sz val="18"/>
      <name val="Arial"/>
      <family val="2"/>
    </font>
    <font>
      <b/>
      <sz val="15"/>
      <color indexed="56"/>
      <name val="Calibri"/>
      <family val="2"/>
    </font>
    <font>
      <b/>
      <sz val="15"/>
      <color indexed="56"/>
      <name val="Times New Roman"/>
      <family val="2"/>
    </font>
    <font>
      <b/>
      <sz val="13"/>
      <color indexed="56"/>
      <name val="Calibri"/>
      <family val="2"/>
    </font>
    <font>
      <b/>
      <sz val="13"/>
      <color indexed="56"/>
      <name val="Times New Roman"/>
      <family val="2"/>
    </font>
    <font>
      <b/>
      <sz val="11"/>
      <color indexed="56"/>
      <name val="Calibri"/>
      <family val="2"/>
    </font>
    <font>
      <b/>
      <sz val="11"/>
      <color indexed="56"/>
      <name val="Times New Roman"/>
      <family val="2"/>
    </font>
    <font>
      <b/>
      <sz val="14"/>
      <name val="Arial"/>
      <family val="2"/>
    </font>
    <font>
      <b/>
      <sz val="12"/>
      <color indexed="10"/>
      <name val="Arial"/>
      <family val="2"/>
    </font>
    <font>
      <u/>
      <sz val="6.6"/>
      <color indexed="12"/>
      <name val="Arial"/>
      <family val="2"/>
    </font>
    <font>
      <sz val="11"/>
      <color indexed="62"/>
      <name val="Calibri"/>
      <family val="2"/>
    </font>
    <font>
      <sz val="11"/>
      <color indexed="62"/>
      <name val="Times New Roman"/>
      <family val="2"/>
    </font>
    <font>
      <sz val="11"/>
      <color indexed="52"/>
      <name val="Calibri"/>
      <family val="2"/>
    </font>
    <font>
      <sz val="11"/>
      <color indexed="52"/>
      <name val="Times New Roman"/>
      <family val="2"/>
    </font>
    <font>
      <sz val="11"/>
      <color indexed="60"/>
      <name val="Calibri"/>
      <family val="2"/>
    </font>
    <font>
      <sz val="11"/>
      <color indexed="60"/>
      <name val="Times New Roman"/>
      <family val="2"/>
    </font>
    <font>
      <sz val="8"/>
      <name val="Tahoma"/>
      <family val="2"/>
    </font>
    <font>
      <sz val="10"/>
      <name val="Trebuchet MS"/>
      <family val="2"/>
    </font>
    <font>
      <b/>
      <sz val="11"/>
      <color indexed="63"/>
      <name val="Calibri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indexed="8"/>
      <name val="Times New Roman"/>
      <family val="2"/>
    </font>
    <font>
      <sz val="11"/>
      <color indexed="10"/>
      <name val="Calibri"/>
      <family val="2"/>
    </font>
    <font>
      <sz val="11"/>
      <color indexed="10"/>
      <name val="Times New Roman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sz val="12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2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i/>
      <sz val="12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2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2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2"/>
      <color rgb="FF9C6500"/>
      <name val="Calibri"/>
      <family val="2"/>
      <scheme val="minor"/>
    </font>
    <font>
      <sz val="10"/>
      <color theme="1"/>
      <name val="Arial"/>
      <family val="2"/>
    </font>
    <font>
      <b/>
      <sz val="11"/>
      <color rgb="FF3F3F3F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5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9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808">
    <xf numFmtId="0" fontId="0" fillId="0" borderId="0"/>
    <xf numFmtId="165" fontId="1" fillId="0" borderId="0">
      <alignment horizontal="left" wrapText="1"/>
    </xf>
    <xf numFmtId="165" fontId="1" fillId="0" borderId="0">
      <alignment horizontal="left" wrapText="1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54" fillId="2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4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4" fillId="2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4" fillId="28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4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4" fillId="3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4" fillId="29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4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4" fillId="4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4" fillId="3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4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4" fillId="5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4" fillId="31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4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4" fillId="6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4" fillId="32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4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4" fillId="7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4" fillId="33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4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4" fillId="8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4" fillId="34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4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4" fillId="9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4" fillId="35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4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4" fillId="10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4" fillId="36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4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4" fillId="5" borderId="0" applyNumberFormat="0" applyBorder="0" applyAlignment="0" applyProtection="0"/>
    <xf numFmtId="0" fontId="55" fillId="36" borderId="0" applyNumberFormat="0" applyBorder="0" applyAlignment="0" applyProtection="0"/>
    <xf numFmtId="0" fontId="55" fillId="36" borderId="0" applyNumberFormat="0" applyBorder="0" applyAlignment="0" applyProtection="0"/>
    <xf numFmtId="0" fontId="54" fillId="3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4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4" fillId="8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4" fillId="3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4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4" fillId="11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166" fontId="5" fillId="0" borderId="1" applyFill="0" applyBorder="0" applyProtection="0"/>
    <xf numFmtId="0" fontId="56" fillId="39" borderId="0" applyNumberFormat="0" applyBorder="0" applyAlignment="0" applyProtection="0"/>
    <xf numFmtId="0" fontId="6" fillId="12" borderId="0" applyNumberFormat="0" applyBorder="0" applyAlignment="0" applyProtection="0"/>
    <xf numFmtId="0" fontId="7" fillId="12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6" fillId="40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6" fillId="41" borderId="0" applyNumberFormat="0" applyBorder="0" applyAlignment="0" applyProtection="0"/>
    <xf numFmtId="0" fontId="6" fillId="10" borderId="0" applyNumberFormat="0" applyBorder="0" applyAlignment="0" applyProtection="0"/>
    <xf numFmtId="0" fontId="7" fillId="10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6" fillId="42" borderId="0" applyNumberFormat="0" applyBorder="0" applyAlignment="0" applyProtection="0"/>
    <xf numFmtId="0" fontId="6" fillId="13" borderId="0" applyNumberFormat="0" applyBorder="0" applyAlignment="0" applyProtection="0"/>
    <xf numFmtId="0" fontId="7" fillId="13" borderId="0" applyNumberFormat="0" applyBorder="0" applyAlignment="0" applyProtection="0"/>
    <xf numFmtId="0" fontId="57" fillId="42" borderId="0" applyNumberFormat="0" applyBorder="0" applyAlignment="0" applyProtection="0"/>
    <xf numFmtId="0" fontId="57" fillId="42" borderId="0" applyNumberFormat="0" applyBorder="0" applyAlignment="0" applyProtection="0"/>
    <xf numFmtId="0" fontId="56" fillId="43" borderId="0" applyNumberFormat="0" applyBorder="0" applyAlignment="0" applyProtection="0"/>
    <xf numFmtId="0" fontId="6" fillId="14" borderId="0" applyNumberFormat="0" applyBorder="0" applyAlignment="0" applyProtection="0"/>
    <xf numFmtId="0" fontId="7" fillId="14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6" fillId="44" borderId="0" applyNumberFormat="0" applyBorder="0" applyAlignment="0" applyProtection="0"/>
    <xf numFmtId="0" fontId="6" fillId="15" borderId="0" applyNumberFormat="0" applyBorder="0" applyAlignment="0" applyProtection="0"/>
    <xf numFmtId="0" fontId="7" fillId="15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6" fillId="45" borderId="0" applyNumberFormat="0" applyBorder="0" applyAlignment="0" applyProtection="0"/>
    <xf numFmtId="0" fontId="6" fillId="16" borderId="0" applyNumberFormat="0" applyBorder="0" applyAlignment="0" applyProtection="0"/>
    <xf numFmtId="0" fontId="7" fillId="16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6" fillId="46" borderId="0" applyNumberFormat="0" applyBorder="0" applyAlignment="0" applyProtection="0"/>
    <xf numFmtId="0" fontId="6" fillId="17" borderId="0" applyNumberFormat="0" applyBorder="0" applyAlignment="0" applyProtection="0"/>
    <xf numFmtId="0" fontId="7" fillId="17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6" fillId="47" borderId="0" applyNumberFormat="0" applyBorder="0" applyAlignment="0" applyProtection="0"/>
    <xf numFmtId="0" fontId="6" fillId="18" borderId="0" applyNumberFormat="0" applyBorder="0" applyAlignment="0" applyProtection="0"/>
    <xf numFmtId="0" fontId="7" fillId="18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6" fillId="48" borderId="0" applyNumberFormat="0" applyBorder="0" applyAlignment="0" applyProtection="0"/>
    <xf numFmtId="0" fontId="6" fillId="13" borderId="0" applyNumberFormat="0" applyBorder="0" applyAlignment="0" applyProtection="0"/>
    <xf numFmtId="0" fontId="7" fillId="13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6" fillId="49" borderId="0" applyNumberFormat="0" applyBorder="0" applyAlignment="0" applyProtection="0"/>
    <xf numFmtId="0" fontId="6" fillId="14" borderId="0" applyNumberFormat="0" applyBorder="0" applyAlignment="0" applyProtection="0"/>
    <xf numFmtId="0" fontId="7" fillId="14" borderId="0" applyNumberFormat="0" applyBorder="0" applyAlignment="0" applyProtection="0"/>
    <xf numFmtId="0" fontId="57" fillId="49" borderId="0" applyNumberFormat="0" applyBorder="0" applyAlignment="0" applyProtection="0"/>
    <xf numFmtId="0" fontId="57" fillId="49" borderId="0" applyNumberFormat="0" applyBorder="0" applyAlignment="0" applyProtection="0"/>
    <xf numFmtId="0" fontId="56" fillId="50" borderId="0" applyNumberFormat="0" applyBorder="0" applyAlignment="0" applyProtection="0"/>
    <xf numFmtId="0" fontId="6" fillId="19" borderId="0" applyNumberFormat="0" applyBorder="0" applyAlignment="0" applyProtection="0"/>
    <xf numFmtId="0" fontId="7" fillId="19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167" fontId="5" fillId="0" borderId="0" applyFill="0" applyBorder="0" applyProtection="0"/>
    <xf numFmtId="167" fontId="5" fillId="20" borderId="2" applyFill="0" applyBorder="0" applyProtection="0">
      <alignment horizontal="center"/>
    </xf>
    <xf numFmtId="0" fontId="58" fillId="51" borderId="0" applyNumberFormat="0" applyBorder="0" applyAlignment="0" applyProtection="0"/>
    <xf numFmtId="0" fontId="8" fillId="3" borderId="0" applyNumberFormat="0" applyBorder="0" applyAlignment="0" applyProtection="0"/>
    <xf numFmtId="0" fontId="9" fillId="3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168" fontId="10" fillId="0" borderId="0" applyNumberFormat="0" applyFont="0" applyAlignment="0" applyProtection="0"/>
    <xf numFmtId="168" fontId="10" fillId="0" borderId="0" applyNumberFormat="0" applyFont="0" applyAlignment="0" applyProtection="0"/>
    <xf numFmtId="168" fontId="10" fillId="0" borderId="0" applyNumberFormat="0" applyFont="0" applyAlignment="0" applyProtection="0"/>
    <xf numFmtId="0" fontId="60" fillId="52" borderId="17" applyNumberFormat="0" applyAlignment="0" applyProtection="0"/>
    <xf numFmtId="0" fontId="11" fillId="21" borderId="3" applyNumberFormat="0" applyAlignment="0" applyProtection="0"/>
    <xf numFmtId="0" fontId="12" fillId="21" borderId="3" applyNumberFormat="0" applyAlignment="0" applyProtection="0"/>
    <xf numFmtId="0" fontId="61" fillId="52" borderId="17" applyNumberFormat="0" applyAlignment="0" applyProtection="0"/>
    <xf numFmtId="0" fontId="61" fillId="52" borderId="17" applyNumberFormat="0" applyAlignment="0" applyProtection="0"/>
    <xf numFmtId="0" fontId="62" fillId="53" borderId="18" applyNumberFormat="0" applyAlignment="0" applyProtection="0"/>
    <xf numFmtId="0" fontId="13" fillId="22" borderId="4" applyNumberFormat="0" applyAlignment="0" applyProtection="0"/>
    <xf numFmtId="0" fontId="14" fillId="22" borderId="4" applyNumberFormat="0" applyAlignment="0" applyProtection="0"/>
    <xf numFmtId="0" fontId="63" fillId="53" borderId="18" applyNumberFormat="0" applyAlignment="0" applyProtection="0"/>
    <xf numFmtId="0" fontId="63" fillId="53" borderId="18" applyNumberFormat="0" applyAlignment="0" applyProtection="0"/>
    <xf numFmtId="37" fontId="15" fillId="0" borderId="5" applyNumberFormat="0" applyFill="0" applyBorder="0" applyProtection="0">
      <alignment horizontal="right"/>
    </xf>
    <xf numFmtId="0" fontId="15" fillId="0" borderId="5" applyNumberFormat="0" applyFill="0" applyBorder="0" applyProtection="0">
      <alignment horizontal="right"/>
    </xf>
    <xf numFmtId="37" fontId="15" fillId="20" borderId="5" applyNumberFormat="0" applyFill="0" applyBorder="0" applyProtection="0">
      <alignment horizontal="center"/>
    </xf>
    <xf numFmtId="0" fontId="15" fillId="20" borderId="5" applyNumberFormat="0" applyFill="0" applyBorder="0" applyProtection="0">
      <alignment horizontal="center"/>
    </xf>
    <xf numFmtId="37" fontId="16" fillId="0" borderId="0" applyNumberFormat="0" applyFill="0" applyBorder="0" applyProtection="0">
      <alignment horizontal="right"/>
    </xf>
    <xf numFmtId="0" fontId="16" fillId="0" borderId="0" applyNumberFormat="0" applyFill="0" applyBorder="0" applyProtection="0">
      <alignment horizontal="right"/>
    </xf>
    <xf numFmtId="37" fontId="17" fillId="0" borderId="0" applyFill="0" applyBorder="0" applyProtection="0">
      <alignment horizontal="right"/>
    </xf>
    <xf numFmtId="0" fontId="17" fillId="0" borderId="0" applyFill="0" applyBorder="0" applyProtection="0">
      <alignment horizontal="right"/>
    </xf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37" fontId="5" fillId="0" borderId="5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5" fillId="0" borderId="5" applyFont="0" applyFill="0" applyBorder="0" applyAlignment="0" applyProtection="0"/>
    <xf numFmtId="37" fontId="5" fillId="0" borderId="5" applyFont="0" applyFill="0" applyBorder="0" applyAlignment="0" applyProtection="0"/>
    <xf numFmtId="0" fontId="5" fillId="0" borderId="5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7" fontId="5" fillId="0" borderId="5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5" applyFont="0" applyFill="0" applyBorder="0" applyAlignment="0" applyProtection="0"/>
    <xf numFmtId="37" fontId="5" fillId="0" borderId="5" applyFont="0" applyFill="0" applyBorder="0" applyAlignment="0" applyProtection="0"/>
    <xf numFmtId="0" fontId="5" fillId="0" borderId="5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ill="0" applyBorder="0" applyAlignment="0" applyProtection="0"/>
    <xf numFmtId="40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1" fillId="0" borderId="0" applyFill="0" applyBorder="0" applyAlignment="0" applyProtection="0"/>
    <xf numFmtId="0" fontId="20" fillId="0" borderId="0"/>
    <xf numFmtId="0" fontId="21" fillId="0" borderId="0"/>
    <xf numFmtId="0" fontId="20" fillId="0" borderId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0" fontId="2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NumberFormat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NumberFormat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0" fontId="22" fillId="0" borderId="0" applyNumberFormat="0" applyFill="0" applyBorder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1" fontId="5" fillId="0" borderId="0" applyFill="0" applyBorder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0" fontId="20" fillId="0" borderId="0"/>
    <xf numFmtId="0" fontId="21" fillId="0" borderId="0"/>
    <xf numFmtId="0" fontId="20" fillId="0" borderId="0"/>
    <xf numFmtId="0" fontId="25" fillId="0" borderId="0">
      <alignment horizontal="right"/>
    </xf>
    <xf numFmtId="0" fontId="25" fillId="0" borderId="0"/>
    <xf numFmtId="0" fontId="66" fillId="54" borderId="0" applyNumberFormat="0" applyBorder="0" applyAlignment="0" applyProtection="0"/>
    <xf numFmtId="0" fontId="26" fillId="4" borderId="0" applyNumberFormat="0" applyBorder="0" applyAlignment="0" applyProtection="0"/>
    <xf numFmtId="0" fontId="27" fillId="4" borderId="0" applyNumberFormat="0" applyBorder="0" applyAlignment="0" applyProtection="0"/>
    <xf numFmtId="0" fontId="67" fillId="54" borderId="0" applyNumberFormat="0" applyBorder="0" applyAlignment="0" applyProtection="0"/>
    <xf numFmtId="0" fontId="67" fillId="54" borderId="0" applyNumberFormat="0" applyBorder="0" applyAlignment="0" applyProtection="0"/>
    <xf numFmtId="0" fontId="68" fillId="0" borderId="19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6" applyNumberFormat="0" applyFill="0" applyAlignment="0" applyProtection="0"/>
    <xf numFmtId="0" fontId="30" fillId="0" borderId="6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69" fillId="0" borderId="20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31" fillId="0" borderId="7" applyNumberFormat="0" applyFill="0" applyAlignment="0" applyProtection="0"/>
    <xf numFmtId="0" fontId="32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0" fillId="0" borderId="21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4" fillId="0" borderId="8" applyNumberFormat="0" applyFill="0" applyAlignment="0" applyProtection="0"/>
    <xf numFmtId="0" fontId="7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70" fontId="1" fillId="0" borderId="0" applyFill="0" applyBorder="0" applyAlignment="0" applyProtection="0"/>
    <xf numFmtId="37" fontId="35" fillId="0" borderId="0" applyNumberFormat="0" applyFill="0" applyBorder="0" applyProtection="0">
      <alignment horizontal="centerContinuous"/>
    </xf>
    <xf numFmtId="0" fontId="35" fillId="0" borderId="0" applyNumberFormat="0" applyFill="0" applyBorder="0" applyProtection="0">
      <alignment horizontal="centerContinuous"/>
    </xf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37" fontId="35" fillId="0" borderId="0" applyNumberFormat="0" applyFill="0" applyBorder="0" applyProtection="0">
      <alignment horizontal="centerContinuous"/>
    </xf>
    <xf numFmtId="170" fontId="1" fillId="0" borderId="0" applyFill="0" applyBorder="0" applyAlignment="0" applyProtection="0"/>
    <xf numFmtId="0" fontId="35" fillId="0" borderId="0" applyNumberFormat="0" applyFill="0" applyBorder="0" applyProtection="0">
      <alignment horizontal="centerContinuous"/>
    </xf>
    <xf numFmtId="0" fontId="35" fillId="0" borderId="0" applyNumberFormat="0" applyFill="0" applyBorder="0" applyProtection="0">
      <alignment horizontal="centerContinuous"/>
    </xf>
    <xf numFmtId="37" fontId="35" fillId="0" borderId="0" applyNumberFormat="0" applyFill="0" applyBorder="0" applyProtection="0">
      <alignment horizontal="centerContinuous"/>
    </xf>
    <xf numFmtId="170" fontId="1" fillId="0" borderId="0" applyFill="0" applyBorder="0" applyAlignment="0" applyProtection="0"/>
    <xf numFmtId="0" fontId="35" fillId="0" borderId="0" applyNumberFormat="0" applyFill="0" applyBorder="0" applyProtection="0">
      <alignment horizontal="centerContinuous"/>
    </xf>
    <xf numFmtId="0" fontId="35" fillId="0" borderId="0" applyNumberFormat="0" applyFill="0" applyBorder="0" applyProtection="0">
      <alignment horizontal="centerContinuous"/>
    </xf>
    <xf numFmtId="37" fontId="35" fillId="0" borderId="0" applyNumberFormat="0" applyFill="0" applyBorder="0" applyProtection="0">
      <alignment horizontal="centerContinuous"/>
    </xf>
    <xf numFmtId="0" fontId="35" fillId="0" borderId="0" applyNumberFormat="0" applyFill="0" applyBorder="0" applyProtection="0">
      <alignment horizontal="centerContinuous"/>
    </xf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37" fontId="36" fillId="0" borderId="0">
      <alignment horizontal="centerContinuous"/>
    </xf>
    <xf numFmtId="0" fontId="36" fillId="0" borderId="0">
      <alignment horizontal="centerContinuous"/>
    </xf>
    <xf numFmtId="37" fontId="36" fillId="0" borderId="0">
      <alignment horizontal="centerContinuous"/>
    </xf>
    <xf numFmtId="0" fontId="36" fillId="0" borderId="0">
      <alignment horizontal="centerContinuous"/>
    </xf>
    <xf numFmtId="37" fontId="36" fillId="0" borderId="0">
      <alignment horizontal="centerContinuous"/>
    </xf>
    <xf numFmtId="0" fontId="36" fillId="0" borderId="0">
      <alignment horizontal="centerContinuous"/>
    </xf>
    <xf numFmtId="37" fontId="36" fillId="0" borderId="0">
      <alignment horizontal="centerContinuous"/>
    </xf>
    <xf numFmtId="0" fontId="36" fillId="0" borderId="0">
      <alignment horizontal="centerContinuous"/>
    </xf>
    <xf numFmtId="37" fontId="36" fillId="0" borderId="0">
      <alignment horizontal="centerContinuous"/>
    </xf>
    <xf numFmtId="0" fontId="36" fillId="0" borderId="0">
      <alignment horizontal="centerContinuous"/>
    </xf>
    <xf numFmtId="0" fontId="37" fillId="0" borderId="0" applyNumberFormat="0" applyFill="0" applyBorder="0" applyAlignment="0" applyProtection="0">
      <alignment vertical="top"/>
      <protection locked="0"/>
    </xf>
    <xf numFmtId="0" fontId="71" fillId="55" borderId="17" applyNumberFormat="0" applyAlignment="0" applyProtection="0"/>
    <xf numFmtId="0" fontId="38" fillId="7" borderId="3" applyNumberFormat="0" applyAlignment="0" applyProtection="0"/>
    <xf numFmtId="0" fontId="39" fillId="7" borderId="3" applyNumberFormat="0" applyAlignment="0" applyProtection="0"/>
    <xf numFmtId="0" fontId="72" fillId="55" borderId="17" applyNumberFormat="0" applyAlignment="0" applyProtection="0"/>
    <xf numFmtId="0" fontId="72" fillId="55" borderId="17" applyNumberFormat="0" applyAlignment="0" applyProtection="0"/>
    <xf numFmtId="0" fontId="73" fillId="0" borderId="22" applyNumberFormat="0" applyFill="0" applyAlignment="0" applyProtection="0"/>
    <xf numFmtId="0" fontId="40" fillId="0" borderId="9" applyNumberFormat="0" applyFill="0" applyAlignment="0" applyProtection="0"/>
    <xf numFmtId="0" fontId="41" fillId="0" borderId="9" applyNumberFormat="0" applyFill="0" applyAlignment="0" applyProtection="0"/>
    <xf numFmtId="0" fontId="74" fillId="0" borderId="22" applyNumberFormat="0" applyFill="0" applyAlignment="0" applyProtection="0"/>
    <xf numFmtId="0" fontId="74" fillId="0" borderId="22" applyNumberFormat="0" applyFill="0" applyAlignment="0" applyProtection="0"/>
    <xf numFmtId="0" fontId="75" fillId="56" borderId="0" applyNumberFormat="0" applyBorder="0" applyAlignment="0" applyProtection="0"/>
    <xf numFmtId="0" fontId="42" fillId="23" borderId="0" applyNumberFormat="0" applyBorder="0" applyAlignment="0" applyProtection="0"/>
    <xf numFmtId="0" fontId="43" fillId="23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1" fillId="0" borderId="0"/>
    <xf numFmtId="0" fontId="77" fillId="0" borderId="0"/>
    <xf numFmtId="0" fontId="1" fillId="0" borderId="0"/>
    <xf numFmtId="0" fontId="55" fillId="0" borderId="0"/>
    <xf numFmtId="0" fontId="1" fillId="0" borderId="0"/>
    <xf numFmtId="0" fontId="5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5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54" fillId="0" borderId="0"/>
    <xf numFmtId="0" fontId="1" fillId="0" borderId="0"/>
    <xf numFmtId="0" fontId="1" fillId="0" borderId="0"/>
    <xf numFmtId="0" fontId="77" fillId="0" borderId="0"/>
    <xf numFmtId="0" fontId="1" fillId="0" borderId="0"/>
    <xf numFmtId="37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77" fillId="0" borderId="0"/>
    <xf numFmtId="0" fontId="1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77" fillId="0" borderId="0"/>
    <xf numFmtId="0" fontId="1" fillId="0" borderId="0"/>
    <xf numFmtId="0" fontId="77" fillId="0" borderId="0"/>
    <xf numFmtId="0" fontId="77" fillId="0" borderId="0"/>
    <xf numFmtId="0" fontId="54" fillId="0" borderId="0"/>
    <xf numFmtId="0" fontId="77" fillId="0" borderId="0"/>
    <xf numFmtId="37" fontId="5" fillId="0" borderId="0"/>
    <xf numFmtId="0" fontId="5" fillId="0" borderId="0"/>
    <xf numFmtId="37" fontId="5" fillId="0" borderId="0"/>
    <xf numFmtId="0" fontId="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77" fillId="0" borderId="0"/>
    <xf numFmtId="0" fontId="77" fillId="0" borderId="0"/>
    <xf numFmtId="0" fontId="77" fillId="0" borderId="0"/>
    <xf numFmtId="0" fontId="1" fillId="0" borderId="0"/>
    <xf numFmtId="0" fontId="77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77" fillId="0" borderId="0"/>
    <xf numFmtId="0" fontId="1" fillId="0" borderId="0"/>
    <xf numFmtId="0" fontId="77" fillId="0" borderId="0"/>
    <xf numFmtId="0" fontId="77" fillId="0" borderId="0"/>
    <xf numFmtId="0" fontId="1" fillId="0" borderId="0"/>
    <xf numFmtId="0" fontId="55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77" fillId="0" borderId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/>
    <xf numFmtId="0" fontId="44" fillId="0" borderId="0"/>
    <xf numFmtId="0" fontId="1" fillId="0" borderId="0"/>
    <xf numFmtId="0" fontId="54" fillId="0" borderId="0"/>
    <xf numFmtId="0" fontId="1" fillId="0" borderId="0"/>
    <xf numFmtId="0" fontId="54" fillId="0" borderId="0"/>
    <xf numFmtId="0" fontId="1" fillId="0" borderId="0"/>
    <xf numFmtId="0" fontId="19" fillId="0" borderId="0"/>
    <xf numFmtId="0" fontId="1" fillId="0" borderId="0"/>
    <xf numFmtId="0" fontId="54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54" fillId="0" borderId="0"/>
    <xf numFmtId="0" fontId="1" fillId="0" borderId="0"/>
    <xf numFmtId="0" fontId="3" fillId="0" borderId="0"/>
    <xf numFmtId="0" fontId="1" fillId="0" borderId="0"/>
    <xf numFmtId="0" fontId="54" fillId="0" borderId="0"/>
    <xf numFmtId="0" fontId="1" fillId="0" borderId="0"/>
    <xf numFmtId="0" fontId="5" fillId="0" borderId="0"/>
    <xf numFmtId="0" fontId="3" fillId="0" borderId="0"/>
    <xf numFmtId="0" fontId="3" fillId="0" borderId="0"/>
    <xf numFmtId="0" fontId="77" fillId="0" borderId="0"/>
    <xf numFmtId="0" fontId="1" fillId="0" borderId="0"/>
    <xf numFmtId="0" fontId="77" fillId="0" borderId="0"/>
    <xf numFmtId="0" fontId="3" fillId="0" borderId="0"/>
    <xf numFmtId="0" fontId="1" fillId="0" borderId="0"/>
    <xf numFmtId="0" fontId="1" fillId="0" borderId="0"/>
    <xf numFmtId="0" fontId="77" fillId="0" borderId="0"/>
    <xf numFmtId="0" fontId="19" fillId="0" borderId="0"/>
    <xf numFmtId="0" fontId="2" fillId="0" borderId="0"/>
    <xf numFmtId="0" fontId="77" fillId="0" borderId="0"/>
    <xf numFmtId="0" fontId="77" fillId="0" borderId="0"/>
    <xf numFmtId="0" fontId="1" fillId="0" borderId="0"/>
    <xf numFmtId="0" fontId="2" fillId="0" borderId="0"/>
    <xf numFmtId="0" fontId="1" fillId="0" borderId="0"/>
    <xf numFmtId="0" fontId="77" fillId="0" borderId="0"/>
    <xf numFmtId="0" fontId="1" fillId="0" borderId="0"/>
    <xf numFmtId="0" fontId="77" fillId="0" borderId="0"/>
    <xf numFmtId="0" fontId="77" fillId="0" borderId="0"/>
    <xf numFmtId="0" fontId="1" fillId="0" borderId="0"/>
    <xf numFmtId="0" fontId="19" fillId="0" borderId="0"/>
    <xf numFmtId="0" fontId="54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77" fillId="0" borderId="0"/>
    <xf numFmtId="0" fontId="5" fillId="0" borderId="0"/>
    <xf numFmtId="0" fontId="77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77" fillId="0" borderId="0"/>
    <xf numFmtId="0" fontId="54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" fillId="24" borderId="10" applyNumberFormat="0" applyFont="0" applyAlignment="0" applyProtection="0"/>
    <xf numFmtId="0" fontId="1" fillId="24" borderId="10" applyNumberFormat="0" applyFont="0" applyAlignment="0" applyProtection="0"/>
    <xf numFmtId="0" fontId="1" fillId="24" borderId="10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55" fillId="57" borderId="23" applyNumberFormat="0" applyFont="0" applyAlignment="0" applyProtection="0"/>
    <xf numFmtId="0" fontId="45" fillId="24" borderId="10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37" fontId="5" fillId="0" borderId="0" applyNumberFormat="0" applyFill="0" applyBorder="0" applyAlignment="0" applyProtection="0">
      <alignment horizontal="right" vertical="center"/>
      <protection locked="0"/>
    </xf>
    <xf numFmtId="0" fontId="5" fillId="0" borderId="0" applyNumberFormat="0" applyFill="0" applyBorder="0" applyAlignment="0" applyProtection="0">
      <alignment horizontal="right" vertical="center"/>
      <protection locked="0"/>
    </xf>
    <xf numFmtId="37" fontId="1" fillId="0" borderId="11" applyNumberFormat="0" applyFill="0" applyBorder="0" applyProtection="0">
      <alignment horizontal="center"/>
    </xf>
    <xf numFmtId="37" fontId="1" fillId="0" borderId="11" applyNumberFormat="0" applyFill="0" applyBorder="0" applyProtection="0">
      <alignment horizontal="center"/>
    </xf>
    <xf numFmtId="0" fontId="1" fillId="0" borderId="11" applyNumberFormat="0" applyFill="0" applyBorder="0" applyProtection="0">
      <alignment horizontal="center"/>
    </xf>
    <xf numFmtId="0" fontId="1" fillId="0" borderId="11" applyNumberFormat="0" applyFill="0" applyBorder="0" applyProtection="0">
      <alignment horizontal="center"/>
    </xf>
    <xf numFmtId="37" fontId="1" fillId="0" borderId="11" applyNumberFormat="0" applyFill="0" applyBorder="0" applyProtection="0">
      <alignment horizontal="center"/>
    </xf>
    <xf numFmtId="168" fontId="20" fillId="0" borderId="0" applyProtection="0"/>
    <xf numFmtId="0" fontId="78" fillId="52" borderId="24" applyNumberFormat="0" applyAlignment="0" applyProtection="0"/>
    <xf numFmtId="0" fontId="46" fillId="21" borderId="12" applyNumberFormat="0" applyAlignment="0" applyProtection="0"/>
    <xf numFmtId="0" fontId="47" fillId="21" borderId="12" applyNumberFormat="0" applyAlignment="0" applyProtection="0"/>
    <xf numFmtId="0" fontId="79" fillId="52" borderId="24" applyNumberFormat="0" applyAlignment="0" applyProtection="0"/>
    <xf numFmtId="0" fontId="79" fillId="52" borderId="24" applyNumberFormat="0" applyAlignment="0" applyProtection="0"/>
    <xf numFmtId="0" fontId="20" fillId="0" borderId="0"/>
    <xf numFmtId="0" fontId="21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5" fillId="0" borderId="0" applyFill="0" applyBorder="0" applyProtection="0"/>
    <xf numFmtId="10" fontId="5" fillId="0" borderId="0" applyFont="0" applyFill="0" applyBorder="0" applyAlignment="0" applyProtection="0"/>
    <xf numFmtId="0" fontId="19" fillId="0" borderId="0" applyNumberFormat="0" applyFont="0" applyFill="0" applyBorder="0" applyAlignment="0" applyProtection="0">
      <alignment horizontal="left"/>
    </xf>
    <xf numFmtId="0" fontId="19" fillId="0" borderId="0" applyNumberFormat="0" applyFont="0" applyFill="0" applyBorder="0" applyAlignment="0" applyProtection="0">
      <alignment horizontal="left"/>
    </xf>
    <xf numFmtId="0" fontId="19" fillId="0" borderId="0" applyNumberFormat="0" applyFont="0" applyFill="0" applyBorder="0" applyAlignment="0" applyProtection="0">
      <alignment horizontal="left"/>
    </xf>
    <xf numFmtId="0" fontId="19" fillId="0" borderId="0" applyNumberFormat="0" applyFont="0" applyFill="0" applyBorder="0" applyAlignment="0" applyProtection="0">
      <alignment horizontal="left"/>
    </xf>
    <xf numFmtId="0" fontId="19" fillId="0" borderId="0" applyNumberFormat="0" applyFont="0" applyFill="0" applyBorder="0" applyAlignment="0" applyProtection="0">
      <alignment horizontal="left"/>
    </xf>
    <xf numFmtId="0" fontId="19" fillId="0" borderId="0" applyNumberFormat="0" applyFont="0" applyFill="0" applyBorder="0" applyAlignment="0" applyProtection="0">
      <alignment horizontal="left"/>
    </xf>
    <xf numFmtId="0" fontId="19" fillId="0" borderId="0" applyNumberFormat="0" applyFont="0" applyFill="0" applyBorder="0" applyAlignment="0" applyProtection="0">
      <alignment horizontal="left"/>
    </xf>
    <xf numFmtId="0" fontId="19" fillId="0" borderId="0" applyNumberFormat="0" applyFont="0" applyFill="0" applyBorder="0" applyAlignment="0" applyProtection="0">
      <alignment horizontal="left"/>
    </xf>
    <xf numFmtId="0" fontId="19" fillId="0" borderId="0" applyNumberFormat="0" applyFont="0" applyFill="0" applyBorder="0" applyAlignment="0" applyProtection="0">
      <alignment horizontal="left"/>
    </xf>
    <xf numFmtId="0" fontId="19" fillId="0" borderId="0" applyNumberFormat="0" applyFont="0" applyFill="0" applyBorder="0" applyAlignment="0" applyProtection="0">
      <alignment horizontal="left"/>
    </xf>
    <xf numFmtId="15" fontId="19" fillId="0" borderId="0" applyFont="0" applyFill="0" applyBorder="0" applyAlignment="0" applyProtection="0"/>
    <xf numFmtId="15" fontId="19" fillId="0" borderId="0" applyFont="0" applyFill="0" applyBorder="0" applyAlignment="0" applyProtection="0"/>
    <xf numFmtId="15" fontId="19" fillId="0" borderId="0" applyFont="0" applyFill="0" applyBorder="0" applyAlignment="0" applyProtection="0"/>
    <xf numFmtId="17" fontId="19" fillId="0" borderId="0" applyFont="0" applyFill="0" applyBorder="0" applyAlignment="0" applyProtection="0"/>
    <xf numFmtId="19" fontId="19" fillId="0" borderId="0" applyFont="0" applyFill="0" applyBorder="0" applyAlignment="0" applyProtection="0"/>
    <xf numFmtId="17" fontId="19" fillId="0" borderId="0" applyFont="0" applyFill="0" applyBorder="0" applyAlignment="0" applyProtection="0"/>
    <xf numFmtId="19" fontId="19" fillId="0" borderId="0" applyFont="0" applyFill="0" applyBorder="0" applyAlignment="0" applyProtection="0"/>
    <xf numFmtId="15" fontId="19" fillId="0" borderId="0" applyFont="0" applyFill="0" applyBorder="0" applyAlignment="0" applyProtection="0"/>
    <xf numFmtId="15" fontId="19" fillId="0" borderId="0" applyFont="0" applyFill="0" applyBorder="0" applyAlignment="0" applyProtection="0"/>
    <xf numFmtId="17" fontId="19" fillId="0" borderId="0" applyFont="0" applyFill="0" applyBorder="0" applyAlignment="0" applyProtection="0"/>
    <xf numFmtId="19" fontId="19" fillId="0" borderId="0" applyFont="0" applyFill="0" applyBorder="0" applyAlignment="0" applyProtection="0"/>
    <xf numFmtId="17" fontId="19" fillId="0" borderId="0" applyFont="0" applyFill="0" applyBorder="0" applyAlignment="0" applyProtection="0"/>
    <xf numFmtId="19" fontId="19" fillId="0" borderId="0" applyFont="0" applyFill="0" applyBorder="0" applyAlignment="0" applyProtection="0"/>
    <xf numFmtId="15" fontId="19" fillId="0" borderId="0" applyFont="0" applyFill="0" applyBorder="0" applyAlignment="0" applyProtection="0"/>
    <xf numFmtId="15" fontId="19" fillId="0" borderId="0" applyFont="0" applyFill="0" applyBorder="0" applyAlignment="0" applyProtection="0"/>
    <xf numFmtId="17" fontId="19" fillId="0" borderId="0" applyFont="0" applyFill="0" applyBorder="0" applyAlignment="0" applyProtection="0"/>
    <xf numFmtId="19" fontId="19" fillId="0" borderId="0" applyFont="0" applyFill="0" applyBorder="0" applyAlignment="0" applyProtection="0"/>
    <xf numFmtId="17" fontId="19" fillId="0" borderId="0" applyFont="0" applyFill="0" applyBorder="0" applyAlignment="0" applyProtection="0"/>
    <xf numFmtId="19" fontId="19" fillId="0" borderId="0" applyFont="0" applyFill="0" applyBorder="0" applyAlignment="0" applyProtection="0"/>
    <xf numFmtId="15" fontId="19" fillId="0" borderId="0" applyFont="0" applyFill="0" applyBorder="0" applyAlignment="0" applyProtection="0"/>
    <xf numFmtId="15" fontId="19" fillId="0" borderId="0" applyFont="0" applyFill="0" applyBorder="0" applyAlignment="0" applyProtection="0"/>
    <xf numFmtId="17" fontId="19" fillId="0" borderId="0" applyFont="0" applyFill="0" applyBorder="0" applyAlignment="0" applyProtection="0"/>
    <xf numFmtId="19" fontId="19" fillId="0" borderId="0" applyFont="0" applyFill="0" applyBorder="0" applyAlignment="0" applyProtection="0"/>
    <xf numFmtId="17" fontId="19" fillId="0" borderId="0" applyFont="0" applyFill="0" applyBorder="0" applyAlignment="0" applyProtection="0"/>
    <xf numFmtId="19" fontId="19" fillId="0" borderId="0" applyFont="0" applyFill="0" applyBorder="0" applyAlignment="0" applyProtection="0"/>
    <xf numFmtId="15" fontId="19" fillId="0" borderId="0" applyFont="0" applyFill="0" applyBorder="0" applyAlignment="0" applyProtection="0"/>
    <xf numFmtId="17" fontId="19" fillId="0" borderId="0" applyFont="0" applyFill="0" applyBorder="0" applyAlignment="0" applyProtection="0"/>
    <xf numFmtId="19" fontId="19" fillId="0" borderId="0" applyFont="0" applyFill="0" applyBorder="0" applyAlignment="0" applyProtection="0"/>
    <xf numFmtId="17" fontId="19" fillId="0" borderId="0" applyFont="0" applyFill="0" applyBorder="0" applyAlignment="0" applyProtection="0"/>
    <xf numFmtId="19" fontId="19" fillId="0" borderId="0" applyFont="0" applyFill="0" applyBorder="0" applyAlignment="0" applyProtection="0"/>
    <xf numFmtId="4" fontId="19" fillId="0" borderId="0" applyFont="0" applyFill="0" applyBorder="0" applyAlignment="0" applyProtection="0"/>
    <xf numFmtId="4" fontId="19" fillId="0" borderId="0" applyFont="0" applyFill="0" applyBorder="0" applyAlignment="0" applyProtection="0"/>
    <xf numFmtId="4" fontId="19" fillId="0" borderId="0" applyFont="0" applyFill="0" applyBorder="0" applyAlignment="0" applyProtection="0"/>
    <xf numFmtId="4" fontId="19" fillId="0" borderId="0" applyFont="0" applyFill="0" applyBorder="0" applyAlignment="0" applyProtection="0"/>
    <xf numFmtId="4" fontId="19" fillId="0" borderId="0" applyFont="0" applyFill="0" applyBorder="0" applyAlignment="0" applyProtection="0"/>
    <xf numFmtId="4" fontId="19" fillId="0" borderId="0" applyFont="0" applyFill="0" applyBorder="0" applyAlignment="0" applyProtection="0"/>
    <xf numFmtId="4" fontId="19" fillId="0" borderId="0" applyFont="0" applyFill="0" applyBorder="0" applyAlignment="0" applyProtection="0"/>
    <xf numFmtId="4" fontId="19" fillId="0" borderId="0" applyFont="0" applyFill="0" applyBorder="0" applyAlignment="0" applyProtection="0"/>
    <xf numFmtId="4" fontId="19" fillId="0" borderId="0" applyFont="0" applyFill="0" applyBorder="0" applyAlignment="0" applyProtection="0"/>
    <xf numFmtId="4" fontId="19" fillId="0" borderId="0" applyFont="0" applyFill="0" applyBorder="0" applyAlignment="0" applyProtection="0"/>
    <xf numFmtId="0" fontId="48" fillId="0" borderId="13">
      <alignment horizontal="center"/>
    </xf>
    <xf numFmtId="0" fontId="48" fillId="0" borderId="13">
      <alignment horizontal="center"/>
    </xf>
    <xf numFmtId="0" fontId="48" fillId="0" borderId="13">
      <alignment horizontal="center"/>
    </xf>
    <xf numFmtId="0" fontId="48" fillId="0" borderId="13">
      <alignment horizontal="center"/>
    </xf>
    <xf numFmtId="0" fontId="48" fillId="0" borderId="13">
      <alignment horizontal="center"/>
    </xf>
    <xf numFmtId="0" fontId="48" fillId="0" borderId="13">
      <alignment horizontal="center"/>
    </xf>
    <xf numFmtId="0" fontId="48" fillId="0" borderId="13">
      <alignment horizontal="center"/>
    </xf>
    <xf numFmtId="0" fontId="48" fillId="0" borderId="13">
      <alignment horizontal="center"/>
    </xf>
    <xf numFmtId="0" fontId="48" fillId="0" borderId="13">
      <alignment horizontal="center"/>
    </xf>
    <xf numFmtId="0" fontId="48" fillId="0" borderId="13">
      <alignment horizontal="center"/>
    </xf>
    <xf numFmtId="0" fontId="48" fillId="0" borderId="13">
      <alignment horizontal="center"/>
    </xf>
    <xf numFmtId="0" fontId="48" fillId="0" borderId="13">
      <alignment horizontal="center"/>
    </xf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0" fontId="19" fillId="25" borderId="0" applyNumberFormat="0" applyFont="0" applyBorder="0" applyAlignment="0" applyProtection="0"/>
    <xf numFmtId="0" fontId="19" fillId="25" borderId="0" applyNumberFormat="0" applyFont="0" applyBorder="0" applyAlignment="0" applyProtection="0"/>
    <xf numFmtId="0" fontId="19" fillId="25" borderId="0" applyNumberFormat="0" applyFont="0" applyBorder="0" applyAlignment="0" applyProtection="0"/>
    <xf numFmtId="0" fontId="19" fillId="25" borderId="0" applyNumberFormat="0" applyFont="0" applyBorder="0" applyAlignment="0" applyProtection="0"/>
    <xf numFmtId="0" fontId="19" fillId="25" borderId="0" applyNumberFormat="0" applyFont="0" applyBorder="0" applyAlignment="0" applyProtection="0"/>
    <xf numFmtId="0" fontId="19" fillId="25" borderId="0" applyNumberFormat="0" applyFont="0" applyBorder="0" applyAlignment="0" applyProtection="0"/>
    <xf numFmtId="0" fontId="19" fillId="25" borderId="0" applyNumberFormat="0" applyFont="0" applyBorder="0" applyAlignment="0" applyProtection="0"/>
    <xf numFmtId="0" fontId="19" fillId="25" borderId="0" applyNumberFormat="0" applyFont="0" applyBorder="0" applyAlignment="0" applyProtection="0"/>
    <xf numFmtId="0" fontId="19" fillId="25" borderId="0" applyNumberFormat="0" applyFont="0" applyBorder="0" applyAlignment="0" applyProtection="0"/>
    <xf numFmtId="0" fontId="19" fillId="25" borderId="0" applyNumberFormat="0" applyFont="0" applyBorder="0" applyAlignment="0" applyProtection="0"/>
    <xf numFmtId="0" fontId="1" fillId="0" borderId="0" applyNumberFormat="0" applyFill="0" applyBorder="0" applyProtection="0">
      <alignment horizontal="center" wrapText="1"/>
    </xf>
    <xf numFmtId="0" fontId="1" fillId="0" borderId="0" applyNumberFormat="0" applyFill="0" applyBorder="0" applyProtection="0">
      <alignment horizontal="center" wrapText="1"/>
    </xf>
    <xf numFmtId="0" fontId="1" fillId="0" borderId="0" applyNumberFormat="0" applyFill="0" applyBorder="0" applyProtection="0">
      <alignment horizontal="center" wrapText="1"/>
    </xf>
    <xf numFmtId="0" fontId="1" fillId="0" borderId="0" applyNumberFormat="0" applyFill="0" applyBorder="0" applyProtection="0">
      <alignment horizontal="center" wrapText="1"/>
    </xf>
    <xf numFmtId="0" fontId="1" fillId="0" borderId="0" applyNumberFormat="0" applyFill="0" applyBorder="0" applyProtection="0">
      <alignment horizontal="center" wrapText="1"/>
    </xf>
    <xf numFmtId="0" fontId="1" fillId="0" borderId="0" applyNumberFormat="0" applyFill="0" applyBorder="0" applyProtection="0">
      <alignment horizontal="center" wrapText="1"/>
    </xf>
    <xf numFmtId="0" fontId="1" fillId="0" borderId="0" applyNumberFormat="0" applyFill="0" applyBorder="0" applyProtection="0">
      <alignment horizontal="center" wrapText="1"/>
    </xf>
    <xf numFmtId="0" fontId="1" fillId="0" borderId="0" applyNumberFormat="0" applyFill="0" applyBorder="0" applyProtection="0">
      <alignment horizontal="center" wrapText="1"/>
    </xf>
    <xf numFmtId="0" fontId="1" fillId="0" borderId="0" applyNumberFormat="0" applyFill="0" applyBorder="0" applyProtection="0">
      <alignment horizontal="center" wrapText="1"/>
    </xf>
    <xf numFmtId="0" fontId="1" fillId="0" borderId="0" applyNumberFormat="0" applyFill="0" applyBorder="0" applyProtection="0">
      <alignment horizontal="center" wrapText="1"/>
    </xf>
    <xf numFmtId="0" fontId="1" fillId="0" borderId="0" applyNumberFormat="0" applyFill="0" applyBorder="0" applyProtection="0">
      <alignment horizontal="center" wrapText="1"/>
    </xf>
    <xf numFmtId="0" fontId="1" fillId="0" borderId="0" applyNumberFormat="0" applyFill="0" applyBorder="0" applyProtection="0">
      <alignment horizontal="center" wrapText="1"/>
    </xf>
    <xf numFmtId="0" fontId="1" fillId="0" borderId="0" applyNumberFormat="0" applyFill="0" applyBorder="0" applyProtection="0">
      <alignment horizontal="center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37" fontId="5" fillId="0" borderId="0" applyFill="0" applyBorder="0" applyProtection="0"/>
    <xf numFmtId="0" fontId="5" fillId="0" borderId="0" applyFill="0" applyBorder="0" applyProtection="0"/>
    <xf numFmtId="37" fontId="5" fillId="0" borderId="0" applyFill="0" applyBorder="0" applyProtection="0"/>
    <xf numFmtId="0" fontId="5" fillId="0" borderId="0" applyFill="0" applyBorder="0" applyProtection="0"/>
    <xf numFmtId="0" fontId="8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81" fillId="0" borderId="2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50" fillId="0" borderId="14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50" fillId="0" borderId="14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51" fillId="0" borderId="14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8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22" fillId="26" borderId="16">
      <alignment horizontal="center" vertical="top"/>
    </xf>
    <xf numFmtId="9" fontId="54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vertical="center"/>
    </xf>
    <xf numFmtId="38" fontId="0" fillId="0" borderId="0" xfId="0" applyNumberFormat="1" applyAlignment="1">
      <alignment horizontal="center" wrapText="1"/>
    </xf>
    <xf numFmtId="164" fontId="0" fillId="0" borderId="0" xfId="0" applyNumberFormat="1" applyAlignment="1">
      <alignment horizontal="center" wrapText="1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6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 wrapText="1"/>
    </xf>
    <xf numFmtId="6" fontId="0" fillId="0" borderId="0" xfId="0" applyNumberFormat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38" fontId="0" fillId="0" borderId="0" xfId="0" applyNumberFormat="1" applyAlignment="1">
      <alignment horizontal="center" vertical="center" wrapText="1"/>
    </xf>
    <xf numFmtId="38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40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/>
    <xf numFmtId="9" fontId="0" fillId="0" borderId="0" xfId="2807" applyFont="1" applyAlignment="1">
      <alignment horizontal="center"/>
    </xf>
    <xf numFmtId="9" fontId="0" fillId="0" borderId="0" xfId="2807" applyFont="1" applyAlignment="1"/>
    <xf numFmtId="0" fontId="86" fillId="0" borderId="0" xfId="0" applyFont="1" applyFill="1" applyAlignment="1">
      <alignment horizontal="center"/>
    </xf>
    <xf numFmtId="173" fontId="0" fillId="0" borderId="0" xfId="0" applyNumberFormat="1" applyAlignment="1">
      <alignment horizontal="center" wrapText="1"/>
    </xf>
    <xf numFmtId="38" fontId="0" fillId="0" borderId="0" xfId="0" applyNumberFormat="1" applyAlignment="1">
      <alignment horizontal="center"/>
    </xf>
    <xf numFmtId="6" fontId="0" fillId="0" borderId="0" xfId="0" applyNumberFormat="1" applyAlignment="1">
      <alignment horizontal="center"/>
    </xf>
    <xf numFmtId="38" fontId="88" fillId="0" borderId="0" xfId="0" applyNumberFormat="1" applyFont="1" applyAlignment="1">
      <alignment horizontal="center"/>
    </xf>
    <xf numFmtId="174" fontId="0" fillId="0" borderId="0" xfId="0" applyNumberFormat="1" applyAlignment="1">
      <alignment horizontal="center"/>
    </xf>
    <xf numFmtId="6" fontId="0" fillId="0" borderId="0" xfId="0" applyNumberFormat="1" applyAlignment="1">
      <alignment horizontal="center" vertical="center"/>
    </xf>
    <xf numFmtId="40" fontId="0" fillId="0" borderId="0" xfId="0" applyNumberFormat="1" applyAlignment="1">
      <alignment horizontal="center" vertical="center"/>
    </xf>
    <xf numFmtId="173" fontId="0" fillId="0" borderId="0" xfId="0" applyNumberFormat="1" applyAlignment="1">
      <alignment horizontal="center"/>
    </xf>
    <xf numFmtId="38" fontId="0" fillId="0" borderId="0" xfId="0" applyNumberFormat="1" applyAlignment="1">
      <alignment horizontal="left"/>
    </xf>
    <xf numFmtId="3" fontId="0" fillId="0" borderId="0" xfId="0" applyNumberFormat="1" applyAlignment="1">
      <alignment horizontal="center" wrapText="1"/>
    </xf>
    <xf numFmtId="0" fontId="0" fillId="0" borderId="0" xfId="0" applyAlignment="1">
      <alignment horizontal="center" vertical="center" wrapText="1"/>
    </xf>
    <xf numFmtId="39" fontId="54" fillId="0" borderId="0" xfId="232" applyNumberFormat="1" applyFont="1" applyAlignment="1">
      <alignment horizontal="center" vertical="center"/>
    </xf>
    <xf numFmtId="3" fontId="0" fillId="0" borderId="0" xfId="0" applyNumberFormat="1" applyAlignment="1">
      <alignment horizontal="right" vertical="center" wrapText="1"/>
    </xf>
    <xf numFmtId="3" fontId="0" fillId="0" borderId="0" xfId="0" applyNumberFormat="1" applyAlignment="1">
      <alignment horizontal="center" vertical="center" wrapText="1"/>
    </xf>
    <xf numFmtId="0" fontId="89" fillId="0" borderId="0" xfId="0" applyFont="1" applyAlignment="1">
      <alignment horizontal="right"/>
    </xf>
    <xf numFmtId="1" fontId="0" fillId="0" borderId="0" xfId="0" applyNumberFormat="1" applyAlignment="1">
      <alignment horizontal="right" vertical="center" wrapText="1"/>
    </xf>
    <xf numFmtId="14" fontId="83" fillId="0" borderId="0" xfId="0" applyNumberFormat="1" applyFont="1" applyAlignment="1">
      <alignment horizontal="center"/>
    </xf>
    <xf numFmtId="0" fontId="81" fillId="0" borderId="26" xfId="0" applyFont="1" applyBorder="1" applyAlignment="1">
      <alignment horizontal="center"/>
    </xf>
    <xf numFmtId="0" fontId="0" fillId="0" borderId="0" xfId="0" applyFill="1"/>
    <xf numFmtId="0" fontId="0" fillId="0" borderId="0" xfId="0" applyAlignment="1">
      <alignment horizontal="right"/>
    </xf>
    <xf numFmtId="0" fontId="0" fillId="58" borderId="0" xfId="0" applyFill="1" applyAlignment="1">
      <alignment horizontal="center" wrapText="1"/>
    </xf>
    <xf numFmtId="6" fontId="0" fillId="0" borderId="0" xfId="0" quotePrefix="1" applyNumberFormat="1" applyAlignment="1">
      <alignment horizontal="center" vertical="center"/>
    </xf>
    <xf numFmtId="0" fontId="87" fillId="0" borderId="0" xfId="0" applyFont="1" applyAlignment="1">
      <alignment horizontal="center"/>
    </xf>
    <xf numFmtId="0" fontId="85" fillId="0" borderId="0" xfId="0" applyFont="1" applyAlignment="1">
      <alignment horizontal="center"/>
    </xf>
    <xf numFmtId="0" fontId="85" fillId="0" borderId="0" xfId="0" applyFont="1" applyAlignment="1">
      <alignment horizontal="center" vertical="center"/>
    </xf>
  </cellXfs>
  <cellStyles count="2808">
    <cellStyle name=" 1" xfId="1"/>
    <cellStyle name=" 1 2" xfId="2"/>
    <cellStyle name="_08August 2010 Actual" xfId="3"/>
    <cellStyle name="_09September 2010 Actual" xfId="4"/>
    <cellStyle name="_10October 2010 Actual" xfId="5"/>
    <cellStyle name="_11November 2010 Actual" xfId="6"/>
    <cellStyle name="_11November 2010 Actual Revised" xfId="7"/>
    <cellStyle name="_12December 2010 Actual" xfId="8"/>
    <cellStyle name="_Cap Settlement Model_WP in OPCo no Dres VS. WP Removed no Dres.(5 Co. Model)" xfId="9"/>
    <cellStyle name="_Cap Settlement Summary-Cases 1-4" xfId="10"/>
    <cellStyle name="20% - Accent1" xfId="11" builtinId="30" customBuiltin="1"/>
    <cellStyle name="20% - Accent1 2" xfId="12"/>
    <cellStyle name="20% - Accent1 2 2" xfId="13"/>
    <cellStyle name="20% - Accent1 2 2 2" xfId="14"/>
    <cellStyle name="20% - Accent1 2 3" xfId="15"/>
    <cellStyle name="20% - Accent1 3" xfId="16"/>
    <cellStyle name="20% - Accent1 3 2" xfId="17"/>
    <cellStyle name="20% - Accent1 3 2 2" xfId="18"/>
    <cellStyle name="20% - Accent1 3 3" xfId="19"/>
    <cellStyle name="20% - Accent1 4" xfId="20"/>
    <cellStyle name="20% - Accent1 5" xfId="21"/>
    <cellStyle name="20% - Accent2" xfId="22" builtinId="34" customBuiltin="1"/>
    <cellStyle name="20% - Accent2 2" xfId="23"/>
    <cellStyle name="20% - Accent2 2 2" xfId="24"/>
    <cellStyle name="20% - Accent2 2 2 2" xfId="25"/>
    <cellStyle name="20% - Accent2 2 3" xfId="26"/>
    <cellStyle name="20% - Accent2 3" xfId="27"/>
    <cellStyle name="20% - Accent2 3 2" xfId="28"/>
    <cellStyle name="20% - Accent2 3 2 2" xfId="29"/>
    <cellStyle name="20% - Accent2 3 3" xfId="30"/>
    <cellStyle name="20% - Accent2 4" xfId="31"/>
    <cellStyle name="20% - Accent2 5" xfId="32"/>
    <cellStyle name="20% - Accent3" xfId="33" builtinId="38" customBuiltin="1"/>
    <cellStyle name="20% - Accent3 2" xfId="34"/>
    <cellStyle name="20% - Accent3 2 2" xfId="35"/>
    <cellStyle name="20% - Accent3 2 2 2" xfId="36"/>
    <cellStyle name="20% - Accent3 2 3" xfId="37"/>
    <cellStyle name="20% - Accent3 3" xfId="38"/>
    <cellStyle name="20% - Accent3 3 2" xfId="39"/>
    <cellStyle name="20% - Accent3 3 2 2" xfId="40"/>
    <cellStyle name="20% - Accent3 3 3" xfId="41"/>
    <cellStyle name="20% - Accent3 4" xfId="42"/>
    <cellStyle name="20% - Accent3 5" xfId="43"/>
    <cellStyle name="20% - Accent4" xfId="44" builtinId="42" customBuiltin="1"/>
    <cellStyle name="20% - Accent4 2" xfId="45"/>
    <cellStyle name="20% - Accent4 2 2" xfId="46"/>
    <cellStyle name="20% - Accent4 2 2 2" xfId="47"/>
    <cellStyle name="20% - Accent4 2 3" xfId="48"/>
    <cellStyle name="20% - Accent4 3" xfId="49"/>
    <cellStyle name="20% - Accent4 3 2" xfId="50"/>
    <cellStyle name="20% - Accent4 3 2 2" xfId="51"/>
    <cellStyle name="20% - Accent4 3 3" xfId="52"/>
    <cellStyle name="20% - Accent4 4" xfId="53"/>
    <cellStyle name="20% - Accent4 5" xfId="54"/>
    <cellStyle name="20% - Accent5" xfId="55" builtinId="46" customBuiltin="1"/>
    <cellStyle name="20% - Accent5 2" xfId="56"/>
    <cellStyle name="20% - Accent5 2 2" xfId="57"/>
    <cellStyle name="20% - Accent5 2 2 2" xfId="58"/>
    <cellStyle name="20% - Accent5 2 3" xfId="59"/>
    <cellStyle name="20% - Accent5 3" xfId="60"/>
    <cellStyle name="20% - Accent5 3 2" xfId="61"/>
    <cellStyle name="20% - Accent5 3 2 2" xfId="62"/>
    <cellStyle name="20% - Accent5 3 3" xfId="63"/>
    <cellStyle name="20% - Accent5 4" xfId="64"/>
    <cellStyle name="20% - Accent5 5" xfId="65"/>
    <cellStyle name="20% - Accent6" xfId="66" builtinId="50" customBuiltin="1"/>
    <cellStyle name="20% - Accent6 2" xfId="67"/>
    <cellStyle name="20% - Accent6 2 2" xfId="68"/>
    <cellStyle name="20% - Accent6 2 2 2" xfId="69"/>
    <cellStyle name="20% - Accent6 2 3" xfId="70"/>
    <cellStyle name="20% - Accent6 3" xfId="71"/>
    <cellStyle name="20% - Accent6 3 2" xfId="72"/>
    <cellStyle name="20% - Accent6 3 2 2" xfId="73"/>
    <cellStyle name="20% - Accent6 3 3" xfId="74"/>
    <cellStyle name="20% - Accent6 4" xfId="75"/>
    <cellStyle name="20% - Accent6 5" xfId="76"/>
    <cellStyle name="40% - Accent1" xfId="77" builtinId="31" customBuiltin="1"/>
    <cellStyle name="40% - Accent1 2" xfId="78"/>
    <cellStyle name="40% - Accent1 2 2" xfId="79"/>
    <cellStyle name="40% - Accent1 2 2 2" xfId="80"/>
    <cellStyle name="40% - Accent1 2 3" xfId="81"/>
    <cellStyle name="40% - Accent1 3" xfId="82"/>
    <cellStyle name="40% - Accent1 3 2" xfId="83"/>
    <cellStyle name="40% - Accent1 3 2 2" xfId="84"/>
    <cellStyle name="40% - Accent1 3 3" xfId="85"/>
    <cellStyle name="40% - Accent1 4" xfId="86"/>
    <cellStyle name="40% - Accent1 5" xfId="87"/>
    <cellStyle name="40% - Accent2" xfId="88" builtinId="35" customBuiltin="1"/>
    <cellStyle name="40% - Accent2 2" xfId="89"/>
    <cellStyle name="40% - Accent2 2 2" xfId="90"/>
    <cellStyle name="40% - Accent2 2 2 2" xfId="91"/>
    <cellStyle name="40% - Accent2 2 3" xfId="92"/>
    <cellStyle name="40% - Accent2 3" xfId="93"/>
    <cellStyle name="40% - Accent2 3 2" xfId="94"/>
    <cellStyle name="40% - Accent2 3 2 2" xfId="95"/>
    <cellStyle name="40% - Accent2 3 3" xfId="96"/>
    <cellStyle name="40% - Accent2 4" xfId="97"/>
    <cellStyle name="40% - Accent2 5" xfId="98"/>
    <cellStyle name="40% - Accent3" xfId="99" builtinId="39" customBuiltin="1"/>
    <cellStyle name="40% - Accent3 2" xfId="100"/>
    <cellStyle name="40% - Accent3 2 2" xfId="101"/>
    <cellStyle name="40% - Accent3 2 2 2" xfId="102"/>
    <cellStyle name="40% - Accent3 2 3" xfId="103"/>
    <cellStyle name="40% - Accent3 3" xfId="104"/>
    <cellStyle name="40% - Accent3 3 2" xfId="105"/>
    <cellStyle name="40% - Accent3 3 2 2" xfId="106"/>
    <cellStyle name="40% - Accent3 3 3" xfId="107"/>
    <cellStyle name="40% - Accent3 4" xfId="108"/>
    <cellStyle name="40% - Accent3 5" xfId="109"/>
    <cellStyle name="40% - Accent4" xfId="110" builtinId="43" customBuiltin="1"/>
    <cellStyle name="40% - Accent4 2" xfId="111"/>
    <cellStyle name="40% - Accent4 2 2" xfId="112"/>
    <cellStyle name="40% - Accent4 2 2 2" xfId="113"/>
    <cellStyle name="40% - Accent4 2 3" xfId="114"/>
    <cellStyle name="40% - Accent4 3" xfId="115"/>
    <cellStyle name="40% - Accent4 3 2" xfId="116"/>
    <cellStyle name="40% - Accent4 3 2 2" xfId="117"/>
    <cellStyle name="40% - Accent4 3 3" xfId="118"/>
    <cellStyle name="40% - Accent4 4" xfId="119"/>
    <cellStyle name="40% - Accent4 5" xfId="120"/>
    <cellStyle name="40% - Accent5" xfId="121" builtinId="47" customBuiltin="1"/>
    <cellStyle name="40% - Accent5 2" xfId="122"/>
    <cellStyle name="40% - Accent5 2 2" xfId="123"/>
    <cellStyle name="40% - Accent5 2 2 2" xfId="124"/>
    <cellStyle name="40% - Accent5 2 3" xfId="125"/>
    <cellStyle name="40% - Accent5 3" xfId="126"/>
    <cellStyle name="40% - Accent5 3 2" xfId="127"/>
    <cellStyle name="40% - Accent5 3 2 2" xfId="128"/>
    <cellStyle name="40% - Accent5 3 3" xfId="129"/>
    <cellStyle name="40% - Accent5 4" xfId="130"/>
    <cellStyle name="40% - Accent5 5" xfId="131"/>
    <cellStyle name="40% - Accent6" xfId="132" builtinId="51" customBuiltin="1"/>
    <cellStyle name="40% - Accent6 2" xfId="133"/>
    <cellStyle name="40% - Accent6 2 2" xfId="134"/>
    <cellStyle name="40% - Accent6 2 2 2" xfId="135"/>
    <cellStyle name="40% - Accent6 2 3" xfId="136"/>
    <cellStyle name="40% - Accent6 3" xfId="137"/>
    <cellStyle name="40% - Accent6 3 2" xfId="138"/>
    <cellStyle name="40% - Accent6 3 2 2" xfId="139"/>
    <cellStyle name="40% - Accent6 3 3" xfId="140"/>
    <cellStyle name="40% - Accent6 4" xfId="141"/>
    <cellStyle name="40% - Accent6 5" xfId="142"/>
    <cellStyle name="4Decimals" xfId="143"/>
    <cellStyle name="60% - Accent1" xfId="144" builtinId="32" customBuiltin="1"/>
    <cellStyle name="60% - Accent1 2" xfId="145"/>
    <cellStyle name="60% - Accent1 3" xfId="146"/>
    <cellStyle name="60% - Accent1 4" xfId="147"/>
    <cellStyle name="60% - Accent1 5" xfId="148"/>
    <cellStyle name="60% - Accent2" xfId="149" builtinId="36" customBuiltin="1"/>
    <cellStyle name="60% - Accent2 2" xfId="150"/>
    <cellStyle name="60% - Accent2 3" xfId="151"/>
    <cellStyle name="60% - Accent2 4" xfId="152"/>
    <cellStyle name="60% - Accent2 5" xfId="153"/>
    <cellStyle name="60% - Accent3" xfId="154" builtinId="40" customBuiltin="1"/>
    <cellStyle name="60% - Accent3 2" xfId="155"/>
    <cellStyle name="60% - Accent3 3" xfId="156"/>
    <cellStyle name="60% - Accent3 4" xfId="157"/>
    <cellStyle name="60% - Accent3 5" xfId="158"/>
    <cellStyle name="60% - Accent4" xfId="159" builtinId="44" customBuiltin="1"/>
    <cellStyle name="60% - Accent4 2" xfId="160"/>
    <cellStyle name="60% - Accent4 3" xfId="161"/>
    <cellStyle name="60% - Accent4 4" xfId="162"/>
    <cellStyle name="60% - Accent4 5" xfId="163"/>
    <cellStyle name="60% - Accent5" xfId="164" builtinId="48" customBuiltin="1"/>
    <cellStyle name="60% - Accent5 2" xfId="165"/>
    <cellStyle name="60% - Accent5 3" xfId="166"/>
    <cellStyle name="60% - Accent5 4" xfId="167"/>
    <cellStyle name="60% - Accent5 5" xfId="168"/>
    <cellStyle name="60% - Accent6" xfId="169" builtinId="52" customBuiltin="1"/>
    <cellStyle name="60% - Accent6 2" xfId="170"/>
    <cellStyle name="60% - Accent6 3" xfId="171"/>
    <cellStyle name="60% - Accent6 4" xfId="172"/>
    <cellStyle name="60% - Accent6 5" xfId="173"/>
    <cellStyle name="Accent1" xfId="174" builtinId="29" customBuiltin="1"/>
    <cellStyle name="Accent1 2" xfId="175"/>
    <cellStyle name="Accent1 3" xfId="176"/>
    <cellStyle name="Accent1 4" xfId="177"/>
    <cellStyle name="Accent1 5" xfId="178"/>
    <cellStyle name="Accent2" xfId="179" builtinId="33" customBuiltin="1"/>
    <cellStyle name="Accent2 2" xfId="180"/>
    <cellStyle name="Accent2 3" xfId="181"/>
    <cellStyle name="Accent2 4" xfId="182"/>
    <cellStyle name="Accent2 5" xfId="183"/>
    <cellStyle name="Accent3" xfId="184" builtinId="37" customBuiltin="1"/>
    <cellStyle name="Accent3 2" xfId="185"/>
    <cellStyle name="Accent3 3" xfId="186"/>
    <cellStyle name="Accent3 4" xfId="187"/>
    <cellStyle name="Accent3 5" xfId="188"/>
    <cellStyle name="Accent4" xfId="189" builtinId="41" customBuiltin="1"/>
    <cellStyle name="Accent4 2" xfId="190"/>
    <cellStyle name="Accent4 3" xfId="191"/>
    <cellStyle name="Accent4 4" xfId="192"/>
    <cellStyle name="Accent4 5" xfId="193"/>
    <cellStyle name="Accent5" xfId="194" builtinId="45" customBuiltin="1"/>
    <cellStyle name="Accent5 2" xfId="195"/>
    <cellStyle name="Accent5 3" xfId="196"/>
    <cellStyle name="Accent5 4" xfId="197"/>
    <cellStyle name="Accent5 5" xfId="198"/>
    <cellStyle name="Accent6" xfId="199" builtinId="49" customBuiltin="1"/>
    <cellStyle name="Accent6 2" xfId="200"/>
    <cellStyle name="Accent6 3" xfId="201"/>
    <cellStyle name="Accent6 4" xfId="202"/>
    <cellStyle name="Accent6 5" xfId="203"/>
    <cellStyle name="AsPercent" xfId="204"/>
    <cellStyle name="AsPercentCenter" xfId="205"/>
    <cellStyle name="Bad" xfId="206" builtinId="27" customBuiltin="1"/>
    <cellStyle name="Bad 2" xfId="207"/>
    <cellStyle name="Bad 3" xfId="208"/>
    <cellStyle name="Bad 4" xfId="209"/>
    <cellStyle name="Bad 5" xfId="210"/>
    <cellStyle name="cajun" xfId="211"/>
    <cellStyle name="cajun 2" xfId="212"/>
    <cellStyle name="cajun 2 2" xfId="213"/>
    <cellStyle name="Calculation" xfId="214" builtinId="22" customBuiltin="1"/>
    <cellStyle name="Calculation 2" xfId="215"/>
    <cellStyle name="Calculation 3" xfId="216"/>
    <cellStyle name="Calculation 4" xfId="217"/>
    <cellStyle name="Calculation 5" xfId="218"/>
    <cellStyle name="Check Cell" xfId="219" builtinId="23" customBuiltin="1"/>
    <cellStyle name="Check Cell 2" xfId="220"/>
    <cellStyle name="Check Cell 3" xfId="221"/>
    <cellStyle name="Check Cell 4" xfId="222"/>
    <cellStyle name="Check Cell 5" xfId="223"/>
    <cellStyle name="ColumnHeader" xfId="224"/>
    <cellStyle name="ColumnHeader 2" xfId="225"/>
    <cellStyle name="ColumnHeaderCenter" xfId="226"/>
    <cellStyle name="ColumnHeaderCenter 2" xfId="227"/>
    <cellStyle name="ColumnHeaderUnderline" xfId="228"/>
    <cellStyle name="ColumnHeaderUnderline 2" xfId="229"/>
    <cellStyle name="ColumnMath" xfId="230"/>
    <cellStyle name="ColumnMath 2" xfId="231"/>
    <cellStyle name="Comma" xfId="232" builtinId="3"/>
    <cellStyle name="Comma 10" xfId="233"/>
    <cellStyle name="Comma 10 2" xfId="234"/>
    <cellStyle name="Comma 11" xfId="235"/>
    <cellStyle name="Comma 11 2" xfId="236"/>
    <cellStyle name="Comma 11 2 2" xfId="237"/>
    <cellStyle name="Comma 11 2 2 2" xfId="238"/>
    <cellStyle name="Comma 11 2 3" xfId="239"/>
    <cellStyle name="Comma 11 3" xfId="240"/>
    <cellStyle name="Comma 11 3 2" xfId="241"/>
    <cellStyle name="Comma 11 3 2 2" xfId="242"/>
    <cellStyle name="Comma 11 3 3" xfId="243"/>
    <cellStyle name="Comma 11 4" xfId="244"/>
    <cellStyle name="Comma 12" xfId="245"/>
    <cellStyle name="Comma 12 2" xfId="246"/>
    <cellStyle name="Comma 12 2 2" xfId="247"/>
    <cellStyle name="Comma 12 2 2 2" xfId="248"/>
    <cellStyle name="Comma 12 2 3" xfId="249"/>
    <cellStyle name="Comma 12 3" xfId="250"/>
    <cellStyle name="Comma 12 4" xfId="251"/>
    <cellStyle name="Comma 12 4 2" xfId="252"/>
    <cellStyle name="Comma 12 5" xfId="253"/>
    <cellStyle name="Comma 13" xfId="254"/>
    <cellStyle name="Comma 13 2" xfId="255"/>
    <cellStyle name="Comma 13 2 2" xfId="256"/>
    <cellStyle name="Comma 13 3" xfId="257"/>
    <cellStyle name="Comma 14" xfId="258"/>
    <cellStyle name="Comma 14 2" xfId="259"/>
    <cellStyle name="Comma 14 2 2" xfId="260"/>
    <cellStyle name="Comma 14 3" xfId="261"/>
    <cellStyle name="Comma 14 4" xfId="262"/>
    <cellStyle name="Comma 14 4 2" xfId="263"/>
    <cellStyle name="Comma 15" xfId="264"/>
    <cellStyle name="Comma 15 10" xfId="265"/>
    <cellStyle name="Comma 15 11" xfId="266"/>
    <cellStyle name="Comma 15 12" xfId="267"/>
    <cellStyle name="Comma 15 13" xfId="268"/>
    <cellStyle name="Comma 15 14" xfId="269"/>
    <cellStyle name="Comma 15 15" xfId="270"/>
    <cellStyle name="Comma 15 16" xfId="271"/>
    <cellStyle name="Comma 15 17" xfId="272"/>
    <cellStyle name="Comma 15 18" xfId="273"/>
    <cellStyle name="Comma 15 19" xfId="274"/>
    <cellStyle name="Comma 15 2" xfId="275"/>
    <cellStyle name="Comma 15 2 2" xfId="276"/>
    <cellStyle name="Comma 15 20" xfId="277"/>
    <cellStyle name="Comma 15 3" xfId="278"/>
    <cellStyle name="Comma 15 3 10" xfId="279"/>
    <cellStyle name="Comma 15 3 11" xfId="280"/>
    <cellStyle name="Comma 15 3 12" xfId="281"/>
    <cellStyle name="Comma 15 3 2" xfId="282"/>
    <cellStyle name="Comma 15 3 3" xfId="283"/>
    <cellStyle name="Comma 15 3 4" xfId="284"/>
    <cellStyle name="Comma 15 3 5" xfId="285"/>
    <cellStyle name="Comma 15 3 6" xfId="286"/>
    <cellStyle name="Comma 15 3 7" xfId="287"/>
    <cellStyle name="Comma 15 3 8" xfId="288"/>
    <cellStyle name="Comma 15 3 9" xfId="289"/>
    <cellStyle name="Comma 15 4" xfId="290"/>
    <cellStyle name="Comma 15 4 2" xfId="291"/>
    <cellStyle name="Comma 15 5" xfId="292"/>
    <cellStyle name="Comma 15 6" xfId="293"/>
    <cellStyle name="Comma 15 7" xfId="294"/>
    <cellStyle name="Comma 15 8" xfId="295"/>
    <cellStyle name="Comma 15 9" xfId="296"/>
    <cellStyle name="Comma 16" xfId="297"/>
    <cellStyle name="Comma 16 10" xfId="298"/>
    <cellStyle name="Comma 16 11" xfId="299"/>
    <cellStyle name="Comma 16 12" xfId="300"/>
    <cellStyle name="Comma 16 13" xfId="301"/>
    <cellStyle name="Comma 16 14" xfId="302"/>
    <cellStyle name="Comma 16 15" xfId="303"/>
    <cellStyle name="Comma 16 16" xfId="304"/>
    <cellStyle name="Comma 16 17" xfId="305"/>
    <cellStyle name="Comma 16 18" xfId="306"/>
    <cellStyle name="Comma 16 19" xfId="307"/>
    <cellStyle name="Comma 16 2" xfId="308"/>
    <cellStyle name="Comma 16 2 2" xfId="309"/>
    <cellStyle name="Comma 16 20" xfId="310"/>
    <cellStyle name="Comma 16 3" xfId="311"/>
    <cellStyle name="Comma 16 3 10" xfId="312"/>
    <cellStyle name="Comma 16 3 11" xfId="313"/>
    <cellStyle name="Comma 16 3 12" xfId="314"/>
    <cellStyle name="Comma 16 3 2" xfId="315"/>
    <cellStyle name="Comma 16 3 3" xfId="316"/>
    <cellStyle name="Comma 16 3 4" xfId="317"/>
    <cellStyle name="Comma 16 3 5" xfId="318"/>
    <cellStyle name="Comma 16 3 6" xfId="319"/>
    <cellStyle name="Comma 16 3 7" xfId="320"/>
    <cellStyle name="Comma 16 3 8" xfId="321"/>
    <cellStyle name="Comma 16 3 9" xfId="322"/>
    <cellStyle name="Comma 16 4" xfId="323"/>
    <cellStyle name="Comma 16 4 2" xfId="324"/>
    <cellStyle name="Comma 16 5" xfId="325"/>
    <cellStyle name="Comma 16 6" xfId="326"/>
    <cellStyle name="Comma 16 7" xfId="327"/>
    <cellStyle name="Comma 16 8" xfId="328"/>
    <cellStyle name="Comma 16 9" xfId="329"/>
    <cellStyle name="Comma 17" xfId="330"/>
    <cellStyle name="Comma 17 10" xfId="331"/>
    <cellStyle name="Comma 17 11" xfId="332"/>
    <cellStyle name="Comma 17 12" xfId="333"/>
    <cellStyle name="Comma 17 13" xfId="334"/>
    <cellStyle name="Comma 17 14" xfId="335"/>
    <cellStyle name="Comma 17 15" xfId="336"/>
    <cellStyle name="Comma 17 16" xfId="337"/>
    <cellStyle name="Comma 17 17" xfId="338"/>
    <cellStyle name="Comma 17 2" xfId="339"/>
    <cellStyle name="Comma 17 2 2" xfId="340"/>
    <cellStyle name="Comma 17 2 3" xfId="341"/>
    <cellStyle name="Comma 17 2 4" xfId="342"/>
    <cellStyle name="Comma 17 2 5" xfId="343"/>
    <cellStyle name="Comma 17 2 6" xfId="344"/>
    <cellStyle name="Comma 17 2 7" xfId="345"/>
    <cellStyle name="Comma 17 2 8" xfId="346"/>
    <cellStyle name="Comma 17 3" xfId="347"/>
    <cellStyle name="Comma 17 3 2" xfId="348"/>
    <cellStyle name="Comma 17 4" xfId="349"/>
    <cellStyle name="Comma 17 4 2" xfId="350"/>
    <cellStyle name="Comma 17 4 3" xfId="351"/>
    <cellStyle name="Comma 17 4 4" xfId="352"/>
    <cellStyle name="Comma 17 4 5" xfId="353"/>
    <cellStyle name="Comma 17 4 6" xfId="354"/>
    <cellStyle name="Comma 17 5" xfId="355"/>
    <cellStyle name="Comma 17 6" xfId="356"/>
    <cellStyle name="Comma 17 7" xfId="357"/>
    <cellStyle name="Comma 17 8" xfId="358"/>
    <cellStyle name="Comma 17 9" xfId="359"/>
    <cellStyle name="Comma 18" xfId="360"/>
    <cellStyle name="Comma 18 10" xfId="361"/>
    <cellStyle name="Comma 18 11" xfId="362"/>
    <cellStyle name="Comma 18 12" xfId="363"/>
    <cellStyle name="Comma 18 2" xfId="364"/>
    <cellStyle name="Comma 18 3" xfId="365"/>
    <cellStyle name="Comma 18 4" xfId="366"/>
    <cellStyle name="Comma 18 5" xfId="367"/>
    <cellStyle name="Comma 18 6" xfId="368"/>
    <cellStyle name="Comma 18 7" xfId="369"/>
    <cellStyle name="Comma 18 8" xfId="370"/>
    <cellStyle name="Comma 18 9" xfId="371"/>
    <cellStyle name="Comma 19" xfId="372"/>
    <cellStyle name="Comma 19 2" xfId="373"/>
    <cellStyle name="Comma 19 3" xfId="374"/>
    <cellStyle name="Comma 2" xfId="375"/>
    <cellStyle name="Comma 2 2" xfId="376"/>
    <cellStyle name="Comma 2 2 2" xfId="377"/>
    <cellStyle name="Comma 2 2 2 2" xfId="378"/>
    <cellStyle name="Comma 2 2 3" xfId="379"/>
    <cellStyle name="Comma 2 3" xfId="380"/>
    <cellStyle name="Comma 2 3 2" xfId="381"/>
    <cellStyle name="Comma 2 3 2 2" xfId="382"/>
    <cellStyle name="Comma 2 3 3" xfId="383"/>
    <cellStyle name="Comma 2 4" xfId="384"/>
    <cellStyle name="Comma 2 4 2" xfId="385"/>
    <cellStyle name="Comma 2 4 2 2" xfId="386"/>
    <cellStyle name="Comma 2 4 3" xfId="387"/>
    <cellStyle name="Comma 2 4 3 10" xfId="388"/>
    <cellStyle name="Comma 2 4 3 11" xfId="389"/>
    <cellStyle name="Comma 2 4 3 12" xfId="390"/>
    <cellStyle name="Comma 2 4 3 13" xfId="391"/>
    <cellStyle name="Comma 2 4 3 14" xfId="392"/>
    <cellStyle name="Comma 2 4 3 15" xfId="393"/>
    <cellStyle name="Comma 2 4 3 16" xfId="394"/>
    <cellStyle name="Comma 2 4 3 17" xfId="395"/>
    <cellStyle name="Comma 2 4 3 18" xfId="396"/>
    <cellStyle name="Comma 2 4 3 19" xfId="397"/>
    <cellStyle name="Comma 2 4 3 2" xfId="398"/>
    <cellStyle name="Comma 2 4 3 2 10" xfId="399"/>
    <cellStyle name="Comma 2 4 3 2 11" xfId="400"/>
    <cellStyle name="Comma 2 4 3 2 12" xfId="401"/>
    <cellStyle name="Comma 2 4 3 2 13" xfId="402"/>
    <cellStyle name="Comma 2 4 3 2 14" xfId="403"/>
    <cellStyle name="Comma 2 4 3 2 15" xfId="404"/>
    <cellStyle name="Comma 2 4 3 2 16" xfId="405"/>
    <cellStyle name="Comma 2 4 3 2 17" xfId="406"/>
    <cellStyle name="Comma 2 4 3 2 18" xfId="407"/>
    <cellStyle name="Comma 2 4 3 2 19" xfId="408"/>
    <cellStyle name="Comma 2 4 3 2 2" xfId="409"/>
    <cellStyle name="Comma 2 4 3 2 2 2" xfId="410"/>
    <cellStyle name="Comma 2 4 3 2 20" xfId="411"/>
    <cellStyle name="Comma 2 4 3 2 3" xfId="412"/>
    <cellStyle name="Comma 2 4 3 2 3 10" xfId="413"/>
    <cellStyle name="Comma 2 4 3 2 3 11" xfId="414"/>
    <cellStyle name="Comma 2 4 3 2 3 12" xfId="415"/>
    <cellStyle name="Comma 2 4 3 2 3 2" xfId="416"/>
    <cellStyle name="Comma 2 4 3 2 3 3" xfId="417"/>
    <cellStyle name="Comma 2 4 3 2 3 4" xfId="418"/>
    <cellStyle name="Comma 2 4 3 2 3 5" xfId="419"/>
    <cellStyle name="Comma 2 4 3 2 3 6" xfId="420"/>
    <cellStyle name="Comma 2 4 3 2 3 7" xfId="421"/>
    <cellStyle name="Comma 2 4 3 2 3 8" xfId="422"/>
    <cellStyle name="Comma 2 4 3 2 3 9" xfId="423"/>
    <cellStyle name="Comma 2 4 3 2 4" xfId="424"/>
    <cellStyle name="Comma 2 4 3 2 4 2" xfId="425"/>
    <cellStyle name="Comma 2 4 3 2 5" xfId="426"/>
    <cellStyle name="Comma 2 4 3 2 6" xfId="427"/>
    <cellStyle name="Comma 2 4 3 2 7" xfId="428"/>
    <cellStyle name="Comma 2 4 3 2 8" xfId="429"/>
    <cellStyle name="Comma 2 4 3 2 9" xfId="430"/>
    <cellStyle name="Comma 2 4 3 20" xfId="431"/>
    <cellStyle name="Comma 2 4 3 21" xfId="432"/>
    <cellStyle name="Comma 2 4 3 22" xfId="433"/>
    <cellStyle name="Comma 2 4 3 23" xfId="434"/>
    <cellStyle name="Comma 2 4 3 24" xfId="435"/>
    <cellStyle name="Comma 2 4 3 25" xfId="436"/>
    <cellStyle name="Comma 2 4 3 3" xfId="437"/>
    <cellStyle name="Comma 2 4 3 4" xfId="438"/>
    <cellStyle name="Comma 2 4 3 5" xfId="439"/>
    <cellStyle name="Comma 2 4 3 6" xfId="440"/>
    <cellStyle name="Comma 2 4 3 7" xfId="441"/>
    <cellStyle name="Comma 2 4 3 7 10" xfId="442"/>
    <cellStyle name="Comma 2 4 3 7 11" xfId="443"/>
    <cellStyle name="Comma 2 4 3 7 12" xfId="444"/>
    <cellStyle name="Comma 2 4 3 7 2" xfId="445"/>
    <cellStyle name="Comma 2 4 3 7 3" xfId="446"/>
    <cellStyle name="Comma 2 4 3 7 4" xfId="447"/>
    <cellStyle name="Comma 2 4 3 7 5" xfId="448"/>
    <cellStyle name="Comma 2 4 3 7 6" xfId="449"/>
    <cellStyle name="Comma 2 4 3 7 7" xfId="450"/>
    <cellStyle name="Comma 2 4 3 7 8" xfId="451"/>
    <cellStyle name="Comma 2 4 3 7 9" xfId="452"/>
    <cellStyle name="Comma 2 4 3 8" xfId="453"/>
    <cellStyle name="Comma 2 4 3 9" xfId="454"/>
    <cellStyle name="Comma 2 5" xfId="455"/>
    <cellStyle name="Comma 2 5 2" xfId="456"/>
    <cellStyle name="Comma 2 6" xfId="457"/>
    <cellStyle name="Comma 2 6 2" xfId="458"/>
    <cellStyle name="Comma 2 7" xfId="459"/>
    <cellStyle name="Comma 2 7 2" xfId="460"/>
    <cellStyle name="Comma 2 7 3" xfId="461"/>
    <cellStyle name="Comma 2 7 4" xfId="462"/>
    <cellStyle name="Comma 2 7 4 2" xfId="463"/>
    <cellStyle name="Comma 20" xfId="464"/>
    <cellStyle name="Comma 20 2" xfId="465"/>
    <cellStyle name="Comma 20 3" xfId="466"/>
    <cellStyle name="Comma 20 4" xfId="467"/>
    <cellStyle name="Comma 20 5" xfId="468"/>
    <cellStyle name="Comma 20 6" xfId="469"/>
    <cellStyle name="Comma 20 7" xfId="470"/>
    <cellStyle name="Comma 21" xfId="471"/>
    <cellStyle name="Comma 22" xfId="472"/>
    <cellStyle name="Comma 23" xfId="473"/>
    <cellStyle name="Comma 24" xfId="474"/>
    <cellStyle name="Comma 25" xfId="475"/>
    <cellStyle name="Comma 26" xfId="476"/>
    <cellStyle name="Comma 27" xfId="477"/>
    <cellStyle name="Comma 28" xfId="478"/>
    <cellStyle name="Comma 29" xfId="479"/>
    <cellStyle name="Comma 3" xfId="480"/>
    <cellStyle name="Comma 3 2" xfId="481"/>
    <cellStyle name="Comma 3 2 2" xfId="482"/>
    <cellStyle name="Comma 3 2 2 2" xfId="483"/>
    <cellStyle name="Comma 3 2 2 2 2" xfId="484"/>
    <cellStyle name="Comma 3 2 2 3" xfId="485"/>
    <cellStyle name="Comma 3 2 3" xfId="486"/>
    <cellStyle name="Comma 3 2 3 2" xfId="487"/>
    <cellStyle name="Comma 3 2 3 2 2" xfId="488"/>
    <cellStyle name="Comma 3 2 4" xfId="489"/>
    <cellStyle name="Comma 3 3" xfId="490"/>
    <cellStyle name="Comma 3 3 2" xfId="491"/>
    <cellStyle name="Comma 3 3 2 2" xfId="492"/>
    <cellStyle name="Comma 3 3 3" xfId="493"/>
    <cellStyle name="Comma 3 4" xfId="494"/>
    <cellStyle name="Comma 3 4 2" xfId="495"/>
    <cellStyle name="Comma 3 4 2 2" xfId="496"/>
    <cellStyle name="Comma 3 4 3" xfId="497"/>
    <cellStyle name="Comma 3 5" xfId="498"/>
    <cellStyle name="Comma 3 5 2" xfId="499"/>
    <cellStyle name="Comma 3 5 2 2" xfId="500"/>
    <cellStyle name="Comma 3 6" xfId="501"/>
    <cellStyle name="Comma 3 6 10" xfId="502"/>
    <cellStyle name="Comma 3 6 11" xfId="503"/>
    <cellStyle name="Comma 3 6 12" xfId="504"/>
    <cellStyle name="Comma 3 6 13" xfId="505"/>
    <cellStyle name="Comma 3 6 14" xfId="506"/>
    <cellStyle name="Comma 3 6 15" xfId="507"/>
    <cellStyle name="Comma 3 6 16" xfId="508"/>
    <cellStyle name="Comma 3 6 17" xfId="509"/>
    <cellStyle name="Comma 3 6 18" xfId="510"/>
    <cellStyle name="Comma 3 6 19" xfId="511"/>
    <cellStyle name="Comma 3 6 2" xfId="512"/>
    <cellStyle name="Comma 3 6 2 10" xfId="513"/>
    <cellStyle name="Comma 3 6 2 11" xfId="514"/>
    <cellStyle name="Comma 3 6 2 12" xfId="515"/>
    <cellStyle name="Comma 3 6 2 13" xfId="516"/>
    <cellStyle name="Comma 3 6 2 14" xfId="517"/>
    <cellStyle name="Comma 3 6 2 15" xfId="518"/>
    <cellStyle name="Comma 3 6 2 16" xfId="519"/>
    <cellStyle name="Comma 3 6 2 17" xfId="520"/>
    <cellStyle name="Comma 3 6 2 18" xfId="521"/>
    <cellStyle name="Comma 3 6 2 19" xfId="522"/>
    <cellStyle name="Comma 3 6 2 2" xfId="523"/>
    <cellStyle name="Comma 3 6 2 2 2" xfId="524"/>
    <cellStyle name="Comma 3 6 2 20" xfId="525"/>
    <cellStyle name="Comma 3 6 2 3" xfId="526"/>
    <cellStyle name="Comma 3 6 2 3 10" xfId="527"/>
    <cellStyle name="Comma 3 6 2 3 11" xfId="528"/>
    <cellStyle name="Comma 3 6 2 3 12" xfId="529"/>
    <cellStyle name="Comma 3 6 2 3 2" xfId="530"/>
    <cellStyle name="Comma 3 6 2 3 3" xfId="531"/>
    <cellStyle name="Comma 3 6 2 3 4" xfId="532"/>
    <cellStyle name="Comma 3 6 2 3 5" xfId="533"/>
    <cellStyle name="Comma 3 6 2 3 6" xfId="534"/>
    <cellStyle name="Comma 3 6 2 3 7" xfId="535"/>
    <cellStyle name="Comma 3 6 2 3 8" xfId="536"/>
    <cellStyle name="Comma 3 6 2 3 9" xfId="537"/>
    <cellStyle name="Comma 3 6 2 4" xfId="538"/>
    <cellStyle name="Comma 3 6 2 4 2" xfId="539"/>
    <cellStyle name="Comma 3 6 2 5" xfId="540"/>
    <cellStyle name="Comma 3 6 2 6" xfId="541"/>
    <cellStyle name="Comma 3 6 2 7" xfId="542"/>
    <cellStyle name="Comma 3 6 2 8" xfId="543"/>
    <cellStyle name="Comma 3 6 2 9" xfId="544"/>
    <cellStyle name="Comma 3 6 20" xfId="545"/>
    <cellStyle name="Comma 3 6 21" xfId="546"/>
    <cellStyle name="Comma 3 6 22" xfId="547"/>
    <cellStyle name="Comma 3 6 23" xfId="548"/>
    <cellStyle name="Comma 3 6 24" xfId="549"/>
    <cellStyle name="Comma 3 6 25" xfId="550"/>
    <cellStyle name="Comma 3 6 3" xfId="551"/>
    <cellStyle name="Comma 3 6 4" xfId="552"/>
    <cellStyle name="Comma 3 6 5" xfId="553"/>
    <cellStyle name="Comma 3 6 6" xfId="554"/>
    <cellStyle name="Comma 3 6 7" xfId="555"/>
    <cellStyle name="Comma 3 6 7 10" xfId="556"/>
    <cellStyle name="Comma 3 6 7 11" xfId="557"/>
    <cellStyle name="Comma 3 6 7 12" xfId="558"/>
    <cellStyle name="Comma 3 6 7 2" xfId="559"/>
    <cellStyle name="Comma 3 6 7 3" xfId="560"/>
    <cellStyle name="Comma 3 6 7 4" xfId="561"/>
    <cellStyle name="Comma 3 6 7 5" xfId="562"/>
    <cellStyle name="Comma 3 6 7 6" xfId="563"/>
    <cellStyle name="Comma 3 6 7 7" xfId="564"/>
    <cellStyle name="Comma 3 6 7 8" xfId="565"/>
    <cellStyle name="Comma 3 6 7 9" xfId="566"/>
    <cellStyle name="Comma 3 6 8" xfId="567"/>
    <cellStyle name="Comma 3 6 9" xfId="568"/>
    <cellStyle name="Comma 3_Amos 3 Forecast" xfId="569"/>
    <cellStyle name="Comma 30" xfId="570"/>
    <cellStyle name="Comma 31" xfId="571"/>
    <cellStyle name="Comma 32" xfId="572"/>
    <cellStyle name="Comma 33" xfId="573"/>
    <cellStyle name="Comma 34" xfId="574"/>
    <cellStyle name="Comma 35" xfId="575"/>
    <cellStyle name="Comma 4" xfId="576"/>
    <cellStyle name="Comma 4 2" xfId="577"/>
    <cellStyle name="Comma 4 2 2" xfId="578"/>
    <cellStyle name="Comma 4 3" xfId="579"/>
    <cellStyle name="Comma 4 4" xfId="580"/>
    <cellStyle name="Comma 4_Amos 3 Forecast" xfId="581"/>
    <cellStyle name="Comma 5" xfId="582"/>
    <cellStyle name="Comma 5 2" xfId="583"/>
    <cellStyle name="Comma 5 2 2" xfId="584"/>
    <cellStyle name="Comma 5 2 2 2" xfId="585"/>
    <cellStyle name="Comma 5 2 2 3" xfId="586"/>
    <cellStyle name="Comma 5 3" xfId="587"/>
    <cellStyle name="Comma 5 3 2" xfId="588"/>
    <cellStyle name="Comma 5 3 3" xfId="589"/>
    <cellStyle name="Comma 5 4" xfId="590"/>
    <cellStyle name="Comma 5 4 10" xfId="591"/>
    <cellStyle name="Comma 5 4 11" xfId="592"/>
    <cellStyle name="Comma 5 4 12" xfId="593"/>
    <cellStyle name="Comma 5 4 13" xfId="594"/>
    <cellStyle name="Comma 5 4 14" xfId="595"/>
    <cellStyle name="Comma 5 4 15" xfId="596"/>
    <cellStyle name="Comma 5 4 16" xfId="597"/>
    <cellStyle name="Comma 5 4 17" xfId="598"/>
    <cellStyle name="Comma 5 4 18" xfId="599"/>
    <cellStyle name="Comma 5 4 19" xfId="600"/>
    <cellStyle name="Comma 5 4 2" xfId="601"/>
    <cellStyle name="Comma 5 4 2 10" xfId="602"/>
    <cellStyle name="Comma 5 4 2 11" xfId="603"/>
    <cellStyle name="Comma 5 4 2 12" xfId="604"/>
    <cellStyle name="Comma 5 4 2 13" xfId="605"/>
    <cellStyle name="Comma 5 4 2 14" xfId="606"/>
    <cellStyle name="Comma 5 4 2 15" xfId="607"/>
    <cellStyle name="Comma 5 4 2 16" xfId="608"/>
    <cellStyle name="Comma 5 4 2 17" xfId="609"/>
    <cellStyle name="Comma 5 4 2 18" xfId="610"/>
    <cellStyle name="Comma 5 4 2 19" xfId="611"/>
    <cellStyle name="Comma 5 4 2 2" xfId="612"/>
    <cellStyle name="Comma 5 4 2 2 2" xfId="613"/>
    <cellStyle name="Comma 5 4 2 20" xfId="614"/>
    <cellStyle name="Comma 5 4 2 3" xfId="615"/>
    <cellStyle name="Comma 5 4 2 3 10" xfId="616"/>
    <cellStyle name="Comma 5 4 2 3 11" xfId="617"/>
    <cellStyle name="Comma 5 4 2 3 12" xfId="618"/>
    <cellStyle name="Comma 5 4 2 3 2" xfId="619"/>
    <cellStyle name="Comma 5 4 2 3 3" xfId="620"/>
    <cellStyle name="Comma 5 4 2 3 4" xfId="621"/>
    <cellStyle name="Comma 5 4 2 3 5" xfId="622"/>
    <cellStyle name="Comma 5 4 2 3 6" xfId="623"/>
    <cellStyle name="Comma 5 4 2 3 7" xfId="624"/>
    <cellStyle name="Comma 5 4 2 3 8" xfId="625"/>
    <cellStyle name="Comma 5 4 2 3 9" xfId="626"/>
    <cellStyle name="Comma 5 4 2 4" xfId="627"/>
    <cellStyle name="Comma 5 4 2 4 2" xfId="628"/>
    <cellStyle name="Comma 5 4 2 5" xfId="629"/>
    <cellStyle name="Comma 5 4 2 6" xfId="630"/>
    <cellStyle name="Comma 5 4 2 7" xfId="631"/>
    <cellStyle name="Comma 5 4 2 8" xfId="632"/>
    <cellStyle name="Comma 5 4 2 9" xfId="633"/>
    <cellStyle name="Comma 5 4 20" xfId="634"/>
    <cellStyle name="Comma 5 4 21" xfId="635"/>
    <cellStyle name="Comma 5 4 22" xfId="636"/>
    <cellStyle name="Comma 5 4 23" xfId="637"/>
    <cellStyle name="Comma 5 4 24" xfId="638"/>
    <cellStyle name="Comma 5 4 3" xfId="639"/>
    <cellStyle name="Comma 5 4 3 2" xfId="640"/>
    <cellStyle name="Comma 5 4 4" xfId="641"/>
    <cellStyle name="Comma 5 4 4 2" xfId="642"/>
    <cellStyle name="Comma 5 4 5" xfId="643"/>
    <cellStyle name="Comma 5 4 5 2" xfId="644"/>
    <cellStyle name="Comma 5 4 6" xfId="645"/>
    <cellStyle name="Comma 5 4 6 10" xfId="646"/>
    <cellStyle name="Comma 5 4 6 11" xfId="647"/>
    <cellStyle name="Comma 5 4 6 12" xfId="648"/>
    <cellStyle name="Comma 5 4 6 2" xfId="649"/>
    <cellStyle name="Comma 5 4 6 3" xfId="650"/>
    <cellStyle name="Comma 5 4 6 4" xfId="651"/>
    <cellStyle name="Comma 5 4 6 5" xfId="652"/>
    <cellStyle name="Comma 5 4 6 6" xfId="653"/>
    <cellStyle name="Comma 5 4 6 7" xfId="654"/>
    <cellStyle name="Comma 5 4 6 8" xfId="655"/>
    <cellStyle name="Comma 5 4 6 9" xfId="656"/>
    <cellStyle name="Comma 5 4 7" xfId="657"/>
    <cellStyle name="Comma 5 4 8" xfId="658"/>
    <cellStyle name="Comma 5 4 9" xfId="659"/>
    <cellStyle name="Comma 6" xfId="660"/>
    <cellStyle name="Comma 6 2" xfId="661"/>
    <cellStyle name="Comma 6 2 2" xfId="662"/>
    <cellStyle name="Comma 6 3" xfId="663"/>
    <cellStyle name="Comma 6 4" xfId="664"/>
    <cellStyle name="Comma 7" xfId="665"/>
    <cellStyle name="Comma 7 2" xfId="666"/>
    <cellStyle name="Comma 7 2 2" xfId="667"/>
    <cellStyle name="Comma 7 2 3" xfId="668"/>
    <cellStyle name="Comma 7 2 3 2" xfId="669"/>
    <cellStyle name="Comma 7 2 4" xfId="670"/>
    <cellStyle name="Comma 7 3" xfId="671"/>
    <cellStyle name="Comma 8" xfId="672"/>
    <cellStyle name="Comma 8 2" xfId="673"/>
    <cellStyle name="Comma 9" xfId="674"/>
    <cellStyle name="Comma 9 10" xfId="675"/>
    <cellStyle name="Comma 9 11" xfId="676"/>
    <cellStyle name="Comma 9 12" xfId="677"/>
    <cellStyle name="Comma 9 13" xfId="678"/>
    <cellStyle name="Comma 9 14" xfId="679"/>
    <cellStyle name="Comma 9 15" xfId="680"/>
    <cellStyle name="Comma 9 16" xfId="681"/>
    <cellStyle name="Comma 9 17" xfId="682"/>
    <cellStyle name="Comma 9 18" xfId="683"/>
    <cellStyle name="Comma 9 19" xfId="684"/>
    <cellStyle name="Comma 9 2" xfId="685"/>
    <cellStyle name="Comma 9 2 2" xfId="686"/>
    <cellStyle name="Comma 9 2 3" xfId="687"/>
    <cellStyle name="Comma 9 2 4" xfId="688"/>
    <cellStyle name="Comma 9 20" xfId="689"/>
    <cellStyle name="Comma 9 21" xfId="690"/>
    <cellStyle name="Comma 9 22" xfId="691"/>
    <cellStyle name="Comma 9 23" xfId="692"/>
    <cellStyle name="Comma 9 24" xfId="693"/>
    <cellStyle name="Comma 9 25" xfId="694"/>
    <cellStyle name="Comma 9 3" xfId="695"/>
    <cellStyle name="Comma 9 3 10" xfId="696"/>
    <cellStyle name="Comma 9 3 11" xfId="697"/>
    <cellStyle name="Comma 9 3 12" xfId="698"/>
    <cellStyle name="Comma 9 3 13" xfId="699"/>
    <cellStyle name="Comma 9 3 14" xfId="700"/>
    <cellStyle name="Comma 9 3 15" xfId="701"/>
    <cellStyle name="Comma 9 3 16" xfId="702"/>
    <cellStyle name="Comma 9 3 17" xfId="703"/>
    <cellStyle name="Comma 9 3 18" xfId="704"/>
    <cellStyle name="Comma 9 3 19" xfId="705"/>
    <cellStyle name="Comma 9 3 2" xfId="706"/>
    <cellStyle name="Comma 9 3 20" xfId="707"/>
    <cellStyle name="Comma 9 3 21" xfId="708"/>
    <cellStyle name="Comma 9 3 3" xfId="709"/>
    <cellStyle name="Comma 9 3 3 2" xfId="710"/>
    <cellStyle name="Comma 9 3 4" xfId="711"/>
    <cellStyle name="Comma 9 3 4 10" xfId="712"/>
    <cellStyle name="Comma 9 3 4 11" xfId="713"/>
    <cellStyle name="Comma 9 3 4 12" xfId="714"/>
    <cellStyle name="Comma 9 3 4 2" xfId="715"/>
    <cellStyle name="Comma 9 3 4 3" xfId="716"/>
    <cellStyle name="Comma 9 3 4 4" xfId="717"/>
    <cellStyle name="Comma 9 3 4 5" xfId="718"/>
    <cellStyle name="Comma 9 3 4 6" xfId="719"/>
    <cellStyle name="Comma 9 3 4 7" xfId="720"/>
    <cellStyle name="Comma 9 3 4 8" xfId="721"/>
    <cellStyle name="Comma 9 3 4 9" xfId="722"/>
    <cellStyle name="Comma 9 3 5" xfId="723"/>
    <cellStyle name="Comma 9 3 5 2" xfId="724"/>
    <cellStyle name="Comma 9 3 6" xfId="725"/>
    <cellStyle name="Comma 9 3 7" xfId="726"/>
    <cellStyle name="Comma 9 3 8" xfId="727"/>
    <cellStyle name="Comma 9 3 9" xfId="728"/>
    <cellStyle name="Comma 9 4" xfId="729"/>
    <cellStyle name="Comma 9 5" xfId="730"/>
    <cellStyle name="Comma 9 6" xfId="731"/>
    <cellStyle name="Comma 9 7" xfId="732"/>
    <cellStyle name="Comma 9 7 10" xfId="733"/>
    <cellStyle name="Comma 9 7 11" xfId="734"/>
    <cellStyle name="Comma 9 7 12" xfId="735"/>
    <cellStyle name="Comma 9 7 13" xfId="736"/>
    <cellStyle name="Comma 9 7 14" xfId="737"/>
    <cellStyle name="Comma 9 7 15" xfId="738"/>
    <cellStyle name="Comma 9 7 16" xfId="739"/>
    <cellStyle name="Comma 9 7 17" xfId="740"/>
    <cellStyle name="Comma 9 7 18" xfId="741"/>
    <cellStyle name="Comma 9 7 19" xfId="742"/>
    <cellStyle name="Comma 9 7 2" xfId="743"/>
    <cellStyle name="Comma 9 7 20" xfId="744"/>
    <cellStyle name="Comma 9 7 3" xfId="745"/>
    <cellStyle name="Comma 9 7 4" xfId="746"/>
    <cellStyle name="Comma 9 7 5" xfId="747"/>
    <cellStyle name="Comma 9 7 6" xfId="748"/>
    <cellStyle name="Comma 9 7 7" xfId="749"/>
    <cellStyle name="Comma 9 7 8" xfId="750"/>
    <cellStyle name="Comma 9 7 9" xfId="751"/>
    <cellStyle name="Comma 9 8" xfId="752"/>
    <cellStyle name="Comma 9 9" xfId="753"/>
    <cellStyle name="Comma0" xfId="754"/>
    <cellStyle name="Comma0 - Style3" xfId="755"/>
    <cellStyle name="Comma0 - Style3 2" xfId="756"/>
    <cellStyle name="Comma0 - Style4" xfId="757"/>
    <cellStyle name="Comma0 10" xfId="758"/>
    <cellStyle name="Comma0 10 2" xfId="759"/>
    <cellStyle name="Comma0 10 2 2" xfId="760"/>
    <cellStyle name="Comma0 10 2 2 2" xfId="761"/>
    <cellStyle name="Comma0 10 2 3" xfId="762"/>
    <cellStyle name="Comma0 10 3" xfId="763"/>
    <cellStyle name="Comma0 10 3 2" xfId="764"/>
    <cellStyle name="Comma0 10 4" xfId="765"/>
    <cellStyle name="Comma0 100" xfId="766"/>
    <cellStyle name="Comma0 100 2" xfId="767"/>
    <cellStyle name="Comma0 101" xfId="768"/>
    <cellStyle name="Comma0 101 2" xfId="769"/>
    <cellStyle name="Comma0 102" xfId="770"/>
    <cellStyle name="Comma0 102 2" xfId="771"/>
    <cellStyle name="Comma0 103" xfId="772"/>
    <cellStyle name="Comma0 103 2" xfId="773"/>
    <cellStyle name="Comma0 104" xfId="774"/>
    <cellStyle name="Comma0 104 2" xfId="775"/>
    <cellStyle name="Comma0 105" xfId="776"/>
    <cellStyle name="Comma0 105 2" xfId="777"/>
    <cellStyle name="Comma0 106" xfId="778"/>
    <cellStyle name="Comma0 106 2" xfId="779"/>
    <cellStyle name="Comma0 107" xfId="780"/>
    <cellStyle name="Comma0 107 2" xfId="781"/>
    <cellStyle name="Comma0 108" xfId="782"/>
    <cellStyle name="Comma0 108 2" xfId="783"/>
    <cellStyle name="Comma0 109" xfId="784"/>
    <cellStyle name="Comma0 109 2" xfId="785"/>
    <cellStyle name="Comma0 11" xfId="786"/>
    <cellStyle name="Comma0 11 2" xfId="787"/>
    <cellStyle name="Comma0 11 2 2" xfId="788"/>
    <cellStyle name="Comma0 11 2 2 2" xfId="789"/>
    <cellStyle name="Comma0 11 2 3" xfId="790"/>
    <cellStyle name="Comma0 11 3" xfId="791"/>
    <cellStyle name="Comma0 11 3 2" xfId="792"/>
    <cellStyle name="Comma0 11 4" xfId="793"/>
    <cellStyle name="Comma0 110" xfId="794"/>
    <cellStyle name="Comma0 111" xfId="795"/>
    <cellStyle name="Comma0 112" xfId="796"/>
    <cellStyle name="Comma0 113" xfId="797"/>
    <cellStyle name="Comma0 114" xfId="798"/>
    <cellStyle name="Comma0 115" xfId="799"/>
    <cellStyle name="Comma0 116" xfId="800"/>
    <cellStyle name="Comma0 117" xfId="801"/>
    <cellStyle name="Comma0 118" xfId="802"/>
    <cellStyle name="Comma0 119" xfId="803"/>
    <cellStyle name="Comma0 12" xfId="804"/>
    <cellStyle name="Comma0 12 2" xfId="805"/>
    <cellStyle name="Comma0 12 2 2" xfId="806"/>
    <cellStyle name="Comma0 12 2 2 2" xfId="807"/>
    <cellStyle name="Comma0 12 2 3" xfId="808"/>
    <cellStyle name="Comma0 12 3" xfId="809"/>
    <cellStyle name="Comma0 12 3 2" xfId="810"/>
    <cellStyle name="Comma0 12 4" xfId="811"/>
    <cellStyle name="Comma0 120" xfId="812"/>
    <cellStyle name="Comma0 121" xfId="813"/>
    <cellStyle name="Comma0 122" xfId="814"/>
    <cellStyle name="Comma0 123" xfId="815"/>
    <cellStyle name="Comma0 124" xfId="816"/>
    <cellStyle name="Comma0 125" xfId="817"/>
    <cellStyle name="Comma0 126" xfId="818"/>
    <cellStyle name="Comma0 127" xfId="819"/>
    <cellStyle name="Comma0 128" xfId="820"/>
    <cellStyle name="Comma0 129" xfId="821"/>
    <cellStyle name="Comma0 13" xfId="822"/>
    <cellStyle name="Comma0 13 2" xfId="823"/>
    <cellStyle name="Comma0 13 2 2" xfId="824"/>
    <cellStyle name="Comma0 13 2 2 2" xfId="825"/>
    <cellStyle name="Comma0 13 2 3" xfId="826"/>
    <cellStyle name="Comma0 13 3" xfId="827"/>
    <cellStyle name="Comma0 13 3 2" xfId="828"/>
    <cellStyle name="Comma0 13 4" xfId="829"/>
    <cellStyle name="Comma0 130" xfId="830"/>
    <cellStyle name="Comma0 14" xfId="831"/>
    <cellStyle name="Comma0 14 2" xfId="832"/>
    <cellStyle name="Comma0 14 2 2" xfId="833"/>
    <cellStyle name="Comma0 14 2 2 2" xfId="834"/>
    <cellStyle name="Comma0 14 2 3" xfId="835"/>
    <cellStyle name="Comma0 14 3" xfId="836"/>
    <cellStyle name="Comma0 14 3 2" xfId="837"/>
    <cellStyle name="Comma0 14 4" xfId="838"/>
    <cellStyle name="Comma0 15" xfId="839"/>
    <cellStyle name="Comma0 15 2" xfId="840"/>
    <cellStyle name="Comma0 15 2 2" xfId="841"/>
    <cellStyle name="Comma0 15 2 2 2" xfId="842"/>
    <cellStyle name="Comma0 15 2 3" xfId="843"/>
    <cellStyle name="Comma0 15 3" xfId="844"/>
    <cellStyle name="Comma0 15 3 2" xfId="845"/>
    <cellStyle name="Comma0 15 4" xfId="846"/>
    <cellStyle name="Comma0 16" xfId="847"/>
    <cellStyle name="Comma0 16 2" xfId="848"/>
    <cellStyle name="Comma0 16 2 2" xfId="849"/>
    <cellStyle name="Comma0 16 2 2 2" xfId="850"/>
    <cellStyle name="Comma0 16 2 3" xfId="851"/>
    <cellStyle name="Comma0 16 3" xfId="852"/>
    <cellStyle name="Comma0 16 3 2" xfId="853"/>
    <cellStyle name="Comma0 16 4" xfId="854"/>
    <cellStyle name="Comma0 17" xfId="855"/>
    <cellStyle name="Comma0 17 2" xfId="856"/>
    <cellStyle name="Comma0 17 2 2" xfId="857"/>
    <cellStyle name="Comma0 17 2 2 2" xfId="858"/>
    <cellStyle name="Comma0 17 2 3" xfId="859"/>
    <cellStyle name="Comma0 17 3" xfId="860"/>
    <cellStyle name="Comma0 17 3 2" xfId="861"/>
    <cellStyle name="Comma0 17 4" xfId="862"/>
    <cellStyle name="Comma0 18" xfId="863"/>
    <cellStyle name="Comma0 18 2" xfId="864"/>
    <cellStyle name="Comma0 18 2 2" xfId="865"/>
    <cellStyle name="Comma0 18 2 2 2" xfId="866"/>
    <cellStyle name="Comma0 18 2 3" xfId="867"/>
    <cellStyle name="Comma0 18 3" xfId="868"/>
    <cellStyle name="Comma0 18 3 2" xfId="869"/>
    <cellStyle name="Comma0 18 4" xfId="870"/>
    <cellStyle name="Comma0 19" xfId="871"/>
    <cellStyle name="Comma0 19 2" xfId="872"/>
    <cellStyle name="Comma0 19 2 2" xfId="873"/>
    <cellStyle name="Comma0 19 2 2 2" xfId="874"/>
    <cellStyle name="Comma0 19 2 3" xfId="875"/>
    <cellStyle name="Comma0 19 3" xfId="876"/>
    <cellStyle name="Comma0 19 3 2" xfId="877"/>
    <cellStyle name="Comma0 19 4" xfId="878"/>
    <cellStyle name="Comma0 2" xfId="879"/>
    <cellStyle name="Comma0 2 2" xfId="880"/>
    <cellStyle name="Comma0 2 2 2" xfId="881"/>
    <cellStyle name="Comma0 2 2 2 2" xfId="882"/>
    <cellStyle name="Comma0 2 2 3" xfId="883"/>
    <cellStyle name="Comma0 2 3" xfId="884"/>
    <cellStyle name="Comma0 2 3 2" xfId="885"/>
    <cellStyle name="Comma0 2 3 2 2" xfId="886"/>
    <cellStyle name="Comma0 2 3 3" xfId="887"/>
    <cellStyle name="Comma0 2 4" xfId="888"/>
    <cellStyle name="Comma0 2 4 2" xfId="889"/>
    <cellStyle name="Comma0 2 4 2 2" xfId="890"/>
    <cellStyle name="Comma0 2 4 3" xfId="891"/>
    <cellStyle name="Comma0 2 5" xfId="892"/>
    <cellStyle name="Comma0 2 5 2" xfId="893"/>
    <cellStyle name="Comma0 2 6" xfId="894"/>
    <cellStyle name="Comma0 20" xfId="895"/>
    <cellStyle name="Comma0 20 2" xfId="896"/>
    <cellStyle name="Comma0 20 2 2" xfId="897"/>
    <cellStyle name="Comma0 20 2 2 2" xfId="898"/>
    <cellStyle name="Comma0 20 2 3" xfId="899"/>
    <cellStyle name="Comma0 20 3" xfId="900"/>
    <cellStyle name="Comma0 20 3 2" xfId="901"/>
    <cellStyle name="Comma0 20 4" xfId="902"/>
    <cellStyle name="Comma0 21" xfId="903"/>
    <cellStyle name="Comma0 21 2" xfId="904"/>
    <cellStyle name="Comma0 21 2 2" xfId="905"/>
    <cellStyle name="Comma0 21 2 2 2" xfId="906"/>
    <cellStyle name="Comma0 21 2 3" xfId="907"/>
    <cellStyle name="Comma0 21 3" xfId="908"/>
    <cellStyle name="Comma0 21 3 2" xfId="909"/>
    <cellStyle name="Comma0 21 4" xfId="910"/>
    <cellStyle name="Comma0 22" xfId="911"/>
    <cellStyle name="Comma0 22 2" xfId="912"/>
    <cellStyle name="Comma0 22 2 2" xfId="913"/>
    <cellStyle name="Comma0 22 2 2 2" xfId="914"/>
    <cellStyle name="Comma0 22 2 3" xfId="915"/>
    <cellStyle name="Comma0 22 3" xfId="916"/>
    <cellStyle name="Comma0 22 3 2" xfId="917"/>
    <cellStyle name="Comma0 22 4" xfId="918"/>
    <cellStyle name="Comma0 23" xfId="919"/>
    <cellStyle name="Comma0 23 2" xfId="920"/>
    <cellStyle name="Comma0 23 2 2" xfId="921"/>
    <cellStyle name="Comma0 23 2 2 2" xfId="922"/>
    <cellStyle name="Comma0 23 2 3" xfId="923"/>
    <cellStyle name="Comma0 23 3" xfId="924"/>
    <cellStyle name="Comma0 23 3 2" xfId="925"/>
    <cellStyle name="Comma0 23 4" xfId="926"/>
    <cellStyle name="Comma0 24" xfId="927"/>
    <cellStyle name="Comma0 24 2" xfId="928"/>
    <cellStyle name="Comma0 24 2 2" xfId="929"/>
    <cellStyle name="Comma0 24 2 2 2" xfId="930"/>
    <cellStyle name="Comma0 24 2 3" xfId="931"/>
    <cellStyle name="Comma0 24 3" xfId="932"/>
    <cellStyle name="Comma0 24 3 2" xfId="933"/>
    <cellStyle name="Comma0 24 4" xfId="934"/>
    <cellStyle name="Comma0 25" xfId="935"/>
    <cellStyle name="Comma0 25 2" xfId="936"/>
    <cellStyle name="Comma0 25 2 2" xfId="937"/>
    <cellStyle name="Comma0 25 2 2 2" xfId="938"/>
    <cellStyle name="Comma0 25 2 3" xfId="939"/>
    <cellStyle name="Comma0 25 3" xfId="940"/>
    <cellStyle name="Comma0 25 3 2" xfId="941"/>
    <cellStyle name="Comma0 25 4" xfId="942"/>
    <cellStyle name="Comma0 26" xfId="943"/>
    <cellStyle name="Comma0 26 2" xfId="944"/>
    <cellStyle name="Comma0 26 2 2" xfId="945"/>
    <cellStyle name="Comma0 26 2 2 2" xfId="946"/>
    <cellStyle name="Comma0 26 2 3" xfId="947"/>
    <cellStyle name="Comma0 26 3" xfId="948"/>
    <cellStyle name="Comma0 26 3 2" xfId="949"/>
    <cellStyle name="Comma0 26 4" xfId="950"/>
    <cellStyle name="Comma0 27" xfId="951"/>
    <cellStyle name="Comma0 27 2" xfId="952"/>
    <cellStyle name="Comma0 27 2 2" xfId="953"/>
    <cellStyle name="Comma0 27 3" xfId="954"/>
    <cellStyle name="Comma0 28" xfId="955"/>
    <cellStyle name="Comma0 28 2" xfId="956"/>
    <cellStyle name="Comma0 28 2 2" xfId="957"/>
    <cellStyle name="Comma0 28 3" xfId="958"/>
    <cellStyle name="Comma0 29" xfId="959"/>
    <cellStyle name="Comma0 29 2" xfId="960"/>
    <cellStyle name="Comma0 29 2 2" xfId="961"/>
    <cellStyle name="Comma0 29 3" xfId="962"/>
    <cellStyle name="Comma0 3" xfId="963"/>
    <cellStyle name="Comma0 3 2" xfId="964"/>
    <cellStyle name="Comma0 3 2 2" xfId="965"/>
    <cellStyle name="Comma0 3 2 2 2" xfId="966"/>
    <cellStyle name="Comma0 3 2 3" xfId="967"/>
    <cellStyle name="Comma0 3 3" xfId="968"/>
    <cellStyle name="Comma0 3 3 2" xfId="969"/>
    <cellStyle name="Comma0 3 3 2 2" xfId="970"/>
    <cellStyle name="Comma0 3 3 3" xfId="971"/>
    <cellStyle name="Comma0 3 4" xfId="972"/>
    <cellStyle name="Comma0 3 4 2" xfId="973"/>
    <cellStyle name="Comma0 3 4 2 2" xfId="974"/>
    <cellStyle name="Comma0 3 4 3" xfId="975"/>
    <cellStyle name="Comma0 3 5" xfId="976"/>
    <cellStyle name="Comma0 3 5 2" xfId="977"/>
    <cellStyle name="Comma0 3 6" xfId="978"/>
    <cellStyle name="Comma0 30" xfId="979"/>
    <cellStyle name="Comma0 30 2" xfId="980"/>
    <cellStyle name="Comma0 30 2 2" xfId="981"/>
    <cellStyle name="Comma0 30 3" xfId="982"/>
    <cellStyle name="Comma0 31" xfId="983"/>
    <cellStyle name="Comma0 31 2" xfId="984"/>
    <cellStyle name="Comma0 31 2 2" xfId="985"/>
    <cellStyle name="Comma0 31 3" xfId="986"/>
    <cellStyle name="Comma0 32" xfId="987"/>
    <cellStyle name="Comma0 32 2" xfId="988"/>
    <cellStyle name="Comma0 32 2 2" xfId="989"/>
    <cellStyle name="Comma0 32 3" xfId="990"/>
    <cellStyle name="Comma0 33" xfId="991"/>
    <cellStyle name="Comma0 33 2" xfId="992"/>
    <cellStyle name="Comma0 33 2 2" xfId="993"/>
    <cellStyle name="Comma0 33 3" xfId="994"/>
    <cellStyle name="Comma0 34" xfId="995"/>
    <cellStyle name="Comma0 34 2" xfId="996"/>
    <cellStyle name="Comma0 34 2 2" xfId="997"/>
    <cellStyle name="Comma0 34 3" xfId="998"/>
    <cellStyle name="Comma0 35" xfId="999"/>
    <cellStyle name="Comma0 35 2" xfId="1000"/>
    <cellStyle name="Comma0 35 2 2" xfId="1001"/>
    <cellStyle name="Comma0 35 3" xfId="1002"/>
    <cellStyle name="Comma0 36" xfId="1003"/>
    <cellStyle name="Comma0 36 2" xfId="1004"/>
    <cellStyle name="Comma0 36 2 2" xfId="1005"/>
    <cellStyle name="Comma0 36 3" xfId="1006"/>
    <cellStyle name="Comma0 37" xfId="1007"/>
    <cellStyle name="Comma0 37 2" xfId="1008"/>
    <cellStyle name="Comma0 37 2 2" xfId="1009"/>
    <cellStyle name="Comma0 37 3" xfId="1010"/>
    <cellStyle name="Comma0 38" xfId="1011"/>
    <cellStyle name="Comma0 38 2" xfId="1012"/>
    <cellStyle name="Comma0 38 2 2" xfId="1013"/>
    <cellStyle name="Comma0 38 3" xfId="1014"/>
    <cellStyle name="Comma0 39" xfId="1015"/>
    <cellStyle name="Comma0 39 2" xfId="1016"/>
    <cellStyle name="Comma0 39 2 2" xfId="1017"/>
    <cellStyle name="Comma0 39 3" xfId="1018"/>
    <cellStyle name="Comma0 4" xfId="1019"/>
    <cellStyle name="Comma0 4 2" xfId="1020"/>
    <cellStyle name="Comma0 4 2 2" xfId="1021"/>
    <cellStyle name="Comma0 4 2 2 2" xfId="1022"/>
    <cellStyle name="Comma0 4 2 3" xfId="1023"/>
    <cellStyle name="Comma0 4 3" xfId="1024"/>
    <cellStyle name="Comma0 4 3 2" xfId="1025"/>
    <cellStyle name="Comma0 4 3 2 2" xfId="1026"/>
    <cellStyle name="Comma0 4 3 3" xfId="1027"/>
    <cellStyle name="Comma0 4 4" xfId="1028"/>
    <cellStyle name="Comma0 4 4 2" xfId="1029"/>
    <cellStyle name="Comma0 4 4 2 2" xfId="1030"/>
    <cellStyle name="Comma0 4 4 3" xfId="1031"/>
    <cellStyle name="Comma0 4 5" xfId="1032"/>
    <cellStyle name="Comma0 4 5 2" xfId="1033"/>
    <cellStyle name="Comma0 4 6" xfId="1034"/>
    <cellStyle name="Comma0 40" xfId="1035"/>
    <cellStyle name="Comma0 40 2" xfId="1036"/>
    <cellStyle name="Comma0 40 2 2" xfId="1037"/>
    <cellStyle name="Comma0 40 3" xfId="1038"/>
    <cellStyle name="Comma0 41" xfId="1039"/>
    <cellStyle name="Comma0 41 2" xfId="1040"/>
    <cellStyle name="Comma0 41 2 2" xfId="1041"/>
    <cellStyle name="Comma0 41 3" xfId="1042"/>
    <cellStyle name="Comma0 42" xfId="1043"/>
    <cellStyle name="Comma0 42 2" xfId="1044"/>
    <cellStyle name="Comma0 43" xfId="1045"/>
    <cellStyle name="Comma0 43 2" xfId="1046"/>
    <cellStyle name="Comma0 44" xfId="1047"/>
    <cellStyle name="Comma0 44 2" xfId="1048"/>
    <cellStyle name="Comma0 45" xfId="1049"/>
    <cellStyle name="Comma0 45 2" xfId="1050"/>
    <cellStyle name="Comma0 46" xfId="1051"/>
    <cellStyle name="Comma0 46 2" xfId="1052"/>
    <cellStyle name="Comma0 47" xfId="1053"/>
    <cellStyle name="Comma0 47 2" xfId="1054"/>
    <cellStyle name="Comma0 48" xfId="1055"/>
    <cellStyle name="Comma0 48 2" xfId="1056"/>
    <cellStyle name="Comma0 49" xfId="1057"/>
    <cellStyle name="Comma0 49 2" xfId="1058"/>
    <cellStyle name="Comma0 5" xfId="1059"/>
    <cellStyle name="Comma0 5 2" xfId="1060"/>
    <cellStyle name="Comma0 5 2 2" xfId="1061"/>
    <cellStyle name="Comma0 5 2 2 2" xfId="1062"/>
    <cellStyle name="Comma0 5 2 3" xfId="1063"/>
    <cellStyle name="Comma0 5 3" xfId="1064"/>
    <cellStyle name="Comma0 5 3 2" xfId="1065"/>
    <cellStyle name="Comma0 5 3 2 2" xfId="1066"/>
    <cellStyle name="Comma0 5 3 3" xfId="1067"/>
    <cellStyle name="Comma0 5 4" xfId="1068"/>
    <cellStyle name="Comma0 5 4 2" xfId="1069"/>
    <cellStyle name="Comma0 5 4 2 2" xfId="1070"/>
    <cellStyle name="Comma0 5 4 3" xfId="1071"/>
    <cellStyle name="Comma0 5 5" xfId="1072"/>
    <cellStyle name="Comma0 5 5 2" xfId="1073"/>
    <cellStyle name="Comma0 5 6" xfId="1074"/>
    <cellStyle name="Comma0 50" xfId="1075"/>
    <cellStyle name="Comma0 50 2" xfId="1076"/>
    <cellStyle name="Comma0 51" xfId="1077"/>
    <cellStyle name="Comma0 51 2" xfId="1078"/>
    <cellStyle name="Comma0 52" xfId="1079"/>
    <cellStyle name="Comma0 52 2" xfId="1080"/>
    <cellStyle name="Comma0 53" xfId="1081"/>
    <cellStyle name="Comma0 53 2" xfId="1082"/>
    <cellStyle name="Comma0 54" xfId="1083"/>
    <cellStyle name="Comma0 54 2" xfId="1084"/>
    <cellStyle name="Comma0 55" xfId="1085"/>
    <cellStyle name="Comma0 55 2" xfId="1086"/>
    <cellStyle name="Comma0 56" xfId="1087"/>
    <cellStyle name="Comma0 56 2" xfId="1088"/>
    <cellStyle name="Comma0 57" xfId="1089"/>
    <cellStyle name="Comma0 57 2" xfId="1090"/>
    <cellStyle name="Comma0 58" xfId="1091"/>
    <cellStyle name="Comma0 58 2" xfId="1092"/>
    <cellStyle name="Comma0 59" xfId="1093"/>
    <cellStyle name="Comma0 59 2" xfId="1094"/>
    <cellStyle name="Comma0 6" xfId="1095"/>
    <cellStyle name="Comma0 6 2" xfId="1096"/>
    <cellStyle name="Comma0 6 2 2" xfId="1097"/>
    <cellStyle name="Comma0 6 2 2 2" xfId="1098"/>
    <cellStyle name="Comma0 6 2 3" xfId="1099"/>
    <cellStyle name="Comma0 6 3" xfId="1100"/>
    <cellStyle name="Comma0 6 3 2" xfId="1101"/>
    <cellStyle name="Comma0 6 3 2 2" xfId="1102"/>
    <cellStyle name="Comma0 6 3 3" xfId="1103"/>
    <cellStyle name="Comma0 6 4" xfId="1104"/>
    <cellStyle name="Comma0 6 4 2" xfId="1105"/>
    <cellStyle name="Comma0 6 4 2 2" xfId="1106"/>
    <cellStyle name="Comma0 6 4 3" xfId="1107"/>
    <cellStyle name="Comma0 6 5" xfId="1108"/>
    <cellStyle name="Comma0 6 5 2" xfId="1109"/>
    <cellStyle name="Comma0 6 6" xfId="1110"/>
    <cellStyle name="Comma0 60" xfId="1111"/>
    <cellStyle name="Comma0 60 2" xfId="1112"/>
    <cellStyle name="Comma0 61" xfId="1113"/>
    <cellStyle name="Comma0 61 2" xfId="1114"/>
    <cellStyle name="Comma0 62" xfId="1115"/>
    <cellStyle name="Comma0 62 2" xfId="1116"/>
    <cellStyle name="Comma0 63" xfId="1117"/>
    <cellStyle name="Comma0 63 2" xfId="1118"/>
    <cellStyle name="Comma0 64" xfId="1119"/>
    <cellStyle name="Comma0 64 2" xfId="1120"/>
    <cellStyle name="Comma0 65" xfId="1121"/>
    <cellStyle name="Comma0 65 2" xfId="1122"/>
    <cellStyle name="Comma0 66" xfId="1123"/>
    <cellStyle name="Comma0 66 2" xfId="1124"/>
    <cellStyle name="Comma0 67" xfId="1125"/>
    <cellStyle name="Comma0 67 2" xfId="1126"/>
    <cellStyle name="Comma0 68" xfId="1127"/>
    <cellStyle name="Comma0 68 2" xfId="1128"/>
    <cellStyle name="Comma0 69" xfId="1129"/>
    <cellStyle name="Comma0 69 2" xfId="1130"/>
    <cellStyle name="Comma0 7" xfId="1131"/>
    <cellStyle name="Comma0 7 2" xfId="1132"/>
    <cellStyle name="Comma0 7 2 2" xfId="1133"/>
    <cellStyle name="Comma0 7 2 2 2" xfId="1134"/>
    <cellStyle name="Comma0 7 2 2 2 2" xfId="1135"/>
    <cellStyle name="Comma0 7 2 2 3" xfId="1136"/>
    <cellStyle name="Comma0 7 2 3" xfId="1137"/>
    <cellStyle name="Comma0 7 2 3 2" xfId="1138"/>
    <cellStyle name="Comma0 7 2 4" xfId="1139"/>
    <cellStyle name="Comma0 7 3" xfId="1140"/>
    <cellStyle name="Comma0 7 3 2" xfId="1141"/>
    <cellStyle name="Comma0 7 3 2 2" xfId="1142"/>
    <cellStyle name="Comma0 7 3 3" xfId="1143"/>
    <cellStyle name="Comma0 7 4" xfId="1144"/>
    <cellStyle name="Comma0 7 4 2" xfId="1145"/>
    <cellStyle name="Comma0 7 4 2 2" xfId="1146"/>
    <cellStyle name="Comma0 7 4 3" xfId="1147"/>
    <cellStyle name="Comma0 7 5" xfId="1148"/>
    <cellStyle name="Comma0 7 5 2" xfId="1149"/>
    <cellStyle name="Comma0 7 6" xfId="1150"/>
    <cellStyle name="Comma0 70" xfId="1151"/>
    <cellStyle name="Comma0 70 2" xfId="1152"/>
    <cellStyle name="Comma0 71" xfId="1153"/>
    <cellStyle name="Comma0 71 2" xfId="1154"/>
    <cellStyle name="Comma0 72" xfId="1155"/>
    <cellStyle name="Comma0 72 2" xfId="1156"/>
    <cellStyle name="Comma0 73" xfId="1157"/>
    <cellStyle name="Comma0 73 2" xfId="1158"/>
    <cellStyle name="Comma0 74" xfId="1159"/>
    <cellStyle name="Comma0 74 2" xfId="1160"/>
    <cellStyle name="Comma0 75" xfId="1161"/>
    <cellStyle name="Comma0 75 2" xfId="1162"/>
    <cellStyle name="Comma0 76" xfId="1163"/>
    <cellStyle name="Comma0 76 2" xfId="1164"/>
    <cellStyle name="Comma0 77" xfId="1165"/>
    <cellStyle name="Comma0 77 2" xfId="1166"/>
    <cellStyle name="Comma0 78" xfId="1167"/>
    <cellStyle name="Comma0 78 2" xfId="1168"/>
    <cellStyle name="Comma0 79" xfId="1169"/>
    <cellStyle name="Comma0 79 2" xfId="1170"/>
    <cellStyle name="Comma0 8" xfId="1171"/>
    <cellStyle name="Comma0 8 2" xfId="1172"/>
    <cellStyle name="Comma0 8 2 2" xfId="1173"/>
    <cellStyle name="Comma0 8 2 2 2" xfId="1174"/>
    <cellStyle name="Comma0 8 2 2 2 2" xfId="1175"/>
    <cellStyle name="Comma0 8 2 2 3" xfId="1176"/>
    <cellStyle name="Comma0 8 2 3" xfId="1177"/>
    <cellStyle name="Comma0 8 2 3 2" xfId="1178"/>
    <cellStyle name="Comma0 8 2 4" xfId="1179"/>
    <cellStyle name="Comma0 8 3" xfId="1180"/>
    <cellStyle name="Comma0 8 3 2" xfId="1181"/>
    <cellStyle name="Comma0 8 3 2 2" xfId="1182"/>
    <cellStyle name="Comma0 8 3 3" xfId="1183"/>
    <cellStyle name="Comma0 8 4" xfId="1184"/>
    <cellStyle name="Comma0 8 4 2" xfId="1185"/>
    <cellStyle name="Comma0 8 4 2 2" xfId="1186"/>
    <cellStyle name="Comma0 8 4 3" xfId="1187"/>
    <cellStyle name="Comma0 8 5" xfId="1188"/>
    <cellStyle name="Comma0 8 5 2" xfId="1189"/>
    <cellStyle name="Comma0 8 6" xfId="1190"/>
    <cellStyle name="Comma0 80" xfId="1191"/>
    <cellStyle name="Comma0 80 2" xfId="1192"/>
    <cellStyle name="Comma0 81" xfId="1193"/>
    <cellStyle name="Comma0 81 2" xfId="1194"/>
    <cellStyle name="Comma0 82" xfId="1195"/>
    <cellStyle name="Comma0 82 2" xfId="1196"/>
    <cellStyle name="Comma0 83" xfId="1197"/>
    <cellStyle name="Comma0 83 2" xfId="1198"/>
    <cellStyle name="Comma0 84" xfId="1199"/>
    <cellStyle name="Comma0 84 2" xfId="1200"/>
    <cellStyle name="Comma0 85" xfId="1201"/>
    <cellStyle name="Comma0 85 2" xfId="1202"/>
    <cellStyle name="Comma0 86" xfId="1203"/>
    <cellStyle name="Comma0 86 2" xfId="1204"/>
    <cellStyle name="Comma0 87" xfId="1205"/>
    <cellStyle name="Comma0 87 2" xfId="1206"/>
    <cellStyle name="Comma0 88" xfId="1207"/>
    <cellStyle name="Comma0 88 2" xfId="1208"/>
    <cellStyle name="Comma0 89" xfId="1209"/>
    <cellStyle name="Comma0 89 2" xfId="1210"/>
    <cellStyle name="Comma0 9" xfId="1211"/>
    <cellStyle name="Comma0 9 2" xfId="1212"/>
    <cellStyle name="Comma0 9 2 2" xfId="1213"/>
    <cellStyle name="Comma0 9 2 2 2" xfId="1214"/>
    <cellStyle name="Comma0 9 2 3" xfId="1215"/>
    <cellStyle name="Comma0 9 3" xfId="1216"/>
    <cellStyle name="Comma0 9 3 2" xfId="1217"/>
    <cellStyle name="Comma0 9 4" xfId="1218"/>
    <cellStyle name="Comma0 90" xfId="1219"/>
    <cellStyle name="Comma0 90 2" xfId="1220"/>
    <cellStyle name="Comma0 91" xfId="1221"/>
    <cellStyle name="Comma0 91 2" xfId="1222"/>
    <cellStyle name="Comma0 92" xfId="1223"/>
    <cellStyle name="Comma0 92 2" xfId="1224"/>
    <cellStyle name="Comma0 93" xfId="1225"/>
    <cellStyle name="Comma0 93 2" xfId="1226"/>
    <cellStyle name="Comma0 94" xfId="1227"/>
    <cellStyle name="Comma0 94 2" xfId="1228"/>
    <cellStyle name="Comma0 95" xfId="1229"/>
    <cellStyle name="Comma0 95 2" xfId="1230"/>
    <cellStyle name="Comma0 96" xfId="1231"/>
    <cellStyle name="Comma0 96 2" xfId="1232"/>
    <cellStyle name="Comma0 97" xfId="1233"/>
    <cellStyle name="Comma0 97 2" xfId="1234"/>
    <cellStyle name="Comma0 98" xfId="1235"/>
    <cellStyle name="Comma0 98 2" xfId="1236"/>
    <cellStyle name="Comma0 99" xfId="1237"/>
    <cellStyle name="Comma0 99 2" xfId="1238"/>
    <cellStyle name="Comma0_I&amp;M RP1 Retire" xfId="1239"/>
    <cellStyle name="Comma1 - Style1" xfId="1240"/>
    <cellStyle name="Currency 10" xfId="1241"/>
    <cellStyle name="Currency 10 2" xfId="1242"/>
    <cellStyle name="Currency 10 3" xfId="1243"/>
    <cellStyle name="Currency 11" xfId="1244"/>
    <cellStyle name="Currency 2" xfId="1245"/>
    <cellStyle name="Currency 2 2" xfId="1246"/>
    <cellStyle name="Currency 2 2 2" xfId="1247"/>
    <cellStyle name="Currency 2 3" xfId="1248"/>
    <cellStyle name="Currency 2 3 10" xfId="1249"/>
    <cellStyle name="Currency 2 3 11" xfId="1250"/>
    <cellStyle name="Currency 2 3 12" xfId="1251"/>
    <cellStyle name="Currency 2 3 13" xfId="1252"/>
    <cellStyle name="Currency 2 3 14" xfId="1253"/>
    <cellStyle name="Currency 2 3 15" xfId="1254"/>
    <cellStyle name="Currency 2 3 16" xfId="1255"/>
    <cellStyle name="Currency 2 3 17" xfId="1256"/>
    <cellStyle name="Currency 2 3 18" xfId="1257"/>
    <cellStyle name="Currency 2 3 19" xfId="1258"/>
    <cellStyle name="Currency 2 3 2" xfId="1259"/>
    <cellStyle name="Currency 2 3 20" xfId="1260"/>
    <cellStyle name="Currency 2 3 21" xfId="1261"/>
    <cellStyle name="Currency 2 3 22" xfId="1262"/>
    <cellStyle name="Currency 2 3 23" xfId="1263"/>
    <cellStyle name="Currency 2 3 24" xfId="1264"/>
    <cellStyle name="Currency 2 3 25" xfId="1265"/>
    <cellStyle name="Currency 2 3 3" xfId="1266"/>
    <cellStyle name="Currency 2 3 3 10" xfId="1267"/>
    <cellStyle name="Currency 2 3 3 11" xfId="1268"/>
    <cellStyle name="Currency 2 3 3 12" xfId="1269"/>
    <cellStyle name="Currency 2 3 3 13" xfId="1270"/>
    <cellStyle name="Currency 2 3 3 14" xfId="1271"/>
    <cellStyle name="Currency 2 3 3 15" xfId="1272"/>
    <cellStyle name="Currency 2 3 3 16" xfId="1273"/>
    <cellStyle name="Currency 2 3 3 17" xfId="1274"/>
    <cellStyle name="Currency 2 3 3 18" xfId="1275"/>
    <cellStyle name="Currency 2 3 3 19" xfId="1276"/>
    <cellStyle name="Currency 2 3 3 2" xfId="1277"/>
    <cellStyle name="Currency 2 3 3 2 2" xfId="1278"/>
    <cellStyle name="Currency 2 3 3 20" xfId="1279"/>
    <cellStyle name="Currency 2 3 3 3" xfId="1280"/>
    <cellStyle name="Currency 2 3 3 3 10" xfId="1281"/>
    <cellStyle name="Currency 2 3 3 3 11" xfId="1282"/>
    <cellStyle name="Currency 2 3 3 3 12" xfId="1283"/>
    <cellStyle name="Currency 2 3 3 3 2" xfId="1284"/>
    <cellStyle name="Currency 2 3 3 3 3" xfId="1285"/>
    <cellStyle name="Currency 2 3 3 3 4" xfId="1286"/>
    <cellStyle name="Currency 2 3 3 3 5" xfId="1287"/>
    <cellStyle name="Currency 2 3 3 3 6" xfId="1288"/>
    <cellStyle name="Currency 2 3 3 3 7" xfId="1289"/>
    <cellStyle name="Currency 2 3 3 3 8" xfId="1290"/>
    <cellStyle name="Currency 2 3 3 3 9" xfId="1291"/>
    <cellStyle name="Currency 2 3 3 4" xfId="1292"/>
    <cellStyle name="Currency 2 3 3 4 2" xfId="1293"/>
    <cellStyle name="Currency 2 3 3 5" xfId="1294"/>
    <cellStyle name="Currency 2 3 3 6" xfId="1295"/>
    <cellStyle name="Currency 2 3 3 7" xfId="1296"/>
    <cellStyle name="Currency 2 3 3 8" xfId="1297"/>
    <cellStyle name="Currency 2 3 3 9" xfId="1298"/>
    <cellStyle name="Currency 2 3 4" xfId="1299"/>
    <cellStyle name="Currency 2 3 5" xfId="1300"/>
    <cellStyle name="Currency 2 3 6" xfId="1301"/>
    <cellStyle name="Currency 2 3 7" xfId="1302"/>
    <cellStyle name="Currency 2 3 7 10" xfId="1303"/>
    <cellStyle name="Currency 2 3 7 11" xfId="1304"/>
    <cellStyle name="Currency 2 3 7 12" xfId="1305"/>
    <cellStyle name="Currency 2 3 7 2" xfId="1306"/>
    <cellStyle name="Currency 2 3 7 3" xfId="1307"/>
    <cellStyle name="Currency 2 3 7 4" xfId="1308"/>
    <cellStyle name="Currency 2 3 7 5" xfId="1309"/>
    <cellStyle name="Currency 2 3 7 6" xfId="1310"/>
    <cellStyle name="Currency 2 3 7 7" xfId="1311"/>
    <cellStyle name="Currency 2 3 7 8" xfId="1312"/>
    <cellStyle name="Currency 2 3 7 9" xfId="1313"/>
    <cellStyle name="Currency 2 3 8" xfId="1314"/>
    <cellStyle name="Currency 2 3 9" xfId="1315"/>
    <cellStyle name="Currency 2 4" xfId="1316"/>
    <cellStyle name="Currency 3" xfId="1317"/>
    <cellStyle name="Currency 3 2" xfId="1318"/>
    <cellStyle name="Currency 3 2 2" xfId="1319"/>
    <cellStyle name="Currency 3 2 2 2" xfId="1320"/>
    <cellStyle name="Currency 3 3" xfId="1321"/>
    <cellStyle name="Currency 3 3 2" xfId="1322"/>
    <cellStyle name="Currency 3_Amos 3 Forecast" xfId="1323"/>
    <cellStyle name="Currency 4" xfId="1324"/>
    <cellStyle name="Currency 4 2" xfId="1325"/>
    <cellStyle name="Currency 4 2 2" xfId="1326"/>
    <cellStyle name="Currency 4 2 3" xfId="1327"/>
    <cellStyle name="Currency 4 2 3 2" xfId="1328"/>
    <cellStyle name="Currency 4 2 4" xfId="1329"/>
    <cellStyle name="Currency 4 3" xfId="1330"/>
    <cellStyle name="Currency 5" xfId="1331"/>
    <cellStyle name="Currency 5 2" xfId="1332"/>
    <cellStyle name="Currency 5 2 2" xfId="1333"/>
    <cellStyle name="Currency 5 3" xfId="1334"/>
    <cellStyle name="Currency 5 4" xfId="1335"/>
    <cellStyle name="Currency 6" xfId="1336"/>
    <cellStyle name="Currency 6 2" xfId="1337"/>
    <cellStyle name="Currency 7" xfId="1338"/>
    <cellStyle name="Currency 7 2" xfId="1339"/>
    <cellStyle name="Currency 7 2 2" xfId="1340"/>
    <cellStyle name="Currency 7 2 3" xfId="1341"/>
    <cellStyle name="Currency 7 3" xfId="1342"/>
    <cellStyle name="Currency 7 4" xfId="1343"/>
    <cellStyle name="Currency 8" xfId="1344"/>
    <cellStyle name="Currency 8 2" xfId="1345"/>
    <cellStyle name="Currency 8 3" xfId="1346"/>
    <cellStyle name="Currency 8 3 10" xfId="1347"/>
    <cellStyle name="Currency 8 3 11" xfId="1348"/>
    <cellStyle name="Currency 8 3 12" xfId="1349"/>
    <cellStyle name="Currency 8 3 13" xfId="1350"/>
    <cellStyle name="Currency 8 3 14" xfId="1351"/>
    <cellStyle name="Currency 8 3 15" xfId="1352"/>
    <cellStyle name="Currency 8 3 16" xfId="1353"/>
    <cellStyle name="Currency 8 3 17" xfId="1354"/>
    <cellStyle name="Currency 8 3 18" xfId="1355"/>
    <cellStyle name="Currency 8 3 19" xfId="1356"/>
    <cellStyle name="Currency 8 3 2" xfId="1357"/>
    <cellStyle name="Currency 8 3 2 2" xfId="1358"/>
    <cellStyle name="Currency 8 3 20" xfId="1359"/>
    <cellStyle name="Currency 8 3 3" xfId="1360"/>
    <cellStyle name="Currency 8 3 3 10" xfId="1361"/>
    <cellStyle name="Currency 8 3 3 11" xfId="1362"/>
    <cellStyle name="Currency 8 3 3 12" xfId="1363"/>
    <cellStyle name="Currency 8 3 3 2" xfId="1364"/>
    <cellStyle name="Currency 8 3 3 3" xfId="1365"/>
    <cellStyle name="Currency 8 3 3 4" xfId="1366"/>
    <cellStyle name="Currency 8 3 3 5" xfId="1367"/>
    <cellStyle name="Currency 8 3 3 6" xfId="1368"/>
    <cellStyle name="Currency 8 3 3 7" xfId="1369"/>
    <cellStyle name="Currency 8 3 3 8" xfId="1370"/>
    <cellStyle name="Currency 8 3 3 9" xfId="1371"/>
    <cellStyle name="Currency 8 3 4" xfId="1372"/>
    <cellStyle name="Currency 8 3 4 2" xfId="1373"/>
    <cellStyle name="Currency 8 3 5" xfId="1374"/>
    <cellStyle name="Currency 8 3 6" xfId="1375"/>
    <cellStyle name="Currency 8 3 7" xfId="1376"/>
    <cellStyle name="Currency 8 3 8" xfId="1377"/>
    <cellStyle name="Currency 8 3 9" xfId="1378"/>
    <cellStyle name="Currency 8 4" xfId="1379"/>
    <cellStyle name="Currency 9" xfId="1380"/>
    <cellStyle name="Currency 9 2" xfId="1381"/>
    <cellStyle name="Currency 9 3" xfId="1382"/>
    <cellStyle name="Currency0" xfId="1383"/>
    <cellStyle name="Currency0 2" xfId="1384"/>
    <cellStyle name="Currency0 2 2" xfId="1385"/>
    <cellStyle name="Currency0 2 2 2" xfId="1386"/>
    <cellStyle name="Currency0 2 2 2 2" xfId="1387"/>
    <cellStyle name="Currency0 2 2 3" xfId="1388"/>
    <cellStyle name="Currency0 2 3" xfId="1389"/>
    <cellStyle name="Currency0 2 3 2" xfId="1390"/>
    <cellStyle name="Currency0 2 3 2 2" xfId="1391"/>
    <cellStyle name="Currency0 2 3 3" xfId="1392"/>
    <cellStyle name="Currency0 2 4" xfId="1393"/>
    <cellStyle name="Currency0 2 4 2" xfId="1394"/>
    <cellStyle name="Currency0 2 4 2 2" xfId="1395"/>
    <cellStyle name="Currency0 2 4 3" xfId="1396"/>
    <cellStyle name="Currency0 2 5" xfId="1397"/>
    <cellStyle name="Currency0 2 5 2" xfId="1398"/>
    <cellStyle name="Currency0 2 6" xfId="1399"/>
    <cellStyle name="Currency0 3" xfId="1400"/>
    <cellStyle name="Currency0 3 2" xfId="1401"/>
    <cellStyle name="Currency0 3 2 2" xfId="1402"/>
    <cellStyle name="Currency0 3 2 2 2" xfId="1403"/>
    <cellStyle name="Currency0 3 2 2 2 2" xfId="1404"/>
    <cellStyle name="Currency0 3 2 2 3" xfId="1405"/>
    <cellStyle name="Currency0 3 2 3" xfId="1406"/>
    <cellStyle name="Currency0 3 2 3 2" xfId="1407"/>
    <cellStyle name="Currency0 3 2 4" xfId="1408"/>
    <cellStyle name="Currency0 3 3" xfId="1409"/>
    <cellStyle name="Currency0 3 3 2" xfId="1410"/>
    <cellStyle name="Currency0 3 3 2 2" xfId="1411"/>
    <cellStyle name="Currency0 3 3 3" xfId="1412"/>
    <cellStyle name="Currency0 3 4" xfId="1413"/>
    <cellStyle name="Currency0 3 4 2" xfId="1414"/>
    <cellStyle name="Currency0 3 4 2 2" xfId="1415"/>
    <cellStyle name="Currency0 3 4 3" xfId="1416"/>
    <cellStyle name="Currency0 3 5" xfId="1417"/>
    <cellStyle name="Currency0 3 5 2" xfId="1418"/>
    <cellStyle name="Currency0 3 6" xfId="1419"/>
    <cellStyle name="Currency0 4" xfId="1420"/>
    <cellStyle name="Currency0 4 2" xfId="1421"/>
    <cellStyle name="Currency0 4 2 2" xfId="1422"/>
    <cellStyle name="Currency0 4 3" xfId="1423"/>
    <cellStyle name="Currency0 5" xfId="1424"/>
    <cellStyle name="Currency0 5 2" xfId="1425"/>
    <cellStyle name="Currency0 5 2 2" xfId="1426"/>
    <cellStyle name="Currency0 5 2 2 2" xfId="1427"/>
    <cellStyle name="Currency0 5 2 3" xfId="1428"/>
    <cellStyle name="Currency0 5 3" xfId="1429"/>
    <cellStyle name="Currency0 5 3 2" xfId="1430"/>
    <cellStyle name="Currency0 5 4" xfId="1431"/>
    <cellStyle name="Currency0 6" xfId="1432"/>
    <cellStyle name="Currency0 6 2" xfId="1433"/>
    <cellStyle name="Currency0 6 2 2" xfId="1434"/>
    <cellStyle name="Currency0 6 3" xfId="1435"/>
    <cellStyle name="Currency0 7" xfId="1436"/>
    <cellStyle name="Currency0 7 2" xfId="1437"/>
    <cellStyle name="Currency0 8" xfId="1438"/>
    <cellStyle name="DATA TYPE" xfId="1439"/>
    <cellStyle name="Date" xfId="1440"/>
    <cellStyle name="Date 2" xfId="1441"/>
    <cellStyle name="Date 2 2" xfId="1442"/>
    <cellStyle name="Date 2 2 2" xfId="1443"/>
    <cellStyle name="Date 2 2 2 2" xfId="1444"/>
    <cellStyle name="Date 2 2 3" xfId="1445"/>
    <cellStyle name="Date 2 3" xfId="1446"/>
    <cellStyle name="Date 2 3 2" xfId="1447"/>
    <cellStyle name="Date 2 3 2 2" xfId="1448"/>
    <cellStyle name="Date 2 3 3" xfId="1449"/>
    <cellStyle name="Date 2 4" xfId="1450"/>
    <cellStyle name="Date 2 4 2" xfId="1451"/>
    <cellStyle name="Date 2 4 2 2" xfId="1452"/>
    <cellStyle name="Date 2 4 3" xfId="1453"/>
    <cellStyle name="Date 2 5" xfId="1454"/>
    <cellStyle name="Date 2 5 2" xfId="1455"/>
    <cellStyle name="Date 2 6" xfId="1456"/>
    <cellStyle name="Date 3" xfId="1457"/>
    <cellStyle name="Date 3 2" xfId="1458"/>
    <cellStyle name="Date 3 2 2" xfId="1459"/>
    <cellStyle name="Date 3 2 2 2" xfId="1460"/>
    <cellStyle name="Date 3 2 2 2 2" xfId="1461"/>
    <cellStyle name="Date 3 2 2 3" xfId="1462"/>
    <cellStyle name="Date 3 2 3" xfId="1463"/>
    <cellStyle name="Date 3 2 3 2" xfId="1464"/>
    <cellStyle name="Date 3 2 4" xfId="1465"/>
    <cellStyle name="Date 3 3" xfId="1466"/>
    <cellStyle name="Date 3 3 2" xfId="1467"/>
    <cellStyle name="Date 3 3 2 2" xfId="1468"/>
    <cellStyle name="Date 3 3 3" xfId="1469"/>
    <cellStyle name="Date 3 4" xfId="1470"/>
    <cellStyle name="Date 3 4 2" xfId="1471"/>
    <cellStyle name="Date 3 4 2 2" xfId="1472"/>
    <cellStyle name="Date 3 4 3" xfId="1473"/>
    <cellStyle name="Date 3 5" xfId="1474"/>
    <cellStyle name="Date 3 5 2" xfId="1475"/>
    <cellStyle name="Date 3 6" xfId="1476"/>
    <cellStyle name="Date 4" xfId="1477"/>
    <cellStyle name="Date 4 2" xfId="1478"/>
    <cellStyle name="Date 4 2 2" xfId="1479"/>
    <cellStyle name="Date 4 3" xfId="1480"/>
    <cellStyle name="Date 5" xfId="1481"/>
    <cellStyle name="Date 5 2" xfId="1482"/>
    <cellStyle name="Date 5 2 2" xfId="1483"/>
    <cellStyle name="Date 5 2 2 2" xfId="1484"/>
    <cellStyle name="Date 5 2 3" xfId="1485"/>
    <cellStyle name="Date 5 3" xfId="1486"/>
    <cellStyle name="Date 5 3 2" xfId="1487"/>
    <cellStyle name="Date 5 4" xfId="1488"/>
    <cellStyle name="Date 6" xfId="1489"/>
    <cellStyle name="Date 6 2" xfId="1490"/>
    <cellStyle name="Date 6 2 2" xfId="1491"/>
    <cellStyle name="Date 6 3" xfId="1492"/>
    <cellStyle name="Date 7" xfId="1493"/>
    <cellStyle name="Date 7 2" xfId="1494"/>
    <cellStyle name="Date 8" xfId="1495"/>
    <cellStyle name="DateTime24H" xfId="1496"/>
    <cellStyle name="Euro" xfId="1497"/>
    <cellStyle name="Euro 2" xfId="1498"/>
    <cellStyle name="Explanatory Text" xfId="1499" builtinId="53" customBuiltin="1"/>
    <cellStyle name="Explanatory Text 2" xfId="1500"/>
    <cellStyle name="Explanatory Text 3" xfId="1501"/>
    <cellStyle name="Explanatory Text 4" xfId="1502"/>
    <cellStyle name="Explanatory Text 5" xfId="1503"/>
    <cellStyle name="Fixed" xfId="1504"/>
    <cellStyle name="Fixed 2" xfId="1505"/>
    <cellStyle name="Fixed 2 2" xfId="1506"/>
    <cellStyle name="Fixed 2 2 2" xfId="1507"/>
    <cellStyle name="Fixed 2 2 2 2" xfId="1508"/>
    <cellStyle name="Fixed 2 2 3" xfId="1509"/>
    <cellStyle name="Fixed 2 3" xfId="1510"/>
    <cellStyle name="Fixed 2 3 2" xfId="1511"/>
    <cellStyle name="Fixed 2 3 2 2" xfId="1512"/>
    <cellStyle name="Fixed 2 3 3" xfId="1513"/>
    <cellStyle name="Fixed 2 4" xfId="1514"/>
    <cellStyle name="Fixed 2 4 2" xfId="1515"/>
    <cellStyle name="Fixed 2 4 2 2" xfId="1516"/>
    <cellStyle name="Fixed 2 4 3" xfId="1517"/>
    <cellStyle name="Fixed 2 5" xfId="1518"/>
    <cellStyle name="Fixed 2 5 2" xfId="1519"/>
    <cellStyle name="Fixed 2 6" xfId="1520"/>
    <cellStyle name="Fixed 3" xfId="1521"/>
    <cellStyle name="Fixed 3 2" xfId="1522"/>
    <cellStyle name="Fixed 3 2 2" xfId="1523"/>
    <cellStyle name="Fixed 3 2 2 2" xfId="1524"/>
    <cellStyle name="Fixed 3 2 2 2 2" xfId="1525"/>
    <cellStyle name="Fixed 3 2 2 3" xfId="1526"/>
    <cellStyle name="Fixed 3 2 3" xfId="1527"/>
    <cellStyle name="Fixed 3 2 3 2" xfId="1528"/>
    <cellStyle name="Fixed 3 2 4" xfId="1529"/>
    <cellStyle name="Fixed 3 3" xfId="1530"/>
    <cellStyle name="Fixed 3 3 2" xfId="1531"/>
    <cellStyle name="Fixed 3 3 2 2" xfId="1532"/>
    <cellStyle name="Fixed 3 3 3" xfId="1533"/>
    <cellStyle name="Fixed 3 4" xfId="1534"/>
    <cellStyle name="Fixed 3 4 2" xfId="1535"/>
    <cellStyle name="Fixed 3 4 2 2" xfId="1536"/>
    <cellStyle name="Fixed 3 4 3" xfId="1537"/>
    <cellStyle name="Fixed 3 5" xfId="1538"/>
    <cellStyle name="Fixed 3 5 2" xfId="1539"/>
    <cellStyle name="Fixed 3 6" xfId="1540"/>
    <cellStyle name="Fixed 4" xfId="1541"/>
    <cellStyle name="Fixed 4 2" xfId="1542"/>
    <cellStyle name="Fixed 4 2 2" xfId="1543"/>
    <cellStyle name="Fixed 4 3" xfId="1544"/>
    <cellStyle name="Fixed 5" xfId="1545"/>
    <cellStyle name="Fixed 5 2" xfId="1546"/>
    <cellStyle name="Fixed 5 2 2" xfId="1547"/>
    <cellStyle name="Fixed 5 2 2 2" xfId="1548"/>
    <cellStyle name="Fixed 5 2 3" xfId="1549"/>
    <cellStyle name="Fixed 5 3" xfId="1550"/>
    <cellStyle name="Fixed 5 3 2" xfId="1551"/>
    <cellStyle name="Fixed 5 4" xfId="1552"/>
    <cellStyle name="Fixed 6" xfId="1553"/>
    <cellStyle name="Fixed 6 2" xfId="1554"/>
    <cellStyle name="Fixed 6 2 2" xfId="1555"/>
    <cellStyle name="Fixed 6 3" xfId="1556"/>
    <cellStyle name="Fixed 7" xfId="1557"/>
    <cellStyle name="Fixed 7 2" xfId="1558"/>
    <cellStyle name="Fixed 8" xfId="1559"/>
    <cellStyle name="Fixed2 - Style2" xfId="1560"/>
    <cellStyle name="Fixed2 - Style2 2" xfId="1561"/>
    <cellStyle name="Fixed3 - Style3" xfId="1562"/>
    <cellStyle name="FUEL SUBTOTAL" xfId="1563"/>
    <cellStyle name="FUEL TYPE" xfId="1564"/>
    <cellStyle name="Good" xfId="1565" builtinId="26" customBuiltin="1"/>
    <cellStyle name="Good 2" xfId="1566"/>
    <cellStyle name="Good 3" xfId="1567"/>
    <cellStyle name="Good 4" xfId="1568"/>
    <cellStyle name="Good 5" xfId="1569"/>
    <cellStyle name="Heading 1" xfId="1570" builtinId="16" customBuiltin="1"/>
    <cellStyle name="Heading 1 10" xfId="1571"/>
    <cellStyle name="Heading 1 2" xfId="1572"/>
    <cellStyle name="Heading 1 2 2" xfId="1573"/>
    <cellStyle name="Heading 1 3" xfId="1574"/>
    <cellStyle name="Heading 1 3 2" xfId="1575"/>
    <cellStyle name="Heading 1 3 2 2" xfId="1576"/>
    <cellStyle name="Heading 1 3 2 2 2" xfId="1577"/>
    <cellStyle name="Heading 1 3 2 2 2 2" xfId="1578"/>
    <cellStyle name="Heading 1 3 2 2 3" xfId="1579"/>
    <cellStyle name="Heading 1 3 2 3" xfId="1580"/>
    <cellStyle name="Heading 1 3 2 3 2" xfId="1581"/>
    <cellStyle name="Heading 1 3 2 4" xfId="1582"/>
    <cellStyle name="Heading 1 4" xfId="1583"/>
    <cellStyle name="Heading 1 5" xfId="1584"/>
    <cellStyle name="Heading 1 6" xfId="1585"/>
    <cellStyle name="Heading 1 6 2" xfId="1586"/>
    <cellStyle name="Heading 1 6 2 2" xfId="1587"/>
    <cellStyle name="Heading 1 6 2 2 2" xfId="1588"/>
    <cellStyle name="Heading 1 6 2 2 2 2" xfId="1589"/>
    <cellStyle name="Heading 1 6 2 2 3" xfId="1590"/>
    <cellStyle name="Heading 1 6 2 3" xfId="1591"/>
    <cellStyle name="Heading 1 6 2 3 2" xfId="1592"/>
    <cellStyle name="Heading 1 6 2 4" xfId="1593"/>
    <cellStyle name="Heading 1 6 3" xfId="1594"/>
    <cellStyle name="Heading 1 6 3 2" xfId="1595"/>
    <cellStyle name="Heading 1 6 3 2 2" xfId="1596"/>
    <cellStyle name="Heading 1 6 3 3" xfId="1597"/>
    <cellStyle name="Heading 1 6 4" xfId="1598"/>
    <cellStyle name="Heading 1 6 4 2" xfId="1599"/>
    <cellStyle name="Heading 1 6 4 2 2" xfId="1600"/>
    <cellStyle name="Heading 1 6 4 3" xfId="1601"/>
    <cellStyle name="Heading 1 6 5" xfId="1602"/>
    <cellStyle name="Heading 1 7" xfId="1603"/>
    <cellStyle name="Heading 1 7 2" xfId="1604"/>
    <cellStyle name="Heading 1 8" xfId="1605"/>
    <cellStyle name="Heading 1 9" xfId="1606"/>
    <cellStyle name="Heading 2" xfId="1607" builtinId="17" customBuiltin="1"/>
    <cellStyle name="Heading 2 10" xfId="1608"/>
    <cellStyle name="Heading 2 11" xfId="1609"/>
    <cellStyle name="Heading 2 2" xfId="1610"/>
    <cellStyle name="Heading 2 2 2" xfId="1611"/>
    <cellStyle name="Heading 2 3" xfId="1612"/>
    <cellStyle name="Heading 2 3 2" xfId="1613"/>
    <cellStyle name="Heading 2 3 3" xfId="1614"/>
    <cellStyle name="Heading 2 3 3 2" xfId="1615"/>
    <cellStyle name="Heading 2 3 3 2 2" xfId="1616"/>
    <cellStyle name="Heading 2 3 3 2 2 2" xfId="1617"/>
    <cellStyle name="Heading 2 3 3 2 3" xfId="1618"/>
    <cellStyle name="Heading 2 3 3 3" xfId="1619"/>
    <cellStyle name="Heading 2 3 3 3 2" xfId="1620"/>
    <cellStyle name="Heading 2 3 3 4" xfId="1621"/>
    <cellStyle name="Heading 2 4" xfId="1622"/>
    <cellStyle name="Heading 2 5" xfId="1623"/>
    <cellStyle name="Heading 2 6" xfId="1624"/>
    <cellStyle name="Heading 2 7" xfId="1625"/>
    <cellStyle name="Heading 2 7 2" xfId="1626"/>
    <cellStyle name="Heading 2 7 2 2" xfId="1627"/>
    <cellStyle name="Heading 2 7 2 2 2" xfId="1628"/>
    <cellStyle name="Heading 2 7 2 2 2 2" xfId="1629"/>
    <cellStyle name="Heading 2 7 2 2 3" xfId="1630"/>
    <cellStyle name="Heading 2 7 2 3" xfId="1631"/>
    <cellStyle name="Heading 2 7 2 3 2" xfId="1632"/>
    <cellStyle name="Heading 2 7 2 4" xfId="1633"/>
    <cellStyle name="Heading 2 7 3" xfId="1634"/>
    <cellStyle name="Heading 2 7 3 2" xfId="1635"/>
    <cellStyle name="Heading 2 7 3 2 2" xfId="1636"/>
    <cellStyle name="Heading 2 7 3 3" xfId="1637"/>
    <cellStyle name="Heading 2 7 4" xfId="1638"/>
    <cellStyle name="Heading 2 7 4 2" xfId="1639"/>
    <cellStyle name="Heading 2 7 4 2 2" xfId="1640"/>
    <cellStyle name="Heading 2 7 4 3" xfId="1641"/>
    <cellStyle name="Heading 2 7 5" xfId="1642"/>
    <cellStyle name="Heading 2 8" xfId="1643"/>
    <cellStyle name="Heading 2 8 2" xfId="1644"/>
    <cellStyle name="Heading 2 9" xfId="1645"/>
    <cellStyle name="Heading 3" xfId="1646" builtinId="18" customBuiltin="1"/>
    <cellStyle name="Heading 3 2" xfId="1647"/>
    <cellStyle name="Heading 3 2 2" xfId="1648"/>
    <cellStyle name="Heading 3 2 2 2" xfId="1649"/>
    <cellStyle name="Heading 3 2 2 2 2" xfId="1650"/>
    <cellStyle name="Heading 3 2 2 2 2 2" xfId="1651"/>
    <cellStyle name="Heading 3 2 2 2 3" xfId="1652"/>
    <cellStyle name="Heading 3 2 2 3" xfId="1653"/>
    <cellStyle name="Heading 3 2 2 3 2" xfId="1654"/>
    <cellStyle name="Heading 3 2 2 4" xfId="1655"/>
    <cellStyle name="Heading 3 2 3" xfId="1656"/>
    <cellStyle name="Heading 3 2 3 2" xfId="1657"/>
    <cellStyle name="Heading 3 2 3 2 2" xfId="1658"/>
    <cellStyle name="Heading 3 2 3 3" xfId="1659"/>
    <cellStyle name="Heading 3 2 4" xfId="1660"/>
    <cellStyle name="Heading 3 2 4 2" xfId="1661"/>
    <cellStyle name="Heading 3 2 5" xfId="1662"/>
    <cellStyle name="Heading 3 3" xfId="1663"/>
    <cellStyle name="Heading 4" xfId="1664" builtinId="19" customBuiltin="1"/>
    <cellStyle name="Heading 4 2" xfId="1665"/>
    <cellStyle name="Heading 4 2 2" xfId="1666"/>
    <cellStyle name="Heading 4 2 2 2" xfId="1667"/>
    <cellStyle name="Heading 4 2 2 2 2" xfId="1668"/>
    <cellStyle name="Heading 4 2 2 2 2 2" xfId="1669"/>
    <cellStyle name="Heading 4 2 2 2 3" xfId="1670"/>
    <cellStyle name="Heading 4 2 2 3" xfId="1671"/>
    <cellStyle name="Heading 4 2 2 3 2" xfId="1672"/>
    <cellStyle name="Heading 4 2 2 4" xfId="1673"/>
    <cellStyle name="Heading 4 2 3" xfId="1674"/>
    <cellStyle name="Heading 4 2 3 2" xfId="1675"/>
    <cellStyle name="Heading 4 2 3 2 2" xfId="1676"/>
    <cellStyle name="Heading 4 2 3 3" xfId="1677"/>
    <cellStyle name="Heading 4 2 4" xfId="1678"/>
    <cellStyle name="Heading 4 2 4 2" xfId="1679"/>
    <cellStyle name="Heading 4 2 5" xfId="1680"/>
    <cellStyle name="Heading 4 3" xfId="1681"/>
    <cellStyle name="HEADING1" xfId="1682"/>
    <cellStyle name="Heading1 10" xfId="1683"/>
    <cellStyle name="Heading1 10 2" xfId="1684"/>
    <cellStyle name="HEADING1 11" xfId="1685"/>
    <cellStyle name="HEADING1 12" xfId="1686"/>
    <cellStyle name="HEADING1 13" xfId="1687"/>
    <cellStyle name="HEADING1 14" xfId="1688"/>
    <cellStyle name="HEADING1 15" xfId="1689"/>
    <cellStyle name="HEADING1 16" xfId="1690"/>
    <cellStyle name="HEADING1 17" xfId="1691"/>
    <cellStyle name="HEADING1 18" xfId="1692"/>
    <cellStyle name="HEADING1 19" xfId="1693"/>
    <cellStyle name="HEADING1 2" xfId="1694"/>
    <cellStyle name="HEADING1 2 2" xfId="1695"/>
    <cellStyle name="HEADING1 2 2 2" xfId="1696"/>
    <cellStyle name="HEADING1 2 2 2 2" xfId="1697"/>
    <cellStyle name="HEADING1 2 2 3" xfId="1698"/>
    <cellStyle name="HEADING1 2 3" xfId="1699"/>
    <cellStyle name="HEADING1 2 3 2" xfId="1700"/>
    <cellStyle name="HEADING1 2 3 2 2" xfId="1701"/>
    <cellStyle name="HEADING1 2 3 3" xfId="1702"/>
    <cellStyle name="HEADING1 2 4" xfId="1703"/>
    <cellStyle name="HEADING1 2 4 2" xfId="1704"/>
    <cellStyle name="HEADING1 2 4 2 2" xfId="1705"/>
    <cellStyle name="HEADING1 2 4 3" xfId="1706"/>
    <cellStyle name="HEADING1 2 5" xfId="1707"/>
    <cellStyle name="HEADING1 2 5 2" xfId="1708"/>
    <cellStyle name="HEADING1 2 6" xfId="1709"/>
    <cellStyle name="HEADING1 20" xfId="1710"/>
    <cellStyle name="HEADING1 3" xfId="1711"/>
    <cellStyle name="HEADING1 3 2" xfId="1712"/>
    <cellStyle name="HEADING1 3 2 2" xfId="1713"/>
    <cellStyle name="HEADING1 3 2 2 2" xfId="1714"/>
    <cellStyle name="HEADING1 3 2 2 2 2" xfId="1715"/>
    <cellStyle name="HEADING1 3 2 2 3" xfId="1716"/>
    <cellStyle name="HEADING1 3 2 3" xfId="1717"/>
    <cellStyle name="HEADING1 3 2 3 2" xfId="1718"/>
    <cellStyle name="HEADING1 3 2 4" xfId="1719"/>
    <cellStyle name="HEADING1 3 3" xfId="1720"/>
    <cellStyle name="HEADING1 3 3 2" xfId="1721"/>
    <cellStyle name="HEADING1 3 3 2 2" xfId="1722"/>
    <cellStyle name="HEADING1 3 3 3" xfId="1723"/>
    <cellStyle name="HEADING1 3 4" xfId="1724"/>
    <cellStyle name="HEADING1 3 4 2" xfId="1725"/>
    <cellStyle name="HEADING1 3 4 2 2" xfId="1726"/>
    <cellStyle name="HEADING1 3 4 3" xfId="1727"/>
    <cellStyle name="HEADING1 3 5" xfId="1728"/>
    <cellStyle name="HEADING1 3 5 2" xfId="1729"/>
    <cellStyle name="HEADING1 3 6" xfId="1730"/>
    <cellStyle name="HEADING1 4" xfId="1731"/>
    <cellStyle name="HEADING1 4 2" xfId="1732"/>
    <cellStyle name="HEADING1 4 2 2" xfId="1733"/>
    <cellStyle name="HEADING1 4 3" xfId="1734"/>
    <cellStyle name="HEADING1 5" xfId="1735"/>
    <cellStyle name="HEADING1 5 2" xfId="1736"/>
    <cellStyle name="HEADING1 5 2 2" xfId="1737"/>
    <cellStyle name="HEADING1 5 2 2 2" xfId="1738"/>
    <cellStyle name="HEADING1 5 2 3" xfId="1739"/>
    <cellStyle name="HEADING1 5 3" xfId="1740"/>
    <cellStyle name="HEADING1 5 3 2" xfId="1741"/>
    <cellStyle name="HEADING1 5 4" xfId="1742"/>
    <cellStyle name="HEADING1 6" xfId="1743"/>
    <cellStyle name="HEADING1 6 2" xfId="1744"/>
    <cellStyle name="HEADING1 6 2 2" xfId="1745"/>
    <cellStyle name="HEADING1 6 3" xfId="1746"/>
    <cellStyle name="HEADING1 7" xfId="1747"/>
    <cellStyle name="Heading1 7 2" xfId="1748"/>
    <cellStyle name="HEADING1 7 2 2" xfId="1749"/>
    <cellStyle name="Heading1 7 2 3" xfId="1750"/>
    <cellStyle name="Heading1 7 2 4" xfId="1751"/>
    <cellStyle name="Heading1 8" xfId="1752"/>
    <cellStyle name="HEADING1 8 2" xfId="1753"/>
    <cellStyle name="Heading1 8 3" xfId="1754"/>
    <cellStyle name="Heading1 8 4" xfId="1755"/>
    <cellStyle name="Heading1 9" xfId="1756"/>
    <cellStyle name="Heading1 9 2" xfId="1757"/>
    <cellStyle name="HEADING2" xfId="1758"/>
    <cellStyle name="HEADING2 2" xfId="1759"/>
    <cellStyle name="HEADING2 2 2" xfId="1760"/>
    <cellStyle name="Heading2 3" xfId="1761"/>
    <cellStyle name="Heading2 3 2" xfId="1762"/>
    <cellStyle name="Heading2 4" xfId="1763"/>
    <cellStyle name="Heading2 4 2" xfId="1764"/>
    <cellStyle name="Heading2 5" xfId="1765"/>
    <cellStyle name="Heading2 5 2" xfId="1766"/>
    <cellStyle name="Heading2 6" xfId="1767"/>
    <cellStyle name="Heading2 6 2" xfId="1768"/>
    <cellStyle name="Heading2 7" xfId="1769"/>
    <cellStyle name="Heading2 7 2" xfId="1770"/>
    <cellStyle name="Hyperlink 2" xfId="1771"/>
    <cellStyle name="Input" xfId="1772" builtinId="20" customBuiltin="1"/>
    <cellStyle name="Input 2" xfId="1773"/>
    <cellStyle name="Input 3" xfId="1774"/>
    <cellStyle name="Input 4" xfId="1775"/>
    <cellStyle name="Input 5" xfId="1776"/>
    <cellStyle name="Linked Cell" xfId="1777" builtinId="24" customBuiltin="1"/>
    <cellStyle name="Linked Cell 2" xfId="1778"/>
    <cellStyle name="Linked Cell 3" xfId="1779"/>
    <cellStyle name="Linked Cell 4" xfId="1780"/>
    <cellStyle name="Linked Cell 5" xfId="1781"/>
    <cellStyle name="Neutral" xfId="1782" builtinId="28" customBuiltin="1"/>
    <cellStyle name="Neutral 2" xfId="1783"/>
    <cellStyle name="Neutral 3" xfId="1784"/>
    <cellStyle name="Neutral 4" xfId="1785"/>
    <cellStyle name="Neutral 5" xfId="1786"/>
    <cellStyle name="Normal" xfId="0" builtinId="0"/>
    <cellStyle name="Normal 10" xfId="1787"/>
    <cellStyle name="Normal 10 2" xfId="1788"/>
    <cellStyle name="Normal 10 2 2" xfId="1789"/>
    <cellStyle name="Normal 10 3" xfId="1790"/>
    <cellStyle name="Normal 10 3 2" xfId="1791"/>
    <cellStyle name="Normal 10 3 3" xfId="1792"/>
    <cellStyle name="Normal 11" xfId="1793"/>
    <cellStyle name="Normal 11 2" xfId="1794"/>
    <cellStyle name="Normal 11 2 2" xfId="1795"/>
    <cellStyle name="Normal 11 3" xfId="1796"/>
    <cellStyle name="Normal 11 4" xfId="1797"/>
    <cellStyle name="Normal 11 4 2" xfId="1798"/>
    <cellStyle name="Normal 11 5" xfId="1799"/>
    <cellStyle name="Normal 12" xfId="1800"/>
    <cellStyle name="Normal 12 2" xfId="1801"/>
    <cellStyle name="Normal 12 3" xfId="1802"/>
    <cellStyle name="Normal 13" xfId="1803"/>
    <cellStyle name="Normal 13 2" xfId="1804"/>
    <cellStyle name="Normal 13 2 2" xfId="1805"/>
    <cellStyle name="Normal 13 3" xfId="1806"/>
    <cellStyle name="Normal 13 4" xfId="1807"/>
    <cellStyle name="Normal 13 5" xfId="1808"/>
    <cellStyle name="Normal 13 6" xfId="1809"/>
    <cellStyle name="Normal 14" xfId="1810"/>
    <cellStyle name="Normal 14 2" xfId="1811"/>
    <cellStyle name="Normal 14 3" xfId="1812"/>
    <cellStyle name="Normal 14 4" xfId="1813"/>
    <cellStyle name="Normal 15" xfId="1814"/>
    <cellStyle name="Normal 15 2" xfId="1815"/>
    <cellStyle name="Normal 15 3" xfId="1816"/>
    <cellStyle name="Normal 15 4" xfId="1817"/>
    <cellStyle name="Normal 16" xfId="1818"/>
    <cellStyle name="Normal 16 2" xfId="1819"/>
    <cellStyle name="Normal 16 3" xfId="1820"/>
    <cellStyle name="Normal 17" xfId="1821"/>
    <cellStyle name="Normal 17 2" xfId="1822"/>
    <cellStyle name="Normal 18" xfId="1823"/>
    <cellStyle name="Normal 18 2" xfId="1824"/>
    <cellStyle name="Normal 19" xfId="1825"/>
    <cellStyle name="Normal 2" xfId="1826"/>
    <cellStyle name="Normal 2 10" xfId="1827"/>
    <cellStyle name="Normal 2 10 2" xfId="1828"/>
    <cellStyle name="Normal 2 10 3" xfId="1829"/>
    <cellStyle name="Normal 2 11" xfId="1830"/>
    <cellStyle name="Normal 2 12" xfId="1831"/>
    <cellStyle name="Normal 2 13" xfId="1832"/>
    <cellStyle name="Normal 2 14" xfId="1833"/>
    <cellStyle name="Normal 2 15" xfId="1834"/>
    <cellStyle name="Normal 2 16" xfId="1835"/>
    <cellStyle name="Normal 2 17" xfId="1836"/>
    <cellStyle name="Normal 2 18" xfId="1837"/>
    <cellStyle name="Normal 2 19" xfId="1838"/>
    <cellStyle name="Normal 2 2" xfId="1839"/>
    <cellStyle name="Normal 2 2 2" xfId="1840"/>
    <cellStyle name="Normal 2 2 2 2" xfId="1841"/>
    <cellStyle name="Normal 2 2 2 2 2" xfId="1842"/>
    <cellStyle name="Normal 2 2 2 2 2 2" xfId="1843"/>
    <cellStyle name="Normal 2 2 2 2 3" xfId="1844"/>
    <cellStyle name="Normal 2 2 3" xfId="1845"/>
    <cellStyle name="Normal 2 2 3 2" xfId="1846"/>
    <cellStyle name="Normal 2 2 3 2 2" xfId="1847"/>
    <cellStyle name="Normal 2 2 3 3" xfId="1848"/>
    <cellStyle name="Normal 2 2 4" xfId="1849"/>
    <cellStyle name="Normal 2 2 5" xfId="1850"/>
    <cellStyle name="Normal 2 2_AM 3 and Mitchell NBV forecast DRAFT 9-24" xfId="1851"/>
    <cellStyle name="Normal 2 20" xfId="1852"/>
    <cellStyle name="Normal 2 21" xfId="1853"/>
    <cellStyle name="Normal 2 22" xfId="1854"/>
    <cellStyle name="Normal 2 22 2" xfId="1855"/>
    <cellStyle name="Normal 2 23" xfId="1856"/>
    <cellStyle name="Normal 2 23 2" xfId="1857"/>
    <cellStyle name="Normal 2 24" xfId="1858"/>
    <cellStyle name="Normal 2 24 2" xfId="1859"/>
    <cellStyle name="Normal 2 25" xfId="1860"/>
    <cellStyle name="Normal 2 26" xfId="1861"/>
    <cellStyle name="Normal 2 27" xfId="1862"/>
    <cellStyle name="Normal 2 28" xfId="1863"/>
    <cellStyle name="Normal 2 29" xfId="1864"/>
    <cellStyle name="Normal 2 3" xfId="1865"/>
    <cellStyle name="Normal 2 3 2" xfId="1866"/>
    <cellStyle name="Normal 2 3 3" xfId="1867"/>
    <cellStyle name="Normal 2 3 3 2" xfId="1868"/>
    <cellStyle name="Normal 2 3 4" xfId="1869"/>
    <cellStyle name="Normal 2 30" xfId="1870"/>
    <cellStyle name="Normal 2 31" xfId="1871"/>
    <cellStyle name="Normal 2 32" xfId="1872"/>
    <cellStyle name="Normal 2 33" xfId="1873"/>
    <cellStyle name="Normal 2 34" xfId="1874"/>
    <cellStyle name="Normal 2 35" xfId="1875"/>
    <cellStyle name="Normal 2 36" xfId="1876"/>
    <cellStyle name="Normal 2 37" xfId="1877"/>
    <cellStyle name="Normal 2 38" xfId="1878"/>
    <cellStyle name="Normal 2 39" xfId="1879"/>
    <cellStyle name="Normal 2 4" xfId="1880"/>
    <cellStyle name="Normal 2 4 2" xfId="1881"/>
    <cellStyle name="Normal 2 4 3" xfId="1882"/>
    <cellStyle name="Normal 2 4 4" xfId="1883"/>
    <cellStyle name="Normal 2 5" xfId="1884"/>
    <cellStyle name="Normal 2 5 2" xfId="1885"/>
    <cellStyle name="Normal 2 5 3" xfId="1886"/>
    <cellStyle name="Normal 2 5 4" xfId="1887"/>
    <cellStyle name="Normal 2 6" xfId="1888"/>
    <cellStyle name="Normal 2 6 2" xfId="1889"/>
    <cellStyle name="Normal 2 6 2 2" xfId="1890"/>
    <cellStyle name="Normal 2 6 2 2 2" xfId="1891"/>
    <cellStyle name="Normal 2 6 2 3" xfId="1892"/>
    <cellStyle name="Normal 2 6 3" xfId="1893"/>
    <cellStyle name="Normal 2 6 4" xfId="1894"/>
    <cellStyle name="Normal 2 6 4 2" xfId="1895"/>
    <cellStyle name="Normal 2 6 5" xfId="1896"/>
    <cellStyle name="Normal 2 7" xfId="1897"/>
    <cellStyle name="Normal 2 8" xfId="1898"/>
    <cellStyle name="Normal 2 8 2" xfId="1899"/>
    <cellStyle name="Normal 2 8 3" xfId="1900"/>
    <cellStyle name="Normal 2 9" xfId="1901"/>
    <cellStyle name="Normal 2_3 Company Case Comparisons v12-8-11" xfId="1902"/>
    <cellStyle name="Normal 20" xfId="1903"/>
    <cellStyle name="Normal 21" xfId="1904"/>
    <cellStyle name="Normal 3" xfId="1905"/>
    <cellStyle name="Normal 3 2" xfId="1906"/>
    <cellStyle name="Normal 3 2 2" xfId="1907"/>
    <cellStyle name="Normal 3 2 2 2" xfId="1908"/>
    <cellStyle name="Normal 3 2 2 2 2" xfId="1909"/>
    <cellStyle name="Normal 3 2 3" xfId="1910"/>
    <cellStyle name="Normal 3 2 3 2" xfId="1911"/>
    <cellStyle name="Normal 3 3" xfId="1912"/>
    <cellStyle name="Normal 3 3 2" xfId="1913"/>
    <cellStyle name="Normal 3 3 2 2" xfId="1914"/>
    <cellStyle name="Normal 3 3 3" xfId="1915"/>
    <cellStyle name="Normal 3 4" xfId="1916"/>
    <cellStyle name="Normal 3 4 2" xfId="1917"/>
    <cellStyle name="Normal 3 4 2 2" xfId="1918"/>
    <cellStyle name="Normal 3 4 3" xfId="1919"/>
    <cellStyle name="Normal 3 4 3 2" xfId="1920"/>
    <cellStyle name="Normal 3 4 3 3" xfId="1921"/>
    <cellStyle name="Normal 3 4 4" xfId="1922"/>
    <cellStyle name="Normal 3 5" xfId="1923"/>
    <cellStyle name="Normal 3 5 2" xfId="1924"/>
    <cellStyle name="Normal 3 5 2 2" xfId="1925"/>
    <cellStyle name="Normal 3 5 3" xfId="1926"/>
    <cellStyle name="Normal 3 5 4" xfId="1927"/>
    <cellStyle name="Normal 3 6" xfId="1928"/>
    <cellStyle name="Normal 3 6 2" xfId="1929"/>
    <cellStyle name="Normal 3 6 3" xfId="1930"/>
    <cellStyle name="Normal 3 7" xfId="1931"/>
    <cellStyle name="Normal 3_Amos 3 Forecast" xfId="1932"/>
    <cellStyle name="Normal 4" xfId="1933"/>
    <cellStyle name="Normal 4 2" xfId="1934"/>
    <cellStyle name="Normal 4 2 2" xfId="1935"/>
    <cellStyle name="Normal 4 2 2 2" xfId="1936"/>
    <cellStyle name="Normal 4 3" xfId="1937"/>
    <cellStyle name="Normal 4 3 2" xfId="1938"/>
    <cellStyle name="Normal 4 3 2 2" xfId="1939"/>
    <cellStyle name="Normal 4 3 2 2 2" xfId="1940"/>
    <cellStyle name="Normal 4 3 3" xfId="1941"/>
    <cellStyle name="Normal 4 3 3 2" xfId="1942"/>
    <cellStyle name="Normal 4 3_AM 3 and Mitchell NBV forecast DRAFT 9-24" xfId="1943"/>
    <cellStyle name="Normal 4 4" xfId="1944"/>
    <cellStyle name="Normal 4 4 2" xfId="1945"/>
    <cellStyle name="Normal 4 4 2 2" xfId="1946"/>
    <cellStyle name="Normal 4 5" xfId="1947"/>
    <cellStyle name="Normal 4 5 2" xfId="1948"/>
    <cellStyle name="Normal 4 5 2 2" xfId="1949"/>
    <cellStyle name="Normal 4 6" xfId="1950"/>
    <cellStyle name="Normal 4 6 2" xfId="1951"/>
    <cellStyle name="Normal 4 7" xfId="1952"/>
    <cellStyle name="Normal 4_AM 3 and Mitchell NBV forecast DRAFT 9-24" xfId="1953"/>
    <cellStyle name="Normal 5" xfId="1954"/>
    <cellStyle name="Normal 5 2" xfId="1955"/>
    <cellStyle name="Normal 5 2 2" xfId="1956"/>
    <cellStyle name="Normal 5 2 2 2" xfId="1957"/>
    <cellStyle name="Normal 5 2 2 3" xfId="1958"/>
    <cellStyle name="Normal 5 2 2 4" xfId="1959"/>
    <cellStyle name="Normal 5 2 3" xfId="1960"/>
    <cellStyle name="Normal 5 2 4" xfId="1961"/>
    <cellStyle name="Normal 5 2 5" xfId="1962"/>
    <cellStyle name="Normal 5 2 6" xfId="1963"/>
    <cellStyle name="Normal 5 3" xfId="1964"/>
    <cellStyle name="Normal 5 3 2" xfId="1965"/>
    <cellStyle name="Normal 5 3 3" xfId="1966"/>
    <cellStyle name="Normal 5 4" xfId="1967"/>
    <cellStyle name="Normal 5 5" xfId="1968"/>
    <cellStyle name="Normal 5_Amos 3 Forecast" xfId="1969"/>
    <cellStyle name="Normal 6" xfId="1970"/>
    <cellStyle name="Normal 6 2" xfId="1971"/>
    <cellStyle name="Normal 6 2 2" xfId="1972"/>
    <cellStyle name="Normal 6 2 2 2" xfId="1973"/>
    <cellStyle name="Normal 6 3" xfId="1974"/>
    <cellStyle name="Normal 6 3 2" xfId="1975"/>
    <cellStyle name="Normal 6 3 2 2" xfId="1976"/>
    <cellStyle name="Normal 7" xfId="1977"/>
    <cellStyle name="Normal 7 2" xfId="1978"/>
    <cellStyle name="Normal 7 2 2" xfId="1979"/>
    <cellStyle name="Normal 7 2 2 2" xfId="1980"/>
    <cellStyle name="Normal 7 3" xfId="1981"/>
    <cellStyle name="Normal 7 3 2" xfId="1982"/>
    <cellStyle name="Normal 8" xfId="1983"/>
    <cellStyle name="Normal 8 2" xfId="1984"/>
    <cellStyle name="Normal 8 2 2" xfId="1985"/>
    <cellStyle name="Normal 8 2 2 2" xfId="1986"/>
    <cellStyle name="Normal 8 2 3" xfId="1987"/>
    <cellStyle name="Normal 8 3" xfId="1988"/>
    <cellStyle name="Normal 8 3 2" xfId="1989"/>
    <cellStyle name="Normal 8 3 3" xfId="1990"/>
    <cellStyle name="Normal 8 4" xfId="1991"/>
    <cellStyle name="Normal 8 4 2" xfId="1992"/>
    <cellStyle name="Normal 9" xfId="1993"/>
    <cellStyle name="Normal 9 2" xfId="1994"/>
    <cellStyle name="Normal 9 2 2" xfId="1995"/>
    <cellStyle name="Normal 9 2 3" xfId="1996"/>
    <cellStyle name="Note" xfId="1997" builtinId="10" customBuiltin="1"/>
    <cellStyle name="Note 10" xfId="1998"/>
    <cellStyle name="Note 11" xfId="1999"/>
    <cellStyle name="Note 12" xfId="2000"/>
    <cellStyle name="Note 13" xfId="2001"/>
    <cellStyle name="Note 14" xfId="2002"/>
    <cellStyle name="Note 15" xfId="2003"/>
    <cellStyle name="Note 16" xfId="2004"/>
    <cellStyle name="Note 17" xfId="2005"/>
    <cellStyle name="Note 18" xfId="2006"/>
    <cellStyle name="Note 19" xfId="2007"/>
    <cellStyle name="Note 2" xfId="2008"/>
    <cellStyle name="Note 2 2" xfId="2009"/>
    <cellStyle name="Note 2 3" xfId="2010"/>
    <cellStyle name="Note 2 4" xfId="2011"/>
    <cellStyle name="Note 2 4 10" xfId="2012"/>
    <cellStyle name="Note 2 4 11" xfId="2013"/>
    <cellStyle name="Note 2 4 12" xfId="2014"/>
    <cellStyle name="Note 2 4 13" xfId="2015"/>
    <cellStyle name="Note 2 4 14" xfId="2016"/>
    <cellStyle name="Note 2 4 15" xfId="2017"/>
    <cellStyle name="Note 2 4 16" xfId="2018"/>
    <cellStyle name="Note 2 4 17" xfId="2019"/>
    <cellStyle name="Note 2 4 18" xfId="2020"/>
    <cellStyle name="Note 2 4 19" xfId="2021"/>
    <cellStyle name="Note 2 4 2" xfId="2022"/>
    <cellStyle name="Note 2 4 2 2" xfId="2023"/>
    <cellStyle name="Note 2 4 20" xfId="2024"/>
    <cellStyle name="Note 2 4 3" xfId="2025"/>
    <cellStyle name="Note 2 4 3 10" xfId="2026"/>
    <cellStyle name="Note 2 4 3 11" xfId="2027"/>
    <cellStyle name="Note 2 4 3 12" xfId="2028"/>
    <cellStyle name="Note 2 4 3 2" xfId="2029"/>
    <cellStyle name="Note 2 4 3 3" xfId="2030"/>
    <cellStyle name="Note 2 4 3 4" xfId="2031"/>
    <cellStyle name="Note 2 4 3 5" xfId="2032"/>
    <cellStyle name="Note 2 4 3 6" xfId="2033"/>
    <cellStyle name="Note 2 4 3 7" xfId="2034"/>
    <cellStyle name="Note 2 4 3 8" xfId="2035"/>
    <cellStyle name="Note 2 4 3 9" xfId="2036"/>
    <cellStyle name="Note 2 4 4" xfId="2037"/>
    <cellStyle name="Note 2 4 4 2" xfId="2038"/>
    <cellStyle name="Note 2 4 5" xfId="2039"/>
    <cellStyle name="Note 2 4 6" xfId="2040"/>
    <cellStyle name="Note 2 4 7" xfId="2041"/>
    <cellStyle name="Note 2 4 8" xfId="2042"/>
    <cellStyle name="Note 2 4 9" xfId="2043"/>
    <cellStyle name="Note 20" xfId="2044"/>
    <cellStyle name="Note 21" xfId="2045"/>
    <cellStyle name="Note 22" xfId="2046"/>
    <cellStyle name="Note 23" xfId="2047"/>
    <cellStyle name="Note 24" xfId="2048"/>
    <cellStyle name="Note 3" xfId="2049"/>
    <cellStyle name="Note 4" xfId="2050"/>
    <cellStyle name="Note 4 10" xfId="2051"/>
    <cellStyle name="Note 4 11" xfId="2052"/>
    <cellStyle name="Note 4 12" xfId="2053"/>
    <cellStyle name="Note 4 13" xfId="2054"/>
    <cellStyle name="Note 4 14" xfId="2055"/>
    <cellStyle name="Note 4 15" xfId="2056"/>
    <cellStyle name="Note 4 16" xfId="2057"/>
    <cellStyle name="Note 4 17" xfId="2058"/>
    <cellStyle name="Note 4 18" xfId="2059"/>
    <cellStyle name="Note 4 19" xfId="2060"/>
    <cellStyle name="Note 4 2" xfId="2061"/>
    <cellStyle name="Note 4 2 2" xfId="2062"/>
    <cellStyle name="Note 4 20" xfId="2063"/>
    <cellStyle name="Note 4 3" xfId="2064"/>
    <cellStyle name="Note 4 3 10" xfId="2065"/>
    <cellStyle name="Note 4 3 11" xfId="2066"/>
    <cellStyle name="Note 4 3 12" xfId="2067"/>
    <cellStyle name="Note 4 3 2" xfId="2068"/>
    <cellStyle name="Note 4 3 3" xfId="2069"/>
    <cellStyle name="Note 4 3 4" xfId="2070"/>
    <cellStyle name="Note 4 3 5" xfId="2071"/>
    <cellStyle name="Note 4 3 6" xfId="2072"/>
    <cellStyle name="Note 4 3 7" xfId="2073"/>
    <cellStyle name="Note 4 3 8" xfId="2074"/>
    <cellStyle name="Note 4 3 9" xfId="2075"/>
    <cellStyle name="Note 4 4" xfId="2076"/>
    <cellStyle name="Note 4 4 2" xfId="2077"/>
    <cellStyle name="Note 4 5" xfId="2078"/>
    <cellStyle name="Note 4 6" xfId="2079"/>
    <cellStyle name="Note 4 7" xfId="2080"/>
    <cellStyle name="Note 4 8" xfId="2081"/>
    <cellStyle name="Note 4 9" xfId="2082"/>
    <cellStyle name="Note 5" xfId="2083"/>
    <cellStyle name="Note 5 10" xfId="2084"/>
    <cellStyle name="Note 5 11" xfId="2085"/>
    <cellStyle name="Note 5 12" xfId="2086"/>
    <cellStyle name="Note 5 2" xfId="2087"/>
    <cellStyle name="Note 5 3" xfId="2088"/>
    <cellStyle name="Note 5 4" xfId="2089"/>
    <cellStyle name="Note 5 5" xfId="2090"/>
    <cellStyle name="Note 5 6" xfId="2091"/>
    <cellStyle name="Note 5 7" xfId="2092"/>
    <cellStyle name="Note 5 8" xfId="2093"/>
    <cellStyle name="Note 5 9" xfId="2094"/>
    <cellStyle name="Note 6" xfId="2095"/>
    <cellStyle name="Note 6 2" xfId="2096"/>
    <cellStyle name="Note 6 3" xfId="2097"/>
    <cellStyle name="Note 6 4" xfId="2098"/>
    <cellStyle name="Note 6 5" xfId="2099"/>
    <cellStyle name="Note 6 6" xfId="2100"/>
    <cellStyle name="Note 6 7" xfId="2101"/>
    <cellStyle name="Note 7" xfId="2102"/>
    <cellStyle name="Note 8" xfId="2103"/>
    <cellStyle name="Note 9" xfId="2104"/>
    <cellStyle name="NotesFooter" xfId="2105"/>
    <cellStyle name="NotesFooter 2" xfId="2106"/>
    <cellStyle name="NotesHeader" xfId="2107"/>
    <cellStyle name="NotesHeader 2" xfId="2108"/>
    <cellStyle name="NotesHeader 2 2" xfId="2109"/>
    <cellStyle name="NotesHeader 3" xfId="2110"/>
    <cellStyle name="NotesHeader_AM 3 and Mitchell NBV forecast DRAFT 9-24" xfId="2111"/>
    <cellStyle name="ntec" xfId="2112"/>
    <cellStyle name="Output" xfId="2113" builtinId="21" customBuiltin="1"/>
    <cellStyle name="Output 2" xfId="2114"/>
    <cellStyle name="Output 3" xfId="2115"/>
    <cellStyle name="Output 4" xfId="2116"/>
    <cellStyle name="Output 5" xfId="2117"/>
    <cellStyle name="Percen - Style1" xfId="2118"/>
    <cellStyle name="Percen - Style1 2" xfId="2119"/>
    <cellStyle name="Percen - Style2" xfId="2120"/>
    <cellStyle name="Percent" xfId="2807" builtinId="5"/>
    <cellStyle name="Percent 10" xfId="2121"/>
    <cellStyle name="Percent 10 2" xfId="2122"/>
    <cellStyle name="Percent 10 3" xfId="2123"/>
    <cellStyle name="Percent 11" xfId="2124"/>
    <cellStyle name="Percent 11 10" xfId="2125"/>
    <cellStyle name="Percent 11 11" xfId="2126"/>
    <cellStyle name="Percent 11 12" xfId="2127"/>
    <cellStyle name="Percent 11 13" xfId="2128"/>
    <cellStyle name="Percent 11 14" xfId="2129"/>
    <cellStyle name="Percent 11 15" xfId="2130"/>
    <cellStyle name="Percent 11 16" xfId="2131"/>
    <cellStyle name="Percent 11 17" xfId="2132"/>
    <cellStyle name="Percent 11 18" xfId="2133"/>
    <cellStyle name="Percent 11 19" xfId="2134"/>
    <cellStyle name="Percent 11 2" xfId="2135"/>
    <cellStyle name="Percent 11 20" xfId="2136"/>
    <cellStyle name="Percent 11 21" xfId="2137"/>
    <cellStyle name="Percent 11 22" xfId="2138"/>
    <cellStyle name="Percent 11 23" xfId="2139"/>
    <cellStyle name="Percent 11 24" xfId="2140"/>
    <cellStyle name="Percent 11 25" xfId="2141"/>
    <cellStyle name="Percent 11 3" xfId="2142"/>
    <cellStyle name="Percent 11 3 10" xfId="2143"/>
    <cellStyle name="Percent 11 3 11" xfId="2144"/>
    <cellStyle name="Percent 11 3 12" xfId="2145"/>
    <cellStyle name="Percent 11 3 13" xfId="2146"/>
    <cellStyle name="Percent 11 3 14" xfId="2147"/>
    <cellStyle name="Percent 11 3 15" xfId="2148"/>
    <cellStyle name="Percent 11 3 16" xfId="2149"/>
    <cellStyle name="Percent 11 3 17" xfId="2150"/>
    <cellStyle name="Percent 11 3 18" xfId="2151"/>
    <cellStyle name="Percent 11 3 19" xfId="2152"/>
    <cellStyle name="Percent 11 3 2" xfId="2153"/>
    <cellStyle name="Percent 11 3 2 2" xfId="2154"/>
    <cellStyle name="Percent 11 3 20" xfId="2155"/>
    <cellStyle name="Percent 11 3 3" xfId="2156"/>
    <cellStyle name="Percent 11 3 3 10" xfId="2157"/>
    <cellStyle name="Percent 11 3 3 11" xfId="2158"/>
    <cellStyle name="Percent 11 3 3 12" xfId="2159"/>
    <cellStyle name="Percent 11 3 3 2" xfId="2160"/>
    <cellStyle name="Percent 11 3 3 3" xfId="2161"/>
    <cellStyle name="Percent 11 3 3 4" xfId="2162"/>
    <cellStyle name="Percent 11 3 3 5" xfId="2163"/>
    <cellStyle name="Percent 11 3 3 6" xfId="2164"/>
    <cellStyle name="Percent 11 3 3 7" xfId="2165"/>
    <cellStyle name="Percent 11 3 3 8" xfId="2166"/>
    <cellStyle name="Percent 11 3 3 9" xfId="2167"/>
    <cellStyle name="Percent 11 3 4" xfId="2168"/>
    <cellStyle name="Percent 11 3 4 2" xfId="2169"/>
    <cellStyle name="Percent 11 3 5" xfId="2170"/>
    <cellStyle name="Percent 11 3 6" xfId="2171"/>
    <cellStyle name="Percent 11 3 7" xfId="2172"/>
    <cellStyle name="Percent 11 3 8" xfId="2173"/>
    <cellStyle name="Percent 11 3 9" xfId="2174"/>
    <cellStyle name="Percent 11 4" xfId="2175"/>
    <cellStyle name="Percent 11 4 2" xfId="2176"/>
    <cellStyle name="Percent 11 5" xfId="2177"/>
    <cellStyle name="Percent 11 5 2" xfId="2178"/>
    <cellStyle name="Percent 11 6" xfId="2179"/>
    <cellStyle name="Percent 11 6 2" xfId="2180"/>
    <cellStyle name="Percent 11 7" xfId="2181"/>
    <cellStyle name="Percent 11 7 10" xfId="2182"/>
    <cellStyle name="Percent 11 7 11" xfId="2183"/>
    <cellStyle name="Percent 11 7 12" xfId="2184"/>
    <cellStyle name="Percent 11 7 2" xfId="2185"/>
    <cellStyle name="Percent 11 7 3" xfId="2186"/>
    <cellStyle name="Percent 11 7 4" xfId="2187"/>
    <cellStyle name="Percent 11 7 5" xfId="2188"/>
    <cellStyle name="Percent 11 7 6" xfId="2189"/>
    <cellStyle name="Percent 11 7 7" xfId="2190"/>
    <cellStyle name="Percent 11 7 8" xfId="2191"/>
    <cellStyle name="Percent 11 7 9" xfId="2192"/>
    <cellStyle name="Percent 11 8" xfId="2193"/>
    <cellStyle name="Percent 11 9" xfId="2194"/>
    <cellStyle name="Percent 12" xfId="2195"/>
    <cellStyle name="Percent 12 2" xfId="2196"/>
    <cellStyle name="Percent 12 2 2" xfId="2197"/>
    <cellStyle name="Percent 12 2 2 2" xfId="2198"/>
    <cellStyle name="Percent 12 2 3" xfId="2199"/>
    <cellStyle name="Percent 12 3" xfId="2200"/>
    <cellStyle name="Percent 12 3 2" xfId="2201"/>
    <cellStyle name="Percent 12 4" xfId="2202"/>
    <cellStyle name="Percent 13" xfId="2203"/>
    <cellStyle name="Percent 13 2" xfId="2204"/>
    <cellStyle name="Percent 13 2 2" xfId="2205"/>
    <cellStyle name="Percent 13 2 2 2" xfId="2206"/>
    <cellStyle name="Percent 13 2 3" xfId="2207"/>
    <cellStyle name="Percent 13 3" xfId="2208"/>
    <cellStyle name="Percent 13 4" xfId="2209"/>
    <cellStyle name="Percent 13 4 2" xfId="2210"/>
    <cellStyle name="Percent 13 5" xfId="2211"/>
    <cellStyle name="Percent 14" xfId="2212"/>
    <cellStyle name="Percent 14 2" xfId="2213"/>
    <cellStyle name="Percent 14 2 2" xfId="2214"/>
    <cellStyle name="Percent 14 3" xfId="2215"/>
    <cellStyle name="Percent 15" xfId="2216"/>
    <cellStyle name="Percent 15 2" xfId="2217"/>
    <cellStyle name="Percent 15 2 2" xfId="2218"/>
    <cellStyle name="Percent 15 3" xfId="2219"/>
    <cellStyle name="Percent 16" xfId="2220"/>
    <cellStyle name="Percent 16 10" xfId="2221"/>
    <cellStyle name="Percent 16 11" xfId="2222"/>
    <cellStyle name="Percent 16 12" xfId="2223"/>
    <cellStyle name="Percent 16 13" xfId="2224"/>
    <cellStyle name="Percent 16 14" xfId="2225"/>
    <cellStyle name="Percent 16 15" xfId="2226"/>
    <cellStyle name="Percent 16 16" xfId="2227"/>
    <cellStyle name="Percent 16 17" xfId="2228"/>
    <cellStyle name="Percent 16 18" xfId="2229"/>
    <cellStyle name="Percent 16 19" xfId="2230"/>
    <cellStyle name="Percent 16 2" xfId="2231"/>
    <cellStyle name="Percent 16 2 2" xfId="2232"/>
    <cellStyle name="Percent 16 20" xfId="2233"/>
    <cellStyle name="Percent 16 3" xfId="2234"/>
    <cellStyle name="Percent 16 3 10" xfId="2235"/>
    <cellStyle name="Percent 16 3 11" xfId="2236"/>
    <cellStyle name="Percent 16 3 12" xfId="2237"/>
    <cellStyle name="Percent 16 3 2" xfId="2238"/>
    <cellStyle name="Percent 16 3 3" xfId="2239"/>
    <cellStyle name="Percent 16 3 4" xfId="2240"/>
    <cellStyle name="Percent 16 3 5" xfId="2241"/>
    <cellStyle name="Percent 16 3 6" xfId="2242"/>
    <cellStyle name="Percent 16 3 7" xfId="2243"/>
    <cellStyle name="Percent 16 3 8" xfId="2244"/>
    <cellStyle name="Percent 16 3 9" xfId="2245"/>
    <cellStyle name="Percent 16 4" xfId="2246"/>
    <cellStyle name="Percent 16 4 2" xfId="2247"/>
    <cellStyle name="Percent 16 5" xfId="2248"/>
    <cellStyle name="Percent 16 6" xfId="2249"/>
    <cellStyle name="Percent 16 7" xfId="2250"/>
    <cellStyle name="Percent 16 8" xfId="2251"/>
    <cellStyle name="Percent 16 9" xfId="2252"/>
    <cellStyle name="Percent 17" xfId="2253"/>
    <cellStyle name="Percent 17 10" xfId="2254"/>
    <cellStyle name="Percent 17 11" xfId="2255"/>
    <cellStyle name="Percent 17 12" xfId="2256"/>
    <cellStyle name="Percent 17 2" xfId="2257"/>
    <cellStyle name="Percent 17 3" xfId="2258"/>
    <cellStyle name="Percent 17 4" xfId="2259"/>
    <cellStyle name="Percent 17 5" xfId="2260"/>
    <cellStyle name="Percent 17 6" xfId="2261"/>
    <cellStyle name="Percent 17 7" xfId="2262"/>
    <cellStyle name="Percent 17 8" xfId="2263"/>
    <cellStyle name="Percent 17 9" xfId="2264"/>
    <cellStyle name="Percent 18" xfId="2265"/>
    <cellStyle name="Percent 18 2" xfId="2266"/>
    <cellStyle name="Percent 18 3" xfId="2267"/>
    <cellStyle name="Percent 18 4" xfId="2268"/>
    <cellStyle name="Percent 18 5" xfId="2269"/>
    <cellStyle name="Percent 18 6" xfId="2270"/>
    <cellStyle name="Percent 18 7" xfId="2271"/>
    <cellStyle name="Percent 19" xfId="2272"/>
    <cellStyle name="Percent 2" xfId="2273"/>
    <cellStyle name="Percent 2 2" xfId="2274"/>
    <cellStyle name="Percent 2 2 2" xfId="2275"/>
    <cellStyle name="Percent 2 2 2 2" xfId="2276"/>
    <cellStyle name="Percent 2 2 3" xfId="2277"/>
    <cellStyle name="Percent 2 3" xfId="2278"/>
    <cellStyle name="Percent 2 3 2" xfId="2279"/>
    <cellStyle name="Percent 2 3 2 2" xfId="2280"/>
    <cellStyle name="Percent 2 3 3" xfId="2281"/>
    <cellStyle name="Percent 2 4" xfId="2282"/>
    <cellStyle name="Percent 2 4 2" xfId="2283"/>
    <cellStyle name="Percent 2 4 2 2" xfId="2284"/>
    <cellStyle name="Percent 2 4 3" xfId="2285"/>
    <cellStyle name="Percent 2 5" xfId="2286"/>
    <cellStyle name="Percent 2 5 2" xfId="2287"/>
    <cellStyle name="Percent 2 5 2 10" xfId="2288"/>
    <cellStyle name="Percent 2 5 2 11" xfId="2289"/>
    <cellStyle name="Percent 2 5 2 12" xfId="2290"/>
    <cellStyle name="Percent 2 5 2 13" xfId="2291"/>
    <cellStyle name="Percent 2 5 2 14" xfId="2292"/>
    <cellStyle name="Percent 2 5 2 15" xfId="2293"/>
    <cellStyle name="Percent 2 5 2 16" xfId="2294"/>
    <cellStyle name="Percent 2 5 2 17" xfId="2295"/>
    <cellStyle name="Percent 2 5 2 18" xfId="2296"/>
    <cellStyle name="Percent 2 5 2 19" xfId="2297"/>
    <cellStyle name="Percent 2 5 2 2" xfId="2298"/>
    <cellStyle name="Percent 2 5 2 2 10" xfId="2299"/>
    <cellStyle name="Percent 2 5 2 2 11" xfId="2300"/>
    <cellStyle name="Percent 2 5 2 2 12" xfId="2301"/>
    <cellStyle name="Percent 2 5 2 2 13" xfId="2302"/>
    <cellStyle name="Percent 2 5 2 2 14" xfId="2303"/>
    <cellStyle name="Percent 2 5 2 2 15" xfId="2304"/>
    <cellStyle name="Percent 2 5 2 2 16" xfId="2305"/>
    <cellStyle name="Percent 2 5 2 2 17" xfId="2306"/>
    <cellStyle name="Percent 2 5 2 2 18" xfId="2307"/>
    <cellStyle name="Percent 2 5 2 2 19" xfId="2308"/>
    <cellStyle name="Percent 2 5 2 2 2" xfId="2309"/>
    <cellStyle name="Percent 2 5 2 2 2 2" xfId="2310"/>
    <cellStyle name="Percent 2 5 2 2 20" xfId="2311"/>
    <cellStyle name="Percent 2 5 2 2 3" xfId="2312"/>
    <cellStyle name="Percent 2 5 2 2 3 10" xfId="2313"/>
    <cellStyle name="Percent 2 5 2 2 3 11" xfId="2314"/>
    <cellStyle name="Percent 2 5 2 2 3 12" xfId="2315"/>
    <cellStyle name="Percent 2 5 2 2 3 2" xfId="2316"/>
    <cellStyle name="Percent 2 5 2 2 3 3" xfId="2317"/>
    <cellStyle name="Percent 2 5 2 2 3 4" xfId="2318"/>
    <cellStyle name="Percent 2 5 2 2 3 5" xfId="2319"/>
    <cellStyle name="Percent 2 5 2 2 3 6" xfId="2320"/>
    <cellStyle name="Percent 2 5 2 2 3 7" xfId="2321"/>
    <cellStyle name="Percent 2 5 2 2 3 8" xfId="2322"/>
    <cellStyle name="Percent 2 5 2 2 3 9" xfId="2323"/>
    <cellStyle name="Percent 2 5 2 2 4" xfId="2324"/>
    <cellStyle name="Percent 2 5 2 2 4 2" xfId="2325"/>
    <cellStyle name="Percent 2 5 2 2 5" xfId="2326"/>
    <cellStyle name="Percent 2 5 2 2 6" xfId="2327"/>
    <cellStyle name="Percent 2 5 2 2 7" xfId="2328"/>
    <cellStyle name="Percent 2 5 2 2 8" xfId="2329"/>
    <cellStyle name="Percent 2 5 2 2 9" xfId="2330"/>
    <cellStyle name="Percent 2 5 2 20" xfId="2331"/>
    <cellStyle name="Percent 2 5 2 21" xfId="2332"/>
    <cellStyle name="Percent 2 5 2 22" xfId="2333"/>
    <cellStyle name="Percent 2 5 2 23" xfId="2334"/>
    <cellStyle name="Percent 2 5 2 24" xfId="2335"/>
    <cellStyle name="Percent 2 5 2 25" xfId="2336"/>
    <cellStyle name="Percent 2 5 2 3" xfId="2337"/>
    <cellStyle name="Percent 2 5 2 4" xfId="2338"/>
    <cellStyle name="Percent 2 5 2 5" xfId="2339"/>
    <cellStyle name="Percent 2 5 2 6" xfId="2340"/>
    <cellStyle name="Percent 2 5 2 7" xfId="2341"/>
    <cellStyle name="Percent 2 5 2 7 10" xfId="2342"/>
    <cellStyle name="Percent 2 5 2 7 11" xfId="2343"/>
    <cellStyle name="Percent 2 5 2 7 12" xfId="2344"/>
    <cellStyle name="Percent 2 5 2 7 2" xfId="2345"/>
    <cellStyle name="Percent 2 5 2 7 3" xfId="2346"/>
    <cellStyle name="Percent 2 5 2 7 4" xfId="2347"/>
    <cellStyle name="Percent 2 5 2 7 5" xfId="2348"/>
    <cellStyle name="Percent 2 5 2 7 6" xfId="2349"/>
    <cellStyle name="Percent 2 5 2 7 7" xfId="2350"/>
    <cellStyle name="Percent 2 5 2 7 8" xfId="2351"/>
    <cellStyle name="Percent 2 5 2 7 9" xfId="2352"/>
    <cellStyle name="Percent 2 5 2 8" xfId="2353"/>
    <cellStyle name="Percent 2 5 2 9" xfId="2354"/>
    <cellStyle name="Percent 2 6" xfId="2355"/>
    <cellStyle name="Percent 2 7" xfId="2356"/>
    <cellStyle name="Percent 2 7 10" xfId="2357"/>
    <cellStyle name="Percent 2 7 11" xfId="2358"/>
    <cellStyle name="Percent 2 7 12" xfId="2359"/>
    <cellStyle name="Percent 2 7 13" xfId="2360"/>
    <cellStyle name="Percent 2 7 14" xfId="2361"/>
    <cellStyle name="Percent 2 7 15" xfId="2362"/>
    <cellStyle name="Percent 2 7 16" xfId="2363"/>
    <cellStyle name="Percent 2 7 17" xfId="2364"/>
    <cellStyle name="Percent 2 7 18" xfId="2365"/>
    <cellStyle name="Percent 2 7 19" xfId="2366"/>
    <cellStyle name="Percent 2 7 2" xfId="2367"/>
    <cellStyle name="Percent 2 7 2 2" xfId="2368"/>
    <cellStyle name="Percent 2 7 20" xfId="2369"/>
    <cellStyle name="Percent 2 7 3" xfId="2370"/>
    <cellStyle name="Percent 2 7 3 10" xfId="2371"/>
    <cellStyle name="Percent 2 7 3 11" xfId="2372"/>
    <cellStyle name="Percent 2 7 3 12" xfId="2373"/>
    <cellStyle name="Percent 2 7 3 2" xfId="2374"/>
    <cellStyle name="Percent 2 7 3 3" xfId="2375"/>
    <cellStyle name="Percent 2 7 3 4" xfId="2376"/>
    <cellStyle name="Percent 2 7 3 5" xfId="2377"/>
    <cellStyle name="Percent 2 7 3 6" xfId="2378"/>
    <cellStyle name="Percent 2 7 3 7" xfId="2379"/>
    <cellStyle name="Percent 2 7 3 8" xfId="2380"/>
    <cellStyle name="Percent 2 7 3 9" xfId="2381"/>
    <cellStyle name="Percent 2 7 4" xfId="2382"/>
    <cellStyle name="Percent 2 7 4 2" xfId="2383"/>
    <cellStyle name="Percent 2 7 5" xfId="2384"/>
    <cellStyle name="Percent 2 7 6" xfId="2385"/>
    <cellStyle name="Percent 2 7 7" xfId="2386"/>
    <cellStyle name="Percent 2 7 8" xfId="2387"/>
    <cellStyle name="Percent 2 7 9" xfId="2388"/>
    <cellStyle name="Percent 20" xfId="2389"/>
    <cellStyle name="Percent 21" xfId="2390"/>
    <cellStyle name="Percent 22" xfId="2391"/>
    <cellStyle name="Percent 23" xfId="2392"/>
    <cellStyle name="Percent 24" xfId="2393"/>
    <cellStyle name="Percent 25" xfId="2394"/>
    <cellStyle name="Percent 26" xfId="2395"/>
    <cellStyle name="Percent 27" xfId="2396"/>
    <cellStyle name="Percent 28" xfId="2397"/>
    <cellStyle name="Percent 29" xfId="2398"/>
    <cellStyle name="Percent 3" xfId="2399"/>
    <cellStyle name="Percent 3 2" xfId="2400"/>
    <cellStyle name="Percent 3 2 2" xfId="2401"/>
    <cellStyle name="Percent 3 2 2 2" xfId="2402"/>
    <cellStyle name="Percent 3 2 2 2 2" xfId="2403"/>
    <cellStyle name="Percent 3 2 2 3" xfId="2404"/>
    <cellStyle name="Percent 3 2 3" xfId="2405"/>
    <cellStyle name="Percent 3 2 3 2" xfId="2406"/>
    <cellStyle name="Percent 3 2 3 2 2" xfId="2407"/>
    <cellStyle name="Percent 3 2 4" xfId="2408"/>
    <cellStyle name="Percent 3 3" xfId="2409"/>
    <cellStyle name="Percent 3 3 2" xfId="2410"/>
    <cellStyle name="Percent 3 3 2 2" xfId="2411"/>
    <cellStyle name="Percent 3 3 3" xfId="2412"/>
    <cellStyle name="Percent 3 4" xfId="2413"/>
    <cellStyle name="Percent 3 4 2" xfId="2414"/>
    <cellStyle name="Percent 3 4 2 2" xfId="2415"/>
    <cellStyle name="Percent 3 4 3" xfId="2416"/>
    <cellStyle name="Percent 3 5" xfId="2417"/>
    <cellStyle name="Percent 3 5 2" xfId="2418"/>
    <cellStyle name="Percent 3 5 2 2" xfId="2419"/>
    <cellStyle name="Percent 3 6" xfId="2420"/>
    <cellStyle name="Percent 3 6 10" xfId="2421"/>
    <cellStyle name="Percent 3 6 11" xfId="2422"/>
    <cellStyle name="Percent 3 6 12" xfId="2423"/>
    <cellStyle name="Percent 3 6 13" xfId="2424"/>
    <cellStyle name="Percent 3 6 14" xfId="2425"/>
    <cellStyle name="Percent 3 6 15" xfId="2426"/>
    <cellStyle name="Percent 3 6 16" xfId="2427"/>
    <cellStyle name="Percent 3 6 17" xfId="2428"/>
    <cellStyle name="Percent 3 6 18" xfId="2429"/>
    <cellStyle name="Percent 3 6 19" xfId="2430"/>
    <cellStyle name="Percent 3 6 2" xfId="2431"/>
    <cellStyle name="Percent 3 6 2 10" xfId="2432"/>
    <cellStyle name="Percent 3 6 2 11" xfId="2433"/>
    <cellStyle name="Percent 3 6 2 12" xfId="2434"/>
    <cellStyle name="Percent 3 6 2 13" xfId="2435"/>
    <cellStyle name="Percent 3 6 2 14" xfId="2436"/>
    <cellStyle name="Percent 3 6 2 15" xfId="2437"/>
    <cellStyle name="Percent 3 6 2 16" xfId="2438"/>
    <cellStyle name="Percent 3 6 2 17" xfId="2439"/>
    <cellStyle name="Percent 3 6 2 18" xfId="2440"/>
    <cellStyle name="Percent 3 6 2 19" xfId="2441"/>
    <cellStyle name="Percent 3 6 2 2" xfId="2442"/>
    <cellStyle name="Percent 3 6 2 2 2" xfId="2443"/>
    <cellStyle name="Percent 3 6 2 20" xfId="2444"/>
    <cellStyle name="Percent 3 6 2 3" xfId="2445"/>
    <cellStyle name="Percent 3 6 2 3 10" xfId="2446"/>
    <cellStyle name="Percent 3 6 2 3 11" xfId="2447"/>
    <cellStyle name="Percent 3 6 2 3 12" xfId="2448"/>
    <cellStyle name="Percent 3 6 2 3 2" xfId="2449"/>
    <cellStyle name="Percent 3 6 2 3 3" xfId="2450"/>
    <cellStyle name="Percent 3 6 2 3 4" xfId="2451"/>
    <cellStyle name="Percent 3 6 2 3 5" xfId="2452"/>
    <cellStyle name="Percent 3 6 2 3 6" xfId="2453"/>
    <cellStyle name="Percent 3 6 2 3 7" xfId="2454"/>
    <cellStyle name="Percent 3 6 2 3 8" xfId="2455"/>
    <cellStyle name="Percent 3 6 2 3 9" xfId="2456"/>
    <cellStyle name="Percent 3 6 2 4" xfId="2457"/>
    <cellStyle name="Percent 3 6 2 4 2" xfId="2458"/>
    <cellStyle name="Percent 3 6 2 5" xfId="2459"/>
    <cellStyle name="Percent 3 6 2 6" xfId="2460"/>
    <cellStyle name="Percent 3 6 2 7" xfId="2461"/>
    <cellStyle name="Percent 3 6 2 8" xfId="2462"/>
    <cellStyle name="Percent 3 6 2 9" xfId="2463"/>
    <cellStyle name="Percent 3 6 20" xfId="2464"/>
    <cellStyle name="Percent 3 6 21" xfId="2465"/>
    <cellStyle name="Percent 3 6 22" xfId="2466"/>
    <cellStyle name="Percent 3 6 23" xfId="2467"/>
    <cellStyle name="Percent 3 6 24" xfId="2468"/>
    <cellStyle name="Percent 3 6 25" xfId="2469"/>
    <cellStyle name="Percent 3 6 3" xfId="2470"/>
    <cellStyle name="Percent 3 6 3 2" xfId="2471"/>
    <cellStyle name="Percent 3 6 4" xfId="2472"/>
    <cellStyle name="Percent 3 6 5" xfId="2473"/>
    <cellStyle name="Percent 3 6 5 2" xfId="2474"/>
    <cellStyle name="Percent 3 6 6" xfId="2475"/>
    <cellStyle name="Percent 3 6 6 2" xfId="2476"/>
    <cellStyle name="Percent 3 6 7" xfId="2477"/>
    <cellStyle name="Percent 3 6 7 10" xfId="2478"/>
    <cellStyle name="Percent 3 6 7 11" xfId="2479"/>
    <cellStyle name="Percent 3 6 7 12" xfId="2480"/>
    <cellStyle name="Percent 3 6 7 2" xfId="2481"/>
    <cellStyle name="Percent 3 6 7 3" xfId="2482"/>
    <cellStyle name="Percent 3 6 7 4" xfId="2483"/>
    <cellStyle name="Percent 3 6 7 5" xfId="2484"/>
    <cellStyle name="Percent 3 6 7 6" xfId="2485"/>
    <cellStyle name="Percent 3 6 7 7" xfId="2486"/>
    <cellStyle name="Percent 3 6 7 8" xfId="2487"/>
    <cellStyle name="Percent 3 6 7 9" xfId="2488"/>
    <cellStyle name="Percent 3 6 8" xfId="2489"/>
    <cellStyle name="Percent 3 6 9" xfId="2490"/>
    <cellStyle name="Percent 3_Amos 3 Forecast" xfId="2491"/>
    <cellStyle name="Percent 30" xfId="2492"/>
    <cellStyle name="Percent 31" xfId="2493"/>
    <cellStyle name="Percent 32" xfId="2494"/>
    <cellStyle name="Percent 33" xfId="2495"/>
    <cellStyle name="Percent 34" xfId="2496"/>
    <cellStyle name="Percent 35" xfId="2497"/>
    <cellStyle name="Percent 4" xfId="2498"/>
    <cellStyle name="Percent 4 2" xfId="2499"/>
    <cellStyle name="Percent 4 2 2" xfId="2500"/>
    <cellStyle name="Percent 4 3" xfId="2501"/>
    <cellStyle name="Percent 4 4" xfId="2502"/>
    <cellStyle name="Percent 4 4 10" xfId="2503"/>
    <cellStyle name="Percent 4 4 11" xfId="2504"/>
    <cellStyle name="Percent 4 4 12" xfId="2505"/>
    <cellStyle name="Percent 4 4 13" xfId="2506"/>
    <cellStyle name="Percent 4 4 14" xfId="2507"/>
    <cellStyle name="Percent 4 4 15" xfId="2508"/>
    <cellStyle name="Percent 4 4 16" xfId="2509"/>
    <cellStyle name="Percent 4 4 17" xfId="2510"/>
    <cellStyle name="Percent 4 4 18" xfId="2511"/>
    <cellStyle name="Percent 4 4 19" xfId="2512"/>
    <cellStyle name="Percent 4 4 2" xfId="2513"/>
    <cellStyle name="Percent 4 4 2 10" xfId="2514"/>
    <cellStyle name="Percent 4 4 2 11" xfId="2515"/>
    <cellStyle name="Percent 4 4 2 12" xfId="2516"/>
    <cellStyle name="Percent 4 4 2 13" xfId="2517"/>
    <cellStyle name="Percent 4 4 2 14" xfId="2518"/>
    <cellStyle name="Percent 4 4 2 15" xfId="2519"/>
    <cellStyle name="Percent 4 4 2 16" xfId="2520"/>
    <cellStyle name="Percent 4 4 2 17" xfId="2521"/>
    <cellStyle name="Percent 4 4 2 18" xfId="2522"/>
    <cellStyle name="Percent 4 4 2 19" xfId="2523"/>
    <cellStyle name="Percent 4 4 2 2" xfId="2524"/>
    <cellStyle name="Percent 4 4 2 2 2" xfId="2525"/>
    <cellStyle name="Percent 4 4 2 20" xfId="2526"/>
    <cellStyle name="Percent 4 4 2 3" xfId="2527"/>
    <cellStyle name="Percent 4 4 2 3 10" xfId="2528"/>
    <cellStyle name="Percent 4 4 2 3 11" xfId="2529"/>
    <cellStyle name="Percent 4 4 2 3 12" xfId="2530"/>
    <cellStyle name="Percent 4 4 2 3 2" xfId="2531"/>
    <cellStyle name="Percent 4 4 2 3 3" xfId="2532"/>
    <cellStyle name="Percent 4 4 2 3 4" xfId="2533"/>
    <cellStyle name="Percent 4 4 2 3 5" xfId="2534"/>
    <cellStyle name="Percent 4 4 2 3 6" xfId="2535"/>
    <cellStyle name="Percent 4 4 2 3 7" xfId="2536"/>
    <cellStyle name="Percent 4 4 2 3 8" xfId="2537"/>
    <cellStyle name="Percent 4 4 2 3 9" xfId="2538"/>
    <cellStyle name="Percent 4 4 2 4" xfId="2539"/>
    <cellStyle name="Percent 4 4 2 4 2" xfId="2540"/>
    <cellStyle name="Percent 4 4 2 5" xfId="2541"/>
    <cellStyle name="Percent 4 4 2 6" xfId="2542"/>
    <cellStyle name="Percent 4 4 2 7" xfId="2543"/>
    <cellStyle name="Percent 4 4 2 8" xfId="2544"/>
    <cellStyle name="Percent 4 4 2 9" xfId="2545"/>
    <cellStyle name="Percent 4 4 20" xfId="2546"/>
    <cellStyle name="Percent 4 4 21" xfId="2547"/>
    <cellStyle name="Percent 4 4 22" xfId="2548"/>
    <cellStyle name="Percent 4 4 23" xfId="2549"/>
    <cellStyle name="Percent 4 4 24" xfId="2550"/>
    <cellStyle name="Percent 4 4 3" xfId="2551"/>
    <cellStyle name="Percent 4 4 4" xfId="2552"/>
    <cellStyle name="Percent 4 4 5" xfId="2553"/>
    <cellStyle name="Percent 4 4 6" xfId="2554"/>
    <cellStyle name="Percent 4 4 6 10" xfId="2555"/>
    <cellStyle name="Percent 4 4 6 11" xfId="2556"/>
    <cellStyle name="Percent 4 4 6 12" xfId="2557"/>
    <cellStyle name="Percent 4 4 6 2" xfId="2558"/>
    <cellStyle name="Percent 4 4 6 3" xfId="2559"/>
    <cellStyle name="Percent 4 4 6 4" xfId="2560"/>
    <cellStyle name="Percent 4 4 6 5" xfId="2561"/>
    <cellStyle name="Percent 4 4 6 6" xfId="2562"/>
    <cellStyle name="Percent 4 4 6 7" xfId="2563"/>
    <cellStyle name="Percent 4 4 6 8" xfId="2564"/>
    <cellStyle name="Percent 4 4 6 9" xfId="2565"/>
    <cellStyle name="Percent 4 4 7" xfId="2566"/>
    <cellStyle name="Percent 4 4 8" xfId="2567"/>
    <cellStyle name="Percent 4 4 9" xfId="2568"/>
    <cellStyle name="Percent 5" xfId="2569"/>
    <cellStyle name="Percent 5 2" xfId="2570"/>
    <cellStyle name="Percent 5 2 2" xfId="2571"/>
    <cellStyle name="Percent 5 2 2 2" xfId="2572"/>
    <cellStyle name="Percent 5 2 3" xfId="2573"/>
    <cellStyle name="Percent 5 3" xfId="2574"/>
    <cellStyle name="Percent 5 3 2" xfId="2575"/>
    <cellStyle name="Percent 5 4" xfId="2576"/>
    <cellStyle name="Percent 6" xfId="2577"/>
    <cellStyle name="Percent 6 2" xfId="2578"/>
    <cellStyle name="Percent 6 2 2" xfId="2579"/>
    <cellStyle name="Percent 6 3" xfId="2580"/>
    <cellStyle name="Percent 7" xfId="2581"/>
    <cellStyle name="Percent 7 2" xfId="2582"/>
    <cellStyle name="Percent 7 2 2" xfId="2583"/>
    <cellStyle name="Percent 7 2 3" xfId="2584"/>
    <cellStyle name="Percent 7 2 3 2" xfId="2585"/>
    <cellStyle name="Percent 7 2 4" xfId="2586"/>
    <cellStyle name="Percent 7 3" xfId="2587"/>
    <cellStyle name="Percent 8" xfId="2588"/>
    <cellStyle name="Percent 8 2" xfId="2589"/>
    <cellStyle name="Percent 8 2 2" xfId="2590"/>
    <cellStyle name="Percent 8 2 3" xfId="2591"/>
    <cellStyle name="Percent 8 3" xfId="2592"/>
    <cellStyle name="Percent 9" xfId="2593"/>
    <cellStyle name="Percent 9 2" xfId="2594"/>
    <cellStyle name="Percent 9 3" xfId="2595"/>
    <cellStyle name="Percent2Decimals" xfId="2596"/>
    <cellStyle name="Percentage" xfId="2597"/>
    <cellStyle name="PSChar" xfId="2598"/>
    <cellStyle name="PSChar 2" xfId="2599"/>
    <cellStyle name="PSChar 2 2" xfId="2600"/>
    <cellStyle name="PSChar 3" xfId="2601"/>
    <cellStyle name="PSChar 3 2" xfId="2602"/>
    <cellStyle name="PSChar 4" xfId="2603"/>
    <cellStyle name="PSChar 4 2" xfId="2604"/>
    <cellStyle name="PSChar 5" xfId="2605"/>
    <cellStyle name="PSChar 5 2" xfId="2606"/>
    <cellStyle name="PSChar 6" xfId="2607"/>
    <cellStyle name="PSDate" xfId="2608"/>
    <cellStyle name="PSDate 2" xfId="2609"/>
    <cellStyle name="PSDate 2 2" xfId="2610"/>
    <cellStyle name="PSDate 2 2 2" xfId="2611"/>
    <cellStyle name="PSDate 2 2 2 2" xfId="2612"/>
    <cellStyle name="PSDate 2 3" xfId="2613"/>
    <cellStyle name="PSDate 2 3 2" xfId="2614"/>
    <cellStyle name="PSDate 3" xfId="2615"/>
    <cellStyle name="PSDate 3 2" xfId="2616"/>
    <cellStyle name="PSDate 3 2 2" xfId="2617"/>
    <cellStyle name="PSDate 3 2 2 2" xfId="2618"/>
    <cellStyle name="PSDate 3 3" xfId="2619"/>
    <cellStyle name="PSDate 3 3 2" xfId="2620"/>
    <cellStyle name="PSDate 4" xfId="2621"/>
    <cellStyle name="PSDate 4 2" xfId="2622"/>
    <cellStyle name="PSDate 4 2 2" xfId="2623"/>
    <cellStyle name="PSDate 4 2 2 2" xfId="2624"/>
    <cellStyle name="PSDate 4 3" xfId="2625"/>
    <cellStyle name="PSDate 4 3 2" xfId="2626"/>
    <cellStyle name="PSDate 5" xfId="2627"/>
    <cellStyle name="PSDate 5 2" xfId="2628"/>
    <cellStyle name="PSDate 5 2 2" xfId="2629"/>
    <cellStyle name="PSDate 5 2 2 2" xfId="2630"/>
    <cellStyle name="PSDate 5 3" xfId="2631"/>
    <cellStyle name="PSDate 5 3 2" xfId="2632"/>
    <cellStyle name="PSDate 6" xfId="2633"/>
    <cellStyle name="PSDate 6 2" xfId="2634"/>
    <cellStyle name="PSDate 6 2 2" xfId="2635"/>
    <cellStyle name="PSDate 7" xfId="2636"/>
    <cellStyle name="PSDate 7 2" xfId="2637"/>
    <cellStyle name="PSDec" xfId="2638"/>
    <cellStyle name="PSDec 2" xfId="2639"/>
    <cellStyle name="PSDec 2 2" xfId="2640"/>
    <cellStyle name="PSDec 3" xfId="2641"/>
    <cellStyle name="PSDec 3 2" xfId="2642"/>
    <cellStyle name="PSDec 4" xfId="2643"/>
    <cellStyle name="PSDec 4 2" xfId="2644"/>
    <cellStyle name="PSDec 5" xfId="2645"/>
    <cellStyle name="PSDec 5 2" xfId="2646"/>
    <cellStyle name="PSDec 6" xfId="2647"/>
    <cellStyle name="PSHeading" xfId="2648"/>
    <cellStyle name="PSHeading 2" xfId="2649"/>
    <cellStyle name="PSHeading 2 2" xfId="2650"/>
    <cellStyle name="PSHeading 2_Amos 3 Forecast" xfId="2651"/>
    <cellStyle name="PSHeading 3" xfId="2652"/>
    <cellStyle name="PSHeading 3 2" xfId="2653"/>
    <cellStyle name="PSHeading 4" xfId="2654"/>
    <cellStyle name="PSHeading 4 2" xfId="2655"/>
    <cellStyle name="PSHeading 5" xfId="2656"/>
    <cellStyle name="PSHeading 5 2" xfId="2657"/>
    <cellStyle name="PSHeading 6" xfId="2658"/>
    <cellStyle name="PSHeading_2012_6  GLR2200T_BU117" xfId="2659"/>
    <cellStyle name="PSInt" xfId="2660"/>
    <cellStyle name="PSInt 2" xfId="2661"/>
    <cellStyle name="PSInt 2 2" xfId="2662"/>
    <cellStyle name="PSInt 3" xfId="2663"/>
    <cellStyle name="PSInt 3 2" xfId="2664"/>
    <cellStyle name="PSInt 4" xfId="2665"/>
    <cellStyle name="PSInt 4 2" xfId="2666"/>
    <cellStyle name="PSInt 5" xfId="2667"/>
    <cellStyle name="PSInt 5 2" xfId="2668"/>
    <cellStyle name="PSInt 6" xfId="2669"/>
    <cellStyle name="PSSpacer" xfId="2670"/>
    <cellStyle name="PSSpacer 2" xfId="2671"/>
    <cellStyle name="PSSpacer 2 2" xfId="2672"/>
    <cellStyle name="PSSpacer 3" xfId="2673"/>
    <cellStyle name="PSSpacer 3 2" xfId="2674"/>
    <cellStyle name="PSSpacer 4" xfId="2675"/>
    <cellStyle name="PSSpacer 4 2" xfId="2676"/>
    <cellStyle name="PSSpacer 5" xfId="2677"/>
    <cellStyle name="PSSpacer 5 2" xfId="2678"/>
    <cellStyle name="PSSpacer 6" xfId="2679"/>
    <cellStyle name="SmallNormal" xfId="2680"/>
    <cellStyle name="SmallNormal 2" xfId="2681"/>
    <cellStyle name="SmallNormal 2 2" xfId="2682"/>
    <cellStyle name="SmallNormal 3" xfId="2683"/>
    <cellStyle name="SmallNormal 4" xfId="2684"/>
    <cellStyle name="SmallNormal 5" xfId="2685"/>
    <cellStyle name="SmallNormal 6" xfId="2686"/>
    <cellStyle name="SmallNormal 7" xfId="2687"/>
    <cellStyle name="SmallNormal 8" xfId="2688"/>
    <cellStyle name="SmallNormal 9" xfId="2689"/>
    <cellStyle name="SmallNormal 9 2" xfId="2690"/>
    <cellStyle name="SmallNormal 9 3" xfId="2691"/>
    <cellStyle name="SmallNormal_AM 3 and Mitchell NBV forecast DRAFT 9-24" xfId="2692"/>
    <cellStyle name="Style 1" xfId="2693"/>
    <cellStyle name="Style 1 2" xfId="2694"/>
    <cellStyle name="Style 1 2 2" xfId="2695"/>
    <cellStyle name="Style 1 2 2 2" xfId="2696"/>
    <cellStyle name="Style 1 2 3" xfId="2697"/>
    <cellStyle name="Style 1 2_AM 3 and Mitchell NBV forecast DRAFT 9-24" xfId="2698"/>
    <cellStyle name="Style 1 3" xfId="2699"/>
    <cellStyle name="Style 1 3 2" xfId="2700"/>
    <cellStyle name="Style 1 4" xfId="2701"/>
    <cellStyle name="Style 1 4 2" xfId="2702"/>
    <cellStyle name="Style 1 5" xfId="2703"/>
    <cellStyle name="Style 1_3 Company Case Comparisons v12-8-11" xfId="2704"/>
    <cellStyle name="TableData" xfId="2705"/>
    <cellStyle name="TableData 2" xfId="2706"/>
    <cellStyle name="TableDataCenter" xfId="2707"/>
    <cellStyle name="TableDataCenter 2" xfId="2708"/>
    <cellStyle name="Title" xfId="2709" builtinId="15" customBuiltin="1"/>
    <cellStyle name="Title 2" xfId="2710"/>
    <cellStyle name="Title 2 2" xfId="2711"/>
    <cellStyle name="Title 2 2 2" xfId="2712"/>
    <cellStyle name="Title 2 2 2 2" xfId="2713"/>
    <cellStyle name="Title 2 2 2 2 2" xfId="2714"/>
    <cellStyle name="Title 2 2 2 3" xfId="2715"/>
    <cellStyle name="Title 2 2 3" xfId="2716"/>
    <cellStyle name="Title 2 2 3 2" xfId="2717"/>
    <cellStyle name="Title 2 2 4" xfId="2718"/>
    <cellStyle name="Title 2 3" xfId="2719"/>
    <cellStyle name="Title 2 3 2" xfId="2720"/>
    <cellStyle name="Title 2 3 2 2" xfId="2721"/>
    <cellStyle name="Title 2 3 3" xfId="2722"/>
    <cellStyle name="Title 2 4" xfId="2723"/>
    <cellStyle name="Title 2 4 2" xfId="2724"/>
    <cellStyle name="Title 2 5" xfId="2725"/>
    <cellStyle name="Total" xfId="2726" builtinId="25" customBuiltin="1"/>
    <cellStyle name="Total 10" xfId="2727"/>
    <cellStyle name="Total 10 2" xfId="2728"/>
    <cellStyle name="Total 11" xfId="2729"/>
    <cellStyle name="Total 11 2" xfId="2730"/>
    <cellStyle name="Total 12" xfId="2731"/>
    <cellStyle name="Total 12 2" xfId="2732"/>
    <cellStyle name="Total 13" xfId="2733"/>
    <cellStyle name="Total 14" xfId="2734"/>
    <cellStyle name="Total 15" xfId="2735"/>
    <cellStyle name="Total 16" xfId="2736"/>
    <cellStyle name="Total 2" xfId="2737"/>
    <cellStyle name="Total 2 2" xfId="2738"/>
    <cellStyle name="Total 2 2 2" xfId="2739"/>
    <cellStyle name="Total 2 2 2 2" xfId="2740"/>
    <cellStyle name="Total 2 2 3" xfId="2741"/>
    <cellStyle name="Total 2 3" xfId="2742"/>
    <cellStyle name="Total 2 3 2" xfId="2743"/>
    <cellStyle name="Total 2 3 2 2" xfId="2744"/>
    <cellStyle name="Total 2 3 3" xfId="2745"/>
    <cellStyle name="Total 2 4" xfId="2746"/>
    <cellStyle name="Total 2 4 2" xfId="2747"/>
    <cellStyle name="Total 2 4 2 2" xfId="2748"/>
    <cellStyle name="Total 2 4 3" xfId="2749"/>
    <cellStyle name="Total 2 5" xfId="2750"/>
    <cellStyle name="Total 2 5 2" xfId="2751"/>
    <cellStyle name="Total 2 6" xfId="2752"/>
    <cellStyle name="Total 3" xfId="2753"/>
    <cellStyle name="Total 3 2" xfId="2754"/>
    <cellStyle name="Total 3 2 2" xfId="2755"/>
    <cellStyle name="Total 3 2 2 2" xfId="2756"/>
    <cellStyle name="Total 3 2 2 2 2" xfId="2757"/>
    <cellStyle name="Total 3 2 2 3" xfId="2758"/>
    <cellStyle name="Total 3 2 3" xfId="2759"/>
    <cellStyle name="Total 3 2 3 2" xfId="2760"/>
    <cellStyle name="Total 3 2 4" xfId="2761"/>
    <cellStyle name="Total 3 3" xfId="2762"/>
    <cellStyle name="Total 3 3 2" xfId="2763"/>
    <cellStyle name="Total 3 3 2 2" xfId="2764"/>
    <cellStyle name="Total 3 3 3" xfId="2765"/>
    <cellStyle name="Total 3 4" xfId="2766"/>
    <cellStyle name="Total 3 4 2" xfId="2767"/>
    <cellStyle name="Total 3 4 2 2" xfId="2768"/>
    <cellStyle name="Total 3 4 3" xfId="2769"/>
    <cellStyle name="Total 3 5" xfId="2770"/>
    <cellStyle name="Total 3 5 2" xfId="2771"/>
    <cellStyle name="Total 3 6" xfId="2772"/>
    <cellStyle name="Total 4" xfId="2773"/>
    <cellStyle name="Total 4 2" xfId="2774"/>
    <cellStyle name="Total 4 2 2" xfId="2775"/>
    <cellStyle name="Total 4 3" xfId="2776"/>
    <cellStyle name="Total 4 3 2" xfId="2777"/>
    <cellStyle name="Total 5" xfId="2778"/>
    <cellStyle name="Total 5 2" xfId="2779"/>
    <cellStyle name="Total 5 2 2" xfId="2780"/>
    <cellStyle name="Total 5 2 2 2" xfId="2781"/>
    <cellStyle name="Total 5 2 3" xfId="2782"/>
    <cellStyle name="Total 5 3" xfId="2783"/>
    <cellStyle name="Total 5 3 2" xfId="2784"/>
    <cellStyle name="Total 5 4" xfId="2785"/>
    <cellStyle name="Total 6" xfId="2786"/>
    <cellStyle name="Total 6 2" xfId="2787"/>
    <cellStyle name="Total 6 2 2" xfId="2788"/>
    <cellStyle name="Total 6 3" xfId="2789"/>
    <cellStyle name="Total 7" xfId="2790"/>
    <cellStyle name="Total 7 2" xfId="2791"/>
    <cellStyle name="Total 7 2 2" xfId="2792"/>
    <cellStyle name="Total 7 3" xfId="2793"/>
    <cellStyle name="Total 8" xfId="2794"/>
    <cellStyle name="Total 8 2" xfId="2795"/>
    <cellStyle name="Total 8 2 2" xfId="2796"/>
    <cellStyle name="Total 8 3" xfId="2797"/>
    <cellStyle name="Total 9" xfId="2798"/>
    <cellStyle name="Total 9 2" xfId="2799"/>
    <cellStyle name="Total 9 3" xfId="2800"/>
    <cellStyle name="Warning Text" xfId="2801" builtinId="11" customBuiltin="1"/>
    <cellStyle name="Warning Text 2" xfId="2802"/>
    <cellStyle name="Warning Text 3" xfId="2803"/>
    <cellStyle name="Warning Text 4" xfId="2804"/>
    <cellStyle name="Warning Text 5" xfId="2805"/>
    <cellStyle name="YEAR HEADER" xfId="280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66"/>
  <sheetViews>
    <sheetView tabSelected="1" zoomScale="70" zoomScaleNormal="70" workbookViewId="0">
      <selection activeCell="F10" sqref="F10"/>
    </sheetView>
  </sheetViews>
  <sheetFormatPr defaultRowHeight="15" x14ac:dyDescent="0.25"/>
  <cols>
    <col min="1" max="1" width="10.85546875" style="3" customWidth="1"/>
    <col min="2" max="2" width="11.5703125" style="3" bestFit="1" customWidth="1"/>
    <col min="3" max="3" width="11.7109375" style="1" customWidth="1"/>
    <col min="4" max="4" width="12.85546875" style="1" customWidth="1"/>
    <col min="5" max="5" width="12.85546875" style="17" customWidth="1"/>
    <col min="6" max="6" width="12.5703125" style="1" customWidth="1"/>
    <col min="7" max="7" width="13.42578125" style="1" customWidth="1"/>
    <col min="8" max="8" width="13.42578125" style="17" customWidth="1"/>
    <col min="9" max="9" width="15.5703125" style="1" bestFit="1" customWidth="1"/>
    <col min="10" max="15" width="15.5703125" style="17" customWidth="1"/>
    <col min="16" max="16" width="11.28515625" style="1" customWidth="1"/>
    <col min="17" max="17" width="13.140625" style="1" customWidth="1"/>
    <col min="18" max="18" width="12.7109375" style="17" customWidth="1"/>
    <col min="19" max="19" width="13.140625" style="17" customWidth="1"/>
    <col min="20" max="20" width="11.7109375" style="1" customWidth="1"/>
    <col min="21" max="21" width="13.28515625" style="1" customWidth="1"/>
    <col min="22" max="22" width="13.7109375" style="17" bestFit="1" customWidth="1"/>
    <col min="23" max="23" width="14.5703125" style="1" bestFit="1" customWidth="1"/>
    <col min="24" max="24" width="11.85546875" style="1" customWidth="1"/>
    <col min="25" max="25" width="13.42578125" style="1" customWidth="1"/>
    <col min="26" max="26" width="11.28515625" style="1" customWidth="1"/>
    <col min="27" max="27" width="10.5703125" style="1" customWidth="1"/>
    <col min="28" max="28" width="11.28515625" style="17" customWidth="1"/>
    <col min="29" max="29" width="11.7109375" style="1" customWidth="1"/>
    <col min="30" max="31" width="11.28515625" style="1" customWidth="1"/>
    <col min="32" max="32" width="13.5703125" style="1" customWidth="1"/>
    <col min="33" max="36" width="9.140625" style="1" customWidth="1"/>
    <col min="37" max="39" width="9.140625" style="1"/>
    <col min="40" max="40" width="12.7109375" style="1" bestFit="1" customWidth="1"/>
    <col min="41" max="41" width="11.5703125" style="1" bestFit="1" customWidth="1"/>
    <col min="42" max="55" width="9.140625" style="1"/>
    <col min="56" max="56" width="10.5703125" style="1" bestFit="1" customWidth="1"/>
    <col min="57" max="16384" width="9.140625" style="1"/>
  </cols>
  <sheetData>
    <row r="1" spans="1:57" ht="18.75" x14ac:dyDescent="0.3">
      <c r="A1" s="50" t="s">
        <v>21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</row>
    <row r="2" spans="1:57" s="17" customFormat="1" ht="26.25" x14ac:dyDescent="0.4">
      <c r="A2" s="51" t="s">
        <v>54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</row>
    <row r="3" spans="1:57" ht="26.25" x14ac:dyDescent="0.25">
      <c r="A3" s="52" t="s">
        <v>51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</row>
    <row r="4" spans="1:57" ht="26.25" x14ac:dyDescent="0.25">
      <c r="A4" s="52" t="s">
        <v>116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</row>
    <row r="5" spans="1:57" ht="26.25" x14ac:dyDescent="0.25">
      <c r="A5" s="52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</row>
    <row r="6" spans="1:57" s="3" customFormat="1" ht="135" x14ac:dyDescent="0.25">
      <c r="A6" s="2"/>
      <c r="B6" s="10" t="s">
        <v>22</v>
      </c>
      <c r="C6" s="10" t="s">
        <v>0</v>
      </c>
      <c r="D6" s="10" t="s">
        <v>15</v>
      </c>
      <c r="E6" s="18" t="s">
        <v>47</v>
      </c>
      <c r="F6" s="18" t="s">
        <v>48</v>
      </c>
      <c r="G6" s="18" t="s">
        <v>49</v>
      </c>
      <c r="H6" s="18" t="s">
        <v>46</v>
      </c>
      <c r="I6" s="18" t="s">
        <v>50</v>
      </c>
      <c r="J6" s="48" t="s">
        <v>113</v>
      </c>
      <c r="K6" s="48" t="s">
        <v>112</v>
      </c>
      <c r="L6" s="48" t="s">
        <v>114</v>
      </c>
      <c r="M6" s="48" t="s">
        <v>115</v>
      </c>
      <c r="N6" s="18" t="s">
        <v>42</v>
      </c>
      <c r="O6" s="18" t="s">
        <v>43</v>
      </c>
      <c r="P6" s="10" t="s">
        <v>19</v>
      </c>
      <c r="Q6" s="10" t="s">
        <v>20</v>
      </c>
      <c r="R6" s="10" t="s">
        <v>17</v>
      </c>
      <c r="S6" s="10" t="s">
        <v>16</v>
      </c>
      <c r="T6" s="3" t="s">
        <v>24</v>
      </c>
      <c r="U6" s="3" t="s">
        <v>1</v>
      </c>
      <c r="V6" s="18" t="s">
        <v>44</v>
      </c>
      <c r="W6" s="3" t="s">
        <v>18</v>
      </c>
      <c r="X6" s="3" t="s">
        <v>2</v>
      </c>
      <c r="Y6" s="3" t="s">
        <v>3</v>
      </c>
      <c r="Z6" s="3" t="s">
        <v>4</v>
      </c>
      <c r="AA6" s="3" t="s">
        <v>5</v>
      </c>
      <c r="AB6" s="28" t="s">
        <v>52</v>
      </c>
      <c r="AC6" s="18" t="s">
        <v>53</v>
      </c>
      <c r="AD6" s="6"/>
      <c r="AE6" s="2"/>
      <c r="AF6" s="2"/>
      <c r="AG6" s="2"/>
      <c r="AH6" s="2"/>
      <c r="AK6" s="4"/>
      <c r="AL6" s="4"/>
      <c r="AM6" s="4"/>
      <c r="AN6" s="4"/>
      <c r="AW6" s="4"/>
      <c r="AX6" s="4"/>
      <c r="AY6" s="4"/>
      <c r="AZ6" s="4"/>
      <c r="BA6" s="4"/>
      <c r="BB6" s="4"/>
      <c r="BC6" s="4"/>
      <c r="BD6" s="4"/>
      <c r="BE6" s="4"/>
    </row>
    <row r="7" spans="1:57" x14ac:dyDescent="0.25">
      <c r="A7" s="2">
        <v>2020</v>
      </c>
      <c r="B7" s="19">
        <v>978.44832799999995</v>
      </c>
      <c r="C7" s="19">
        <f>B7*1.089</f>
        <v>1065.530229192</v>
      </c>
      <c r="D7" s="19">
        <f>'Additions Data'!G2</f>
        <v>1302</v>
      </c>
      <c r="E7" s="19">
        <f>'Additions Data'!H2</f>
        <v>0</v>
      </c>
      <c r="F7" s="20">
        <f>'Additions Data'!I2</f>
        <v>0</v>
      </c>
      <c r="G7" s="20">
        <f>'Additions Data'!J2</f>
        <v>0</v>
      </c>
      <c r="H7" s="20">
        <f>'Additions Data'!L2</f>
        <v>0</v>
      </c>
      <c r="I7" s="20">
        <f>'Additions Data'!K2</f>
        <v>0</v>
      </c>
      <c r="J7" s="20">
        <f>'Additions Data'!M2</f>
        <v>0</v>
      </c>
      <c r="K7" s="20">
        <f>'Additions Data'!N2</f>
        <v>0</v>
      </c>
      <c r="L7" s="20">
        <f>'Additions Data'!O2</f>
        <v>0</v>
      </c>
      <c r="M7" s="20">
        <f>'Additions Data'!P2</f>
        <v>0</v>
      </c>
      <c r="N7" s="20">
        <f>'Additions Data'!S2</f>
        <v>0</v>
      </c>
      <c r="O7" s="20">
        <f>'Additions Data'!T2</f>
        <v>0</v>
      </c>
      <c r="P7" s="21">
        <f>SUM('Additions Data'!BD2:BO2)</f>
        <v>0</v>
      </c>
      <c r="Q7" s="21">
        <f>SUM('Additions Data'!AG2:BC2)</f>
        <v>0</v>
      </c>
      <c r="R7" s="22">
        <f>'Additions Data'!R2</f>
        <v>0</v>
      </c>
      <c r="S7" s="19">
        <f>SUM('Additions Data'!U2:V2)</f>
        <v>0</v>
      </c>
      <c r="T7" s="19">
        <f>SUM('Additions Data'!W2:AD2)</f>
        <v>0</v>
      </c>
      <c r="U7" s="19">
        <f>SUM('Additions Data'!AE2:AF2)</f>
        <v>0</v>
      </c>
      <c r="V7" s="19">
        <f>'Additions Data'!Q2</f>
        <v>0</v>
      </c>
      <c r="W7" s="19">
        <f>D7+SUM(E7:V7)</f>
        <v>1302</v>
      </c>
      <c r="X7" s="19">
        <f t="shared" ref="X7:X34" si="0">D7-C7</f>
        <v>236.46977080800002</v>
      </c>
      <c r="Y7" s="22">
        <f t="shared" ref="Y7:Y34" si="1">(D7-B7)/B7*100</f>
        <v>33.067834318993292</v>
      </c>
      <c r="Z7" s="5">
        <f t="shared" ref="Z7:Z34" si="2">W7-C7</f>
        <v>236.46977080800002</v>
      </c>
      <c r="AA7" s="28">
        <f t="shared" ref="AA7:AA34" si="3">(W7-B7)/B7*100</f>
        <v>33.067834318993292</v>
      </c>
      <c r="AB7" s="37">
        <v>0</v>
      </c>
      <c r="AC7" s="41">
        <v>0</v>
      </c>
      <c r="AD7" s="43">
        <v>2020</v>
      </c>
      <c r="AE7" s="39"/>
      <c r="AF7" s="40"/>
      <c r="AG7" s="20"/>
      <c r="AH7" s="5"/>
      <c r="AI7" s="5"/>
      <c r="AK7" s="4"/>
      <c r="AL7" s="4"/>
      <c r="AM7" s="4"/>
      <c r="AN7" s="7"/>
      <c r="AW7" s="7"/>
      <c r="AX7" s="7"/>
      <c r="AY7" s="7"/>
      <c r="AZ7" s="7"/>
      <c r="BA7" s="7"/>
      <c r="BB7" s="7"/>
      <c r="BC7" s="7"/>
      <c r="BD7" s="7"/>
      <c r="BE7" s="7"/>
    </row>
    <row r="8" spans="1:57" x14ac:dyDescent="0.25">
      <c r="A8" s="2">
        <v>2021</v>
      </c>
      <c r="B8" s="19">
        <v>982.75606000000005</v>
      </c>
      <c r="C8" s="19">
        <f>B8*1.0884</f>
        <v>1069.6316957040001</v>
      </c>
      <c r="D8" s="19">
        <f>'Additions Data'!G3</f>
        <v>1302</v>
      </c>
      <c r="E8" s="19">
        <f>'Additions Data'!H3</f>
        <v>0</v>
      </c>
      <c r="F8" s="20">
        <f>'Additions Data'!I3</f>
        <v>0</v>
      </c>
      <c r="G8" s="20">
        <f>'Additions Data'!J3</f>
        <v>0</v>
      </c>
      <c r="H8" s="20">
        <f>'Additions Data'!L3</f>
        <v>0</v>
      </c>
      <c r="I8" s="20">
        <f>'Additions Data'!K3</f>
        <v>0</v>
      </c>
      <c r="J8" s="20">
        <f>'Additions Data'!M3</f>
        <v>0</v>
      </c>
      <c r="K8" s="20">
        <f>'Additions Data'!N3</f>
        <v>0</v>
      </c>
      <c r="L8" s="20">
        <f>'Additions Data'!O3</f>
        <v>0</v>
      </c>
      <c r="M8" s="20">
        <f>'Additions Data'!P3</f>
        <v>0</v>
      </c>
      <c r="N8" s="20">
        <f>'Additions Data'!S3</f>
        <v>0</v>
      </c>
      <c r="O8" s="20">
        <f>'Additions Data'!T3</f>
        <v>0</v>
      </c>
      <c r="P8" s="21">
        <f>SUM('Additions Data'!BD3:BO3)</f>
        <v>0</v>
      </c>
      <c r="Q8" s="21">
        <f>SUM('Additions Data'!AG3:BC3)</f>
        <v>0</v>
      </c>
      <c r="R8" s="22">
        <f>'Additions Data'!R3</f>
        <v>0</v>
      </c>
      <c r="S8" s="19">
        <f>SUM('Additions Data'!U3:V3)</f>
        <v>0</v>
      </c>
      <c r="T8" s="19">
        <f>SUM('Additions Data'!W3:AD3)</f>
        <v>0</v>
      </c>
      <c r="U8" s="19">
        <f>SUM('Additions Data'!AE3:AF3)</f>
        <v>0</v>
      </c>
      <c r="V8" s="19">
        <f>'Additions Data'!Q3</f>
        <v>0</v>
      </c>
      <c r="W8" s="19">
        <f t="shared" ref="W8:W35" si="4">D8+SUM(E8:V8)</f>
        <v>1302</v>
      </c>
      <c r="X8" s="19">
        <f t="shared" si="0"/>
        <v>232.36830429599991</v>
      </c>
      <c r="Y8" s="22">
        <f t="shared" si="1"/>
        <v>32.484555729933625</v>
      </c>
      <c r="Z8" s="5">
        <f t="shared" si="2"/>
        <v>232.36830429599991</v>
      </c>
      <c r="AA8" s="28">
        <f t="shared" si="3"/>
        <v>32.484555729933625</v>
      </c>
      <c r="AB8" s="37">
        <v>0</v>
      </c>
      <c r="AC8" s="37">
        <v>0</v>
      </c>
      <c r="AD8" s="43">
        <f>AD7+1</f>
        <v>2021</v>
      </c>
      <c r="AE8" s="39"/>
      <c r="AF8" s="40"/>
      <c r="AG8" s="20"/>
      <c r="AH8" s="5"/>
      <c r="AI8" s="5"/>
      <c r="AK8" s="4"/>
      <c r="AL8" s="4"/>
      <c r="AM8" s="4"/>
      <c r="AN8" s="7"/>
      <c r="AW8" s="7"/>
      <c r="AX8" s="7"/>
      <c r="AY8" s="7"/>
      <c r="AZ8" s="7"/>
      <c r="BA8" s="7"/>
      <c r="BB8" s="7"/>
      <c r="BC8" s="7"/>
      <c r="BD8" s="7"/>
      <c r="BE8" s="7"/>
    </row>
    <row r="9" spans="1:57" x14ac:dyDescent="0.25">
      <c r="A9" s="2">
        <v>2022</v>
      </c>
      <c r="B9" s="19">
        <v>988.71687199999997</v>
      </c>
      <c r="C9" s="19">
        <f t="shared" ref="C9:C36" si="5">B9*1.0887</f>
        <v>1076.4160585463999</v>
      </c>
      <c r="D9" s="19">
        <f>'Additions Data'!G4</f>
        <v>935.22</v>
      </c>
      <c r="E9" s="19">
        <f>'Additions Data'!H4</f>
        <v>0</v>
      </c>
      <c r="F9" s="20">
        <f>'Additions Data'!I4</f>
        <v>0</v>
      </c>
      <c r="G9" s="20">
        <f>'Additions Data'!J4</f>
        <v>0</v>
      </c>
      <c r="H9" s="20">
        <f>'Additions Data'!L4</f>
        <v>0</v>
      </c>
      <c r="I9" s="20">
        <f>'Additions Data'!K4</f>
        <v>0</v>
      </c>
      <c r="J9" s="20">
        <f>'Additions Data'!M4</f>
        <v>0</v>
      </c>
      <c r="K9" s="20">
        <f>'Additions Data'!N4</f>
        <v>0</v>
      </c>
      <c r="L9" s="20">
        <f>'Additions Data'!O4</f>
        <v>0</v>
      </c>
      <c r="M9" s="20">
        <f>'Additions Data'!P4</f>
        <v>0</v>
      </c>
      <c r="N9" s="20">
        <f>'Additions Data'!S4</f>
        <v>0</v>
      </c>
      <c r="O9" s="20">
        <f>'Additions Data'!T4</f>
        <v>0</v>
      </c>
      <c r="P9" s="21">
        <f>SUM('Additions Data'!BD4:BO4)</f>
        <v>0</v>
      </c>
      <c r="Q9" s="21">
        <f>SUM('Additions Data'!AG4:BC4)</f>
        <v>0</v>
      </c>
      <c r="R9" s="22">
        <f>'Additions Data'!R4</f>
        <v>0</v>
      </c>
      <c r="S9" s="19">
        <f>SUM('Additions Data'!U4:V4)</f>
        <v>0</v>
      </c>
      <c r="T9" s="19">
        <f>SUM('Additions Data'!W4:AD4)</f>
        <v>0</v>
      </c>
      <c r="U9" s="19">
        <f>SUM('Additions Data'!AE4:AF4)</f>
        <v>0</v>
      </c>
      <c r="V9" s="19">
        <f>'Additions Data'!Q4</f>
        <v>150</v>
      </c>
      <c r="W9" s="19">
        <f t="shared" si="4"/>
        <v>1085.22</v>
      </c>
      <c r="X9" s="19">
        <f t="shared" si="0"/>
        <v>-141.19605854639985</v>
      </c>
      <c r="Y9" s="22">
        <f t="shared" si="1"/>
        <v>-5.4107372408630185</v>
      </c>
      <c r="Z9" s="5">
        <f t="shared" si="2"/>
        <v>8.8039414536001459</v>
      </c>
      <c r="AA9" s="28">
        <f t="shared" si="3"/>
        <v>9.7604411063392948</v>
      </c>
      <c r="AB9" s="37">
        <f>S9/0.511</f>
        <v>0</v>
      </c>
      <c r="AC9" s="38">
        <f>U9/0.123</f>
        <v>0</v>
      </c>
      <c r="AD9" s="43">
        <f t="shared" ref="AD9:AD36" si="6">AD8+1</f>
        <v>2022</v>
      </c>
      <c r="AE9" s="39"/>
      <c r="AF9" s="40"/>
      <c r="AG9" s="20"/>
      <c r="AH9" s="5"/>
      <c r="AI9" s="5"/>
      <c r="AK9" s="4"/>
      <c r="AL9" s="4"/>
      <c r="AM9" s="4"/>
      <c r="AN9" s="7"/>
      <c r="AW9" s="7"/>
      <c r="AX9" s="7"/>
      <c r="AY9" s="7"/>
      <c r="AZ9" s="7"/>
      <c r="BA9" s="7"/>
      <c r="BB9" s="7"/>
      <c r="BC9" s="7"/>
      <c r="BD9" s="7"/>
      <c r="BE9" s="7"/>
    </row>
    <row r="10" spans="1:57" x14ac:dyDescent="0.25">
      <c r="A10" s="2">
        <v>2023</v>
      </c>
      <c r="B10" s="19">
        <v>988.93489999999997</v>
      </c>
      <c r="C10" s="19">
        <f t="shared" si="5"/>
        <v>1076.6534256299999</v>
      </c>
      <c r="D10" s="19">
        <f>'Additions Data'!G5</f>
        <v>935.22</v>
      </c>
      <c r="E10" s="19">
        <f>'Additions Data'!H5</f>
        <v>0</v>
      </c>
      <c r="F10" s="20">
        <f>'Additions Data'!I5</f>
        <v>0</v>
      </c>
      <c r="G10" s="20">
        <f>'Additions Data'!J5</f>
        <v>0</v>
      </c>
      <c r="H10" s="20">
        <f>'Additions Data'!L5</f>
        <v>0</v>
      </c>
      <c r="I10" s="20">
        <f>'Additions Data'!K5</f>
        <v>0</v>
      </c>
      <c r="J10" s="20">
        <f>'Additions Data'!M5</f>
        <v>0</v>
      </c>
      <c r="K10" s="20">
        <f>'Additions Data'!N5</f>
        <v>0</v>
      </c>
      <c r="L10" s="20">
        <f>'Additions Data'!O5</f>
        <v>0</v>
      </c>
      <c r="M10" s="20">
        <f>'Additions Data'!P5</f>
        <v>0</v>
      </c>
      <c r="N10" s="20">
        <f>'Additions Data'!S5</f>
        <v>0</v>
      </c>
      <c r="O10" s="20">
        <f>'Additions Data'!T5</f>
        <v>0</v>
      </c>
      <c r="P10" s="21">
        <f>SUM('Additions Data'!BD5:BO5)</f>
        <v>0</v>
      </c>
      <c r="Q10" s="21">
        <f>SUM('Additions Data'!AG5:BC5)</f>
        <v>0</v>
      </c>
      <c r="R10" s="22">
        <f>'Additions Data'!R5</f>
        <v>1.022</v>
      </c>
      <c r="S10" s="19">
        <f>SUM('Additions Data'!U5:V5)</f>
        <v>0</v>
      </c>
      <c r="T10" s="19">
        <f>SUM('Additions Data'!W5:AD5)</f>
        <v>0</v>
      </c>
      <c r="U10" s="19">
        <f>SUM('Additions Data'!AE5:AF5)</f>
        <v>0</v>
      </c>
      <c r="V10" s="19">
        <f>'Additions Data'!Q5</f>
        <v>150</v>
      </c>
      <c r="W10" s="19">
        <f t="shared" si="4"/>
        <v>1086.242</v>
      </c>
      <c r="X10" s="19">
        <f t="shared" si="0"/>
        <v>-141.43342562999987</v>
      </c>
      <c r="Y10" s="22">
        <f t="shared" si="1"/>
        <v>-5.4315910986658418</v>
      </c>
      <c r="Z10" s="5">
        <f t="shared" si="2"/>
        <v>9.5885743700000603</v>
      </c>
      <c r="AA10" s="28">
        <f t="shared" si="3"/>
        <v>9.8395860030827098</v>
      </c>
      <c r="AB10" s="37">
        <f t="shared" ref="AB10:AB35" si="7">S10/0.511</f>
        <v>0</v>
      </c>
      <c r="AC10" s="38">
        <f t="shared" ref="AC10:AC35" si="8">U10/0.123</f>
        <v>0</v>
      </c>
      <c r="AD10" s="43">
        <f t="shared" si="6"/>
        <v>2023</v>
      </c>
      <c r="AE10" s="39"/>
      <c r="AF10" s="40"/>
      <c r="AG10" s="20"/>
      <c r="AH10" s="5"/>
      <c r="AI10" s="5"/>
      <c r="AK10" s="4"/>
      <c r="AL10" s="4"/>
      <c r="AM10" s="4"/>
      <c r="AN10" s="7"/>
      <c r="AW10" s="7"/>
      <c r="AX10" s="7"/>
      <c r="AY10" s="7"/>
      <c r="AZ10" s="7"/>
      <c r="BA10" s="7"/>
      <c r="BB10" s="7"/>
      <c r="BC10" s="7"/>
      <c r="BD10" s="7"/>
      <c r="BE10" s="7"/>
    </row>
    <row r="11" spans="1:57" x14ac:dyDescent="0.25">
      <c r="A11" s="2">
        <v>2024</v>
      </c>
      <c r="B11" s="19">
        <v>986.23383969999998</v>
      </c>
      <c r="C11" s="19">
        <f t="shared" si="5"/>
        <v>1073.7127812813899</v>
      </c>
      <c r="D11" s="19">
        <f>'Additions Data'!G6</f>
        <v>935.22</v>
      </c>
      <c r="E11" s="19">
        <f>'Additions Data'!H6</f>
        <v>0</v>
      </c>
      <c r="F11" s="20">
        <f>'Additions Data'!I6</f>
        <v>0</v>
      </c>
      <c r="G11" s="20">
        <f>'Additions Data'!J6</f>
        <v>0</v>
      </c>
      <c r="H11" s="20">
        <f>'Additions Data'!L6</f>
        <v>401</v>
      </c>
      <c r="I11" s="20">
        <f>'Additions Data'!K6</f>
        <v>0</v>
      </c>
      <c r="J11" s="20">
        <f>'Additions Data'!M6</f>
        <v>0</v>
      </c>
      <c r="K11" s="20">
        <f>'Additions Data'!N6</f>
        <v>0</v>
      </c>
      <c r="L11" s="20">
        <f>'Additions Data'!O6</f>
        <v>0</v>
      </c>
      <c r="M11" s="20">
        <f>'Additions Data'!P6</f>
        <v>0</v>
      </c>
      <c r="N11" s="20">
        <f>'Additions Data'!S6</f>
        <v>0</v>
      </c>
      <c r="O11" s="20">
        <f>'Additions Data'!T6</f>
        <v>0</v>
      </c>
      <c r="P11" s="21">
        <f>SUM('Additions Data'!BD6:BO6)</f>
        <v>0</v>
      </c>
      <c r="Q11" s="21">
        <f>SUM('Additions Data'!AG6:BC6)</f>
        <v>0</v>
      </c>
      <c r="R11" s="22">
        <f>'Additions Data'!R6</f>
        <v>1.5329999999999999</v>
      </c>
      <c r="S11" s="19">
        <f>SUM('Additions Data'!U6:V6)</f>
        <v>0</v>
      </c>
      <c r="T11" s="19">
        <f>SUM('Additions Data'!W6:AD6)</f>
        <v>0</v>
      </c>
      <c r="U11" s="19">
        <f>SUM('Additions Data'!AE6:AF6)</f>
        <v>0</v>
      </c>
      <c r="V11" s="19">
        <f>'Additions Data'!Q6</f>
        <v>0</v>
      </c>
      <c r="W11" s="19">
        <f t="shared" si="4"/>
        <v>1337.7530000000002</v>
      </c>
      <c r="X11" s="19">
        <f t="shared" si="0"/>
        <v>-138.49278128138985</v>
      </c>
      <c r="Y11" s="22">
        <f t="shared" si="1"/>
        <v>-5.1725906825015979</v>
      </c>
      <c r="Z11" s="5">
        <f t="shared" si="2"/>
        <v>264.04021871861028</v>
      </c>
      <c r="AA11" s="28">
        <f t="shared" si="3"/>
        <v>35.64257746488682</v>
      </c>
      <c r="AB11" s="37">
        <f t="shared" si="7"/>
        <v>0</v>
      </c>
      <c r="AC11" s="38">
        <f t="shared" si="8"/>
        <v>0</v>
      </c>
      <c r="AD11" s="43">
        <f t="shared" si="6"/>
        <v>2024</v>
      </c>
      <c r="AE11" s="39"/>
      <c r="AF11" s="40"/>
      <c r="AG11" s="20"/>
      <c r="AH11" s="5"/>
      <c r="AI11" s="5"/>
      <c r="AK11" s="4"/>
      <c r="AL11" s="4"/>
      <c r="AM11" s="4"/>
      <c r="AN11" s="7"/>
      <c r="AW11" s="7"/>
      <c r="AX11" s="7"/>
      <c r="AY11" s="7"/>
      <c r="AZ11" s="7"/>
      <c r="BA11" s="7"/>
      <c r="BB11" s="7"/>
      <c r="BC11" s="7"/>
      <c r="BD11" s="7"/>
      <c r="BE11" s="7"/>
    </row>
    <row r="12" spans="1:57" x14ac:dyDescent="0.25">
      <c r="A12" s="2">
        <v>2025</v>
      </c>
      <c r="B12" s="19">
        <v>983.64800720000005</v>
      </c>
      <c r="C12" s="19">
        <f t="shared" si="5"/>
        <v>1070.8975854386401</v>
      </c>
      <c r="D12" s="19">
        <f>'Additions Data'!G7</f>
        <v>935.22</v>
      </c>
      <c r="E12" s="19">
        <f>'Additions Data'!H7</f>
        <v>0</v>
      </c>
      <c r="F12" s="20">
        <f>'Additions Data'!I7</f>
        <v>0</v>
      </c>
      <c r="G12" s="20">
        <f>'Additions Data'!J7</f>
        <v>0</v>
      </c>
      <c r="H12" s="20">
        <f>'Additions Data'!L7</f>
        <v>401</v>
      </c>
      <c r="I12" s="20">
        <f>'Additions Data'!K7</f>
        <v>0</v>
      </c>
      <c r="J12" s="20">
        <f>'Additions Data'!M7</f>
        <v>0</v>
      </c>
      <c r="K12" s="20">
        <f>'Additions Data'!N7</f>
        <v>0</v>
      </c>
      <c r="L12" s="20">
        <f>'Additions Data'!O7</f>
        <v>0</v>
      </c>
      <c r="M12" s="20">
        <f>'Additions Data'!P7</f>
        <v>0</v>
      </c>
      <c r="N12" s="20">
        <f>'Additions Data'!S7</f>
        <v>0</v>
      </c>
      <c r="O12" s="20">
        <f>'Additions Data'!T7</f>
        <v>0</v>
      </c>
      <c r="P12" s="21">
        <f>SUM('Additions Data'!BD7:BO7)</f>
        <v>0</v>
      </c>
      <c r="Q12" s="21">
        <f>SUM('Additions Data'!AG7:BC7)</f>
        <v>0</v>
      </c>
      <c r="R12" s="22">
        <f>'Additions Data'!R7</f>
        <v>1.5329999999999999</v>
      </c>
      <c r="S12" s="19">
        <f>SUM('Additions Data'!U7:V7)</f>
        <v>0</v>
      </c>
      <c r="T12" s="19">
        <f>SUM('Additions Data'!W7:AD7)</f>
        <v>0</v>
      </c>
      <c r="U12" s="19">
        <f>SUM('Additions Data'!AE7:AF7)</f>
        <v>0</v>
      </c>
      <c r="V12" s="19">
        <f>'Additions Data'!Q7</f>
        <v>0</v>
      </c>
      <c r="W12" s="19">
        <f t="shared" si="4"/>
        <v>1337.7530000000002</v>
      </c>
      <c r="X12" s="19">
        <f t="shared" si="0"/>
        <v>-135.67758543864011</v>
      </c>
      <c r="Y12" s="22">
        <f t="shared" si="1"/>
        <v>-4.9233065939769052</v>
      </c>
      <c r="Z12" s="5">
        <f t="shared" si="2"/>
        <v>266.85541456136002</v>
      </c>
      <c r="AA12" s="28">
        <f t="shared" si="3"/>
        <v>35.999157239994467</v>
      </c>
      <c r="AB12" s="37">
        <f t="shared" si="7"/>
        <v>0</v>
      </c>
      <c r="AC12" s="38">
        <f t="shared" si="8"/>
        <v>0</v>
      </c>
      <c r="AD12" s="43">
        <f t="shared" si="6"/>
        <v>2025</v>
      </c>
      <c r="AE12" s="39"/>
      <c r="AF12" s="40"/>
      <c r="AG12" s="20"/>
      <c r="AH12" s="5"/>
      <c r="AI12" s="5"/>
      <c r="AK12" s="4"/>
      <c r="AL12" s="4"/>
      <c r="AM12" s="4"/>
      <c r="AN12" s="7"/>
      <c r="AW12" s="7"/>
      <c r="AX12" s="7"/>
      <c r="AY12" s="7"/>
      <c r="AZ12" s="7"/>
      <c r="BA12" s="7"/>
      <c r="BB12" s="7"/>
      <c r="BC12" s="7"/>
      <c r="BD12" s="7"/>
      <c r="BE12" s="7"/>
    </row>
    <row r="13" spans="1:57" x14ac:dyDescent="0.25">
      <c r="A13" s="2">
        <v>2026</v>
      </c>
      <c r="B13" s="19">
        <v>981.35104530000001</v>
      </c>
      <c r="C13" s="19">
        <f t="shared" si="5"/>
        <v>1068.39688301811</v>
      </c>
      <c r="D13" s="19">
        <f>'Additions Data'!G8</f>
        <v>935.22</v>
      </c>
      <c r="E13" s="19">
        <f>'Additions Data'!H8</f>
        <v>0</v>
      </c>
      <c r="F13" s="20">
        <f>'Additions Data'!I8</f>
        <v>0</v>
      </c>
      <c r="G13" s="20">
        <f>'Additions Data'!J8</f>
        <v>0</v>
      </c>
      <c r="H13" s="20">
        <f>'Additions Data'!L8</f>
        <v>401</v>
      </c>
      <c r="I13" s="20">
        <f>'Additions Data'!K8</f>
        <v>0</v>
      </c>
      <c r="J13" s="20">
        <f>'Additions Data'!M8</f>
        <v>0</v>
      </c>
      <c r="K13" s="20">
        <f>'Additions Data'!N8</f>
        <v>0</v>
      </c>
      <c r="L13" s="20">
        <f>'Additions Data'!O8</f>
        <v>0</v>
      </c>
      <c r="M13" s="20">
        <f>'Additions Data'!P8</f>
        <v>0</v>
      </c>
      <c r="N13" s="20">
        <f>'Additions Data'!S8</f>
        <v>0</v>
      </c>
      <c r="O13" s="20">
        <f>'Additions Data'!T8</f>
        <v>0</v>
      </c>
      <c r="P13" s="21">
        <f>SUM('Additions Data'!BD8:BO8)</f>
        <v>0</v>
      </c>
      <c r="Q13" s="21">
        <f>SUM('Additions Data'!AG8:BC8)</f>
        <v>0</v>
      </c>
      <c r="R13" s="22">
        <f>'Additions Data'!R8</f>
        <v>1.5329999999999999</v>
      </c>
      <c r="S13" s="19">
        <f>SUM('Additions Data'!U8:V8)</f>
        <v>0</v>
      </c>
      <c r="T13" s="19">
        <f>SUM('Additions Data'!W8:AD8)</f>
        <v>0</v>
      </c>
      <c r="U13" s="19">
        <f>SUM('Additions Data'!AE8:AF8)</f>
        <v>0</v>
      </c>
      <c r="V13" s="19">
        <f>'Additions Data'!Q8</f>
        <v>0</v>
      </c>
      <c r="W13" s="19">
        <f t="shared" si="4"/>
        <v>1337.7530000000002</v>
      </c>
      <c r="X13" s="19">
        <f t="shared" si="0"/>
        <v>-133.17688301810995</v>
      </c>
      <c r="Y13" s="22">
        <f t="shared" si="1"/>
        <v>-4.7007689573406095</v>
      </c>
      <c r="Z13" s="5">
        <f t="shared" si="2"/>
        <v>269.35611698189018</v>
      </c>
      <c r="AA13" s="28">
        <f t="shared" si="3"/>
        <v>36.317478481010603</v>
      </c>
      <c r="AB13" s="37">
        <f t="shared" si="7"/>
        <v>0</v>
      </c>
      <c r="AC13" s="38">
        <f t="shared" si="8"/>
        <v>0</v>
      </c>
      <c r="AD13" s="43">
        <f t="shared" si="6"/>
        <v>2026</v>
      </c>
      <c r="AE13" s="39"/>
      <c r="AF13" s="40"/>
      <c r="AG13" s="20"/>
      <c r="AH13" s="5"/>
      <c r="AI13" s="5"/>
      <c r="AK13" s="4"/>
      <c r="AL13" s="4"/>
      <c r="AM13" s="4"/>
      <c r="AN13" s="7"/>
      <c r="AW13" s="7"/>
      <c r="AX13" s="7"/>
      <c r="AY13" s="7"/>
      <c r="AZ13" s="7"/>
      <c r="BA13" s="7"/>
      <c r="BB13" s="7"/>
      <c r="BC13" s="7"/>
      <c r="BD13" s="7"/>
      <c r="BE13" s="7"/>
    </row>
    <row r="14" spans="1:57" x14ac:dyDescent="0.25">
      <c r="A14" s="2">
        <v>2027</v>
      </c>
      <c r="B14" s="19">
        <v>980.03577410000003</v>
      </c>
      <c r="C14" s="19">
        <f t="shared" si="5"/>
        <v>1066.96494726267</v>
      </c>
      <c r="D14" s="19">
        <f>'Additions Data'!G9</f>
        <v>935.22</v>
      </c>
      <c r="E14" s="19">
        <f>'Additions Data'!H9</f>
        <v>0</v>
      </c>
      <c r="F14" s="20">
        <f>'Additions Data'!I9</f>
        <v>0</v>
      </c>
      <c r="G14" s="20">
        <f>'Additions Data'!J9</f>
        <v>0</v>
      </c>
      <c r="H14" s="20">
        <f>'Additions Data'!L9</f>
        <v>401</v>
      </c>
      <c r="I14" s="20">
        <f>'Additions Data'!K9</f>
        <v>0</v>
      </c>
      <c r="J14" s="20">
        <f>'Additions Data'!M9</f>
        <v>0</v>
      </c>
      <c r="K14" s="20">
        <f>'Additions Data'!N9</f>
        <v>0</v>
      </c>
      <c r="L14" s="20">
        <f>'Additions Data'!O9</f>
        <v>0</v>
      </c>
      <c r="M14" s="20">
        <f>'Additions Data'!P9</f>
        <v>0</v>
      </c>
      <c r="N14" s="20">
        <f>'Additions Data'!S9</f>
        <v>0</v>
      </c>
      <c r="O14" s="20">
        <f>'Additions Data'!T9</f>
        <v>0</v>
      </c>
      <c r="P14" s="21">
        <f>SUM('Additions Data'!BD9:BO9)</f>
        <v>0</v>
      </c>
      <c r="Q14" s="21">
        <f>SUM('Additions Data'!AG9:BC9)</f>
        <v>0</v>
      </c>
      <c r="R14" s="22">
        <f>'Additions Data'!R9</f>
        <v>2.044</v>
      </c>
      <c r="S14" s="19">
        <f>SUM('Additions Data'!U9:V9)</f>
        <v>0</v>
      </c>
      <c r="T14" s="19">
        <f>SUM('Additions Data'!W9:AD9)</f>
        <v>0</v>
      </c>
      <c r="U14" s="19">
        <f>SUM('Additions Data'!AE9:AF9)</f>
        <v>0</v>
      </c>
      <c r="V14" s="19">
        <f>'Additions Data'!Q9</f>
        <v>0</v>
      </c>
      <c r="W14" s="19">
        <f t="shared" si="4"/>
        <v>1338.2640000000001</v>
      </c>
      <c r="X14" s="19">
        <f t="shared" si="0"/>
        <v>-131.74494726266994</v>
      </c>
      <c r="Y14" s="22">
        <f t="shared" si="1"/>
        <v>-4.5728712445375619</v>
      </c>
      <c r="Z14" s="5">
        <f t="shared" si="2"/>
        <v>271.29905273733016</v>
      </c>
      <c r="AA14" s="28">
        <f t="shared" si="3"/>
        <v>36.552566280447586</v>
      </c>
      <c r="AB14" s="37">
        <f t="shared" si="7"/>
        <v>0</v>
      </c>
      <c r="AC14" s="38">
        <f t="shared" si="8"/>
        <v>0</v>
      </c>
      <c r="AD14" s="43">
        <f t="shared" si="6"/>
        <v>2027</v>
      </c>
      <c r="AE14" s="39"/>
      <c r="AF14" s="40"/>
      <c r="AG14" s="20"/>
      <c r="AH14" s="5"/>
      <c r="AI14" s="5"/>
      <c r="AK14" s="4"/>
      <c r="AL14" s="4"/>
      <c r="AM14" s="4"/>
      <c r="AN14" s="7"/>
      <c r="AW14" s="7"/>
      <c r="AX14" s="7"/>
      <c r="AY14" s="7"/>
      <c r="AZ14" s="7"/>
      <c r="BA14" s="7"/>
      <c r="BB14" s="7"/>
      <c r="BC14" s="7"/>
      <c r="BD14" s="7"/>
      <c r="BE14" s="7"/>
    </row>
    <row r="15" spans="1:57" x14ac:dyDescent="0.25">
      <c r="A15" s="2">
        <v>2028</v>
      </c>
      <c r="B15" s="19">
        <v>979.17846269999995</v>
      </c>
      <c r="C15" s="19">
        <f t="shared" si="5"/>
        <v>1066.0315923414898</v>
      </c>
      <c r="D15" s="19">
        <f>'Additions Data'!G10</f>
        <v>935.22</v>
      </c>
      <c r="E15" s="19">
        <f>'Additions Data'!H10</f>
        <v>0</v>
      </c>
      <c r="F15" s="20">
        <f>'Additions Data'!I10</f>
        <v>0</v>
      </c>
      <c r="G15" s="20">
        <f>'Additions Data'!J10</f>
        <v>0</v>
      </c>
      <c r="H15" s="20">
        <f>'Additions Data'!L10</f>
        <v>401</v>
      </c>
      <c r="I15" s="20">
        <f>'Additions Data'!K10</f>
        <v>0</v>
      </c>
      <c r="J15" s="20">
        <f>'Additions Data'!M10</f>
        <v>0</v>
      </c>
      <c r="K15" s="20">
        <f>'Additions Data'!N10</f>
        <v>0</v>
      </c>
      <c r="L15" s="20">
        <f>'Additions Data'!O10</f>
        <v>0</v>
      </c>
      <c r="M15" s="20">
        <f>'Additions Data'!P10</f>
        <v>0</v>
      </c>
      <c r="N15" s="20">
        <f>'Additions Data'!S10</f>
        <v>0</v>
      </c>
      <c r="O15" s="20">
        <f>'Additions Data'!T10</f>
        <v>0</v>
      </c>
      <c r="P15" s="21">
        <f>SUM('Additions Data'!BD10:BO10)</f>
        <v>0</v>
      </c>
      <c r="Q15" s="21">
        <f>SUM('Additions Data'!AG10:BC10)</f>
        <v>0</v>
      </c>
      <c r="R15" s="22">
        <f>'Additions Data'!R10</f>
        <v>2.044</v>
      </c>
      <c r="S15" s="19">
        <f>SUM('Additions Data'!U10:V10)</f>
        <v>0</v>
      </c>
      <c r="T15" s="19">
        <f>SUM('Additions Data'!W10:AD10)</f>
        <v>0</v>
      </c>
      <c r="U15" s="19">
        <f>SUM('Additions Data'!AE10:AF10)</f>
        <v>0</v>
      </c>
      <c r="V15" s="19">
        <f>'Additions Data'!Q10</f>
        <v>0</v>
      </c>
      <c r="W15" s="19">
        <f t="shared" si="4"/>
        <v>1338.2640000000001</v>
      </c>
      <c r="X15" s="19">
        <f t="shared" si="0"/>
        <v>-130.81159234148981</v>
      </c>
      <c r="Y15" s="22">
        <f t="shared" si="1"/>
        <v>-4.4893208311371824</v>
      </c>
      <c r="Z15" s="5">
        <f t="shared" si="2"/>
        <v>272.23240765851028</v>
      </c>
      <c r="AA15" s="28">
        <f t="shared" si="3"/>
        <v>36.672123721946747</v>
      </c>
      <c r="AB15" s="37">
        <f t="shared" si="7"/>
        <v>0</v>
      </c>
      <c r="AC15" s="38">
        <f t="shared" si="8"/>
        <v>0</v>
      </c>
      <c r="AD15" s="43">
        <f t="shared" si="6"/>
        <v>2028</v>
      </c>
      <c r="AE15" s="39"/>
      <c r="AF15" s="40"/>
      <c r="AG15" s="20"/>
      <c r="AH15" s="5"/>
      <c r="AI15" s="5"/>
      <c r="AK15" s="4"/>
      <c r="AL15" s="4"/>
      <c r="AM15" s="4"/>
      <c r="AN15" s="7"/>
      <c r="AW15" s="7"/>
      <c r="AX15" s="7"/>
      <c r="AY15" s="7"/>
      <c r="AZ15" s="7"/>
      <c r="BA15" s="7"/>
      <c r="BB15" s="7"/>
      <c r="BC15" s="7"/>
      <c r="BD15" s="7"/>
      <c r="BE15" s="7"/>
    </row>
    <row r="16" spans="1:57" x14ac:dyDescent="0.25">
      <c r="A16" s="2">
        <v>2029</v>
      </c>
      <c r="B16" s="19">
        <v>979.29262740000001</v>
      </c>
      <c r="C16" s="19">
        <f t="shared" si="5"/>
        <v>1066.1558834503801</v>
      </c>
      <c r="D16" s="19">
        <f>'Additions Data'!G11</f>
        <v>935.22</v>
      </c>
      <c r="E16" s="19">
        <f>'Additions Data'!H11</f>
        <v>0</v>
      </c>
      <c r="F16" s="20">
        <f>'Additions Data'!I11</f>
        <v>0</v>
      </c>
      <c r="G16" s="20">
        <f>'Additions Data'!J11</f>
        <v>0</v>
      </c>
      <c r="H16" s="20">
        <f>'Additions Data'!L11</f>
        <v>401</v>
      </c>
      <c r="I16" s="20">
        <f>'Additions Data'!K11</f>
        <v>0</v>
      </c>
      <c r="J16" s="20">
        <f>'Additions Data'!M11</f>
        <v>0</v>
      </c>
      <c r="K16" s="20">
        <f>'Additions Data'!N11</f>
        <v>0</v>
      </c>
      <c r="L16" s="20">
        <f>'Additions Data'!O11</f>
        <v>0</v>
      </c>
      <c r="M16" s="20">
        <f>'Additions Data'!P11</f>
        <v>0</v>
      </c>
      <c r="N16" s="20">
        <f>'Additions Data'!S11</f>
        <v>0</v>
      </c>
      <c r="O16" s="20">
        <f>'Additions Data'!T11</f>
        <v>0</v>
      </c>
      <c r="P16" s="21">
        <f>SUM('Additions Data'!BD11:BO11)</f>
        <v>0</v>
      </c>
      <c r="Q16" s="21">
        <f>SUM('Additions Data'!AG11:BC11)</f>
        <v>0</v>
      </c>
      <c r="R16" s="22">
        <f>'Additions Data'!R11</f>
        <v>2.5550000000000002</v>
      </c>
      <c r="S16" s="19">
        <f>SUM('Additions Data'!U11:V11)</f>
        <v>0</v>
      </c>
      <c r="T16" s="19">
        <f>SUM('Additions Data'!W11:AD11)</f>
        <v>0</v>
      </c>
      <c r="U16" s="19">
        <f>SUM('Additions Data'!AE11:AF11)</f>
        <v>0</v>
      </c>
      <c r="V16" s="19">
        <f>'Additions Data'!Q11</f>
        <v>0</v>
      </c>
      <c r="W16" s="19">
        <f t="shared" si="4"/>
        <v>1338.7750000000001</v>
      </c>
      <c r="X16" s="19">
        <f t="shared" si="0"/>
        <v>-130.93588345038006</v>
      </c>
      <c r="Y16" s="22">
        <f t="shared" si="1"/>
        <v>-4.5004553457133465</v>
      </c>
      <c r="Z16" s="5">
        <f t="shared" si="2"/>
        <v>272.61911654962</v>
      </c>
      <c r="AA16" s="28">
        <f t="shared" si="3"/>
        <v>36.708371179554135</v>
      </c>
      <c r="AB16" s="37">
        <f t="shared" si="7"/>
        <v>0</v>
      </c>
      <c r="AC16" s="38">
        <f t="shared" si="8"/>
        <v>0</v>
      </c>
      <c r="AD16" s="43">
        <f t="shared" si="6"/>
        <v>2029</v>
      </c>
      <c r="AE16" s="39"/>
      <c r="AF16" s="40"/>
      <c r="AG16" s="20"/>
      <c r="AH16" s="5"/>
      <c r="AI16" s="5"/>
      <c r="AK16" s="4"/>
      <c r="AL16" s="4"/>
      <c r="AM16" s="4"/>
      <c r="AN16" s="7"/>
      <c r="AW16" s="7"/>
      <c r="AX16" s="7"/>
      <c r="AY16" s="7"/>
      <c r="AZ16" s="7"/>
      <c r="BA16" s="7"/>
      <c r="BB16" s="7"/>
      <c r="BC16" s="7"/>
      <c r="BD16" s="7"/>
      <c r="BE16" s="7"/>
    </row>
    <row r="17" spans="1:57" x14ac:dyDescent="0.25">
      <c r="A17" s="2">
        <v>2030</v>
      </c>
      <c r="B17" s="19">
        <v>978.39803830000005</v>
      </c>
      <c r="C17" s="19">
        <f t="shared" si="5"/>
        <v>1065.1819442972101</v>
      </c>
      <c r="D17" s="19">
        <f>'Additions Data'!G12</f>
        <v>935.22</v>
      </c>
      <c r="E17" s="19">
        <f>'Additions Data'!H12</f>
        <v>0</v>
      </c>
      <c r="F17" s="20">
        <f>'Additions Data'!I12</f>
        <v>0</v>
      </c>
      <c r="G17" s="20">
        <f>'Additions Data'!J12</f>
        <v>0</v>
      </c>
      <c r="H17" s="20">
        <f>'Additions Data'!L12</f>
        <v>401</v>
      </c>
      <c r="I17" s="20">
        <f>'Additions Data'!K12</f>
        <v>0</v>
      </c>
      <c r="J17" s="20">
        <f>'Additions Data'!M12</f>
        <v>0</v>
      </c>
      <c r="K17" s="20">
        <f>'Additions Data'!N12</f>
        <v>0</v>
      </c>
      <c r="L17" s="20">
        <f>'Additions Data'!O12</f>
        <v>0</v>
      </c>
      <c r="M17" s="20">
        <f>'Additions Data'!P12</f>
        <v>0</v>
      </c>
      <c r="N17" s="20">
        <f>'Additions Data'!S12</f>
        <v>0</v>
      </c>
      <c r="O17" s="20">
        <f>'Additions Data'!T12</f>
        <v>0</v>
      </c>
      <c r="P17" s="21">
        <f>SUM('Additions Data'!BD12:BO12)</f>
        <v>0</v>
      </c>
      <c r="Q17" s="21">
        <f>SUM('Additions Data'!AG12:BC12)</f>
        <v>0</v>
      </c>
      <c r="R17" s="22">
        <f>'Additions Data'!R12</f>
        <v>3.0659999999999998</v>
      </c>
      <c r="S17" s="19">
        <f>SUM('Additions Data'!U12:V12)</f>
        <v>0</v>
      </c>
      <c r="T17" s="19">
        <f>SUM('Additions Data'!W12:AD12)</f>
        <v>0</v>
      </c>
      <c r="U17" s="19">
        <f>SUM('Additions Data'!AE12:AF12)</f>
        <v>0</v>
      </c>
      <c r="V17" s="19">
        <f>'Additions Data'!Q12</f>
        <v>0</v>
      </c>
      <c r="W17" s="19">
        <f t="shared" si="4"/>
        <v>1339.2860000000001</v>
      </c>
      <c r="X17" s="19">
        <f t="shared" si="0"/>
        <v>-129.96194429721004</v>
      </c>
      <c r="Y17" s="22">
        <f t="shared" si="1"/>
        <v>-4.4131362298133112</v>
      </c>
      <c r="Z17" s="5">
        <f t="shared" si="2"/>
        <v>274.10405570278999</v>
      </c>
      <c r="AA17" s="28">
        <f t="shared" si="3"/>
        <v>36.885597433029929</v>
      </c>
      <c r="AB17" s="37">
        <f t="shared" si="7"/>
        <v>0</v>
      </c>
      <c r="AC17" s="38">
        <f t="shared" si="8"/>
        <v>0</v>
      </c>
      <c r="AD17" s="43">
        <f t="shared" si="6"/>
        <v>2030</v>
      </c>
      <c r="AE17" s="39"/>
      <c r="AF17" s="40"/>
      <c r="AG17" s="20"/>
      <c r="AH17" s="5"/>
      <c r="AI17" s="5"/>
      <c r="AK17" s="4"/>
      <c r="AL17" s="4"/>
      <c r="AM17" s="4"/>
      <c r="AN17" s="7"/>
      <c r="AW17" s="7"/>
      <c r="AX17" s="7"/>
      <c r="AY17" s="7"/>
      <c r="AZ17" s="7"/>
      <c r="BA17" s="7"/>
      <c r="BB17" s="7"/>
      <c r="BC17" s="7"/>
      <c r="BD17" s="7"/>
      <c r="BE17" s="7"/>
    </row>
    <row r="18" spans="1:57" x14ac:dyDescent="0.25">
      <c r="A18" s="2">
        <v>2031</v>
      </c>
      <c r="B18" s="19">
        <v>978.36417019999999</v>
      </c>
      <c r="C18" s="19">
        <f t="shared" si="5"/>
        <v>1065.14507209674</v>
      </c>
      <c r="D18" s="19">
        <f>'Additions Data'!G13</f>
        <v>673.32</v>
      </c>
      <c r="E18" s="19">
        <f>'Additions Data'!H13</f>
        <v>0</v>
      </c>
      <c r="F18" s="20">
        <f>'Additions Data'!I13</f>
        <v>0</v>
      </c>
      <c r="G18" s="20">
        <f>'Additions Data'!J13</f>
        <v>0</v>
      </c>
      <c r="H18" s="20">
        <f>'Additions Data'!L13</f>
        <v>401</v>
      </c>
      <c r="I18" s="20">
        <f>'Additions Data'!K13</f>
        <v>0</v>
      </c>
      <c r="J18" s="20">
        <f>'Additions Data'!M13</f>
        <v>0</v>
      </c>
      <c r="K18" s="20">
        <f>'Additions Data'!N13</f>
        <v>0</v>
      </c>
      <c r="L18" s="20">
        <f>'Additions Data'!O13</f>
        <v>0</v>
      </c>
      <c r="M18" s="20">
        <f>'Additions Data'!P13</f>
        <v>0</v>
      </c>
      <c r="N18" s="20">
        <f>'Additions Data'!S13</f>
        <v>0</v>
      </c>
      <c r="O18" s="20">
        <f>'Additions Data'!T13</f>
        <v>0</v>
      </c>
      <c r="P18" s="21">
        <f>SUM('Additions Data'!BD13:BO13)</f>
        <v>0</v>
      </c>
      <c r="Q18" s="21">
        <f>SUM('Additions Data'!AG13:BC13)</f>
        <v>0</v>
      </c>
      <c r="R18" s="22">
        <f>'Additions Data'!R13</f>
        <v>3.577</v>
      </c>
      <c r="S18" s="19">
        <f>SUM('Additions Data'!U13:V13)</f>
        <v>155.136</v>
      </c>
      <c r="T18" s="19">
        <f>SUM('Additions Data'!W13:AD13)</f>
        <v>0</v>
      </c>
      <c r="U18" s="19">
        <f>SUM('Additions Data'!AE13:AF13)</f>
        <v>0</v>
      </c>
      <c r="V18" s="19">
        <f>'Additions Data'!Q13</f>
        <v>0</v>
      </c>
      <c r="W18" s="19">
        <f t="shared" si="4"/>
        <v>1233.0329999999999</v>
      </c>
      <c r="X18" s="19">
        <f t="shared" si="0"/>
        <v>-391.82507209673997</v>
      </c>
      <c r="Y18" s="22">
        <f t="shared" si="1"/>
        <v>-31.179000569659244</v>
      </c>
      <c r="Z18" s="5">
        <f t="shared" si="2"/>
        <v>167.88792790325988</v>
      </c>
      <c r="AA18" s="28">
        <f t="shared" si="3"/>
        <v>26.030065036819551</v>
      </c>
      <c r="AB18" s="37">
        <f t="shared" si="7"/>
        <v>303.59295499021528</v>
      </c>
      <c r="AC18" s="38">
        <f t="shared" si="8"/>
        <v>0</v>
      </c>
      <c r="AD18" s="43">
        <f t="shared" si="6"/>
        <v>2031</v>
      </c>
      <c r="AE18" s="39"/>
      <c r="AF18" s="40"/>
      <c r="AG18" s="20"/>
      <c r="AH18" s="5"/>
      <c r="AI18" s="5"/>
      <c r="AK18" s="4"/>
      <c r="AL18" s="4"/>
      <c r="AM18" s="4"/>
      <c r="AN18" s="7"/>
      <c r="AW18" s="7"/>
      <c r="AX18" s="7"/>
      <c r="AY18" s="7"/>
      <c r="AZ18" s="7"/>
      <c r="BA18" s="7"/>
      <c r="BB18" s="7"/>
      <c r="BC18" s="7"/>
      <c r="BD18" s="7"/>
      <c r="BE18" s="7"/>
    </row>
    <row r="19" spans="1:57" x14ac:dyDescent="0.25">
      <c r="A19" s="2">
        <v>2032</v>
      </c>
      <c r="B19" s="19">
        <v>978.39624730000003</v>
      </c>
      <c r="C19" s="19">
        <f t="shared" si="5"/>
        <v>1065.17999443551</v>
      </c>
      <c r="D19" s="19">
        <f>'Additions Data'!G14</f>
        <v>673.32</v>
      </c>
      <c r="E19" s="19">
        <f>'Additions Data'!H14</f>
        <v>0</v>
      </c>
      <c r="F19" s="20">
        <f>'Additions Data'!I14</f>
        <v>0</v>
      </c>
      <c r="G19" s="20">
        <f>'Additions Data'!J14</f>
        <v>0</v>
      </c>
      <c r="H19" s="20">
        <f>'Additions Data'!L14</f>
        <v>401</v>
      </c>
      <c r="I19" s="20">
        <f>'Additions Data'!K14</f>
        <v>0</v>
      </c>
      <c r="J19" s="20">
        <f>'Additions Data'!M14</f>
        <v>0</v>
      </c>
      <c r="K19" s="20">
        <f>'Additions Data'!N14</f>
        <v>0</v>
      </c>
      <c r="L19" s="20">
        <f>'Additions Data'!O14</f>
        <v>0</v>
      </c>
      <c r="M19" s="20">
        <f>'Additions Data'!P14</f>
        <v>0</v>
      </c>
      <c r="N19" s="20">
        <f>'Additions Data'!S14</f>
        <v>0</v>
      </c>
      <c r="O19" s="20">
        <f>'Additions Data'!T14</f>
        <v>0</v>
      </c>
      <c r="P19" s="21">
        <f>SUM('Additions Data'!BD14:BO14)</f>
        <v>0</v>
      </c>
      <c r="Q19" s="21">
        <f>SUM('Additions Data'!AG14:BC14)</f>
        <v>0</v>
      </c>
      <c r="R19" s="22">
        <f>'Additions Data'!R14</f>
        <v>3.577</v>
      </c>
      <c r="S19" s="19">
        <f>SUM('Additions Data'!U14:V14)</f>
        <v>232.70400000000001</v>
      </c>
      <c r="T19" s="19">
        <f>SUM('Additions Data'!W14:AD14)</f>
        <v>0</v>
      </c>
      <c r="U19" s="19">
        <f>SUM('Additions Data'!AE14:AF14)</f>
        <v>0</v>
      </c>
      <c r="V19" s="19">
        <f>'Additions Data'!Q14</f>
        <v>0</v>
      </c>
      <c r="W19" s="19">
        <f t="shared" si="4"/>
        <v>1310.6010000000001</v>
      </c>
      <c r="X19" s="19">
        <f t="shared" si="0"/>
        <v>-391.85999443550998</v>
      </c>
      <c r="Y19" s="22">
        <f t="shared" si="1"/>
        <v>-31.181256892786934</v>
      </c>
      <c r="Z19" s="5">
        <f t="shared" si="2"/>
        <v>245.42100556449009</v>
      </c>
      <c r="AA19" s="28">
        <f t="shared" si="3"/>
        <v>33.954009289871898</v>
      </c>
      <c r="AB19" s="37">
        <f t="shared" si="7"/>
        <v>455.38943248532291</v>
      </c>
      <c r="AC19" s="38">
        <f t="shared" si="8"/>
        <v>0</v>
      </c>
      <c r="AD19" s="43">
        <f t="shared" si="6"/>
        <v>2032</v>
      </c>
      <c r="AE19" s="39"/>
      <c r="AF19" s="40"/>
      <c r="AG19" s="20"/>
      <c r="AH19" s="5"/>
      <c r="AI19" s="5"/>
      <c r="AK19" s="4"/>
      <c r="AL19" s="4"/>
      <c r="AM19" s="4"/>
      <c r="AN19" s="7"/>
      <c r="AW19" s="7"/>
      <c r="AX19" s="7"/>
      <c r="AY19" s="7"/>
      <c r="AZ19" s="7"/>
      <c r="BA19" s="7"/>
      <c r="BB19" s="7"/>
      <c r="BC19" s="7"/>
      <c r="BD19" s="7"/>
      <c r="BE19" s="7"/>
    </row>
    <row r="20" spans="1:57" x14ac:dyDescent="0.25">
      <c r="A20" s="2">
        <v>2033</v>
      </c>
      <c r="B20" s="19">
        <v>978.26869109999996</v>
      </c>
      <c r="C20" s="19">
        <f t="shared" si="5"/>
        <v>1065.0411240005699</v>
      </c>
      <c r="D20" s="19">
        <f>'Additions Data'!G15</f>
        <v>673.32</v>
      </c>
      <c r="E20" s="19">
        <f>'Additions Data'!H15</f>
        <v>0</v>
      </c>
      <c r="F20" s="20">
        <f>'Additions Data'!I15</f>
        <v>0</v>
      </c>
      <c r="G20" s="20">
        <f>'Additions Data'!J15</f>
        <v>0</v>
      </c>
      <c r="H20" s="20">
        <f>'Additions Data'!L15</f>
        <v>401</v>
      </c>
      <c r="I20" s="20">
        <f>'Additions Data'!K15</f>
        <v>0</v>
      </c>
      <c r="J20" s="20">
        <f>'Additions Data'!M15</f>
        <v>0</v>
      </c>
      <c r="K20" s="20">
        <f>'Additions Data'!N15</f>
        <v>0</v>
      </c>
      <c r="L20" s="20">
        <f>'Additions Data'!O15</f>
        <v>0</v>
      </c>
      <c r="M20" s="20">
        <f>'Additions Data'!P15</f>
        <v>0</v>
      </c>
      <c r="N20" s="20">
        <f>'Additions Data'!S15</f>
        <v>0</v>
      </c>
      <c r="O20" s="20">
        <f>'Additions Data'!T15</f>
        <v>0</v>
      </c>
      <c r="P20" s="21">
        <f>SUM('Additions Data'!BD15:BO15)</f>
        <v>0</v>
      </c>
      <c r="Q20" s="21">
        <f>SUM('Additions Data'!AG15:BC15)</f>
        <v>0</v>
      </c>
      <c r="R20" s="22">
        <f>'Additions Data'!R15</f>
        <v>4.0880000000000001</v>
      </c>
      <c r="S20" s="19">
        <f>SUM('Additions Data'!U15:V15)</f>
        <v>232.70400000000001</v>
      </c>
      <c r="T20" s="19">
        <f>SUM('Additions Data'!W15:AD15)</f>
        <v>0</v>
      </c>
      <c r="U20" s="19">
        <f>SUM('Additions Data'!AE15:AF15)</f>
        <v>0</v>
      </c>
      <c r="V20" s="19">
        <f>'Additions Data'!Q15</f>
        <v>0</v>
      </c>
      <c r="W20" s="19">
        <f t="shared" si="4"/>
        <v>1311.1120000000001</v>
      </c>
      <c r="X20" s="19">
        <f t="shared" si="0"/>
        <v>-391.72112400056983</v>
      </c>
      <c r="Y20" s="22">
        <f t="shared" si="1"/>
        <v>-31.172283634785941</v>
      </c>
      <c r="Z20" s="5">
        <f t="shared" si="2"/>
        <v>246.0708759994302</v>
      </c>
      <c r="AA20" s="28">
        <f t="shared" si="3"/>
        <v>34.023710656193991</v>
      </c>
      <c r="AB20" s="37">
        <f t="shared" si="7"/>
        <v>455.38943248532291</v>
      </c>
      <c r="AC20" s="38">
        <f t="shared" si="8"/>
        <v>0</v>
      </c>
      <c r="AD20" s="43">
        <f t="shared" si="6"/>
        <v>2033</v>
      </c>
      <c r="AE20" s="39"/>
      <c r="AF20" s="40"/>
      <c r="AG20" s="20"/>
      <c r="AH20" s="5"/>
      <c r="AI20" s="5"/>
      <c r="AK20" s="4"/>
      <c r="AL20" s="4"/>
      <c r="AM20" s="4"/>
      <c r="AN20" s="7"/>
      <c r="AW20" s="7"/>
      <c r="AX20" s="7"/>
      <c r="AY20" s="7"/>
      <c r="AZ20" s="7"/>
      <c r="BA20" s="7"/>
      <c r="BB20" s="7"/>
      <c r="BC20" s="7"/>
      <c r="BD20" s="7"/>
      <c r="BE20" s="7"/>
    </row>
    <row r="21" spans="1:57" x14ac:dyDescent="0.25">
      <c r="A21" s="2">
        <v>2034</v>
      </c>
      <c r="B21" s="19">
        <v>978.94262839999999</v>
      </c>
      <c r="C21" s="19">
        <f t="shared" si="5"/>
        <v>1065.7748395390799</v>
      </c>
      <c r="D21" s="19">
        <f>'Additions Data'!G16</f>
        <v>673.32</v>
      </c>
      <c r="E21" s="19">
        <f>'Additions Data'!H16</f>
        <v>0</v>
      </c>
      <c r="F21" s="20">
        <f>'Additions Data'!I16</f>
        <v>0</v>
      </c>
      <c r="G21" s="20">
        <f>'Additions Data'!J16</f>
        <v>0</v>
      </c>
      <c r="H21" s="20">
        <f>'Additions Data'!L16</f>
        <v>401</v>
      </c>
      <c r="I21" s="20">
        <f>'Additions Data'!K16</f>
        <v>0</v>
      </c>
      <c r="J21" s="20">
        <f>'Additions Data'!M16</f>
        <v>0</v>
      </c>
      <c r="K21" s="20">
        <f>'Additions Data'!N16</f>
        <v>0</v>
      </c>
      <c r="L21" s="20">
        <f>'Additions Data'!O16</f>
        <v>0</v>
      </c>
      <c r="M21" s="20">
        <f>'Additions Data'!P16</f>
        <v>0</v>
      </c>
      <c r="N21" s="20">
        <f>'Additions Data'!S16</f>
        <v>0</v>
      </c>
      <c r="O21" s="20">
        <f>'Additions Data'!T16</f>
        <v>0</v>
      </c>
      <c r="P21" s="21">
        <f>SUM('Additions Data'!BD16:BO16)</f>
        <v>0</v>
      </c>
      <c r="Q21" s="21">
        <f>SUM('Additions Data'!AG16:BC16)</f>
        <v>0</v>
      </c>
      <c r="R21" s="22">
        <f>'Additions Data'!R16</f>
        <v>4.5990000000000002</v>
      </c>
      <c r="S21" s="19">
        <f>SUM('Additions Data'!U16:V16)</f>
        <v>232.70400000000001</v>
      </c>
      <c r="T21" s="19">
        <f>SUM('Additions Data'!W16:AD16)</f>
        <v>0</v>
      </c>
      <c r="U21" s="19">
        <f>SUM('Additions Data'!AE16:AF16)</f>
        <v>0</v>
      </c>
      <c r="V21" s="19">
        <f>'Additions Data'!Q16</f>
        <v>0</v>
      </c>
      <c r="W21" s="19">
        <f t="shared" si="4"/>
        <v>1311.623</v>
      </c>
      <c r="X21" s="19">
        <f t="shared" si="0"/>
        <v>-392.4548395390799</v>
      </c>
      <c r="Y21" s="22">
        <f t="shared" si="1"/>
        <v>-31.219666968585752</v>
      </c>
      <c r="Z21" s="5">
        <f t="shared" si="2"/>
        <v>245.8481604609201</v>
      </c>
      <c r="AA21" s="28">
        <f t="shared" si="3"/>
        <v>33.983643366694366</v>
      </c>
      <c r="AB21" s="37">
        <f t="shared" si="7"/>
        <v>455.38943248532291</v>
      </c>
      <c r="AC21" s="38">
        <f t="shared" si="8"/>
        <v>0</v>
      </c>
      <c r="AD21" s="43">
        <f t="shared" si="6"/>
        <v>2034</v>
      </c>
      <c r="AE21" s="39"/>
      <c r="AF21" s="40"/>
      <c r="AG21" s="20"/>
      <c r="AH21" s="5"/>
      <c r="AI21" s="5"/>
      <c r="AK21" s="4"/>
      <c r="AL21" s="4"/>
      <c r="AM21" s="4"/>
      <c r="AN21" s="7"/>
      <c r="AW21" s="7"/>
      <c r="AX21" s="7"/>
      <c r="AY21" s="7"/>
      <c r="AZ21" s="7"/>
      <c r="BA21" s="7"/>
      <c r="BB21" s="7"/>
      <c r="BC21" s="7"/>
      <c r="BD21" s="7"/>
      <c r="BE21" s="7"/>
    </row>
    <row r="22" spans="1:57" x14ac:dyDescent="0.25">
      <c r="A22" s="2">
        <v>2035</v>
      </c>
      <c r="B22" s="19">
        <v>979.31914659999995</v>
      </c>
      <c r="C22" s="19">
        <f t="shared" si="5"/>
        <v>1066.1847549034198</v>
      </c>
      <c r="D22" s="19">
        <f>'Additions Data'!G17</f>
        <v>673.32</v>
      </c>
      <c r="E22" s="19">
        <f>'Additions Data'!H17</f>
        <v>0</v>
      </c>
      <c r="F22" s="20">
        <f>'Additions Data'!I17</f>
        <v>0</v>
      </c>
      <c r="G22" s="20">
        <f>'Additions Data'!J17</f>
        <v>0</v>
      </c>
      <c r="H22" s="20">
        <f>'Additions Data'!L17</f>
        <v>401</v>
      </c>
      <c r="I22" s="20">
        <f>'Additions Data'!K17</f>
        <v>0</v>
      </c>
      <c r="J22" s="20">
        <f>'Additions Data'!M17</f>
        <v>0</v>
      </c>
      <c r="K22" s="20">
        <f>'Additions Data'!N17</f>
        <v>0</v>
      </c>
      <c r="L22" s="20">
        <f>'Additions Data'!O17</f>
        <v>0</v>
      </c>
      <c r="M22" s="20">
        <f>'Additions Data'!P17</f>
        <v>0</v>
      </c>
      <c r="N22" s="20">
        <f>'Additions Data'!S17</f>
        <v>0</v>
      </c>
      <c r="O22" s="20">
        <f>'Additions Data'!T17</f>
        <v>0</v>
      </c>
      <c r="P22" s="21">
        <f>SUM('Additions Data'!BD17:BO17)</f>
        <v>0</v>
      </c>
      <c r="Q22" s="21">
        <f>SUM('Additions Data'!AG17:BC17)</f>
        <v>0</v>
      </c>
      <c r="R22" s="22">
        <f>'Additions Data'!R17</f>
        <v>4.5990000000000002</v>
      </c>
      <c r="S22" s="19">
        <f>SUM('Additions Data'!U17:V17)</f>
        <v>232.70400000000001</v>
      </c>
      <c r="T22" s="19">
        <f>SUM('Additions Data'!W17:AD17)</f>
        <v>0</v>
      </c>
      <c r="U22" s="19">
        <f>SUM('Additions Data'!AE17:AF17)</f>
        <v>0</v>
      </c>
      <c r="V22" s="19">
        <f>'Additions Data'!Q17</f>
        <v>0</v>
      </c>
      <c r="W22" s="19">
        <f t="shared" si="4"/>
        <v>1311.623</v>
      </c>
      <c r="X22" s="19">
        <f t="shared" si="0"/>
        <v>-392.86475490341979</v>
      </c>
      <c r="Y22" s="22">
        <f t="shared" si="1"/>
        <v>-31.246110898818603</v>
      </c>
      <c r="Z22" s="5">
        <f t="shared" si="2"/>
        <v>245.4382450965802</v>
      </c>
      <c r="AA22" s="28">
        <f t="shared" si="3"/>
        <v>33.932130761835154</v>
      </c>
      <c r="AB22" s="37">
        <f t="shared" si="7"/>
        <v>455.38943248532291</v>
      </c>
      <c r="AC22" s="38">
        <f t="shared" si="8"/>
        <v>0</v>
      </c>
      <c r="AD22" s="43">
        <f t="shared" si="6"/>
        <v>2035</v>
      </c>
      <c r="AE22" s="39"/>
      <c r="AF22" s="40"/>
      <c r="AG22" s="20"/>
      <c r="AH22" s="5"/>
      <c r="AI22" s="5"/>
      <c r="AK22" s="4"/>
      <c r="AL22" s="4"/>
      <c r="AM22" s="4"/>
      <c r="AN22" s="7"/>
      <c r="AW22" s="7"/>
      <c r="AX22" s="7"/>
      <c r="AY22" s="7"/>
      <c r="AZ22" s="7"/>
      <c r="BA22" s="7"/>
      <c r="BB22" s="7"/>
      <c r="BC22" s="7"/>
      <c r="BD22" s="7"/>
      <c r="BE22" s="7"/>
    </row>
    <row r="23" spans="1:57" x14ac:dyDescent="0.25">
      <c r="A23" s="2">
        <v>2036</v>
      </c>
      <c r="B23" s="19">
        <v>980.35040309999999</v>
      </c>
      <c r="C23" s="19">
        <f t="shared" si="5"/>
        <v>1067.3074838549701</v>
      </c>
      <c r="D23" s="19">
        <f>'Additions Data'!G18</f>
        <v>673.32</v>
      </c>
      <c r="E23" s="19">
        <f>'Additions Data'!H18</f>
        <v>0</v>
      </c>
      <c r="F23" s="20">
        <f>'Additions Data'!I18</f>
        <v>0</v>
      </c>
      <c r="G23" s="20">
        <f>'Additions Data'!J18</f>
        <v>0</v>
      </c>
      <c r="H23" s="20">
        <f>'Additions Data'!L18</f>
        <v>401</v>
      </c>
      <c r="I23" s="20">
        <f>'Additions Data'!K18</f>
        <v>0</v>
      </c>
      <c r="J23" s="20">
        <f>'Additions Data'!M18</f>
        <v>0</v>
      </c>
      <c r="K23" s="20">
        <f>'Additions Data'!N18</f>
        <v>0</v>
      </c>
      <c r="L23" s="20">
        <f>'Additions Data'!O18</f>
        <v>0</v>
      </c>
      <c r="M23" s="20">
        <f>'Additions Data'!P18</f>
        <v>0</v>
      </c>
      <c r="N23" s="20">
        <f>'Additions Data'!S18</f>
        <v>0</v>
      </c>
      <c r="O23" s="20">
        <f>'Additions Data'!T18</f>
        <v>0</v>
      </c>
      <c r="P23" s="21">
        <f>SUM('Additions Data'!BD18:BO18)</f>
        <v>0</v>
      </c>
      <c r="Q23" s="21">
        <f>SUM('Additions Data'!AG18:BC18)</f>
        <v>0</v>
      </c>
      <c r="R23" s="22">
        <f>'Additions Data'!R18</f>
        <v>5.1100000000000003</v>
      </c>
      <c r="S23" s="19">
        <f>SUM('Additions Data'!U18:V18)</f>
        <v>232.70400000000001</v>
      </c>
      <c r="T23" s="19">
        <f>SUM('Additions Data'!W18:AD18)</f>
        <v>0</v>
      </c>
      <c r="U23" s="19">
        <f>SUM('Additions Data'!AE18:AF18)</f>
        <v>0</v>
      </c>
      <c r="V23" s="19">
        <f>'Additions Data'!Q18</f>
        <v>0</v>
      </c>
      <c r="W23" s="19">
        <f t="shared" si="4"/>
        <v>1312.134</v>
      </c>
      <c r="X23" s="19">
        <f t="shared" si="0"/>
        <v>-393.98748385497004</v>
      </c>
      <c r="Y23" s="22">
        <f t="shared" si="1"/>
        <v>-31.318434931951728</v>
      </c>
      <c r="Z23" s="5">
        <f t="shared" si="2"/>
        <v>244.82651614502993</v>
      </c>
      <c r="AA23" s="28">
        <f t="shared" si="3"/>
        <v>33.84336823352708</v>
      </c>
      <c r="AB23" s="37">
        <f t="shared" si="7"/>
        <v>455.38943248532291</v>
      </c>
      <c r="AC23" s="38">
        <f t="shared" si="8"/>
        <v>0</v>
      </c>
      <c r="AD23" s="43">
        <f t="shared" si="6"/>
        <v>2036</v>
      </c>
      <c r="AE23" s="39"/>
      <c r="AF23" s="40"/>
      <c r="AG23" s="20"/>
    </row>
    <row r="24" spans="1:57" x14ac:dyDescent="0.25">
      <c r="A24" s="2">
        <v>2037</v>
      </c>
      <c r="B24" s="19">
        <v>980.0781882</v>
      </c>
      <c r="C24" s="19">
        <f t="shared" si="5"/>
        <v>1067.0111234933399</v>
      </c>
      <c r="D24" s="19">
        <f>'Additions Data'!G19</f>
        <v>673.32</v>
      </c>
      <c r="E24" s="19">
        <f>'Additions Data'!H19</f>
        <v>0</v>
      </c>
      <c r="F24" s="20">
        <f>'Additions Data'!I19</f>
        <v>0</v>
      </c>
      <c r="G24" s="20">
        <f>'Additions Data'!J19</f>
        <v>0</v>
      </c>
      <c r="H24" s="20">
        <f>'Additions Data'!L19</f>
        <v>401</v>
      </c>
      <c r="I24" s="20">
        <f>'Additions Data'!K19</f>
        <v>0</v>
      </c>
      <c r="J24" s="20">
        <f>'Additions Data'!M19</f>
        <v>0</v>
      </c>
      <c r="K24" s="20">
        <f>'Additions Data'!N19</f>
        <v>0</v>
      </c>
      <c r="L24" s="20">
        <f>'Additions Data'!O19</f>
        <v>0</v>
      </c>
      <c r="M24" s="20">
        <f>'Additions Data'!P19</f>
        <v>0</v>
      </c>
      <c r="N24" s="20">
        <f>'Additions Data'!S19</f>
        <v>0</v>
      </c>
      <c r="O24" s="20">
        <f>'Additions Data'!T19</f>
        <v>0</v>
      </c>
      <c r="P24" s="21">
        <f>SUM('Additions Data'!BD19:BO19)</f>
        <v>0</v>
      </c>
      <c r="Q24" s="21">
        <f>SUM('Additions Data'!AG19:BC19)</f>
        <v>0</v>
      </c>
      <c r="R24" s="22">
        <f>'Additions Data'!R19</f>
        <v>5.1100000000000003</v>
      </c>
      <c r="S24" s="19">
        <f>SUM('Additions Data'!U19:V19)</f>
        <v>232.70400000000001</v>
      </c>
      <c r="T24" s="19">
        <f>SUM('Additions Data'!W19:AD19)</f>
        <v>0</v>
      </c>
      <c r="U24" s="19">
        <f>SUM('Additions Data'!AE19:AF19)</f>
        <v>0</v>
      </c>
      <c r="V24" s="19">
        <f>'Additions Data'!Q19</f>
        <v>0</v>
      </c>
      <c r="W24" s="19">
        <f t="shared" si="4"/>
        <v>1312.134</v>
      </c>
      <c r="X24" s="19">
        <f t="shared" si="0"/>
        <v>-393.69112349333989</v>
      </c>
      <c r="Y24" s="22">
        <f t="shared" si="1"/>
        <v>-31.299358754569205</v>
      </c>
      <c r="Z24" s="5">
        <f t="shared" si="2"/>
        <v>245.12287650666008</v>
      </c>
      <c r="AA24" s="28">
        <f t="shared" si="3"/>
        <v>33.880542980948263</v>
      </c>
      <c r="AB24" s="37">
        <f t="shared" si="7"/>
        <v>455.38943248532291</v>
      </c>
      <c r="AC24" s="38">
        <f t="shared" si="8"/>
        <v>0</v>
      </c>
      <c r="AD24" s="43">
        <f t="shared" si="6"/>
        <v>2037</v>
      </c>
      <c r="AE24" s="39"/>
      <c r="AF24" s="40"/>
      <c r="AG24" s="20"/>
    </row>
    <row r="25" spans="1:57" x14ac:dyDescent="0.25">
      <c r="A25" s="2">
        <v>2038</v>
      </c>
      <c r="B25" s="19">
        <v>980.58980340000005</v>
      </c>
      <c r="C25" s="19">
        <f t="shared" si="5"/>
        <v>1067.56811896158</v>
      </c>
      <c r="D25" s="19">
        <f>'Additions Data'!G20</f>
        <v>673.32</v>
      </c>
      <c r="E25" s="19">
        <f>'Additions Data'!H20</f>
        <v>0</v>
      </c>
      <c r="F25" s="20">
        <f>'Additions Data'!I20</f>
        <v>0</v>
      </c>
      <c r="G25" s="20">
        <f>'Additions Data'!J20</f>
        <v>0</v>
      </c>
      <c r="H25" s="20">
        <f>'Additions Data'!L20</f>
        <v>401</v>
      </c>
      <c r="I25" s="20">
        <f>'Additions Data'!K20</f>
        <v>0</v>
      </c>
      <c r="J25" s="20">
        <f>'Additions Data'!M20</f>
        <v>0</v>
      </c>
      <c r="K25" s="20">
        <f>'Additions Data'!N20</f>
        <v>0</v>
      </c>
      <c r="L25" s="20">
        <f>'Additions Data'!O20</f>
        <v>0</v>
      </c>
      <c r="M25" s="20">
        <f>'Additions Data'!P20</f>
        <v>0</v>
      </c>
      <c r="N25" s="20">
        <f>'Additions Data'!S20</f>
        <v>0</v>
      </c>
      <c r="O25" s="20">
        <f>'Additions Data'!T20</f>
        <v>0</v>
      </c>
      <c r="P25" s="21">
        <f>SUM('Additions Data'!BD20:BO20)</f>
        <v>0</v>
      </c>
      <c r="Q25" s="21">
        <f>SUM('Additions Data'!AG20:BC20)</f>
        <v>0</v>
      </c>
      <c r="R25" s="22">
        <f>'Additions Data'!R20</f>
        <v>5.6210000000000004</v>
      </c>
      <c r="S25" s="19">
        <f>SUM('Additions Data'!U20:V20)</f>
        <v>232.70400000000001</v>
      </c>
      <c r="T25" s="19">
        <f>SUM('Additions Data'!W20:AD20)</f>
        <v>0</v>
      </c>
      <c r="U25" s="19">
        <f>SUM('Additions Data'!AE20:AF20)</f>
        <v>0</v>
      </c>
      <c r="V25" s="19">
        <f>'Additions Data'!Q20</f>
        <v>0</v>
      </c>
      <c r="W25" s="19">
        <f t="shared" si="4"/>
        <v>1312.645</v>
      </c>
      <c r="X25" s="19">
        <f t="shared" si="0"/>
        <v>-394.24811896157996</v>
      </c>
      <c r="Y25" s="22">
        <f t="shared" si="1"/>
        <v>-31.33520278658855</v>
      </c>
      <c r="Z25" s="5">
        <f t="shared" si="2"/>
        <v>245.07688103841997</v>
      </c>
      <c r="AA25" s="28">
        <f t="shared" si="3"/>
        <v>33.862803330063663</v>
      </c>
      <c r="AB25" s="37">
        <f t="shared" si="7"/>
        <v>455.38943248532291</v>
      </c>
      <c r="AC25" s="38">
        <f t="shared" si="8"/>
        <v>0</v>
      </c>
      <c r="AD25" s="43">
        <f t="shared" si="6"/>
        <v>2038</v>
      </c>
      <c r="AE25" s="39"/>
      <c r="AF25" s="40"/>
      <c r="AG25" s="20"/>
    </row>
    <row r="26" spans="1:57" x14ac:dyDescent="0.25">
      <c r="A26" s="2">
        <v>2039</v>
      </c>
      <c r="B26" s="19">
        <v>981.03517420000003</v>
      </c>
      <c r="C26" s="19">
        <f t="shared" si="5"/>
        <v>1068.0529941515401</v>
      </c>
      <c r="D26" s="19">
        <f>'Additions Data'!G21</f>
        <v>673.32</v>
      </c>
      <c r="E26" s="19">
        <f>'Additions Data'!H21</f>
        <v>0</v>
      </c>
      <c r="F26" s="20">
        <f>'Additions Data'!I21</f>
        <v>0</v>
      </c>
      <c r="G26" s="20">
        <f>'Additions Data'!J21</f>
        <v>0</v>
      </c>
      <c r="H26" s="20">
        <f>'Additions Data'!L21</f>
        <v>401</v>
      </c>
      <c r="I26" s="20">
        <f>'Additions Data'!K21</f>
        <v>0</v>
      </c>
      <c r="J26" s="20">
        <f>'Additions Data'!M21</f>
        <v>0</v>
      </c>
      <c r="K26" s="20">
        <f>'Additions Data'!N21</f>
        <v>0</v>
      </c>
      <c r="L26" s="20">
        <f>'Additions Data'!O21</f>
        <v>0</v>
      </c>
      <c r="M26" s="20">
        <f>'Additions Data'!P21</f>
        <v>0</v>
      </c>
      <c r="N26" s="20">
        <f>'Additions Data'!S21</f>
        <v>0</v>
      </c>
      <c r="O26" s="20">
        <f>'Additions Data'!T21</f>
        <v>0</v>
      </c>
      <c r="P26" s="21">
        <f>SUM('Additions Data'!BD21:BO21)</f>
        <v>0</v>
      </c>
      <c r="Q26" s="21">
        <f>SUM('Additions Data'!AG21:BC21)</f>
        <v>0</v>
      </c>
      <c r="R26" s="22">
        <f>'Additions Data'!R21</f>
        <v>5.6210000000000004</v>
      </c>
      <c r="S26" s="19">
        <f>SUM('Additions Data'!U21:V21)</f>
        <v>232.70400000000001</v>
      </c>
      <c r="T26" s="19">
        <f>SUM('Additions Data'!W21:AD21)</f>
        <v>0</v>
      </c>
      <c r="U26" s="19">
        <f>SUM('Additions Data'!AE21:AF21)</f>
        <v>0</v>
      </c>
      <c r="V26" s="19">
        <f>'Additions Data'!Q21</f>
        <v>0</v>
      </c>
      <c r="W26" s="19">
        <f t="shared" si="4"/>
        <v>1312.645</v>
      </c>
      <c r="X26" s="19">
        <f t="shared" si="0"/>
        <v>-394.73299415154008</v>
      </c>
      <c r="Y26" s="22">
        <f t="shared" si="1"/>
        <v>-31.366375262837131</v>
      </c>
      <c r="Z26" s="5">
        <f t="shared" si="2"/>
        <v>244.59200584845985</v>
      </c>
      <c r="AA26" s="28">
        <f t="shared" si="3"/>
        <v>33.80203223298453</v>
      </c>
      <c r="AB26" s="37">
        <f t="shared" si="7"/>
        <v>455.38943248532291</v>
      </c>
      <c r="AC26" s="38">
        <f t="shared" si="8"/>
        <v>0</v>
      </c>
      <c r="AD26" s="43">
        <f t="shared" si="6"/>
        <v>2039</v>
      </c>
      <c r="AE26" s="39"/>
      <c r="AF26" s="40"/>
      <c r="AG26" s="20"/>
    </row>
    <row r="27" spans="1:57" x14ac:dyDescent="0.25">
      <c r="A27" s="2">
        <v>2040</v>
      </c>
      <c r="B27" s="19">
        <v>982.70653419999996</v>
      </c>
      <c r="C27" s="19">
        <f t="shared" si="5"/>
        <v>1069.8726037835399</v>
      </c>
      <c r="D27" s="19">
        <f>'Additions Data'!G22</f>
        <v>673.32</v>
      </c>
      <c r="E27" s="19">
        <f>'Additions Data'!H22</f>
        <v>0</v>
      </c>
      <c r="F27" s="20">
        <f>'Additions Data'!I22</f>
        <v>0</v>
      </c>
      <c r="G27" s="20">
        <f>'Additions Data'!J22</f>
        <v>0</v>
      </c>
      <c r="H27" s="20">
        <f>'Additions Data'!L22</f>
        <v>401</v>
      </c>
      <c r="I27" s="20">
        <f>'Additions Data'!K22</f>
        <v>0</v>
      </c>
      <c r="J27" s="20">
        <f>'Additions Data'!M22</f>
        <v>0</v>
      </c>
      <c r="K27" s="20">
        <f>'Additions Data'!N22</f>
        <v>0</v>
      </c>
      <c r="L27" s="20">
        <f>'Additions Data'!O22</f>
        <v>0</v>
      </c>
      <c r="M27" s="20">
        <f>'Additions Data'!P22</f>
        <v>0</v>
      </c>
      <c r="N27" s="20">
        <f>'Additions Data'!S22</f>
        <v>0</v>
      </c>
      <c r="O27" s="20">
        <f>'Additions Data'!T22</f>
        <v>0</v>
      </c>
      <c r="P27" s="21">
        <f>SUM('Additions Data'!BD22:BO22)</f>
        <v>0</v>
      </c>
      <c r="Q27" s="21">
        <f>SUM('Additions Data'!AG22:BC22)</f>
        <v>0</v>
      </c>
      <c r="R27" s="22">
        <f>'Additions Data'!R22</f>
        <v>6.1319999999999997</v>
      </c>
      <c r="S27" s="19">
        <f>SUM('Additions Data'!U22:V22)</f>
        <v>232.70400000000001</v>
      </c>
      <c r="T27" s="19">
        <f>SUM('Additions Data'!W22:AD22)</f>
        <v>0</v>
      </c>
      <c r="U27" s="19">
        <f>SUM('Additions Data'!AE22:AF22)</f>
        <v>0</v>
      </c>
      <c r="V27" s="19">
        <f>'Additions Data'!Q22</f>
        <v>0</v>
      </c>
      <c r="W27" s="19">
        <f t="shared" si="4"/>
        <v>1313.1559999999999</v>
      </c>
      <c r="X27" s="19">
        <f t="shared" si="0"/>
        <v>-396.55260378353989</v>
      </c>
      <c r="Y27" s="22">
        <f t="shared" si="1"/>
        <v>-31.48310542697925</v>
      </c>
      <c r="Z27" s="5">
        <f t="shared" si="2"/>
        <v>243.28339621646001</v>
      </c>
      <c r="AA27" s="28">
        <f t="shared" si="3"/>
        <v>33.626464697216214</v>
      </c>
      <c r="AB27" s="37">
        <f t="shared" si="7"/>
        <v>455.38943248532291</v>
      </c>
      <c r="AC27" s="38">
        <f t="shared" si="8"/>
        <v>0</v>
      </c>
      <c r="AD27" s="43">
        <f t="shared" si="6"/>
        <v>2040</v>
      </c>
      <c r="AE27" s="39"/>
      <c r="AF27" s="40"/>
      <c r="AG27" s="20"/>
    </row>
    <row r="28" spans="1:57" x14ac:dyDescent="0.25">
      <c r="A28" s="2">
        <v>2041</v>
      </c>
      <c r="B28" s="19">
        <v>982.87818389999995</v>
      </c>
      <c r="C28" s="19">
        <f t="shared" si="5"/>
        <v>1070.0594788119299</v>
      </c>
      <c r="D28" s="19">
        <f>'Additions Data'!G23</f>
        <v>673.32</v>
      </c>
      <c r="E28" s="19">
        <f>'Additions Data'!H23</f>
        <v>0</v>
      </c>
      <c r="F28" s="20">
        <f>'Additions Data'!I23</f>
        <v>0</v>
      </c>
      <c r="G28" s="20">
        <f>'Additions Data'!J23</f>
        <v>0</v>
      </c>
      <c r="H28" s="20">
        <f>'Additions Data'!L23</f>
        <v>401</v>
      </c>
      <c r="I28" s="20">
        <f>'Additions Data'!K23</f>
        <v>0</v>
      </c>
      <c r="J28" s="20">
        <f>'Additions Data'!M23</f>
        <v>0</v>
      </c>
      <c r="K28" s="20">
        <f>'Additions Data'!N23</f>
        <v>0</v>
      </c>
      <c r="L28" s="20">
        <f>'Additions Data'!O23</f>
        <v>0</v>
      </c>
      <c r="M28" s="20">
        <f>'Additions Data'!P23</f>
        <v>0</v>
      </c>
      <c r="N28" s="20">
        <f>'Additions Data'!S23</f>
        <v>0</v>
      </c>
      <c r="O28" s="20">
        <f>'Additions Data'!T23</f>
        <v>0</v>
      </c>
      <c r="P28" s="21">
        <f>SUM('Additions Data'!BD23:BO23)</f>
        <v>0</v>
      </c>
      <c r="Q28" s="21">
        <f>SUM('Additions Data'!AG23:BC23)</f>
        <v>0</v>
      </c>
      <c r="R28" s="22">
        <f>'Additions Data'!R23</f>
        <v>6.1319999999999997</v>
      </c>
      <c r="S28" s="19">
        <f>SUM('Additions Data'!U23:V23)</f>
        <v>232.70400000000001</v>
      </c>
      <c r="T28" s="19">
        <f>SUM('Additions Data'!W23:AD23)</f>
        <v>0</v>
      </c>
      <c r="U28" s="19">
        <f>SUM('Additions Data'!AE23:AF23)</f>
        <v>0</v>
      </c>
      <c r="V28" s="19">
        <f>'Additions Data'!Q23</f>
        <v>0</v>
      </c>
      <c r="W28" s="19">
        <f t="shared" si="4"/>
        <v>1313.1559999999999</v>
      </c>
      <c r="X28" s="19">
        <f t="shared" si="0"/>
        <v>-396.73947881192987</v>
      </c>
      <c r="Y28" s="22">
        <f t="shared" si="1"/>
        <v>-31.495071207267227</v>
      </c>
      <c r="Z28" s="5">
        <f t="shared" si="2"/>
        <v>243.09652118807003</v>
      </c>
      <c r="AA28" s="28">
        <f t="shared" si="3"/>
        <v>33.603128191275751</v>
      </c>
      <c r="AB28" s="37">
        <f t="shared" si="7"/>
        <v>455.38943248532291</v>
      </c>
      <c r="AC28" s="38">
        <f t="shared" si="8"/>
        <v>0</v>
      </c>
      <c r="AD28" s="43">
        <f t="shared" si="6"/>
        <v>2041</v>
      </c>
      <c r="AE28" s="39"/>
      <c r="AF28" s="40"/>
      <c r="AG28" s="20"/>
    </row>
    <row r="29" spans="1:57" x14ac:dyDescent="0.25">
      <c r="A29" s="2">
        <v>2042</v>
      </c>
      <c r="B29" s="19">
        <v>983.3314388</v>
      </c>
      <c r="C29" s="19">
        <f t="shared" si="5"/>
        <v>1070.55293742156</v>
      </c>
      <c r="D29" s="19">
        <f>'Additions Data'!G24</f>
        <v>673.32</v>
      </c>
      <c r="E29" s="19">
        <f>'Additions Data'!H24</f>
        <v>0</v>
      </c>
      <c r="F29" s="20">
        <f>'Additions Data'!I24</f>
        <v>0</v>
      </c>
      <c r="G29" s="20">
        <f>'Additions Data'!J24</f>
        <v>0</v>
      </c>
      <c r="H29" s="20">
        <f>'Additions Data'!L24</f>
        <v>401</v>
      </c>
      <c r="I29" s="20">
        <f>'Additions Data'!K24</f>
        <v>0</v>
      </c>
      <c r="J29" s="20">
        <f>'Additions Data'!M24</f>
        <v>0</v>
      </c>
      <c r="K29" s="20">
        <f>'Additions Data'!N24</f>
        <v>0</v>
      </c>
      <c r="L29" s="20">
        <f>'Additions Data'!O24</f>
        <v>0</v>
      </c>
      <c r="M29" s="20">
        <f>'Additions Data'!P24</f>
        <v>0</v>
      </c>
      <c r="N29" s="20">
        <f>'Additions Data'!S24</f>
        <v>0</v>
      </c>
      <c r="O29" s="20">
        <f>'Additions Data'!T24</f>
        <v>0</v>
      </c>
      <c r="P29" s="21">
        <f>SUM('Additions Data'!BD24:BO24)</f>
        <v>0</v>
      </c>
      <c r="Q29" s="21">
        <f>SUM('Additions Data'!AG24:BC24)</f>
        <v>0</v>
      </c>
      <c r="R29" s="22">
        <f>'Additions Data'!R24</f>
        <v>6.6429999999999998</v>
      </c>
      <c r="S29" s="19">
        <f>SUM('Additions Data'!U24:V24)</f>
        <v>232.70400000000001</v>
      </c>
      <c r="T29" s="19">
        <f>SUM('Additions Data'!W24:AD24)</f>
        <v>0</v>
      </c>
      <c r="U29" s="19">
        <f>SUM('Additions Data'!AE24:AF24)</f>
        <v>0</v>
      </c>
      <c r="V29" s="19">
        <f>'Additions Data'!Q24</f>
        <v>0</v>
      </c>
      <c r="W29" s="19">
        <f t="shared" si="4"/>
        <v>1313.6669999999999</v>
      </c>
      <c r="X29" s="19">
        <f t="shared" si="0"/>
        <v>-397.23293742156</v>
      </c>
      <c r="Y29" s="22">
        <f t="shared" si="1"/>
        <v>-31.526647737239006</v>
      </c>
      <c r="Z29" s="5">
        <f t="shared" si="2"/>
        <v>243.11406257843987</v>
      </c>
      <c r="AA29" s="28">
        <f t="shared" si="3"/>
        <v>33.593511624434797</v>
      </c>
      <c r="AB29" s="37">
        <f t="shared" si="7"/>
        <v>455.38943248532291</v>
      </c>
      <c r="AC29" s="38">
        <f t="shared" si="8"/>
        <v>0</v>
      </c>
      <c r="AD29" s="43">
        <f t="shared" si="6"/>
        <v>2042</v>
      </c>
      <c r="AE29" s="39"/>
      <c r="AF29" s="40"/>
      <c r="AG29" s="20"/>
    </row>
    <row r="30" spans="1:57" x14ac:dyDescent="0.25">
      <c r="A30" s="2">
        <v>2043</v>
      </c>
      <c r="B30" s="19">
        <v>983.52926690000004</v>
      </c>
      <c r="C30" s="19">
        <f t="shared" si="5"/>
        <v>1070.76831287403</v>
      </c>
      <c r="D30" s="19">
        <f>'Additions Data'!G25</f>
        <v>673.32</v>
      </c>
      <c r="E30" s="19">
        <f>'Additions Data'!H25</f>
        <v>0</v>
      </c>
      <c r="F30" s="20">
        <f>'Additions Data'!I25</f>
        <v>0</v>
      </c>
      <c r="G30" s="20">
        <f>'Additions Data'!J25</f>
        <v>0</v>
      </c>
      <c r="H30" s="20">
        <f>'Additions Data'!L25</f>
        <v>401</v>
      </c>
      <c r="I30" s="20">
        <f>'Additions Data'!K25</f>
        <v>0</v>
      </c>
      <c r="J30" s="20">
        <f>'Additions Data'!M25</f>
        <v>0</v>
      </c>
      <c r="K30" s="20">
        <f>'Additions Data'!N25</f>
        <v>0</v>
      </c>
      <c r="L30" s="20">
        <f>'Additions Data'!O25</f>
        <v>0</v>
      </c>
      <c r="M30" s="20">
        <f>'Additions Data'!P25</f>
        <v>0</v>
      </c>
      <c r="N30" s="20">
        <f>'Additions Data'!S25</f>
        <v>0</v>
      </c>
      <c r="O30" s="20">
        <f>'Additions Data'!T25</f>
        <v>0</v>
      </c>
      <c r="P30" s="21">
        <f>SUM('Additions Data'!BD25:BO25)</f>
        <v>0</v>
      </c>
      <c r="Q30" s="21">
        <f>SUM('Additions Data'!AG25:BC25)</f>
        <v>0</v>
      </c>
      <c r="R30" s="22">
        <f>'Additions Data'!R25</f>
        <v>7.1539999999999999</v>
      </c>
      <c r="S30" s="19">
        <f>SUM('Additions Data'!U25:V25)</f>
        <v>232.70400000000001</v>
      </c>
      <c r="T30" s="19">
        <f>SUM('Additions Data'!W25:AD25)</f>
        <v>0</v>
      </c>
      <c r="U30" s="19">
        <f>SUM('Additions Data'!AE25:AF25)</f>
        <v>0</v>
      </c>
      <c r="V30" s="19">
        <f>'Additions Data'!Q25</f>
        <v>0</v>
      </c>
      <c r="W30" s="19">
        <f t="shared" si="4"/>
        <v>1314.1779999999999</v>
      </c>
      <c r="X30" s="19">
        <f t="shared" si="0"/>
        <v>-397.44831287402997</v>
      </c>
      <c r="Y30" s="22">
        <f t="shared" si="1"/>
        <v>-31.540420538552251</v>
      </c>
      <c r="Z30" s="5">
        <f t="shared" si="2"/>
        <v>243.40968712596987</v>
      </c>
      <c r="AA30" s="28">
        <f t="shared" si="3"/>
        <v>33.618596235796453</v>
      </c>
      <c r="AB30" s="37">
        <f t="shared" si="7"/>
        <v>455.38943248532291</v>
      </c>
      <c r="AC30" s="38">
        <f t="shared" si="8"/>
        <v>0</v>
      </c>
      <c r="AD30" s="43">
        <f t="shared" si="6"/>
        <v>2043</v>
      </c>
      <c r="AE30" s="39"/>
      <c r="AF30" s="40"/>
      <c r="AG30" s="20"/>
    </row>
    <row r="31" spans="1:57" x14ac:dyDescent="0.25">
      <c r="A31" s="2">
        <v>2044</v>
      </c>
      <c r="B31" s="19">
        <v>983.99019680000004</v>
      </c>
      <c r="C31" s="19">
        <f t="shared" si="5"/>
        <v>1071.2701272561601</v>
      </c>
      <c r="D31" s="19">
        <f>'Additions Data'!G26</f>
        <v>673.32</v>
      </c>
      <c r="E31" s="19">
        <f>'Additions Data'!H26</f>
        <v>0</v>
      </c>
      <c r="F31" s="20">
        <f>'Additions Data'!I26</f>
        <v>0</v>
      </c>
      <c r="G31" s="20">
        <f>'Additions Data'!J26</f>
        <v>0</v>
      </c>
      <c r="H31" s="20">
        <f>'Additions Data'!L26</f>
        <v>401</v>
      </c>
      <c r="I31" s="20">
        <f>'Additions Data'!K26</f>
        <v>0</v>
      </c>
      <c r="J31" s="20">
        <f>'Additions Data'!M26</f>
        <v>0</v>
      </c>
      <c r="K31" s="20">
        <f>'Additions Data'!N26</f>
        <v>0</v>
      </c>
      <c r="L31" s="20">
        <f>'Additions Data'!O26</f>
        <v>0</v>
      </c>
      <c r="M31" s="20">
        <f>'Additions Data'!P26</f>
        <v>0</v>
      </c>
      <c r="N31" s="20">
        <f>'Additions Data'!S26</f>
        <v>0</v>
      </c>
      <c r="O31" s="20">
        <f>'Additions Data'!T26</f>
        <v>0</v>
      </c>
      <c r="P31" s="21">
        <f>SUM('Additions Data'!BD26:BO26)</f>
        <v>0</v>
      </c>
      <c r="Q31" s="21">
        <f>SUM('Additions Data'!AG26:BC26)</f>
        <v>0</v>
      </c>
      <c r="R31" s="22">
        <f>'Additions Data'!R26</f>
        <v>7.1539999999999999</v>
      </c>
      <c r="S31" s="19">
        <f>SUM('Additions Data'!U26:V26)</f>
        <v>232.70400000000001</v>
      </c>
      <c r="T31" s="19">
        <f>SUM('Additions Data'!W26:AD26)</f>
        <v>0</v>
      </c>
      <c r="U31" s="19">
        <f>SUM('Additions Data'!AE26:AF26)</f>
        <v>0</v>
      </c>
      <c r="V31" s="19">
        <f>'Additions Data'!Q26</f>
        <v>0</v>
      </c>
      <c r="W31" s="19">
        <f t="shared" si="4"/>
        <v>1314.1779999999999</v>
      </c>
      <c r="X31" s="19">
        <f t="shared" si="0"/>
        <v>-397.95012725616004</v>
      </c>
      <c r="Y31" s="22">
        <f t="shared" si="1"/>
        <v>-31.572489015675121</v>
      </c>
      <c r="Z31" s="5">
        <f t="shared" si="2"/>
        <v>242.90787274383979</v>
      </c>
      <c r="AA31" s="28">
        <f t="shared" si="3"/>
        <v>33.556005362024131</v>
      </c>
      <c r="AB31" s="37">
        <f t="shared" si="7"/>
        <v>455.38943248532291</v>
      </c>
      <c r="AC31" s="38">
        <f t="shared" si="8"/>
        <v>0</v>
      </c>
      <c r="AD31" s="43">
        <f t="shared" si="6"/>
        <v>2044</v>
      </c>
      <c r="AE31" s="39"/>
      <c r="AF31" s="40"/>
      <c r="AG31" s="20"/>
    </row>
    <row r="32" spans="1:57" x14ac:dyDescent="0.25">
      <c r="A32" s="2">
        <v>2045</v>
      </c>
      <c r="B32" s="19">
        <v>984.63794900000005</v>
      </c>
      <c r="C32" s="19">
        <f t="shared" si="5"/>
        <v>1071.9753350763001</v>
      </c>
      <c r="D32" s="19">
        <f>'Additions Data'!G27</f>
        <v>673.32</v>
      </c>
      <c r="E32" s="19">
        <f>'Additions Data'!H27</f>
        <v>0</v>
      </c>
      <c r="F32" s="20">
        <f>'Additions Data'!I27</f>
        <v>0</v>
      </c>
      <c r="G32" s="20">
        <f>'Additions Data'!J27</f>
        <v>0</v>
      </c>
      <c r="H32" s="20">
        <f>'Additions Data'!L27</f>
        <v>401</v>
      </c>
      <c r="I32" s="20">
        <f>'Additions Data'!K27</f>
        <v>0</v>
      </c>
      <c r="J32" s="20">
        <f>'Additions Data'!M27</f>
        <v>0</v>
      </c>
      <c r="K32" s="20">
        <f>'Additions Data'!N27</f>
        <v>0</v>
      </c>
      <c r="L32" s="20">
        <f>'Additions Data'!O27</f>
        <v>0</v>
      </c>
      <c r="M32" s="20">
        <f>'Additions Data'!P27</f>
        <v>0</v>
      </c>
      <c r="N32" s="20">
        <f>'Additions Data'!S27</f>
        <v>0</v>
      </c>
      <c r="O32" s="20">
        <f>'Additions Data'!T27</f>
        <v>0</v>
      </c>
      <c r="P32" s="21">
        <f>SUM('Additions Data'!BD27:BO27)</f>
        <v>0</v>
      </c>
      <c r="Q32" s="21">
        <f>SUM('Additions Data'!AG27:BC27)</f>
        <v>0</v>
      </c>
      <c r="R32" s="22">
        <f>'Additions Data'!R27</f>
        <v>7.665</v>
      </c>
      <c r="S32" s="19">
        <f>SUM('Additions Data'!U27:V27)</f>
        <v>232.70400000000001</v>
      </c>
      <c r="T32" s="19">
        <f>SUM('Additions Data'!W27:AD27)</f>
        <v>0</v>
      </c>
      <c r="U32" s="19">
        <f>SUM('Additions Data'!AE27:AF27)</f>
        <v>0</v>
      </c>
      <c r="V32" s="19">
        <f>'Additions Data'!Q27</f>
        <v>0</v>
      </c>
      <c r="W32" s="19">
        <f t="shared" si="4"/>
        <v>1314.6890000000001</v>
      </c>
      <c r="X32" s="19">
        <f t="shared" si="0"/>
        <v>-398.65533507630005</v>
      </c>
      <c r="Y32" s="22">
        <f t="shared" si="1"/>
        <v>-31.617504618441227</v>
      </c>
      <c r="Z32" s="5">
        <f t="shared" si="2"/>
        <v>242.71366492369998</v>
      </c>
      <c r="AA32" s="28">
        <f t="shared" si="3"/>
        <v>33.520041689963342</v>
      </c>
      <c r="AB32" s="37">
        <f t="shared" si="7"/>
        <v>455.38943248532291</v>
      </c>
      <c r="AC32" s="38">
        <f t="shared" si="8"/>
        <v>0</v>
      </c>
      <c r="AD32" s="43">
        <f t="shared" si="6"/>
        <v>2045</v>
      </c>
      <c r="AE32" s="39"/>
      <c r="AF32" s="40"/>
      <c r="AG32" s="20"/>
    </row>
    <row r="33" spans="1:33" s="23" customFormat="1" x14ac:dyDescent="0.25">
      <c r="A33" s="23">
        <v>2046</v>
      </c>
      <c r="B33" s="19">
        <v>984.58</v>
      </c>
      <c r="C33" s="19">
        <f t="shared" si="5"/>
        <v>1071.9122460000001</v>
      </c>
      <c r="D33" s="19">
        <f>'Additions Data'!G28</f>
        <v>673.32</v>
      </c>
      <c r="E33" s="19">
        <f>'Additions Data'!H28</f>
        <v>0</v>
      </c>
      <c r="F33" s="20">
        <f>'Additions Data'!I28</f>
        <v>0</v>
      </c>
      <c r="G33" s="20">
        <f>'Additions Data'!J28</f>
        <v>0</v>
      </c>
      <c r="H33" s="20">
        <f>'Additions Data'!L28</f>
        <v>401</v>
      </c>
      <c r="I33" s="20">
        <f>'Additions Data'!K28</f>
        <v>0</v>
      </c>
      <c r="J33" s="20">
        <f>'Additions Data'!M28</f>
        <v>0</v>
      </c>
      <c r="K33" s="20">
        <f>'Additions Data'!N28</f>
        <v>0</v>
      </c>
      <c r="L33" s="20">
        <f>'Additions Data'!O28</f>
        <v>0</v>
      </c>
      <c r="M33" s="20">
        <f>'Additions Data'!P28</f>
        <v>0</v>
      </c>
      <c r="N33" s="20">
        <f>'Additions Data'!S28</f>
        <v>0</v>
      </c>
      <c r="O33" s="20">
        <f>'Additions Data'!T28</f>
        <v>0</v>
      </c>
      <c r="P33" s="21">
        <f>SUM('Additions Data'!BD28:BO28)</f>
        <v>0</v>
      </c>
      <c r="Q33" s="21">
        <f>SUM('Additions Data'!AG28:BC28)</f>
        <v>0</v>
      </c>
      <c r="R33" s="22">
        <f>'Additions Data'!R28</f>
        <v>8.1760000000000002</v>
      </c>
      <c r="S33" s="19">
        <f>SUM('Additions Data'!U28:V28)</f>
        <v>232.70400000000001</v>
      </c>
      <c r="T33" s="19">
        <f>SUM('Additions Data'!W28:AD28)</f>
        <v>0</v>
      </c>
      <c r="U33" s="19">
        <f>SUM('Additions Data'!AE28:AF28)</f>
        <v>0</v>
      </c>
      <c r="V33" s="19">
        <f>'Additions Data'!Q28</f>
        <v>0</v>
      </c>
      <c r="W33" s="19">
        <f t="shared" si="4"/>
        <v>1315.2</v>
      </c>
      <c r="X33" s="20">
        <f t="shared" si="0"/>
        <v>-398.59224600000005</v>
      </c>
      <c r="Y33" s="34">
        <f t="shared" si="1"/>
        <v>-31.613479859432449</v>
      </c>
      <c r="Z33" s="29">
        <f t="shared" si="2"/>
        <v>243.28775399999995</v>
      </c>
      <c r="AA33" s="35">
        <f t="shared" si="3"/>
        <v>33.579800524081335</v>
      </c>
      <c r="AB33" s="37">
        <f t="shared" si="7"/>
        <v>455.38943248532291</v>
      </c>
      <c r="AC33" s="38">
        <f t="shared" si="8"/>
        <v>0</v>
      </c>
      <c r="AD33" s="43">
        <f t="shared" si="6"/>
        <v>2046</v>
      </c>
      <c r="AE33" s="39"/>
      <c r="AF33" s="40"/>
      <c r="AG33" s="20"/>
    </row>
    <row r="34" spans="1:33" x14ac:dyDescent="0.25">
      <c r="A34" s="2">
        <v>2047</v>
      </c>
      <c r="B34" s="19">
        <v>984.19</v>
      </c>
      <c r="C34" s="19">
        <f t="shared" si="5"/>
        <v>1071.4876530000001</v>
      </c>
      <c r="D34" s="19">
        <f>'Additions Data'!G29</f>
        <v>673.32</v>
      </c>
      <c r="E34" s="19">
        <f>'Additions Data'!H29</f>
        <v>0</v>
      </c>
      <c r="F34" s="20">
        <f>'Additions Data'!I29</f>
        <v>0</v>
      </c>
      <c r="G34" s="20">
        <f>'Additions Data'!J29</f>
        <v>0</v>
      </c>
      <c r="H34" s="20">
        <f>'Additions Data'!L29</f>
        <v>401</v>
      </c>
      <c r="I34" s="20">
        <f>'Additions Data'!K29</f>
        <v>0</v>
      </c>
      <c r="J34" s="20">
        <f>'Additions Data'!M29</f>
        <v>0</v>
      </c>
      <c r="K34" s="20">
        <f>'Additions Data'!N29</f>
        <v>0</v>
      </c>
      <c r="L34" s="20">
        <f>'Additions Data'!O29</f>
        <v>0</v>
      </c>
      <c r="M34" s="20">
        <f>'Additions Data'!P29</f>
        <v>0</v>
      </c>
      <c r="N34" s="20">
        <f>'Additions Data'!S29</f>
        <v>0</v>
      </c>
      <c r="O34" s="20">
        <f>'Additions Data'!T29</f>
        <v>0</v>
      </c>
      <c r="P34" s="21">
        <f>SUM('Additions Data'!BD29:BO29)</f>
        <v>0</v>
      </c>
      <c r="Q34" s="21">
        <f>SUM('Additions Data'!AG29:BC29)</f>
        <v>0</v>
      </c>
      <c r="R34" s="22">
        <f>'Additions Data'!R29</f>
        <v>8.6869999999999994</v>
      </c>
      <c r="S34" s="19">
        <f>SUM('Additions Data'!U29:V29)</f>
        <v>232.70400000000001</v>
      </c>
      <c r="T34" s="19">
        <f>SUM('Additions Data'!W29:AD29)</f>
        <v>0</v>
      </c>
      <c r="U34" s="19">
        <f>SUM('Additions Data'!AE29:AF29)</f>
        <v>0</v>
      </c>
      <c r="V34" s="19">
        <f>'Additions Data'!Q29</f>
        <v>0</v>
      </c>
      <c r="W34" s="19">
        <f t="shared" si="4"/>
        <v>1315.7110000000002</v>
      </c>
      <c r="X34" s="19">
        <f t="shared" si="0"/>
        <v>-398.16765300000009</v>
      </c>
      <c r="Y34" s="22">
        <f t="shared" si="1"/>
        <v>-31.586380678527519</v>
      </c>
      <c r="Z34" s="5">
        <f t="shared" si="2"/>
        <v>244.2233470000001</v>
      </c>
      <c r="AA34" s="28">
        <f t="shared" si="3"/>
        <v>33.684654385840155</v>
      </c>
      <c r="AB34" s="37">
        <f t="shared" si="7"/>
        <v>455.38943248532291</v>
      </c>
      <c r="AC34" s="38">
        <f t="shared" si="8"/>
        <v>0</v>
      </c>
      <c r="AD34" s="43">
        <f t="shared" si="6"/>
        <v>2047</v>
      </c>
      <c r="AE34" s="39"/>
      <c r="AF34" s="40"/>
      <c r="AG34" s="20"/>
    </row>
    <row r="35" spans="1:33" x14ac:dyDescent="0.25">
      <c r="A35" s="2">
        <v>2048</v>
      </c>
      <c r="B35" s="19">
        <v>984.04</v>
      </c>
      <c r="C35" s="19">
        <f t="shared" si="5"/>
        <v>1071.3243479999999</v>
      </c>
      <c r="D35" s="19">
        <f>'Additions Data'!G30</f>
        <v>673.32</v>
      </c>
      <c r="E35" s="19">
        <f>'Additions Data'!H30</f>
        <v>0</v>
      </c>
      <c r="F35" s="20">
        <f>'Additions Data'!I30</f>
        <v>0</v>
      </c>
      <c r="G35" s="20">
        <f>'Additions Data'!J30</f>
        <v>0</v>
      </c>
      <c r="H35" s="20">
        <f>'Additions Data'!L30</f>
        <v>401</v>
      </c>
      <c r="I35" s="20">
        <f>'Additions Data'!K30</f>
        <v>0</v>
      </c>
      <c r="J35" s="20">
        <f>'Additions Data'!M30</f>
        <v>0</v>
      </c>
      <c r="K35" s="20">
        <f>'Additions Data'!N30</f>
        <v>0</v>
      </c>
      <c r="L35" s="20">
        <f>'Additions Data'!O30</f>
        <v>0</v>
      </c>
      <c r="M35" s="20">
        <f>'Additions Data'!P30</f>
        <v>0</v>
      </c>
      <c r="N35" s="20">
        <f>'Additions Data'!S30</f>
        <v>0</v>
      </c>
      <c r="O35" s="20">
        <f>'Additions Data'!T30</f>
        <v>0</v>
      </c>
      <c r="P35" s="21">
        <f>SUM('Additions Data'!BD30:BO30)</f>
        <v>0</v>
      </c>
      <c r="Q35" s="21">
        <f>SUM('Additions Data'!AG30:BC30)</f>
        <v>0</v>
      </c>
      <c r="R35" s="22">
        <f>'Additions Data'!R30</f>
        <v>9.1980000000000004</v>
      </c>
      <c r="S35" s="19">
        <f>SUM('Additions Data'!U30:V30)</f>
        <v>232.70400000000001</v>
      </c>
      <c r="T35" s="19">
        <f>SUM('Additions Data'!W30:AD30)</f>
        <v>0</v>
      </c>
      <c r="U35" s="19">
        <f>SUM('Additions Data'!AE30:AF30)</f>
        <v>0</v>
      </c>
      <c r="V35" s="19">
        <f>'Additions Data'!Q30</f>
        <v>0</v>
      </c>
      <c r="W35" s="19">
        <f t="shared" si="4"/>
        <v>1316.2220000000002</v>
      </c>
      <c r="X35" s="19">
        <f t="shared" ref="X35" si="9">D35-C35</f>
        <v>-398.00434799999982</v>
      </c>
      <c r="Y35" s="22">
        <f t="shared" ref="Y35" si="10">(D35-B35)/B35*100</f>
        <v>-31.575952197065156</v>
      </c>
      <c r="Z35" s="5">
        <f t="shared" ref="Z35" si="11">W35-C35</f>
        <v>244.89765200000033</v>
      </c>
      <c r="AA35" s="28">
        <f t="shared" ref="AA35" si="12">(W35-B35)/B35*100</f>
        <v>33.756961099142337</v>
      </c>
      <c r="AB35" s="37">
        <f t="shared" si="7"/>
        <v>455.38943248532291</v>
      </c>
      <c r="AC35" s="38">
        <f t="shared" si="8"/>
        <v>0</v>
      </c>
      <c r="AD35" s="43">
        <f t="shared" si="6"/>
        <v>2048</v>
      </c>
      <c r="AE35" s="39"/>
      <c r="AF35" s="40"/>
      <c r="AG35" s="20"/>
    </row>
    <row r="36" spans="1:33" x14ac:dyDescent="0.25">
      <c r="A36" s="23">
        <v>2049</v>
      </c>
      <c r="B36" s="19">
        <v>983.28</v>
      </c>
      <c r="C36" s="19">
        <f t="shared" si="5"/>
        <v>1070.496936</v>
      </c>
      <c r="D36" s="19">
        <f>'Additions Data'!G31</f>
        <v>673.32</v>
      </c>
      <c r="E36" s="19">
        <f>'Additions Data'!H31</f>
        <v>0</v>
      </c>
      <c r="F36" s="20">
        <f>'Additions Data'!I31</f>
        <v>0</v>
      </c>
      <c r="G36" s="20">
        <f>'Additions Data'!J31</f>
        <v>0</v>
      </c>
      <c r="H36" s="20">
        <f>'Additions Data'!L31</f>
        <v>401</v>
      </c>
      <c r="I36" s="20">
        <f>'Additions Data'!K31</f>
        <v>0</v>
      </c>
      <c r="J36" s="20">
        <f>'Additions Data'!M31</f>
        <v>0</v>
      </c>
      <c r="K36" s="20">
        <f>'Additions Data'!N31</f>
        <v>0</v>
      </c>
      <c r="L36" s="20">
        <f>'Additions Data'!O31</f>
        <v>0</v>
      </c>
      <c r="M36" s="20">
        <f>'Additions Data'!P31</f>
        <v>0</v>
      </c>
      <c r="N36" s="20">
        <f>'Additions Data'!S31</f>
        <v>0</v>
      </c>
      <c r="O36" s="20">
        <f>'Additions Data'!T31</f>
        <v>0</v>
      </c>
      <c r="P36" s="21">
        <f>SUM('Additions Data'!BD31:BO31)</f>
        <v>0</v>
      </c>
      <c r="Q36" s="21">
        <f>SUM('Additions Data'!AG31:BC31)</f>
        <v>0</v>
      </c>
      <c r="R36" s="22">
        <f>'Additions Data'!R31</f>
        <v>9.1980000000000004</v>
      </c>
      <c r="S36" s="19">
        <f>SUM('Additions Data'!U31:V31)</f>
        <v>232.70400000000001</v>
      </c>
      <c r="T36" s="19">
        <f>SUM('Additions Data'!W31:AD31)</f>
        <v>0</v>
      </c>
      <c r="U36" s="19">
        <f>SUM('Additions Data'!AE31:AF31)</f>
        <v>0</v>
      </c>
      <c r="V36" s="19">
        <f>'Additions Data'!Q31</f>
        <v>0</v>
      </c>
      <c r="W36" s="19">
        <f t="shared" ref="W36" si="13">D36+SUM(E36:V36)</f>
        <v>1316.2220000000002</v>
      </c>
      <c r="X36" s="19">
        <f t="shared" ref="X36" si="14">D36-C36</f>
        <v>-397.17693599999996</v>
      </c>
      <c r="Y36" s="22">
        <f t="shared" ref="Y36" si="15">(D36-B36)/B36*100</f>
        <v>-31.523065657798384</v>
      </c>
      <c r="Z36" s="5">
        <f t="shared" ref="Z36" si="16">W36-C36</f>
        <v>245.7250640000002</v>
      </c>
      <c r="AA36" s="28">
        <f t="shared" ref="AA36" si="17">(W36-B36)/B36*100</f>
        <v>33.860344967862687</v>
      </c>
      <c r="AB36" s="37">
        <f t="shared" ref="AB36" si="18">S36/0.511</f>
        <v>455.38943248532291</v>
      </c>
      <c r="AC36" s="38">
        <f t="shared" ref="AC36" si="19">U36/0.123</f>
        <v>0</v>
      </c>
      <c r="AD36" s="43">
        <f t="shared" si="6"/>
        <v>2049</v>
      </c>
      <c r="AE36" s="39"/>
      <c r="AF36" s="40"/>
    </row>
    <row r="37" spans="1:33" x14ac:dyDescent="0.25">
      <c r="A37" s="23"/>
      <c r="B37" s="25"/>
      <c r="C37" s="26"/>
      <c r="D37" s="26"/>
      <c r="E37" s="26"/>
      <c r="F37" s="24"/>
      <c r="G37" s="17"/>
      <c r="I37" s="17"/>
      <c r="R37" s="1"/>
      <c r="S37" s="1"/>
      <c r="V37" s="37"/>
      <c r="W37" s="37"/>
      <c r="AE37" s="17"/>
    </row>
    <row r="38" spans="1:33" x14ac:dyDescent="0.25">
      <c r="A38" s="23"/>
      <c r="B38" s="25"/>
      <c r="C38" s="26"/>
      <c r="D38" s="26"/>
      <c r="E38" s="26"/>
      <c r="F38" s="24"/>
      <c r="G38" s="17"/>
      <c r="I38" s="17"/>
      <c r="R38" s="1"/>
      <c r="S38" s="1"/>
      <c r="V38" s="37"/>
      <c r="W38" s="37"/>
    </row>
    <row r="39" spans="1:33" x14ac:dyDescent="0.25">
      <c r="A39" s="23"/>
      <c r="B39" s="25"/>
      <c r="C39" s="26"/>
      <c r="D39" s="26"/>
      <c r="E39" s="26"/>
      <c r="F39" s="24"/>
      <c r="G39" s="17"/>
      <c r="I39" s="17"/>
      <c r="R39" s="1"/>
      <c r="S39" s="1"/>
      <c r="V39" s="37"/>
      <c r="W39" s="37"/>
    </row>
    <row r="40" spans="1:33" x14ac:dyDescent="0.25">
      <c r="A40" s="23"/>
      <c r="B40" s="25"/>
      <c r="C40" s="26"/>
      <c r="D40" s="26"/>
      <c r="E40" s="26"/>
      <c r="F40" s="24"/>
      <c r="G40" s="17"/>
      <c r="I40" s="17"/>
      <c r="R40" s="1"/>
      <c r="S40" s="1"/>
      <c r="V40" s="37"/>
      <c r="W40" s="37"/>
    </row>
    <row r="41" spans="1:33" x14ac:dyDescent="0.25">
      <c r="A41" s="23"/>
      <c r="B41" s="25"/>
      <c r="C41" s="26"/>
      <c r="D41" s="26"/>
      <c r="E41" s="26"/>
      <c r="F41" s="24"/>
      <c r="G41" s="17"/>
      <c r="I41" s="17"/>
      <c r="R41" s="1"/>
      <c r="S41" s="1"/>
      <c r="V41" s="37"/>
      <c r="W41" s="37"/>
    </row>
    <row r="42" spans="1:33" x14ac:dyDescent="0.25">
      <c r="A42" s="23"/>
      <c r="B42" s="25"/>
      <c r="C42" s="26"/>
      <c r="D42" s="26"/>
      <c r="E42" s="26"/>
      <c r="F42" s="24"/>
      <c r="G42" s="17"/>
      <c r="I42" s="17"/>
      <c r="R42" s="1"/>
      <c r="S42" s="1"/>
      <c r="V42" s="37"/>
      <c r="W42" s="37"/>
    </row>
    <row r="43" spans="1:33" x14ac:dyDescent="0.25">
      <c r="A43" s="23"/>
      <c r="B43" s="25"/>
      <c r="C43" s="26"/>
      <c r="D43" s="26"/>
      <c r="E43" s="26"/>
      <c r="F43" s="24"/>
      <c r="G43" s="17"/>
      <c r="I43" s="17"/>
      <c r="R43" s="1"/>
      <c r="S43" s="1"/>
      <c r="V43" s="37"/>
      <c r="W43" s="37"/>
    </row>
    <row r="44" spans="1:33" x14ac:dyDescent="0.25">
      <c r="A44" s="23"/>
      <c r="B44" s="25"/>
      <c r="C44" s="26"/>
      <c r="D44" s="26"/>
      <c r="E44" s="26"/>
      <c r="F44" s="24"/>
      <c r="G44" s="17"/>
      <c r="I44" s="17"/>
      <c r="R44" s="1"/>
      <c r="S44" s="1"/>
      <c r="V44" s="37"/>
      <c r="W44" s="37"/>
    </row>
    <row r="45" spans="1:33" x14ac:dyDescent="0.25">
      <c r="A45" s="23"/>
      <c r="B45" s="25"/>
      <c r="C45" s="26"/>
      <c r="D45" s="26"/>
      <c r="E45" s="26"/>
      <c r="F45" s="24"/>
      <c r="G45" s="17"/>
      <c r="I45" s="17"/>
      <c r="R45" s="1"/>
      <c r="S45" s="1"/>
      <c r="V45" s="37"/>
      <c r="W45" s="37"/>
    </row>
    <row r="46" spans="1:33" x14ac:dyDescent="0.25">
      <c r="A46" s="23"/>
      <c r="B46" s="25"/>
      <c r="C46" s="26"/>
      <c r="D46" s="26"/>
      <c r="E46" s="26"/>
      <c r="F46" s="17"/>
      <c r="G46" s="17"/>
      <c r="I46" s="17"/>
      <c r="R46" s="1"/>
      <c r="S46" s="1"/>
      <c r="V46" s="37"/>
      <c r="W46" s="37"/>
    </row>
    <row r="47" spans="1:33" x14ac:dyDescent="0.25">
      <c r="A47" s="1"/>
      <c r="B47" s="1"/>
      <c r="G47" s="17"/>
      <c r="I47" s="17"/>
      <c r="R47" s="1"/>
      <c r="S47" s="1"/>
      <c r="V47" s="37"/>
      <c r="W47" s="37"/>
    </row>
    <row r="48" spans="1:33" x14ac:dyDescent="0.25">
      <c r="A48" s="1"/>
      <c r="B48" s="1"/>
      <c r="R48" s="1"/>
      <c r="S48" s="1"/>
      <c r="V48" s="37"/>
      <c r="W48" s="37"/>
    </row>
    <row r="49" spans="1:23" x14ac:dyDescent="0.25">
      <c r="A49" s="1"/>
      <c r="B49" s="1"/>
      <c r="R49" s="1"/>
      <c r="S49" s="1"/>
      <c r="V49" s="37"/>
      <c r="W49" s="37"/>
    </row>
    <row r="50" spans="1:23" x14ac:dyDescent="0.25">
      <c r="V50" s="37"/>
      <c r="W50" s="37"/>
    </row>
    <row r="51" spans="1:23" x14ac:dyDescent="0.25">
      <c r="V51" s="37"/>
      <c r="W51" s="37"/>
    </row>
    <row r="52" spans="1:23" x14ac:dyDescent="0.25">
      <c r="V52" s="37"/>
      <c r="W52" s="37"/>
    </row>
    <row r="53" spans="1:23" x14ac:dyDescent="0.25">
      <c r="V53" s="37"/>
      <c r="W53" s="37"/>
    </row>
    <row r="54" spans="1:23" x14ac:dyDescent="0.25">
      <c r="V54" s="37"/>
      <c r="W54" s="37"/>
    </row>
    <row r="55" spans="1:23" x14ac:dyDescent="0.25">
      <c r="V55" s="37"/>
      <c r="W55" s="37"/>
    </row>
    <row r="56" spans="1:23" x14ac:dyDescent="0.25">
      <c r="V56" s="37"/>
      <c r="W56" s="37"/>
    </row>
    <row r="57" spans="1:23" x14ac:dyDescent="0.25">
      <c r="V57" s="37"/>
      <c r="W57" s="37"/>
    </row>
    <row r="58" spans="1:23" x14ac:dyDescent="0.25">
      <c r="V58" s="37"/>
      <c r="W58" s="37"/>
    </row>
    <row r="59" spans="1:23" x14ac:dyDescent="0.25">
      <c r="V59" s="37"/>
      <c r="W59" s="37"/>
    </row>
    <row r="60" spans="1:23" x14ac:dyDescent="0.25">
      <c r="V60" s="37"/>
      <c r="W60" s="37"/>
    </row>
    <row r="61" spans="1:23" x14ac:dyDescent="0.25">
      <c r="V61" s="37"/>
      <c r="W61" s="37"/>
    </row>
    <row r="62" spans="1:23" x14ac:dyDescent="0.25">
      <c r="V62" s="37"/>
      <c r="W62" s="37"/>
    </row>
    <row r="63" spans="1:23" x14ac:dyDescent="0.25">
      <c r="V63" s="37"/>
      <c r="W63" s="37"/>
    </row>
    <row r="64" spans="1:23" x14ac:dyDescent="0.25">
      <c r="V64" s="37"/>
      <c r="W64" s="37"/>
    </row>
    <row r="65" spans="22:23" x14ac:dyDescent="0.25">
      <c r="V65" s="37"/>
      <c r="W65" s="37"/>
    </row>
    <row r="66" spans="22:23" x14ac:dyDescent="0.25">
      <c r="V66" s="37"/>
      <c r="W66" s="37"/>
    </row>
  </sheetData>
  <mergeCells count="5">
    <mergeCell ref="A1:AC1"/>
    <mergeCell ref="A2:AC2"/>
    <mergeCell ref="A3:AC3"/>
    <mergeCell ref="A4:AC4"/>
    <mergeCell ref="A5:AC5"/>
  </mergeCells>
  <printOptions horizontalCentered="1"/>
  <pageMargins left="0.2" right="0.2" top="0.75" bottom="0.75" header="0.3" footer="0.3"/>
  <pageSetup paperSize="17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P95"/>
  <sheetViews>
    <sheetView zoomScaleNormal="100" workbookViewId="0">
      <selection sqref="A1:BO31"/>
    </sheetView>
  </sheetViews>
  <sheetFormatPr defaultRowHeight="15" x14ac:dyDescent="0.25"/>
  <cols>
    <col min="1" max="1" width="12.5703125" style="27" bestFit="1" customWidth="1"/>
    <col min="2" max="2" width="10" style="27" bestFit="1" customWidth="1"/>
    <col min="3" max="3" width="12.85546875" style="27" bestFit="1" customWidth="1"/>
    <col min="4" max="4" width="5.42578125" style="27" bestFit="1" customWidth="1"/>
    <col min="5" max="5" width="9.28515625" style="27" bestFit="1" customWidth="1"/>
    <col min="6" max="6" width="5.5703125" style="27" bestFit="1" customWidth="1"/>
    <col min="7" max="7" width="14.85546875" style="27" bestFit="1" customWidth="1"/>
    <col min="8" max="8" width="11" style="27" bestFit="1" customWidth="1"/>
    <col min="9" max="9" width="12.28515625" style="27" bestFit="1" customWidth="1"/>
    <col min="10" max="10" width="10.85546875" style="27" bestFit="1" customWidth="1"/>
    <col min="11" max="11" width="10.5703125" style="27" bestFit="1" customWidth="1"/>
    <col min="12" max="12" width="9.28515625" style="27" bestFit="1" customWidth="1"/>
    <col min="13" max="13" width="15" style="27" bestFit="1" customWidth="1"/>
    <col min="14" max="14" width="13.5703125" style="27" bestFit="1" customWidth="1"/>
    <col min="15" max="15" width="11.85546875" style="27" bestFit="1" customWidth="1"/>
    <col min="16" max="16" width="18.140625" style="27" bestFit="1" customWidth="1"/>
    <col min="17" max="17" width="9.7109375" style="27" bestFit="1" customWidth="1"/>
    <col min="18" max="18" width="11.7109375" style="27" bestFit="1" customWidth="1"/>
    <col min="19" max="19" width="13.28515625" style="27" bestFit="1" customWidth="1"/>
    <col min="20" max="20" width="10.28515625" style="27" bestFit="1" customWidth="1"/>
    <col min="21" max="22" width="20.140625" style="27" bestFit="1" customWidth="1"/>
    <col min="23" max="30" width="13.5703125" style="27" bestFit="1" customWidth="1"/>
    <col min="31" max="32" width="14.42578125" style="27" bestFit="1" customWidth="1"/>
    <col min="33" max="34" width="23" style="27" bestFit="1" customWidth="1"/>
    <col min="35" max="36" width="18.140625" style="27" bestFit="1" customWidth="1"/>
    <col min="37" max="37" width="17.42578125" style="27" bestFit="1" customWidth="1"/>
    <col min="38" max="40" width="17.5703125" style="27" bestFit="1" customWidth="1"/>
    <col min="41" max="43" width="23.28515625" style="27" bestFit="1" customWidth="1"/>
    <col min="44" max="45" width="24.28515625" style="27" bestFit="1" customWidth="1"/>
    <col min="46" max="47" width="19.42578125" style="27" bestFit="1" customWidth="1"/>
    <col min="48" max="49" width="18.7109375" style="27" bestFit="1" customWidth="1"/>
    <col min="50" max="52" width="18.85546875" style="27" bestFit="1" customWidth="1"/>
    <col min="53" max="55" width="24.5703125" style="27" bestFit="1" customWidth="1"/>
    <col min="56" max="57" width="23" style="27" bestFit="1" customWidth="1"/>
    <col min="58" max="58" width="18.140625" style="27" bestFit="1" customWidth="1"/>
    <col min="59" max="60" width="32.7109375" style="27" bestFit="1" customWidth="1"/>
    <col min="61" max="61" width="29.85546875" style="27" bestFit="1" customWidth="1"/>
    <col min="62" max="62" width="25.5703125" style="27" bestFit="1" customWidth="1"/>
    <col min="63" max="63" width="24.28515625" style="27" bestFit="1" customWidth="1"/>
    <col min="64" max="64" width="19.42578125" style="27" bestFit="1" customWidth="1"/>
    <col min="65" max="65" width="34.140625" style="27" bestFit="1" customWidth="1"/>
    <col min="66" max="66" width="31.140625" style="27" bestFit="1" customWidth="1"/>
    <col min="67" max="67" width="26.85546875" style="27" bestFit="1" customWidth="1"/>
    <col min="68" max="68" width="18.85546875" style="27" bestFit="1" customWidth="1"/>
    <col min="69" max="70" width="20.140625" style="27" bestFit="1" customWidth="1"/>
    <col min="71" max="74" width="22.5703125" style="27" bestFit="1" customWidth="1"/>
    <col min="75" max="78" width="18.140625" style="27" bestFit="1" customWidth="1"/>
    <col min="79" max="82" width="19.42578125" style="27" bestFit="1" customWidth="1"/>
    <col min="83" max="86" width="17.42578125" style="27" bestFit="1" customWidth="1"/>
    <col min="87" max="90" width="18.7109375" style="27" bestFit="1" customWidth="1"/>
    <col min="91" max="94" width="26.42578125" style="27" bestFit="1" customWidth="1"/>
    <col min="95" max="98" width="27.7109375" style="27" bestFit="1" customWidth="1"/>
    <col min="99" max="102" width="22.7109375" style="27" bestFit="1" customWidth="1"/>
    <col min="103" max="106" width="24" style="27" bestFit="1" customWidth="1"/>
    <col min="107" max="110" width="22.28515625" style="27" bestFit="1" customWidth="1"/>
    <col min="111" max="114" width="23.5703125" style="27" bestFit="1" customWidth="1"/>
    <col min="115" max="118" width="18.42578125" style="27" bestFit="1" customWidth="1"/>
    <col min="119" max="122" width="19.7109375" style="27" bestFit="1" customWidth="1"/>
    <col min="123" max="16384" width="9.140625" style="27"/>
  </cols>
  <sheetData>
    <row r="1" spans="1:67" x14ac:dyDescent="0.25">
      <c r="A1" s="38" t="s">
        <v>6</v>
      </c>
      <c r="B1" s="38" t="s">
        <v>7</v>
      </c>
      <c r="C1" s="38" t="s">
        <v>8</v>
      </c>
      <c r="D1" s="38" t="s">
        <v>9</v>
      </c>
      <c r="E1" s="38" t="s">
        <v>10</v>
      </c>
      <c r="F1" s="38" t="s">
        <v>11</v>
      </c>
      <c r="G1" s="38" t="s">
        <v>55</v>
      </c>
      <c r="H1" s="38" t="s">
        <v>41</v>
      </c>
      <c r="I1" s="38" t="s">
        <v>37</v>
      </c>
      <c r="J1" s="38" t="s">
        <v>38</v>
      </c>
      <c r="K1" s="38" t="s">
        <v>39</v>
      </c>
      <c r="L1" s="38" t="s">
        <v>45</v>
      </c>
      <c r="M1" s="38" t="s">
        <v>73</v>
      </c>
      <c r="N1" s="38" t="s">
        <v>74</v>
      </c>
      <c r="O1" s="38" t="s">
        <v>75</v>
      </c>
      <c r="P1" s="38" t="s">
        <v>76</v>
      </c>
      <c r="Q1" s="38" t="s">
        <v>56</v>
      </c>
      <c r="R1" s="38" t="s">
        <v>57</v>
      </c>
      <c r="S1" s="38" t="s">
        <v>58</v>
      </c>
      <c r="T1" s="38" t="s">
        <v>59</v>
      </c>
      <c r="U1" s="38" t="s">
        <v>60</v>
      </c>
      <c r="V1" s="38" t="s">
        <v>61</v>
      </c>
      <c r="W1" s="38" t="s">
        <v>62</v>
      </c>
      <c r="X1" s="38" t="s">
        <v>63</v>
      </c>
      <c r="Y1" s="38" t="s">
        <v>64</v>
      </c>
      <c r="Z1" s="38" t="s">
        <v>65</v>
      </c>
      <c r="AA1" s="38" t="s">
        <v>66</v>
      </c>
      <c r="AB1" s="38" t="s">
        <v>67</v>
      </c>
      <c r="AC1" s="38" t="s">
        <v>68</v>
      </c>
      <c r="AD1" s="38" t="s">
        <v>69</v>
      </c>
      <c r="AE1" s="38" t="s">
        <v>70</v>
      </c>
      <c r="AF1" s="38" t="s">
        <v>71</v>
      </c>
      <c r="AG1" s="38" t="s">
        <v>77</v>
      </c>
      <c r="AH1" s="38" t="s">
        <v>78</v>
      </c>
      <c r="AI1" s="38" t="s">
        <v>79</v>
      </c>
      <c r="AJ1" s="38" t="s">
        <v>80</v>
      </c>
      <c r="AK1" s="38" t="s">
        <v>81</v>
      </c>
      <c r="AL1" s="38" t="s">
        <v>82</v>
      </c>
      <c r="AM1" s="38" t="s">
        <v>83</v>
      </c>
      <c r="AN1" s="38" t="s">
        <v>84</v>
      </c>
      <c r="AO1" s="38" t="s">
        <v>85</v>
      </c>
      <c r="AP1" s="38" t="s">
        <v>86</v>
      </c>
      <c r="AQ1" s="38" t="s">
        <v>87</v>
      </c>
      <c r="AR1" s="38" t="s">
        <v>88</v>
      </c>
      <c r="AS1" s="38" t="s">
        <v>89</v>
      </c>
      <c r="AT1" s="38" t="s">
        <v>90</v>
      </c>
      <c r="AU1" s="38" t="s">
        <v>91</v>
      </c>
      <c r="AV1" s="38" t="s">
        <v>92</v>
      </c>
      <c r="AW1" s="38" t="s">
        <v>93</v>
      </c>
      <c r="AX1" s="38" t="s">
        <v>94</v>
      </c>
      <c r="AY1" s="38" t="s">
        <v>95</v>
      </c>
      <c r="AZ1" s="38" t="s">
        <v>96</v>
      </c>
      <c r="BA1" s="38" t="s">
        <v>97</v>
      </c>
      <c r="BB1" s="38" t="s">
        <v>98</v>
      </c>
      <c r="BC1" s="38" t="s">
        <v>99</v>
      </c>
      <c r="BD1" s="38" t="s">
        <v>100</v>
      </c>
      <c r="BE1" s="38" t="s">
        <v>101</v>
      </c>
      <c r="BF1" s="38" t="s">
        <v>102</v>
      </c>
      <c r="BG1" s="38" t="s">
        <v>103</v>
      </c>
      <c r="BH1" s="38" t="s">
        <v>104</v>
      </c>
      <c r="BI1" s="38" t="s">
        <v>105</v>
      </c>
      <c r="BJ1" s="38" t="s">
        <v>106</v>
      </c>
      <c r="BK1" s="38" t="s">
        <v>107</v>
      </c>
      <c r="BL1" s="38" t="s">
        <v>108</v>
      </c>
      <c r="BM1" s="38" t="s">
        <v>109</v>
      </c>
      <c r="BN1" s="38" t="s">
        <v>110</v>
      </c>
      <c r="BO1" s="38" t="s">
        <v>111</v>
      </c>
    </row>
    <row r="2" spans="1:67" x14ac:dyDescent="0.25">
      <c r="A2" s="38" t="s">
        <v>26</v>
      </c>
      <c r="B2" s="38" t="s">
        <v>12</v>
      </c>
      <c r="C2" s="38" t="s">
        <v>13</v>
      </c>
      <c r="D2" s="38">
        <v>1</v>
      </c>
      <c r="E2" s="38">
        <v>2020</v>
      </c>
      <c r="F2" s="38" t="s">
        <v>14</v>
      </c>
      <c r="G2" s="38">
        <v>1302</v>
      </c>
      <c r="H2" s="38">
        <v>0</v>
      </c>
      <c r="I2" s="38">
        <v>0</v>
      </c>
      <c r="J2" s="38">
        <v>0</v>
      </c>
      <c r="K2" s="38">
        <v>0</v>
      </c>
      <c r="L2" s="38">
        <v>0</v>
      </c>
      <c r="M2" s="38">
        <v>0</v>
      </c>
      <c r="N2" s="38">
        <v>0</v>
      </c>
      <c r="O2" s="38">
        <v>0</v>
      </c>
      <c r="P2" s="38">
        <v>0</v>
      </c>
      <c r="Q2" s="38">
        <v>0</v>
      </c>
      <c r="R2" s="38">
        <v>0</v>
      </c>
      <c r="S2" s="38">
        <v>0</v>
      </c>
      <c r="T2" s="38">
        <v>0</v>
      </c>
      <c r="U2" s="38">
        <v>0</v>
      </c>
      <c r="V2" s="38">
        <v>0</v>
      </c>
      <c r="W2" s="38">
        <v>0</v>
      </c>
      <c r="X2" s="38">
        <v>0</v>
      </c>
      <c r="Y2" s="38">
        <v>0</v>
      </c>
      <c r="Z2" s="38">
        <v>0</v>
      </c>
      <c r="AA2" s="38">
        <v>0</v>
      </c>
      <c r="AB2" s="38">
        <v>0</v>
      </c>
      <c r="AC2" s="38">
        <v>0</v>
      </c>
      <c r="AD2" s="38">
        <v>0</v>
      </c>
      <c r="AE2" s="38">
        <v>0</v>
      </c>
      <c r="AF2" s="38">
        <v>0</v>
      </c>
      <c r="AG2" s="38">
        <v>0</v>
      </c>
      <c r="AH2" s="38">
        <v>0</v>
      </c>
      <c r="AI2" s="38">
        <v>0</v>
      </c>
      <c r="AJ2" s="38">
        <v>0</v>
      </c>
      <c r="AK2" s="38">
        <v>0</v>
      </c>
      <c r="AL2" s="38">
        <v>0</v>
      </c>
      <c r="AM2" s="38">
        <v>0</v>
      </c>
      <c r="AN2" s="38">
        <v>0</v>
      </c>
      <c r="AO2" s="38">
        <v>0</v>
      </c>
      <c r="AP2" s="38">
        <v>0</v>
      </c>
      <c r="AQ2" s="38">
        <v>0</v>
      </c>
      <c r="AR2" s="38">
        <v>0</v>
      </c>
      <c r="AS2" s="38">
        <v>0</v>
      </c>
      <c r="AT2" s="38">
        <v>0</v>
      </c>
      <c r="AU2" s="38">
        <v>0</v>
      </c>
      <c r="AV2" s="38">
        <v>0</v>
      </c>
      <c r="AW2" s="38">
        <v>0</v>
      </c>
      <c r="AX2" s="38">
        <v>0</v>
      </c>
      <c r="AY2" s="38">
        <v>0</v>
      </c>
      <c r="AZ2" s="38">
        <v>0</v>
      </c>
      <c r="BA2" s="38">
        <v>0</v>
      </c>
      <c r="BB2" s="38">
        <v>0</v>
      </c>
      <c r="BC2" s="38">
        <v>0</v>
      </c>
      <c r="BD2" s="38">
        <v>0</v>
      </c>
      <c r="BE2" s="38">
        <v>0</v>
      </c>
      <c r="BF2" s="38">
        <v>0</v>
      </c>
      <c r="BG2" s="38">
        <v>0</v>
      </c>
      <c r="BH2" s="38">
        <v>0</v>
      </c>
      <c r="BI2" s="38">
        <v>0</v>
      </c>
      <c r="BJ2" s="38">
        <v>0</v>
      </c>
      <c r="BK2" s="38">
        <v>0</v>
      </c>
      <c r="BL2" s="38">
        <v>0</v>
      </c>
      <c r="BM2" s="38">
        <v>0</v>
      </c>
      <c r="BN2" s="38">
        <v>0</v>
      </c>
      <c r="BO2" s="38">
        <v>0</v>
      </c>
    </row>
    <row r="3" spans="1:67" x14ac:dyDescent="0.25">
      <c r="A3" s="38" t="s">
        <v>26</v>
      </c>
      <c r="B3" s="38" t="s">
        <v>12</v>
      </c>
      <c r="C3" s="38" t="s">
        <v>13</v>
      </c>
      <c r="D3" s="38">
        <v>1</v>
      </c>
      <c r="E3" s="38">
        <v>2021</v>
      </c>
      <c r="F3" s="38" t="s">
        <v>14</v>
      </c>
      <c r="G3" s="38">
        <v>1302</v>
      </c>
      <c r="H3" s="38">
        <v>0</v>
      </c>
      <c r="I3" s="38">
        <v>0</v>
      </c>
      <c r="J3" s="38">
        <v>0</v>
      </c>
      <c r="K3" s="38">
        <v>0</v>
      </c>
      <c r="L3" s="38">
        <v>0</v>
      </c>
      <c r="M3" s="38">
        <v>0</v>
      </c>
      <c r="N3" s="38">
        <v>0</v>
      </c>
      <c r="O3" s="38">
        <v>0</v>
      </c>
      <c r="P3" s="38">
        <v>0</v>
      </c>
      <c r="Q3" s="38">
        <v>0</v>
      </c>
      <c r="R3" s="38">
        <v>0</v>
      </c>
      <c r="S3" s="38">
        <v>0</v>
      </c>
      <c r="T3" s="38">
        <v>0</v>
      </c>
      <c r="U3" s="38">
        <v>0</v>
      </c>
      <c r="V3" s="38">
        <v>0</v>
      </c>
      <c r="W3" s="38">
        <v>0</v>
      </c>
      <c r="X3" s="38">
        <v>0</v>
      </c>
      <c r="Y3" s="38">
        <v>0</v>
      </c>
      <c r="Z3" s="38">
        <v>0</v>
      </c>
      <c r="AA3" s="38">
        <v>0</v>
      </c>
      <c r="AB3" s="38">
        <v>0</v>
      </c>
      <c r="AC3" s="38">
        <v>0</v>
      </c>
      <c r="AD3" s="38">
        <v>0</v>
      </c>
      <c r="AE3" s="38">
        <v>0</v>
      </c>
      <c r="AF3" s="38">
        <v>0</v>
      </c>
      <c r="AG3" s="38">
        <v>0</v>
      </c>
      <c r="AH3" s="38">
        <v>0</v>
      </c>
      <c r="AI3" s="38">
        <v>0</v>
      </c>
      <c r="AJ3" s="38">
        <v>0</v>
      </c>
      <c r="AK3" s="38">
        <v>0</v>
      </c>
      <c r="AL3" s="38">
        <v>0</v>
      </c>
      <c r="AM3" s="38">
        <v>0</v>
      </c>
      <c r="AN3" s="38">
        <v>0</v>
      </c>
      <c r="AO3" s="38">
        <v>0</v>
      </c>
      <c r="AP3" s="38">
        <v>0</v>
      </c>
      <c r="AQ3" s="38">
        <v>0</v>
      </c>
      <c r="AR3" s="38">
        <v>0</v>
      </c>
      <c r="AS3" s="38">
        <v>0</v>
      </c>
      <c r="AT3" s="38">
        <v>0</v>
      </c>
      <c r="AU3" s="38">
        <v>0</v>
      </c>
      <c r="AV3" s="38">
        <v>0</v>
      </c>
      <c r="AW3" s="38">
        <v>0</v>
      </c>
      <c r="AX3" s="38">
        <v>0</v>
      </c>
      <c r="AY3" s="38">
        <v>0</v>
      </c>
      <c r="AZ3" s="38">
        <v>0</v>
      </c>
      <c r="BA3" s="38">
        <v>0</v>
      </c>
      <c r="BB3" s="38">
        <v>0</v>
      </c>
      <c r="BC3" s="38">
        <v>0</v>
      </c>
      <c r="BD3" s="38">
        <v>0</v>
      </c>
      <c r="BE3" s="38">
        <v>0</v>
      </c>
      <c r="BF3" s="38">
        <v>0</v>
      </c>
      <c r="BG3" s="38">
        <v>0</v>
      </c>
      <c r="BH3" s="38">
        <v>0</v>
      </c>
      <c r="BI3" s="38">
        <v>0</v>
      </c>
      <c r="BJ3" s="38">
        <v>0</v>
      </c>
      <c r="BK3" s="38">
        <v>0</v>
      </c>
      <c r="BL3" s="38">
        <v>0</v>
      </c>
      <c r="BM3" s="38">
        <v>0</v>
      </c>
      <c r="BN3" s="38">
        <v>0</v>
      </c>
      <c r="BO3" s="38">
        <v>0</v>
      </c>
    </row>
    <row r="4" spans="1:67" x14ac:dyDescent="0.25">
      <c r="A4" s="38" t="s">
        <v>26</v>
      </c>
      <c r="B4" s="38" t="s">
        <v>12</v>
      </c>
      <c r="C4" s="38" t="s">
        <v>13</v>
      </c>
      <c r="D4" s="38">
        <v>1</v>
      </c>
      <c r="E4" s="38">
        <v>2022</v>
      </c>
      <c r="F4" s="38" t="s">
        <v>14</v>
      </c>
      <c r="G4" s="38">
        <v>935.22</v>
      </c>
      <c r="H4" s="38">
        <v>0</v>
      </c>
      <c r="I4" s="38">
        <v>0</v>
      </c>
      <c r="J4" s="38">
        <v>0</v>
      </c>
      <c r="K4" s="38">
        <v>0</v>
      </c>
      <c r="L4" s="38">
        <v>0</v>
      </c>
      <c r="M4" s="38">
        <v>0</v>
      </c>
      <c r="N4" s="38">
        <v>0</v>
      </c>
      <c r="O4" s="38">
        <v>0</v>
      </c>
      <c r="P4" s="38">
        <v>0</v>
      </c>
      <c r="Q4" s="38">
        <v>150</v>
      </c>
      <c r="R4" s="38">
        <v>0</v>
      </c>
      <c r="S4" s="38">
        <v>0</v>
      </c>
      <c r="T4" s="38">
        <v>0</v>
      </c>
      <c r="U4" s="38">
        <v>0</v>
      </c>
      <c r="V4" s="38">
        <v>0</v>
      </c>
      <c r="W4" s="38">
        <v>0</v>
      </c>
      <c r="X4" s="38">
        <v>0</v>
      </c>
      <c r="Y4" s="38">
        <v>0</v>
      </c>
      <c r="Z4" s="38">
        <v>0</v>
      </c>
      <c r="AA4" s="38">
        <v>0</v>
      </c>
      <c r="AB4" s="38">
        <v>0</v>
      </c>
      <c r="AC4" s="38">
        <v>0</v>
      </c>
      <c r="AD4" s="38">
        <v>0</v>
      </c>
      <c r="AE4" s="38">
        <v>0</v>
      </c>
      <c r="AF4" s="38">
        <v>0</v>
      </c>
      <c r="AG4" s="38">
        <v>0</v>
      </c>
      <c r="AH4" s="38">
        <v>0</v>
      </c>
      <c r="AI4" s="38">
        <v>0</v>
      </c>
      <c r="AJ4" s="38">
        <v>0</v>
      </c>
      <c r="AK4" s="38">
        <v>0</v>
      </c>
      <c r="AL4" s="38">
        <v>0</v>
      </c>
      <c r="AM4" s="38">
        <v>0</v>
      </c>
      <c r="AN4" s="38">
        <v>0</v>
      </c>
      <c r="AO4" s="38">
        <v>0</v>
      </c>
      <c r="AP4" s="38">
        <v>0</v>
      </c>
      <c r="AQ4" s="38">
        <v>0</v>
      </c>
      <c r="AR4" s="38">
        <v>0</v>
      </c>
      <c r="AS4" s="38">
        <v>0</v>
      </c>
      <c r="AT4" s="38">
        <v>0</v>
      </c>
      <c r="AU4" s="38">
        <v>0</v>
      </c>
      <c r="AV4" s="38">
        <v>0</v>
      </c>
      <c r="AW4" s="38">
        <v>0</v>
      </c>
      <c r="AX4" s="38">
        <v>0</v>
      </c>
      <c r="AY4" s="38">
        <v>0</v>
      </c>
      <c r="AZ4" s="38">
        <v>0</v>
      </c>
      <c r="BA4" s="38">
        <v>0</v>
      </c>
      <c r="BB4" s="38">
        <v>0</v>
      </c>
      <c r="BC4" s="38">
        <v>0</v>
      </c>
      <c r="BD4" s="38">
        <v>0</v>
      </c>
      <c r="BE4" s="38">
        <v>0</v>
      </c>
      <c r="BF4" s="38">
        <v>0</v>
      </c>
      <c r="BG4" s="38">
        <v>0</v>
      </c>
      <c r="BH4" s="38">
        <v>0</v>
      </c>
      <c r="BI4" s="38">
        <v>0</v>
      </c>
      <c r="BJ4" s="38">
        <v>0</v>
      </c>
      <c r="BK4" s="38">
        <v>0</v>
      </c>
      <c r="BL4" s="38">
        <v>0</v>
      </c>
      <c r="BM4" s="38">
        <v>0</v>
      </c>
      <c r="BN4" s="38">
        <v>0</v>
      </c>
      <c r="BO4" s="38">
        <v>0</v>
      </c>
    </row>
    <row r="5" spans="1:67" x14ac:dyDescent="0.25">
      <c r="A5" s="38" t="s">
        <v>26</v>
      </c>
      <c r="B5" s="38" t="s">
        <v>12</v>
      </c>
      <c r="C5" s="38" t="s">
        <v>13</v>
      </c>
      <c r="D5" s="38">
        <v>1</v>
      </c>
      <c r="E5" s="38">
        <v>2023</v>
      </c>
      <c r="F5" s="38" t="s">
        <v>14</v>
      </c>
      <c r="G5" s="38">
        <v>935.22</v>
      </c>
      <c r="H5" s="38">
        <v>0</v>
      </c>
      <c r="I5" s="38">
        <v>0</v>
      </c>
      <c r="J5" s="38">
        <v>0</v>
      </c>
      <c r="K5" s="38">
        <v>0</v>
      </c>
      <c r="L5" s="38">
        <v>0</v>
      </c>
      <c r="M5" s="38">
        <v>0</v>
      </c>
      <c r="N5" s="38">
        <v>0</v>
      </c>
      <c r="O5" s="38">
        <v>0</v>
      </c>
      <c r="P5" s="38">
        <v>0</v>
      </c>
      <c r="Q5" s="38">
        <v>150</v>
      </c>
      <c r="R5" s="38">
        <v>1.022</v>
      </c>
      <c r="S5" s="38">
        <v>0</v>
      </c>
      <c r="T5" s="38">
        <v>0</v>
      </c>
      <c r="U5" s="38">
        <v>0</v>
      </c>
      <c r="V5" s="38">
        <v>0</v>
      </c>
      <c r="W5" s="38">
        <v>0</v>
      </c>
      <c r="X5" s="38">
        <v>0</v>
      </c>
      <c r="Y5" s="38">
        <v>0</v>
      </c>
      <c r="Z5" s="38">
        <v>0</v>
      </c>
      <c r="AA5" s="38">
        <v>0</v>
      </c>
      <c r="AB5" s="38">
        <v>0</v>
      </c>
      <c r="AC5" s="38">
        <v>0</v>
      </c>
      <c r="AD5" s="38">
        <v>0</v>
      </c>
      <c r="AE5" s="38">
        <v>0</v>
      </c>
      <c r="AF5" s="38">
        <v>0</v>
      </c>
      <c r="AG5" s="38">
        <v>0</v>
      </c>
      <c r="AH5" s="38">
        <v>0</v>
      </c>
      <c r="AI5" s="38">
        <v>0</v>
      </c>
      <c r="AJ5" s="38">
        <v>0</v>
      </c>
      <c r="AK5" s="38">
        <v>0</v>
      </c>
      <c r="AL5" s="38">
        <v>0</v>
      </c>
      <c r="AM5" s="38">
        <v>0</v>
      </c>
      <c r="AN5" s="38">
        <v>0</v>
      </c>
      <c r="AO5" s="38">
        <v>0</v>
      </c>
      <c r="AP5" s="38">
        <v>0</v>
      </c>
      <c r="AQ5" s="38">
        <v>0</v>
      </c>
      <c r="AR5" s="38">
        <v>0</v>
      </c>
      <c r="AS5" s="38">
        <v>0</v>
      </c>
      <c r="AT5" s="38">
        <v>0</v>
      </c>
      <c r="AU5" s="38">
        <v>0</v>
      </c>
      <c r="AV5" s="38">
        <v>0</v>
      </c>
      <c r="AW5" s="38">
        <v>0</v>
      </c>
      <c r="AX5" s="38">
        <v>0</v>
      </c>
      <c r="AY5" s="38">
        <v>0</v>
      </c>
      <c r="AZ5" s="38">
        <v>0</v>
      </c>
      <c r="BA5" s="38">
        <v>0</v>
      </c>
      <c r="BB5" s="38">
        <v>0</v>
      </c>
      <c r="BC5" s="38">
        <v>0</v>
      </c>
      <c r="BD5" s="38">
        <v>0</v>
      </c>
      <c r="BE5" s="38">
        <v>0</v>
      </c>
      <c r="BF5" s="38">
        <v>0</v>
      </c>
      <c r="BG5" s="38">
        <v>0</v>
      </c>
      <c r="BH5" s="38">
        <v>0</v>
      </c>
      <c r="BI5" s="38">
        <v>0</v>
      </c>
      <c r="BJ5" s="38">
        <v>0</v>
      </c>
      <c r="BK5" s="38">
        <v>0</v>
      </c>
      <c r="BL5" s="38">
        <v>0</v>
      </c>
      <c r="BM5" s="38">
        <v>0</v>
      </c>
      <c r="BN5" s="38">
        <v>0</v>
      </c>
      <c r="BO5" s="38">
        <v>0</v>
      </c>
    </row>
    <row r="6" spans="1:67" x14ac:dyDescent="0.25">
      <c r="A6" s="38" t="s">
        <v>26</v>
      </c>
      <c r="B6" s="38" t="s">
        <v>12</v>
      </c>
      <c r="C6" s="38" t="s">
        <v>13</v>
      </c>
      <c r="D6" s="38">
        <v>1</v>
      </c>
      <c r="E6" s="38">
        <v>2024</v>
      </c>
      <c r="F6" s="38" t="s">
        <v>14</v>
      </c>
      <c r="G6" s="38">
        <v>935.22</v>
      </c>
      <c r="H6" s="38">
        <v>0</v>
      </c>
      <c r="I6" s="38">
        <v>0</v>
      </c>
      <c r="J6" s="38">
        <v>0</v>
      </c>
      <c r="K6" s="38">
        <v>0</v>
      </c>
      <c r="L6" s="38">
        <v>401</v>
      </c>
      <c r="M6" s="38">
        <v>0</v>
      </c>
      <c r="N6" s="38">
        <v>0</v>
      </c>
      <c r="O6" s="38">
        <v>0</v>
      </c>
      <c r="P6" s="38">
        <v>0</v>
      </c>
      <c r="Q6" s="38">
        <v>0</v>
      </c>
      <c r="R6" s="38">
        <v>1.5329999999999999</v>
      </c>
      <c r="S6" s="38">
        <v>0</v>
      </c>
      <c r="T6" s="38">
        <v>0</v>
      </c>
      <c r="U6" s="38">
        <v>0</v>
      </c>
      <c r="V6" s="38">
        <v>0</v>
      </c>
      <c r="W6" s="38">
        <v>0</v>
      </c>
      <c r="X6" s="38">
        <v>0</v>
      </c>
      <c r="Y6" s="38">
        <v>0</v>
      </c>
      <c r="Z6" s="38">
        <v>0</v>
      </c>
      <c r="AA6" s="38">
        <v>0</v>
      </c>
      <c r="AB6" s="38">
        <v>0</v>
      </c>
      <c r="AC6" s="38">
        <v>0</v>
      </c>
      <c r="AD6" s="38">
        <v>0</v>
      </c>
      <c r="AE6" s="38">
        <v>0</v>
      </c>
      <c r="AF6" s="38">
        <v>0</v>
      </c>
      <c r="AG6" s="38">
        <v>0</v>
      </c>
      <c r="AH6" s="38">
        <v>0</v>
      </c>
      <c r="AI6" s="38">
        <v>0</v>
      </c>
      <c r="AJ6" s="38">
        <v>0</v>
      </c>
      <c r="AK6" s="38">
        <v>0</v>
      </c>
      <c r="AL6" s="38">
        <v>0</v>
      </c>
      <c r="AM6" s="38">
        <v>0</v>
      </c>
      <c r="AN6" s="38">
        <v>0</v>
      </c>
      <c r="AO6" s="38">
        <v>0</v>
      </c>
      <c r="AP6" s="38">
        <v>0</v>
      </c>
      <c r="AQ6" s="38">
        <v>0</v>
      </c>
      <c r="AR6" s="38">
        <v>0</v>
      </c>
      <c r="AS6" s="38">
        <v>0</v>
      </c>
      <c r="AT6" s="38">
        <v>0</v>
      </c>
      <c r="AU6" s="38">
        <v>0</v>
      </c>
      <c r="AV6" s="38">
        <v>0</v>
      </c>
      <c r="AW6" s="38">
        <v>0</v>
      </c>
      <c r="AX6" s="38">
        <v>0</v>
      </c>
      <c r="AY6" s="38">
        <v>0</v>
      </c>
      <c r="AZ6" s="38">
        <v>0</v>
      </c>
      <c r="BA6" s="38">
        <v>0</v>
      </c>
      <c r="BB6" s="38">
        <v>0</v>
      </c>
      <c r="BC6" s="38">
        <v>0</v>
      </c>
      <c r="BD6" s="38">
        <v>0</v>
      </c>
      <c r="BE6" s="38">
        <v>0</v>
      </c>
      <c r="BF6" s="38">
        <v>0</v>
      </c>
      <c r="BG6" s="38">
        <v>0</v>
      </c>
      <c r="BH6" s="38">
        <v>0</v>
      </c>
      <c r="BI6" s="38">
        <v>0</v>
      </c>
      <c r="BJ6" s="38">
        <v>0</v>
      </c>
      <c r="BK6" s="38">
        <v>0</v>
      </c>
      <c r="BL6" s="38">
        <v>0</v>
      </c>
      <c r="BM6" s="38">
        <v>0</v>
      </c>
      <c r="BN6" s="38">
        <v>0</v>
      </c>
      <c r="BO6" s="38">
        <v>0</v>
      </c>
    </row>
    <row r="7" spans="1:67" x14ac:dyDescent="0.25">
      <c r="A7" s="38" t="s">
        <v>26</v>
      </c>
      <c r="B7" s="38" t="s">
        <v>12</v>
      </c>
      <c r="C7" s="38" t="s">
        <v>13</v>
      </c>
      <c r="D7" s="38">
        <v>1</v>
      </c>
      <c r="E7" s="38">
        <v>2025</v>
      </c>
      <c r="F7" s="38" t="s">
        <v>14</v>
      </c>
      <c r="G7" s="38">
        <v>935.22</v>
      </c>
      <c r="H7" s="38">
        <v>0</v>
      </c>
      <c r="I7" s="38">
        <v>0</v>
      </c>
      <c r="J7" s="38">
        <v>0</v>
      </c>
      <c r="K7" s="38">
        <v>0</v>
      </c>
      <c r="L7" s="38">
        <v>401</v>
      </c>
      <c r="M7" s="38">
        <v>0</v>
      </c>
      <c r="N7" s="38">
        <v>0</v>
      </c>
      <c r="O7" s="38">
        <v>0</v>
      </c>
      <c r="P7" s="38">
        <v>0</v>
      </c>
      <c r="Q7" s="38">
        <v>0</v>
      </c>
      <c r="R7" s="38">
        <v>1.5329999999999999</v>
      </c>
      <c r="S7" s="38">
        <v>0</v>
      </c>
      <c r="T7" s="38">
        <v>0</v>
      </c>
      <c r="U7" s="38">
        <v>0</v>
      </c>
      <c r="V7" s="38">
        <v>0</v>
      </c>
      <c r="W7" s="38">
        <v>0</v>
      </c>
      <c r="X7" s="38">
        <v>0</v>
      </c>
      <c r="Y7" s="38">
        <v>0</v>
      </c>
      <c r="Z7" s="38">
        <v>0</v>
      </c>
      <c r="AA7" s="38">
        <v>0</v>
      </c>
      <c r="AB7" s="38">
        <v>0</v>
      </c>
      <c r="AC7" s="38">
        <v>0</v>
      </c>
      <c r="AD7" s="38">
        <v>0</v>
      </c>
      <c r="AE7" s="38">
        <v>0</v>
      </c>
      <c r="AF7" s="38">
        <v>0</v>
      </c>
      <c r="AG7" s="38">
        <v>0</v>
      </c>
      <c r="AH7" s="38">
        <v>0</v>
      </c>
      <c r="AI7" s="38">
        <v>0</v>
      </c>
      <c r="AJ7" s="38">
        <v>0</v>
      </c>
      <c r="AK7" s="38">
        <v>0</v>
      </c>
      <c r="AL7" s="38">
        <v>0</v>
      </c>
      <c r="AM7" s="38">
        <v>0</v>
      </c>
      <c r="AN7" s="38">
        <v>0</v>
      </c>
      <c r="AO7" s="38">
        <v>0</v>
      </c>
      <c r="AP7" s="38">
        <v>0</v>
      </c>
      <c r="AQ7" s="38">
        <v>0</v>
      </c>
      <c r="AR7" s="38">
        <v>0</v>
      </c>
      <c r="AS7" s="38">
        <v>0</v>
      </c>
      <c r="AT7" s="38">
        <v>0</v>
      </c>
      <c r="AU7" s="38">
        <v>0</v>
      </c>
      <c r="AV7" s="38">
        <v>0</v>
      </c>
      <c r="AW7" s="38">
        <v>0</v>
      </c>
      <c r="AX7" s="38">
        <v>0</v>
      </c>
      <c r="AY7" s="38">
        <v>0</v>
      </c>
      <c r="AZ7" s="38">
        <v>0</v>
      </c>
      <c r="BA7" s="38">
        <v>0</v>
      </c>
      <c r="BB7" s="38">
        <v>0</v>
      </c>
      <c r="BC7" s="38">
        <v>0</v>
      </c>
      <c r="BD7" s="38">
        <v>0</v>
      </c>
      <c r="BE7" s="38">
        <v>0</v>
      </c>
      <c r="BF7" s="38">
        <v>0</v>
      </c>
      <c r="BG7" s="38">
        <v>0</v>
      </c>
      <c r="BH7" s="38">
        <v>0</v>
      </c>
      <c r="BI7" s="38">
        <v>0</v>
      </c>
      <c r="BJ7" s="38">
        <v>0</v>
      </c>
      <c r="BK7" s="38">
        <v>0</v>
      </c>
      <c r="BL7" s="38">
        <v>0</v>
      </c>
      <c r="BM7" s="38">
        <v>0</v>
      </c>
      <c r="BN7" s="38">
        <v>0</v>
      </c>
      <c r="BO7" s="38">
        <v>0</v>
      </c>
    </row>
    <row r="8" spans="1:67" x14ac:dyDescent="0.25">
      <c r="A8" s="38" t="s">
        <v>26</v>
      </c>
      <c r="B8" s="38" t="s">
        <v>12</v>
      </c>
      <c r="C8" s="38" t="s">
        <v>13</v>
      </c>
      <c r="D8" s="38">
        <v>1</v>
      </c>
      <c r="E8" s="38">
        <v>2026</v>
      </c>
      <c r="F8" s="38" t="s">
        <v>14</v>
      </c>
      <c r="G8" s="38">
        <v>935.22</v>
      </c>
      <c r="H8" s="38">
        <v>0</v>
      </c>
      <c r="I8" s="38">
        <v>0</v>
      </c>
      <c r="J8" s="38">
        <v>0</v>
      </c>
      <c r="K8" s="38">
        <v>0</v>
      </c>
      <c r="L8" s="38">
        <v>401</v>
      </c>
      <c r="M8" s="38">
        <v>0</v>
      </c>
      <c r="N8" s="38">
        <v>0</v>
      </c>
      <c r="O8" s="38">
        <v>0</v>
      </c>
      <c r="P8" s="38">
        <v>0</v>
      </c>
      <c r="Q8" s="38">
        <v>0</v>
      </c>
      <c r="R8" s="38">
        <v>1.5329999999999999</v>
      </c>
      <c r="S8" s="38">
        <v>0</v>
      </c>
      <c r="T8" s="38">
        <v>0</v>
      </c>
      <c r="U8" s="38">
        <v>0</v>
      </c>
      <c r="V8" s="38">
        <v>0</v>
      </c>
      <c r="W8" s="38">
        <v>0</v>
      </c>
      <c r="X8" s="38">
        <v>0</v>
      </c>
      <c r="Y8" s="38">
        <v>0</v>
      </c>
      <c r="Z8" s="38">
        <v>0</v>
      </c>
      <c r="AA8" s="38">
        <v>0</v>
      </c>
      <c r="AB8" s="38">
        <v>0</v>
      </c>
      <c r="AC8" s="38">
        <v>0</v>
      </c>
      <c r="AD8" s="38">
        <v>0</v>
      </c>
      <c r="AE8" s="38">
        <v>0</v>
      </c>
      <c r="AF8" s="38">
        <v>0</v>
      </c>
      <c r="AG8" s="38">
        <v>0</v>
      </c>
      <c r="AH8" s="38">
        <v>0</v>
      </c>
      <c r="AI8" s="38">
        <v>0</v>
      </c>
      <c r="AJ8" s="38">
        <v>0</v>
      </c>
      <c r="AK8" s="38">
        <v>0</v>
      </c>
      <c r="AL8" s="38">
        <v>0</v>
      </c>
      <c r="AM8" s="38">
        <v>0</v>
      </c>
      <c r="AN8" s="38">
        <v>0</v>
      </c>
      <c r="AO8" s="38">
        <v>0</v>
      </c>
      <c r="AP8" s="38">
        <v>0</v>
      </c>
      <c r="AQ8" s="38">
        <v>0</v>
      </c>
      <c r="AR8" s="38">
        <v>0</v>
      </c>
      <c r="AS8" s="38">
        <v>0</v>
      </c>
      <c r="AT8" s="38">
        <v>0</v>
      </c>
      <c r="AU8" s="38">
        <v>0</v>
      </c>
      <c r="AV8" s="38">
        <v>0</v>
      </c>
      <c r="AW8" s="38">
        <v>0</v>
      </c>
      <c r="AX8" s="38">
        <v>0</v>
      </c>
      <c r="AY8" s="38">
        <v>0</v>
      </c>
      <c r="AZ8" s="38">
        <v>0</v>
      </c>
      <c r="BA8" s="38">
        <v>0</v>
      </c>
      <c r="BB8" s="38">
        <v>0</v>
      </c>
      <c r="BC8" s="38">
        <v>0</v>
      </c>
      <c r="BD8" s="38">
        <v>0</v>
      </c>
      <c r="BE8" s="38">
        <v>0</v>
      </c>
      <c r="BF8" s="38">
        <v>0</v>
      </c>
      <c r="BG8" s="38">
        <v>0</v>
      </c>
      <c r="BH8" s="38">
        <v>0</v>
      </c>
      <c r="BI8" s="38">
        <v>0</v>
      </c>
      <c r="BJ8" s="38">
        <v>0</v>
      </c>
      <c r="BK8" s="38">
        <v>0</v>
      </c>
      <c r="BL8" s="38">
        <v>0</v>
      </c>
      <c r="BM8" s="38">
        <v>0</v>
      </c>
      <c r="BN8" s="38">
        <v>0</v>
      </c>
      <c r="BO8" s="38">
        <v>0</v>
      </c>
    </row>
    <row r="9" spans="1:67" x14ac:dyDescent="0.25">
      <c r="A9" s="38" t="s">
        <v>26</v>
      </c>
      <c r="B9" s="38" t="s">
        <v>12</v>
      </c>
      <c r="C9" s="38" t="s">
        <v>13</v>
      </c>
      <c r="D9" s="38">
        <v>1</v>
      </c>
      <c r="E9" s="38">
        <v>2027</v>
      </c>
      <c r="F9" s="38" t="s">
        <v>14</v>
      </c>
      <c r="G9" s="38">
        <v>935.22</v>
      </c>
      <c r="H9" s="38">
        <v>0</v>
      </c>
      <c r="I9" s="38">
        <v>0</v>
      </c>
      <c r="J9" s="38">
        <v>0</v>
      </c>
      <c r="K9" s="38">
        <v>0</v>
      </c>
      <c r="L9" s="38">
        <v>401</v>
      </c>
      <c r="M9" s="38">
        <v>0</v>
      </c>
      <c r="N9" s="38">
        <v>0</v>
      </c>
      <c r="O9" s="38">
        <v>0</v>
      </c>
      <c r="P9" s="38">
        <v>0</v>
      </c>
      <c r="Q9" s="38">
        <v>0</v>
      </c>
      <c r="R9" s="38">
        <v>2.044</v>
      </c>
      <c r="S9" s="38">
        <v>0</v>
      </c>
      <c r="T9" s="38">
        <v>0</v>
      </c>
      <c r="U9" s="38">
        <v>0</v>
      </c>
      <c r="V9" s="38">
        <v>0</v>
      </c>
      <c r="W9" s="38">
        <v>0</v>
      </c>
      <c r="X9" s="38">
        <v>0</v>
      </c>
      <c r="Y9" s="38">
        <v>0</v>
      </c>
      <c r="Z9" s="38">
        <v>0</v>
      </c>
      <c r="AA9" s="38">
        <v>0</v>
      </c>
      <c r="AB9" s="38">
        <v>0</v>
      </c>
      <c r="AC9" s="38">
        <v>0</v>
      </c>
      <c r="AD9" s="38">
        <v>0</v>
      </c>
      <c r="AE9" s="38">
        <v>0</v>
      </c>
      <c r="AF9" s="38">
        <v>0</v>
      </c>
      <c r="AG9" s="38">
        <v>0</v>
      </c>
      <c r="AH9" s="38">
        <v>0</v>
      </c>
      <c r="AI9" s="38">
        <v>0</v>
      </c>
      <c r="AJ9" s="38">
        <v>0</v>
      </c>
      <c r="AK9" s="38">
        <v>0</v>
      </c>
      <c r="AL9" s="38">
        <v>0</v>
      </c>
      <c r="AM9" s="38">
        <v>0</v>
      </c>
      <c r="AN9" s="38">
        <v>0</v>
      </c>
      <c r="AO9" s="38">
        <v>0</v>
      </c>
      <c r="AP9" s="38">
        <v>0</v>
      </c>
      <c r="AQ9" s="38">
        <v>0</v>
      </c>
      <c r="AR9" s="38">
        <v>0</v>
      </c>
      <c r="AS9" s="38">
        <v>0</v>
      </c>
      <c r="AT9" s="38">
        <v>0</v>
      </c>
      <c r="AU9" s="38">
        <v>0</v>
      </c>
      <c r="AV9" s="38">
        <v>0</v>
      </c>
      <c r="AW9" s="38">
        <v>0</v>
      </c>
      <c r="AX9" s="38">
        <v>0</v>
      </c>
      <c r="AY9" s="38">
        <v>0</v>
      </c>
      <c r="AZ9" s="38">
        <v>0</v>
      </c>
      <c r="BA9" s="38">
        <v>0</v>
      </c>
      <c r="BB9" s="38">
        <v>0</v>
      </c>
      <c r="BC9" s="38">
        <v>0</v>
      </c>
      <c r="BD9" s="38">
        <v>0</v>
      </c>
      <c r="BE9" s="38">
        <v>0</v>
      </c>
      <c r="BF9" s="38">
        <v>0</v>
      </c>
      <c r="BG9" s="38">
        <v>0</v>
      </c>
      <c r="BH9" s="38">
        <v>0</v>
      </c>
      <c r="BI9" s="38">
        <v>0</v>
      </c>
      <c r="BJ9" s="38">
        <v>0</v>
      </c>
      <c r="BK9" s="38">
        <v>0</v>
      </c>
      <c r="BL9" s="38">
        <v>0</v>
      </c>
      <c r="BM9" s="38">
        <v>0</v>
      </c>
      <c r="BN9" s="38">
        <v>0</v>
      </c>
      <c r="BO9" s="38">
        <v>0</v>
      </c>
    </row>
    <row r="10" spans="1:67" x14ac:dyDescent="0.25">
      <c r="A10" s="38" t="s">
        <v>26</v>
      </c>
      <c r="B10" s="38" t="s">
        <v>12</v>
      </c>
      <c r="C10" s="38" t="s">
        <v>13</v>
      </c>
      <c r="D10" s="38">
        <v>1</v>
      </c>
      <c r="E10" s="38">
        <v>2028</v>
      </c>
      <c r="F10" s="38" t="s">
        <v>14</v>
      </c>
      <c r="G10" s="38">
        <v>935.22</v>
      </c>
      <c r="H10" s="38">
        <v>0</v>
      </c>
      <c r="I10" s="38">
        <v>0</v>
      </c>
      <c r="J10" s="38">
        <v>0</v>
      </c>
      <c r="K10" s="38">
        <v>0</v>
      </c>
      <c r="L10" s="38">
        <v>401</v>
      </c>
      <c r="M10" s="38">
        <v>0</v>
      </c>
      <c r="N10" s="38">
        <v>0</v>
      </c>
      <c r="O10" s="38">
        <v>0</v>
      </c>
      <c r="P10" s="38">
        <v>0</v>
      </c>
      <c r="Q10" s="38">
        <v>0</v>
      </c>
      <c r="R10" s="38">
        <v>2.044</v>
      </c>
      <c r="S10" s="38">
        <v>0</v>
      </c>
      <c r="T10" s="38">
        <v>0</v>
      </c>
      <c r="U10" s="38">
        <v>0</v>
      </c>
      <c r="V10" s="38">
        <v>0</v>
      </c>
      <c r="W10" s="38">
        <v>0</v>
      </c>
      <c r="X10" s="38">
        <v>0</v>
      </c>
      <c r="Y10" s="38">
        <v>0</v>
      </c>
      <c r="Z10" s="38">
        <v>0</v>
      </c>
      <c r="AA10" s="38">
        <v>0</v>
      </c>
      <c r="AB10" s="38">
        <v>0</v>
      </c>
      <c r="AC10" s="38">
        <v>0</v>
      </c>
      <c r="AD10" s="38">
        <v>0</v>
      </c>
      <c r="AE10" s="38">
        <v>0</v>
      </c>
      <c r="AF10" s="38">
        <v>0</v>
      </c>
      <c r="AG10" s="38">
        <v>0</v>
      </c>
      <c r="AH10" s="38">
        <v>0</v>
      </c>
      <c r="AI10" s="38">
        <v>0</v>
      </c>
      <c r="AJ10" s="38">
        <v>0</v>
      </c>
      <c r="AK10" s="38">
        <v>0</v>
      </c>
      <c r="AL10" s="38">
        <v>0</v>
      </c>
      <c r="AM10" s="38">
        <v>0</v>
      </c>
      <c r="AN10" s="38">
        <v>0</v>
      </c>
      <c r="AO10" s="38">
        <v>0</v>
      </c>
      <c r="AP10" s="38">
        <v>0</v>
      </c>
      <c r="AQ10" s="38">
        <v>0</v>
      </c>
      <c r="AR10" s="38">
        <v>0</v>
      </c>
      <c r="AS10" s="38">
        <v>0</v>
      </c>
      <c r="AT10" s="38">
        <v>0</v>
      </c>
      <c r="AU10" s="38">
        <v>0</v>
      </c>
      <c r="AV10" s="38">
        <v>0</v>
      </c>
      <c r="AW10" s="38">
        <v>0</v>
      </c>
      <c r="AX10" s="38">
        <v>0</v>
      </c>
      <c r="AY10" s="38">
        <v>0</v>
      </c>
      <c r="AZ10" s="38">
        <v>0</v>
      </c>
      <c r="BA10" s="38">
        <v>0</v>
      </c>
      <c r="BB10" s="38">
        <v>0</v>
      </c>
      <c r="BC10" s="38">
        <v>0</v>
      </c>
      <c r="BD10" s="38">
        <v>0</v>
      </c>
      <c r="BE10" s="38">
        <v>0</v>
      </c>
      <c r="BF10" s="38">
        <v>0</v>
      </c>
      <c r="BG10" s="38">
        <v>0</v>
      </c>
      <c r="BH10" s="38">
        <v>0</v>
      </c>
      <c r="BI10" s="38">
        <v>0</v>
      </c>
      <c r="BJ10" s="38">
        <v>0</v>
      </c>
      <c r="BK10" s="38">
        <v>0</v>
      </c>
      <c r="BL10" s="38">
        <v>0</v>
      </c>
      <c r="BM10" s="38">
        <v>0</v>
      </c>
      <c r="BN10" s="38">
        <v>0</v>
      </c>
      <c r="BO10" s="38">
        <v>0</v>
      </c>
    </row>
    <row r="11" spans="1:67" x14ac:dyDescent="0.25">
      <c r="A11" s="38" t="s">
        <v>26</v>
      </c>
      <c r="B11" s="38" t="s">
        <v>12</v>
      </c>
      <c r="C11" s="38" t="s">
        <v>13</v>
      </c>
      <c r="D11" s="38">
        <v>1</v>
      </c>
      <c r="E11" s="38">
        <v>2029</v>
      </c>
      <c r="F11" s="38" t="s">
        <v>14</v>
      </c>
      <c r="G11" s="38">
        <v>935.22</v>
      </c>
      <c r="H11" s="38">
        <v>0</v>
      </c>
      <c r="I11" s="38">
        <v>0</v>
      </c>
      <c r="J11" s="38">
        <v>0</v>
      </c>
      <c r="K11" s="38">
        <v>0</v>
      </c>
      <c r="L11" s="38">
        <v>401</v>
      </c>
      <c r="M11" s="38">
        <v>0</v>
      </c>
      <c r="N11" s="38">
        <v>0</v>
      </c>
      <c r="O11" s="38">
        <v>0</v>
      </c>
      <c r="P11" s="38">
        <v>0</v>
      </c>
      <c r="Q11" s="38">
        <v>0</v>
      </c>
      <c r="R11" s="38">
        <v>2.5550000000000002</v>
      </c>
      <c r="S11" s="38">
        <v>0</v>
      </c>
      <c r="T11" s="38">
        <v>0</v>
      </c>
      <c r="U11" s="38">
        <v>0</v>
      </c>
      <c r="V11" s="38">
        <v>0</v>
      </c>
      <c r="W11" s="38">
        <v>0</v>
      </c>
      <c r="X11" s="38">
        <v>0</v>
      </c>
      <c r="Y11" s="38">
        <v>0</v>
      </c>
      <c r="Z11" s="38">
        <v>0</v>
      </c>
      <c r="AA11" s="38">
        <v>0</v>
      </c>
      <c r="AB11" s="38">
        <v>0</v>
      </c>
      <c r="AC11" s="38">
        <v>0</v>
      </c>
      <c r="AD11" s="38">
        <v>0</v>
      </c>
      <c r="AE11" s="38">
        <v>0</v>
      </c>
      <c r="AF11" s="38">
        <v>0</v>
      </c>
      <c r="AG11" s="38">
        <v>0</v>
      </c>
      <c r="AH11" s="38">
        <v>0</v>
      </c>
      <c r="AI11" s="38">
        <v>0</v>
      </c>
      <c r="AJ11" s="38">
        <v>0</v>
      </c>
      <c r="AK11" s="38">
        <v>0</v>
      </c>
      <c r="AL11" s="38">
        <v>0</v>
      </c>
      <c r="AM11" s="38">
        <v>0</v>
      </c>
      <c r="AN11" s="38">
        <v>0</v>
      </c>
      <c r="AO11" s="38">
        <v>0</v>
      </c>
      <c r="AP11" s="38">
        <v>0</v>
      </c>
      <c r="AQ11" s="38">
        <v>0</v>
      </c>
      <c r="AR11" s="38">
        <v>0</v>
      </c>
      <c r="AS11" s="38">
        <v>0</v>
      </c>
      <c r="AT11" s="38">
        <v>0</v>
      </c>
      <c r="AU11" s="38">
        <v>0</v>
      </c>
      <c r="AV11" s="38">
        <v>0</v>
      </c>
      <c r="AW11" s="38">
        <v>0</v>
      </c>
      <c r="AX11" s="38">
        <v>0</v>
      </c>
      <c r="AY11" s="38">
        <v>0</v>
      </c>
      <c r="AZ11" s="38">
        <v>0</v>
      </c>
      <c r="BA11" s="38">
        <v>0</v>
      </c>
      <c r="BB11" s="38">
        <v>0</v>
      </c>
      <c r="BC11" s="38">
        <v>0</v>
      </c>
      <c r="BD11" s="38">
        <v>0</v>
      </c>
      <c r="BE11" s="38">
        <v>0</v>
      </c>
      <c r="BF11" s="38">
        <v>0</v>
      </c>
      <c r="BG11" s="38">
        <v>0</v>
      </c>
      <c r="BH11" s="38">
        <v>0</v>
      </c>
      <c r="BI11" s="38">
        <v>0</v>
      </c>
      <c r="BJ11" s="38">
        <v>0</v>
      </c>
      <c r="BK11" s="38">
        <v>0</v>
      </c>
      <c r="BL11" s="38">
        <v>0</v>
      </c>
      <c r="BM11" s="38">
        <v>0</v>
      </c>
      <c r="BN11" s="38">
        <v>0</v>
      </c>
      <c r="BO11" s="38">
        <v>0</v>
      </c>
    </row>
    <row r="12" spans="1:67" x14ac:dyDescent="0.25">
      <c r="A12" s="38" t="s">
        <v>26</v>
      </c>
      <c r="B12" s="38" t="s">
        <v>12</v>
      </c>
      <c r="C12" s="38" t="s">
        <v>13</v>
      </c>
      <c r="D12" s="38">
        <v>1</v>
      </c>
      <c r="E12" s="38">
        <v>2030</v>
      </c>
      <c r="F12" s="38" t="s">
        <v>14</v>
      </c>
      <c r="G12" s="38">
        <v>935.22</v>
      </c>
      <c r="H12" s="38">
        <v>0</v>
      </c>
      <c r="I12" s="38">
        <v>0</v>
      </c>
      <c r="J12" s="38">
        <v>0</v>
      </c>
      <c r="K12" s="38">
        <v>0</v>
      </c>
      <c r="L12" s="38">
        <v>401</v>
      </c>
      <c r="M12" s="38">
        <v>0</v>
      </c>
      <c r="N12" s="38">
        <v>0</v>
      </c>
      <c r="O12" s="38">
        <v>0</v>
      </c>
      <c r="P12" s="38">
        <v>0</v>
      </c>
      <c r="Q12" s="38">
        <v>0</v>
      </c>
      <c r="R12" s="38">
        <v>3.0659999999999998</v>
      </c>
      <c r="S12" s="38">
        <v>0</v>
      </c>
      <c r="T12" s="38">
        <v>0</v>
      </c>
      <c r="U12" s="38">
        <v>0</v>
      </c>
      <c r="V12" s="38">
        <v>0</v>
      </c>
      <c r="W12" s="38">
        <v>0</v>
      </c>
      <c r="X12" s="38">
        <v>0</v>
      </c>
      <c r="Y12" s="38">
        <v>0</v>
      </c>
      <c r="Z12" s="38">
        <v>0</v>
      </c>
      <c r="AA12" s="38">
        <v>0</v>
      </c>
      <c r="AB12" s="38">
        <v>0</v>
      </c>
      <c r="AC12" s="38">
        <v>0</v>
      </c>
      <c r="AD12" s="38">
        <v>0</v>
      </c>
      <c r="AE12" s="38">
        <v>0</v>
      </c>
      <c r="AF12" s="38">
        <v>0</v>
      </c>
      <c r="AG12" s="38">
        <v>0</v>
      </c>
      <c r="AH12" s="38">
        <v>0</v>
      </c>
      <c r="AI12" s="38">
        <v>0</v>
      </c>
      <c r="AJ12" s="38">
        <v>0</v>
      </c>
      <c r="AK12" s="38">
        <v>0</v>
      </c>
      <c r="AL12" s="38">
        <v>0</v>
      </c>
      <c r="AM12" s="38">
        <v>0</v>
      </c>
      <c r="AN12" s="38">
        <v>0</v>
      </c>
      <c r="AO12" s="38">
        <v>0</v>
      </c>
      <c r="AP12" s="38">
        <v>0</v>
      </c>
      <c r="AQ12" s="38">
        <v>0</v>
      </c>
      <c r="AR12" s="38">
        <v>0</v>
      </c>
      <c r="AS12" s="38">
        <v>0</v>
      </c>
      <c r="AT12" s="38">
        <v>0</v>
      </c>
      <c r="AU12" s="38">
        <v>0</v>
      </c>
      <c r="AV12" s="38">
        <v>0</v>
      </c>
      <c r="AW12" s="38">
        <v>0</v>
      </c>
      <c r="AX12" s="38">
        <v>0</v>
      </c>
      <c r="AY12" s="38">
        <v>0</v>
      </c>
      <c r="AZ12" s="38">
        <v>0</v>
      </c>
      <c r="BA12" s="38">
        <v>0</v>
      </c>
      <c r="BB12" s="38">
        <v>0</v>
      </c>
      <c r="BC12" s="38">
        <v>0</v>
      </c>
      <c r="BD12" s="38">
        <v>0</v>
      </c>
      <c r="BE12" s="38">
        <v>0</v>
      </c>
      <c r="BF12" s="38">
        <v>0</v>
      </c>
      <c r="BG12" s="38">
        <v>0</v>
      </c>
      <c r="BH12" s="38">
        <v>0</v>
      </c>
      <c r="BI12" s="38">
        <v>0</v>
      </c>
      <c r="BJ12" s="38">
        <v>0</v>
      </c>
      <c r="BK12" s="38">
        <v>0</v>
      </c>
      <c r="BL12" s="38">
        <v>0</v>
      </c>
      <c r="BM12" s="38">
        <v>0</v>
      </c>
      <c r="BN12" s="38">
        <v>0</v>
      </c>
      <c r="BO12" s="38">
        <v>0</v>
      </c>
    </row>
    <row r="13" spans="1:67" x14ac:dyDescent="0.25">
      <c r="A13" s="38" t="s">
        <v>26</v>
      </c>
      <c r="B13" s="38" t="s">
        <v>12</v>
      </c>
      <c r="C13" s="38" t="s">
        <v>13</v>
      </c>
      <c r="D13" s="38">
        <v>1</v>
      </c>
      <c r="E13" s="38">
        <v>2031</v>
      </c>
      <c r="F13" s="38" t="s">
        <v>14</v>
      </c>
      <c r="G13" s="38">
        <v>673.32</v>
      </c>
      <c r="H13" s="38">
        <v>0</v>
      </c>
      <c r="I13" s="38">
        <v>0</v>
      </c>
      <c r="J13" s="38">
        <v>0</v>
      </c>
      <c r="K13" s="38">
        <v>0</v>
      </c>
      <c r="L13" s="38">
        <v>401</v>
      </c>
      <c r="M13" s="38">
        <v>0</v>
      </c>
      <c r="N13" s="38">
        <v>0</v>
      </c>
      <c r="O13" s="38">
        <v>0</v>
      </c>
      <c r="P13" s="38">
        <v>0</v>
      </c>
      <c r="Q13" s="38">
        <v>0</v>
      </c>
      <c r="R13" s="38">
        <v>3.577</v>
      </c>
      <c r="S13" s="38">
        <v>0</v>
      </c>
      <c r="T13" s="38">
        <v>0</v>
      </c>
      <c r="U13" s="38">
        <v>77.567999999999998</v>
      </c>
      <c r="V13" s="38">
        <v>77.567999999999998</v>
      </c>
      <c r="W13" s="38">
        <v>0</v>
      </c>
      <c r="X13" s="38">
        <v>0</v>
      </c>
      <c r="Y13" s="38">
        <v>0</v>
      </c>
      <c r="Z13" s="38">
        <v>0</v>
      </c>
      <c r="AA13" s="38">
        <v>0</v>
      </c>
      <c r="AB13" s="38">
        <v>0</v>
      </c>
      <c r="AC13" s="38">
        <v>0</v>
      </c>
      <c r="AD13" s="38">
        <v>0</v>
      </c>
      <c r="AE13" s="38">
        <v>0</v>
      </c>
      <c r="AF13" s="38">
        <v>0</v>
      </c>
      <c r="AG13" s="38">
        <v>0</v>
      </c>
      <c r="AH13" s="38">
        <v>0</v>
      </c>
      <c r="AI13" s="38">
        <v>0</v>
      </c>
      <c r="AJ13" s="38">
        <v>0</v>
      </c>
      <c r="AK13" s="38">
        <v>0</v>
      </c>
      <c r="AL13" s="38">
        <v>0</v>
      </c>
      <c r="AM13" s="38">
        <v>0</v>
      </c>
      <c r="AN13" s="38">
        <v>0</v>
      </c>
      <c r="AO13" s="38">
        <v>0</v>
      </c>
      <c r="AP13" s="38">
        <v>0</v>
      </c>
      <c r="AQ13" s="38">
        <v>0</v>
      </c>
      <c r="AR13" s="38">
        <v>0</v>
      </c>
      <c r="AS13" s="38">
        <v>0</v>
      </c>
      <c r="AT13" s="38">
        <v>0</v>
      </c>
      <c r="AU13" s="38">
        <v>0</v>
      </c>
      <c r="AV13" s="38">
        <v>0</v>
      </c>
      <c r="AW13" s="38">
        <v>0</v>
      </c>
      <c r="AX13" s="38">
        <v>0</v>
      </c>
      <c r="AY13" s="38">
        <v>0</v>
      </c>
      <c r="AZ13" s="38">
        <v>0</v>
      </c>
      <c r="BA13" s="38">
        <v>0</v>
      </c>
      <c r="BB13" s="38">
        <v>0</v>
      </c>
      <c r="BC13" s="38">
        <v>0</v>
      </c>
      <c r="BD13" s="38">
        <v>0</v>
      </c>
      <c r="BE13" s="38">
        <v>0</v>
      </c>
      <c r="BF13" s="38">
        <v>0</v>
      </c>
      <c r="BG13" s="38">
        <v>0</v>
      </c>
      <c r="BH13" s="38">
        <v>0</v>
      </c>
      <c r="BI13" s="38">
        <v>0</v>
      </c>
      <c r="BJ13" s="38">
        <v>0</v>
      </c>
      <c r="BK13" s="38">
        <v>0</v>
      </c>
      <c r="BL13" s="38">
        <v>0</v>
      </c>
      <c r="BM13" s="38">
        <v>0</v>
      </c>
      <c r="BN13" s="38">
        <v>0</v>
      </c>
      <c r="BO13" s="38">
        <v>0</v>
      </c>
    </row>
    <row r="14" spans="1:67" x14ac:dyDescent="0.25">
      <c r="A14" s="38" t="s">
        <v>26</v>
      </c>
      <c r="B14" s="38" t="s">
        <v>12</v>
      </c>
      <c r="C14" s="38" t="s">
        <v>13</v>
      </c>
      <c r="D14" s="38">
        <v>1</v>
      </c>
      <c r="E14" s="38">
        <v>2032</v>
      </c>
      <c r="F14" s="38" t="s">
        <v>14</v>
      </c>
      <c r="G14" s="38">
        <v>673.32</v>
      </c>
      <c r="H14" s="38">
        <v>0</v>
      </c>
      <c r="I14" s="38">
        <v>0</v>
      </c>
      <c r="J14" s="38">
        <v>0</v>
      </c>
      <c r="K14" s="38">
        <v>0</v>
      </c>
      <c r="L14" s="38">
        <v>401</v>
      </c>
      <c r="M14" s="38">
        <v>0</v>
      </c>
      <c r="N14" s="38">
        <v>0</v>
      </c>
      <c r="O14" s="38">
        <v>0</v>
      </c>
      <c r="P14" s="38">
        <v>0</v>
      </c>
      <c r="Q14" s="38">
        <v>0</v>
      </c>
      <c r="R14" s="38">
        <v>3.577</v>
      </c>
      <c r="S14" s="38">
        <v>0</v>
      </c>
      <c r="T14" s="38">
        <v>0</v>
      </c>
      <c r="U14" s="38">
        <v>155.136</v>
      </c>
      <c r="V14" s="38">
        <v>77.567999999999998</v>
      </c>
      <c r="W14" s="38">
        <v>0</v>
      </c>
      <c r="X14" s="38">
        <v>0</v>
      </c>
      <c r="Y14" s="38">
        <v>0</v>
      </c>
      <c r="Z14" s="38">
        <v>0</v>
      </c>
      <c r="AA14" s="38">
        <v>0</v>
      </c>
      <c r="AB14" s="38">
        <v>0</v>
      </c>
      <c r="AC14" s="38">
        <v>0</v>
      </c>
      <c r="AD14" s="38">
        <v>0</v>
      </c>
      <c r="AE14" s="38">
        <v>0</v>
      </c>
      <c r="AF14" s="38">
        <v>0</v>
      </c>
      <c r="AG14" s="38">
        <v>0</v>
      </c>
      <c r="AH14" s="38">
        <v>0</v>
      </c>
      <c r="AI14" s="38">
        <v>0</v>
      </c>
      <c r="AJ14" s="38">
        <v>0</v>
      </c>
      <c r="AK14" s="38">
        <v>0</v>
      </c>
      <c r="AL14" s="38">
        <v>0</v>
      </c>
      <c r="AM14" s="38">
        <v>0</v>
      </c>
      <c r="AN14" s="38">
        <v>0</v>
      </c>
      <c r="AO14" s="38">
        <v>0</v>
      </c>
      <c r="AP14" s="38">
        <v>0</v>
      </c>
      <c r="AQ14" s="38">
        <v>0</v>
      </c>
      <c r="AR14" s="38">
        <v>0</v>
      </c>
      <c r="AS14" s="38">
        <v>0</v>
      </c>
      <c r="AT14" s="38">
        <v>0</v>
      </c>
      <c r="AU14" s="38">
        <v>0</v>
      </c>
      <c r="AV14" s="38">
        <v>0</v>
      </c>
      <c r="AW14" s="38">
        <v>0</v>
      </c>
      <c r="AX14" s="38">
        <v>0</v>
      </c>
      <c r="AY14" s="38">
        <v>0</v>
      </c>
      <c r="AZ14" s="38">
        <v>0</v>
      </c>
      <c r="BA14" s="38">
        <v>0</v>
      </c>
      <c r="BB14" s="38">
        <v>0</v>
      </c>
      <c r="BC14" s="38">
        <v>0</v>
      </c>
      <c r="BD14" s="38">
        <v>0</v>
      </c>
      <c r="BE14" s="38">
        <v>0</v>
      </c>
      <c r="BF14" s="38">
        <v>0</v>
      </c>
      <c r="BG14" s="38">
        <v>0</v>
      </c>
      <c r="BH14" s="38">
        <v>0</v>
      </c>
      <c r="BI14" s="38">
        <v>0</v>
      </c>
      <c r="BJ14" s="38">
        <v>0</v>
      </c>
      <c r="BK14" s="38">
        <v>0</v>
      </c>
      <c r="BL14" s="38">
        <v>0</v>
      </c>
      <c r="BM14" s="38">
        <v>0</v>
      </c>
      <c r="BN14" s="38">
        <v>0</v>
      </c>
      <c r="BO14" s="38">
        <v>0</v>
      </c>
    </row>
    <row r="15" spans="1:67" x14ac:dyDescent="0.25">
      <c r="A15" s="38" t="s">
        <v>26</v>
      </c>
      <c r="B15" s="38" t="s">
        <v>12</v>
      </c>
      <c r="C15" s="38" t="s">
        <v>13</v>
      </c>
      <c r="D15" s="38">
        <v>1</v>
      </c>
      <c r="E15" s="38">
        <v>2033</v>
      </c>
      <c r="F15" s="38" t="s">
        <v>14</v>
      </c>
      <c r="G15" s="38">
        <v>673.32</v>
      </c>
      <c r="H15" s="38">
        <v>0</v>
      </c>
      <c r="I15" s="38">
        <v>0</v>
      </c>
      <c r="J15" s="38">
        <v>0</v>
      </c>
      <c r="K15" s="38">
        <v>0</v>
      </c>
      <c r="L15" s="38">
        <v>401</v>
      </c>
      <c r="M15" s="38">
        <v>0</v>
      </c>
      <c r="N15" s="38">
        <v>0</v>
      </c>
      <c r="O15" s="38">
        <v>0</v>
      </c>
      <c r="P15" s="38">
        <v>0</v>
      </c>
      <c r="Q15" s="38">
        <v>0</v>
      </c>
      <c r="R15" s="38">
        <v>4.0880000000000001</v>
      </c>
      <c r="S15" s="38">
        <v>0</v>
      </c>
      <c r="T15" s="38">
        <v>0</v>
      </c>
      <c r="U15" s="38">
        <v>155.136</v>
      </c>
      <c r="V15" s="38">
        <v>77.567999999999998</v>
      </c>
      <c r="W15" s="38">
        <v>0</v>
      </c>
      <c r="X15" s="38">
        <v>0</v>
      </c>
      <c r="Y15" s="38">
        <v>0</v>
      </c>
      <c r="Z15" s="38">
        <v>0</v>
      </c>
      <c r="AA15" s="38">
        <v>0</v>
      </c>
      <c r="AB15" s="38">
        <v>0</v>
      </c>
      <c r="AC15" s="38">
        <v>0</v>
      </c>
      <c r="AD15" s="38">
        <v>0</v>
      </c>
      <c r="AE15" s="38">
        <v>0</v>
      </c>
      <c r="AF15" s="38">
        <v>0</v>
      </c>
      <c r="AG15" s="38">
        <v>0</v>
      </c>
      <c r="AH15" s="38">
        <v>0</v>
      </c>
      <c r="AI15" s="38">
        <v>0</v>
      </c>
      <c r="AJ15" s="38">
        <v>0</v>
      </c>
      <c r="AK15" s="38">
        <v>0</v>
      </c>
      <c r="AL15" s="38">
        <v>0</v>
      </c>
      <c r="AM15" s="38">
        <v>0</v>
      </c>
      <c r="AN15" s="38">
        <v>0</v>
      </c>
      <c r="AO15" s="38">
        <v>0</v>
      </c>
      <c r="AP15" s="38">
        <v>0</v>
      </c>
      <c r="AQ15" s="38">
        <v>0</v>
      </c>
      <c r="AR15" s="38">
        <v>0</v>
      </c>
      <c r="AS15" s="38">
        <v>0</v>
      </c>
      <c r="AT15" s="38">
        <v>0</v>
      </c>
      <c r="AU15" s="38">
        <v>0</v>
      </c>
      <c r="AV15" s="38">
        <v>0</v>
      </c>
      <c r="AW15" s="38">
        <v>0</v>
      </c>
      <c r="AX15" s="38">
        <v>0</v>
      </c>
      <c r="AY15" s="38">
        <v>0</v>
      </c>
      <c r="AZ15" s="38">
        <v>0</v>
      </c>
      <c r="BA15" s="38">
        <v>0</v>
      </c>
      <c r="BB15" s="38">
        <v>0</v>
      </c>
      <c r="BC15" s="38">
        <v>0</v>
      </c>
      <c r="BD15" s="38">
        <v>0</v>
      </c>
      <c r="BE15" s="38">
        <v>0</v>
      </c>
      <c r="BF15" s="38">
        <v>0</v>
      </c>
      <c r="BG15" s="38">
        <v>0</v>
      </c>
      <c r="BH15" s="38">
        <v>0</v>
      </c>
      <c r="BI15" s="38">
        <v>0</v>
      </c>
      <c r="BJ15" s="38">
        <v>0</v>
      </c>
      <c r="BK15" s="38">
        <v>0</v>
      </c>
      <c r="BL15" s="38">
        <v>0</v>
      </c>
      <c r="BM15" s="38">
        <v>0</v>
      </c>
      <c r="BN15" s="38">
        <v>0</v>
      </c>
      <c r="BO15" s="38">
        <v>0</v>
      </c>
    </row>
    <row r="16" spans="1:67" x14ac:dyDescent="0.25">
      <c r="A16" s="38" t="s">
        <v>26</v>
      </c>
      <c r="B16" s="38" t="s">
        <v>12</v>
      </c>
      <c r="C16" s="38" t="s">
        <v>13</v>
      </c>
      <c r="D16" s="38">
        <v>1</v>
      </c>
      <c r="E16" s="38">
        <v>2034</v>
      </c>
      <c r="F16" s="38" t="s">
        <v>14</v>
      </c>
      <c r="G16" s="38">
        <v>673.32</v>
      </c>
      <c r="H16" s="38">
        <v>0</v>
      </c>
      <c r="I16" s="38">
        <v>0</v>
      </c>
      <c r="J16" s="38">
        <v>0</v>
      </c>
      <c r="K16" s="38">
        <v>0</v>
      </c>
      <c r="L16" s="38">
        <v>401</v>
      </c>
      <c r="M16" s="38">
        <v>0</v>
      </c>
      <c r="N16" s="38">
        <v>0</v>
      </c>
      <c r="O16" s="38">
        <v>0</v>
      </c>
      <c r="P16" s="38">
        <v>0</v>
      </c>
      <c r="Q16" s="38">
        <v>0</v>
      </c>
      <c r="R16" s="38">
        <v>4.5990000000000002</v>
      </c>
      <c r="S16" s="38">
        <v>0</v>
      </c>
      <c r="T16" s="38">
        <v>0</v>
      </c>
      <c r="U16" s="38">
        <v>155.136</v>
      </c>
      <c r="V16" s="38">
        <v>77.567999999999998</v>
      </c>
      <c r="W16" s="38">
        <v>0</v>
      </c>
      <c r="X16" s="38">
        <v>0</v>
      </c>
      <c r="Y16" s="38">
        <v>0</v>
      </c>
      <c r="Z16" s="38">
        <v>0</v>
      </c>
      <c r="AA16" s="38">
        <v>0</v>
      </c>
      <c r="AB16" s="38">
        <v>0</v>
      </c>
      <c r="AC16" s="38">
        <v>0</v>
      </c>
      <c r="AD16" s="38">
        <v>0</v>
      </c>
      <c r="AE16" s="38">
        <v>0</v>
      </c>
      <c r="AF16" s="38">
        <v>0</v>
      </c>
      <c r="AG16" s="38">
        <v>0</v>
      </c>
      <c r="AH16" s="38">
        <v>0</v>
      </c>
      <c r="AI16" s="38">
        <v>0</v>
      </c>
      <c r="AJ16" s="38">
        <v>0</v>
      </c>
      <c r="AK16" s="38">
        <v>0</v>
      </c>
      <c r="AL16" s="38">
        <v>0</v>
      </c>
      <c r="AM16" s="38">
        <v>0</v>
      </c>
      <c r="AN16" s="38">
        <v>0</v>
      </c>
      <c r="AO16" s="38">
        <v>0</v>
      </c>
      <c r="AP16" s="38">
        <v>0</v>
      </c>
      <c r="AQ16" s="38">
        <v>0</v>
      </c>
      <c r="AR16" s="38">
        <v>0</v>
      </c>
      <c r="AS16" s="38">
        <v>0</v>
      </c>
      <c r="AT16" s="38">
        <v>0</v>
      </c>
      <c r="AU16" s="38">
        <v>0</v>
      </c>
      <c r="AV16" s="38">
        <v>0</v>
      </c>
      <c r="AW16" s="38">
        <v>0</v>
      </c>
      <c r="AX16" s="38">
        <v>0</v>
      </c>
      <c r="AY16" s="38">
        <v>0</v>
      </c>
      <c r="AZ16" s="38">
        <v>0</v>
      </c>
      <c r="BA16" s="38">
        <v>0</v>
      </c>
      <c r="BB16" s="38">
        <v>0</v>
      </c>
      <c r="BC16" s="38">
        <v>0</v>
      </c>
      <c r="BD16" s="38">
        <v>0</v>
      </c>
      <c r="BE16" s="38">
        <v>0</v>
      </c>
      <c r="BF16" s="38">
        <v>0</v>
      </c>
      <c r="BG16" s="38">
        <v>0</v>
      </c>
      <c r="BH16" s="38">
        <v>0</v>
      </c>
      <c r="BI16" s="38">
        <v>0</v>
      </c>
      <c r="BJ16" s="38">
        <v>0</v>
      </c>
      <c r="BK16" s="38">
        <v>0</v>
      </c>
      <c r="BL16" s="38">
        <v>0</v>
      </c>
      <c r="BM16" s="38">
        <v>0</v>
      </c>
      <c r="BN16" s="38">
        <v>0</v>
      </c>
      <c r="BO16" s="38">
        <v>0</v>
      </c>
    </row>
    <row r="17" spans="1:86" x14ac:dyDescent="0.25">
      <c r="A17" s="38" t="s">
        <v>26</v>
      </c>
      <c r="B17" s="38" t="s">
        <v>12</v>
      </c>
      <c r="C17" s="38" t="s">
        <v>13</v>
      </c>
      <c r="D17" s="38">
        <v>1</v>
      </c>
      <c r="E17" s="38">
        <v>2035</v>
      </c>
      <c r="F17" s="38" t="s">
        <v>14</v>
      </c>
      <c r="G17" s="38">
        <v>673.32</v>
      </c>
      <c r="H17" s="38">
        <v>0</v>
      </c>
      <c r="I17" s="38">
        <v>0</v>
      </c>
      <c r="J17" s="38">
        <v>0</v>
      </c>
      <c r="K17" s="38">
        <v>0</v>
      </c>
      <c r="L17" s="38">
        <v>401</v>
      </c>
      <c r="M17" s="38">
        <v>0</v>
      </c>
      <c r="N17" s="38">
        <v>0</v>
      </c>
      <c r="O17" s="38">
        <v>0</v>
      </c>
      <c r="P17" s="38">
        <v>0</v>
      </c>
      <c r="Q17" s="38">
        <v>0</v>
      </c>
      <c r="R17" s="38">
        <v>4.5990000000000002</v>
      </c>
      <c r="S17" s="38">
        <v>0</v>
      </c>
      <c r="T17" s="38">
        <v>0</v>
      </c>
      <c r="U17" s="38">
        <v>155.136</v>
      </c>
      <c r="V17" s="38">
        <v>77.567999999999998</v>
      </c>
      <c r="W17" s="38">
        <v>0</v>
      </c>
      <c r="X17" s="38">
        <v>0</v>
      </c>
      <c r="Y17" s="38">
        <v>0</v>
      </c>
      <c r="Z17" s="38">
        <v>0</v>
      </c>
      <c r="AA17" s="38">
        <v>0</v>
      </c>
      <c r="AB17" s="38">
        <v>0</v>
      </c>
      <c r="AC17" s="38">
        <v>0</v>
      </c>
      <c r="AD17" s="38">
        <v>0</v>
      </c>
      <c r="AE17" s="38">
        <v>0</v>
      </c>
      <c r="AF17" s="38">
        <v>0</v>
      </c>
      <c r="AG17" s="38">
        <v>0</v>
      </c>
      <c r="AH17" s="38">
        <v>0</v>
      </c>
      <c r="AI17" s="38">
        <v>0</v>
      </c>
      <c r="AJ17" s="38">
        <v>0</v>
      </c>
      <c r="AK17" s="38">
        <v>0</v>
      </c>
      <c r="AL17" s="38">
        <v>0</v>
      </c>
      <c r="AM17" s="38">
        <v>0</v>
      </c>
      <c r="AN17" s="38">
        <v>0</v>
      </c>
      <c r="AO17" s="38">
        <v>0</v>
      </c>
      <c r="AP17" s="38">
        <v>0</v>
      </c>
      <c r="AQ17" s="38">
        <v>0</v>
      </c>
      <c r="AR17" s="38">
        <v>0</v>
      </c>
      <c r="AS17" s="38">
        <v>0</v>
      </c>
      <c r="AT17" s="38">
        <v>0</v>
      </c>
      <c r="AU17" s="38">
        <v>0</v>
      </c>
      <c r="AV17" s="38">
        <v>0</v>
      </c>
      <c r="AW17" s="38">
        <v>0</v>
      </c>
      <c r="AX17" s="38">
        <v>0</v>
      </c>
      <c r="AY17" s="38">
        <v>0</v>
      </c>
      <c r="AZ17" s="38">
        <v>0</v>
      </c>
      <c r="BA17" s="38">
        <v>0</v>
      </c>
      <c r="BB17" s="38">
        <v>0</v>
      </c>
      <c r="BC17" s="38">
        <v>0</v>
      </c>
      <c r="BD17" s="38">
        <v>0</v>
      </c>
      <c r="BE17" s="38">
        <v>0</v>
      </c>
      <c r="BF17" s="38">
        <v>0</v>
      </c>
      <c r="BG17" s="38">
        <v>0</v>
      </c>
      <c r="BH17" s="38">
        <v>0</v>
      </c>
      <c r="BI17" s="38">
        <v>0</v>
      </c>
      <c r="BJ17" s="38">
        <v>0</v>
      </c>
      <c r="BK17" s="38">
        <v>0</v>
      </c>
      <c r="BL17" s="38">
        <v>0</v>
      </c>
      <c r="BM17" s="38">
        <v>0</v>
      </c>
      <c r="BN17" s="38">
        <v>0</v>
      </c>
      <c r="BO17" s="38">
        <v>0</v>
      </c>
    </row>
    <row r="18" spans="1:86" x14ac:dyDescent="0.25">
      <c r="A18" s="38" t="s">
        <v>26</v>
      </c>
      <c r="B18" s="38" t="s">
        <v>12</v>
      </c>
      <c r="C18" s="38" t="s">
        <v>13</v>
      </c>
      <c r="D18" s="38">
        <v>1</v>
      </c>
      <c r="E18" s="38">
        <v>2036</v>
      </c>
      <c r="F18" s="38" t="s">
        <v>14</v>
      </c>
      <c r="G18" s="38">
        <v>673.32</v>
      </c>
      <c r="H18" s="38">
        <v>0</v>
      </c>
      <c r="I18" s="38">
        <v>0</v>
      </c>
      <c r="J18" s="38">
        <v>0</v>
      </c>
      <c r="K18" s="38">
        <v>0</v>
      </c>
      <c r="L18" s="38">
        <v>401</v>
      </c>
      <c r="M18" s="38">
        <v>0</v>
      </c>
      <c r="N18" s="38">
        <v>0</v>
      </c>
      <c r="O18" s="38">
        <v>0</v>
      </c>
      <c r="P18" s="38">
        <v>0</v>
      </c>
      <c r="Q18" s="38">
        <v>0</v>
      </c>
      <c r="R18" s="38">
        <v>5.1100000000000003</v>
      </c>
      <c r="S18" s="38">
        <v>0</v>
      </c>
      <c r="T18" s="38">
        <v>0</v>
      </c>
      <c r="U18" s="38">
        <v>155.136</v>
      </c>
      <c r="V18" s="38">
        <v>77.567999999999998</v>
      </c>
      <c r="W18" s="38">
        <v>0</v>
      </c>
      <c r="X18" s="38">
        <v>0</v>
      </c>
      <c r="Y18" s="38">
        <v>0</v>
      </c>
      <c r="Z18" s="38">
        <v>0</v>
      </c>
      <c r="AA18" s="38">
        <v>0</v>
      </c>
      <c r="AB18" s="38">
        <v>0</v>
      </c>
      <c r="AC18" s="38">
        <v>0</v>
      </c>
      <c r="AD18" s="38">
        <v>0</v>
      </c>
      <c r="AE18" s="38">
        <v>0</v>
      </c>
      <c r="AF18" s="38">
        <v>0</v>
      </c>
      <c r="AG18" s="38">
        <v>0</v>
      </c>
      <c r="AH18" s="38">
        <v>0</v>
      </c>
      <c r="AI18" s="38">
        <v>0</v>
      </c>
      <c r="AJ18" s="38">
        <v>0</v>
      </c>
      <c r="AK18" s="38">
        <v>0</v>
      </c>
      <c r="AL18" s="38">
        <v>0</v>
      </c>
      <c r="AM18" s="38">
        <v>0</v>
      </c>
      <c r="AN18" s="38">
        <v>0</v>
      </c>
      <c r="AO18" s="38">
        <v>0</v>
      </c>
      <c r="AP18" s="38">
        <v>0</v>
      </c>
      <c r="AQ18" s="38">
        <v>0</v>
      </c>
      <c r="AR18" s="38">
        <v>0</v>
      </c>
      <c r="AS18" s="38">
        <v>0</v>
      </c>
      <c r="AT18" s="38">
        <v>0</v>
      </c>
      <c r="AU18" s="38">
        <v>0</v>
      </c>
      <c r="AV18" s="38">
        <v>0</v>
      </c>
      <c r="AW18" s="38">
        <v>0</v>
      </c>
      <c r="AX18" s="38">
        <v>0</v>
      </c>
      <c r="AY18" s="38">
        <v>0</v>
      </c>
      <c r="AZ18" s="38">
        <v>0</v>
      </c>
      <c r="BA18" s="38">
        <v>0</v>
      </c>
      <c r="BB18" s="38">
        <v>0</v>
      </c>
      <c r="BC18" s="38">
        <v>0</v>
      </c>
      <c r="BD18" s="38">
        <v>0</v>
      </c>
      <c r="BE18" s="38">
        <v>0</v>
      </c>
      <c r="BF18" s="38">
        <v>0</v>
      </c>
      <c r="BG18" s="38">
        <v>0</v>
      </c>
      <c r="BH18" s="38">
        <v>0</v>
      </c>
      <c r="BI18" s="38">
        <v>0</v>
      </c>
      <c r="BJ18" s="38">
        <v>0</v>
      </c>
      <c r="BK18" s="38">
        <v>0</v>
      </c>
      <c r="BL18" s="38">
        <v>0</v>
      </c>
      <c r="BM18" s="38">
        <v>0</v>
      </c>
      <c r="BN18" s="38">
        <v>0</v>
      </c>
      <c r="BO18" s="38">
        <v>0</v>
      </c>
    </row>
    <row r="19" spans="1:86" x14ac:dyDescent="0.25">
      <c r="A19" s="38" t="s">
        <v>26</v>
      </c>
      <c r="B19" s="38" t="s">
        <v>12</v>
      </c>
      <c r="C19" s="38" t="s">
        <v>13</v>
      </c>
      <c r="D19" s="38">
        <v>1</v>
      </c>
      <c r="E19" s="38">
        <v>2037</v>
      </c>
      <c r="F19" s="38" t="s">
        <v>14</v>
      </c>
      <c r="G19" s="38">
        <v>673.32</v>
      </c>
      <c r="H19" s="38">
        <v>0</v>
      </c>
      <c r="I19" s="38">
        <v>0</v>
      </c>
      <c r="J19" s="38">
        <v>0</v>
      </c>
      <c r="K19" s="38">
        <v>0</v>
      </c>
      <c r="L19" s="38">
        <v>401</v>
      </c>
      <c r="M19" s="38">
        <v>0</v>
      </c>
      <c r="N19" s="38">
        <v>0</v>
      </c>
      <c r="O19" s="38">
        <v>0</v>
      </c>
      <c r="P19" s="38">
        <v>0</v>
      </c>
      <c r="Q19" s="38">
        <v>0</v>
      </c>
      <c r="R19" s="38">
        <v>5.1100000000000003</v>
      </c>
      <c r="S19" s="38">
        <v>0</v>
      </c>
      <c r="T19" s="38">
        <v>0</v>
      </c>
      <c r="U19" s="38">
        <v>155.136</v>
      </c>
      <c r="V19" s="38">
        <v>77.567999999999998</v>
      </c>
      <c r="W19" s="38">
        <v>0</v>
      </c>
      <c r="X19" s="38">
        <v>0</v>
      </c>
      <c r="Y19" s="38">
        <v>0</v>
      </c>
      <c r="Z19" s="38">
        <v>0</v>
      </c>
      <c r="AA19" s="38">
        <v>0</v>
      </c>
      <c r="AB19" s="38">
        <v>0</v>
      </c>
      <c r="AC19" s="38">
        <v>0</v>
      </c>
      <c r="AD19" s="38">
        <v>0</v>
      </c>
      <c r="AE19" s="38">
        <v>0</v>
      </c>
      <c r="AF19" s="38">
        <v>0</v>
      </c>
      <c r="AG19" s="38">
        <v>0</v>
      </c>
      <c r="AH19" s="38">
        <v>0</v>
      </c>
      <c r="AI19" s="38">
        <v>0</v>
      </c>
      <c r="AJ19" s="38">
        <v>0</v>
      </c>
      <c r="AK19" s="38">
        <v>0</v>
      </c>
      <c r="AL19" s="38">
        <v>0</v>
      </c>
      <c r="AM19" s="38">
        <v>0</v>
      </c>
      <c r="AN19" s="38">
        <v>0</v>
      </c>
      <c r="AO19" s="38">
        <v>0</v>
      </c>
      <c r="AP19" s="38">
        <v>0</v>
      </c>
      <c r="AQ19" s="38">
        <v>0</v>
      </c>
      <c r="AR19" s="38">
        <v>0</v>
      </c>
      <c r="AS19" s="38">
        <v>0</v>
      </c>
      <c r="AT19" s="38">
        <v>0</v>
      </c>
      <c r="AU19" s="38">
        <v>0</v>
      </c>
      <c r="AV19" s="38">
        <v>0</v>
      </c>
      <c r="AW19" s="38">
        <v>0</v>
      </c>
      <c r="AX19" s="38">
        <v>0</v>
      </c>
      <c r="AY19" s="38">
        <v>0</v>
      </c>
      <c r="AZ19" s="38">
        <v>0</v>
      </c>
      <c r="BA19" s="38">
        <v>0</v>
      </c>
      <c r="BB19" s="38">
        <v>0</v>
      </c>
      <c r="BC19" s="38">
        <v>0</v>
      </c>
      <c r="BD19" s="38">
        <v>0</v>
      </c>
      <c r="BE19" s="38">
        <v>0</v>
      </c>
      <c r="BF19" s="38">
        <v>0</v>
      </c>
      <c r="BG19" s="38">
        <v>0</v>
      </c>
      <c r="BH19" s="38">
        <v>0</v>
      </c>
      <c r="BI19" s="38">
        <v>0</v>
      </c>
      <c r="BJ19" s="38">
        <v>0</v>
      </c>
      <c r="BK19" s="38">
        <v>0</v>
      </c>
      <c r="BL19" s="38">
        <v>0</v>
      </c>
      <c r="BM19" s="38">
        <v>0</v>
      </c>
      <c r="BN19" s="38">
        <v>0</v>
      </c>
      <c r="BO19" s="38">
        <v>0</v>
      </c>
    </row>
    <row r="20" spans="1:86" x14ac:dyDescent="0.25">
      <c r="A20" s="38" t="s">
        <v>26</v>
      </c>
      <c r="B20" s="38" t="s">
        <v>12</v>
      </c>
      <c r="C20" s="38" t="s">
        <v>13</v>
      </c>
      <c r="D20" s="38">
        <v>1</v>
      </c>
      <c r="E20" s="38">
        <v>2038</v>
      </c>
      <c r="F20" s="38" t="s">
        <v>14</v>
      </c>
      <c r="G20" s="38">
        <v>673.32</v>
      </c>
      <c r="H20" s="38">
        <v>0</v>
      </c>
      <c r="I20" s="38">
        <v>0</v>
      </c>
      <c r="J20" s="38">
        <v>0</v>
      </c>
      <c r="K20" s="38">
        <v>0</v>
      </c>
      <c r="L20" s="38">
        <v>401</v>
      </c>
      <c r="M20" s="38">
        <v>0</v>
      </c>
      <c r="N20" s="38">
        <v>0</v>
      </c>
      <c r="O20" s="38">
        <v>0</v>
      </c>
      <c r="P20" s="38">
        <v>0</v>
      </c>
      <c r="Q20" s="38">
        <v>0</v>
      </c>
      <c r="R20" s="38">
        <v>5.6210000000000004</v>
      </c>
      <c r="S20" s="38">
        <v>0</v>
      </c>
      <c r="T20" s="38">
        <v>0</v>
      </c>
      <c r="U20" s="38">
        <v>155.136</v>
      </c>
      <c r="V20" s="38">
        <v>77.567999999999998</v>
      </c>
      <c r="W20" s="38">
        <v>0</v>
      </c>
      <c r="X20" s="38">
        <v>0</v>
      </c>
      <c r="Y20" s="38">
        <v>0</v>
      </c>
      <c r="Z20" s="38">
        <v>0</v>
      </c>
      <c r="AA20" s="38">
        <v>0</v>
      </c>
      <c r="AB20" s="38">
        <v>0</v>
      </c>
      <c r="AC20" s="38">
        <v>0</v>
      </c>
      <c r="AD20" s="38">
        <v>0</v>
      </c>
      <c r="AE20" s="38">
        <v>0</v>
      </c>
      <c r="AF20" s="38">
        <v>0</v>
      </c>
      <c r="AG20" s="38">
        <v>0</v>
      </c>
      <c r="AH20" s="38">
        <v>0</v>
      </c>
      <c r="AI20" s="38">
        <v>0</v>
      </c>
      <c r="AJ20" s="38">
        <v>0</v>
      </c>
      <c r="AK20" s="38">
        <v>0</v>
      </c>
      <c r="AL20" s="38">
        <v>0</v>
      </c>
      <c r="AM20" s="38">
        <v>0</v>
      </c>
      <c r="AN20" s="38">
        <v>0</v>
      </c>
      <c r="AO20" s="38">
        <v>0</v>
      </c>
      <c r="AP20" s="38">
        <v>0</v>
      </c>
      <c r="AQ20" s="38">
        <v>0</v>
      </c>
      <c r="AR20" s="38">
        <v>0</v>
      </c>
      <c r="AS20" s="38">
        <v>0</v>
      </c>
      <c r="AT20" s="38">
        <v>0</v>
      </c>
      <c r="AU20" s="38">
        <v>0</v>
      </c>
      <c r="AV20" s="38">
        <v>0</v>
      </c>
      <c r="AW20" s="38">
        <v>0</v>
      </c>
      <c r="AX20" s="38">
        <v>0</v>
      </c>
      <c r="AY20" s="38">
        <v>0</v>
      </c>
      <c r="AZ20" s="38">
        <v>0</v>
      </c>
      <c r="BA20" s="38">
        <v>0</v>
      </c>
      <c r="BB20" s="38">
        <v>0</v>
      </c>
      <c r="BC20" s="38">
        <v>0</v>
      </c>
      <c r="BD20" s="38">
        <v>0</v>
      </c>
      <c r="BE20" s="38">
        <v>0</v>
      </c>
      <c r="BF20" s="38">
        <v>0</v>
      </c>
      <c r="BG20" s="38">
        <v>0</v>
      </c>
      <c r="BH20" s="38">
        <v>0</v>
      </c>
      <c r="BI20" s="38">
        <v>0</v>
      </c>
      <c r="BJ20" s="38">
        <v>0</v>
      </c>
      <c r="BK20" s="38">
        <v>0</v>
      </c>
      <c r="BL20" s="38">
        <v>0</v>
      </c>
      <c r="BM20" s="38">
        <v>0</v>
      </c>
      <c r="BN20" s="38">
        <v>0</v>
      </c>
      <c r="BO20" s="38">
        <v>0</v>
      </c>
    </row>
    <row r="21" spans="1:86" x14ac:dyDescent="0.25">
      <c r="A21" s="38" t="s">
        <v>26</v>
      </c>
      <c r="B21" s="38" t="s">
        <v>12</v>
      </c>
      <c r="C21" s="38" t="s">
        <v>13</v>
      </c>
      <c r="D21" s="38">
        <v>1</v>
      </c>
      <c r="E21" s="38">
        <v>2039</v>
      </c>
      <c r="F21" s="38" t="s">
        <v>14</v>
      </c>
      <c r="G21" s="38">
        <v>673.32</v>
      </c>
      <c r="H21" s="38">
        <v>0</v>
      </c>
      <c r="I21" s="38">
        <v>0</v>
      </c>
      <c r="J21" s="38">
        <v>0</v>
      </c>
      <c r="K21" s="38">
        <v>0</v>
      </c>
      <c r="L21" s="38">
        <v>401</v>
      </c>
      <c r="M21" s="38">
        <v>0</v>
      </c>
      <c r="N21" s="38">
        <v>0</v>
      </c>
      <c r="O21" s="38">
        <v>0</v>
      </c>
      <c r="P21" s="38">
        <v>0</v>
      </c>
      <c r="Q21" s="38">
        <v>0</v>
      </c>
      <c r="R21" s="38">
        <v>5.6210000000000004</v>
      </c>
      <c r="S21" s="38">
        <v>0</v>
      </c>
      <c r="T21" s="38">
        <v>0</v>
      </c>
      <c r="U21" s="38">
        <v>155.136</v>
      </c>
      <c r="V21" s="38">
        <v>77.567999999999998</v>
      </c>
      <c r="W21" s="38">
        <v>0</v>
      </c>
      <c r="X21" s="38">
        <v>0</v>
      </c>
      <c r="Y21" s="38">
        <v>0</v>
      </c>
      <c r="Z21" s="38">
        <v>0</v>
      </c>
      <c r="AA21" s="38">
        <v>0</v>
      </c>
      <c r="AB21" s="38">
        <v>0</v>
      </c>
      <c r="AC21" s="38">
        <v>0</v>
      </c>
      <c r="AD21" s="38">
        <v>0</v>
      </c>
      <c r="AE21" s="38">
        <v>0</v>
      </c>
      <c r="AF21" s="38">
        <v>0</v>
      </c>
      <c r="AG21" s="38">
        <v>0</v>
      </c>
      <c r="AH21" s="38">
        <v>0</v>
      </c>
      <c r="AI21" s="38">
        <v>0</v>
      </c>
      <c r="AJ21" s="38">
        <v>0</v>
      </c>
      <c r="AK21" s="38">
        <v>0</v>
      </c>
      <c r="AL21" s="38">
        <v>0</v>
      </c>
      <c r="AM21" s="38">
        <v>0</v>
      </c>
      <c r="AN21" s="38">
        <v>0</v>
      </c>
      <c r="AO21" s="38">
        <v>0</v>
      </c>
      <c r="AP21" s="38">
        <v>0</v>
      </c>
      <c r="AQ21" s="38">
        <v>0</v>
      </c>
      <c r="AR21" s="38">
        <v>0</v>
      </c>
      <c r="AS21" s="38">
        <v>0</v>
      </c>
      <c r="AT21" s="38">
        <v>0</v>
      </c>
      <c r="AU21" s="38">
        <v>0</v>
      </c>
      <c r="AV21" s="38">
        <v>0</v>
      </c>
      <c r="AW21" s="38">
        <v>0</v>
      </c>
      <c r="AX21" s="38">
        <v>0</v>
      </c>
      <c r="AY21" s="38">
        <v>0</v>
      </c>
      <c r="AZ21" s="38">
        <v>0</v>
      </c>
      <c r="BA21" s="38">
        <v>0</v>
      </c>
      <c r="BB21" s="38">
        <v>0</v>
      </c>
      <c r="BC21" s="38">
        <v>0</v>
      </c>
      <c r="BD21" s="38">
        <v>0</v>
      </c>
      <c r="BE21" s="38">
        <v>0</v>
      </c>
      <c r="BF21" s="38">
        <v>0</v>
      </c>
      <c r="BG21" s="38">
        <v>0</v>
      </c>
      <c r="BH21" s="38">
        <v>0</v>
      </c>
      <c r="BI21" s="38">
        <v>0</v>
      </c>
      <c r="BJ21" s="38">
        <v>0</v>
      </c>
      <c r="BK21" s="38">
        <v>0</v>
      </c>
      <c r="BL21" s="38">
        <v>0</v>
      </c>
      <c r="BM21" s="38">
        <v>0</v>
      </c>
      <c r="BN21" s="38">
        <v>0</v>
      </c>
      <c r="BO21" s="38">
        <v>0</v>
      </c>
    </row>
    <row r="22" spans="1:86" x14ac:dyDescent="0.25">
      <c r="A22" s="38" t="s">
        <v>26</v>
      </c>
      <c r="B22" s="38" t="s">
        <v>12</v>
      </c>
      <c r="C22" s="38" t="s">
        <v>13</v>
      </c>
      <c r="D22" s="38">
        <v>1</v>
      </c>
      <c r="E22" s="38">
        <v>2040</v>
      </c>
      <c r="F22" s="38" t="s">
        <v>14</v>
      </c>
      <c r="G22" s="38">
        <v>673.32</v>
      </c>
      <c r="H22" s="38">
        <v>0</v>
      </c>
      <c r="I22" s="38">
        <v>0</v>
      </c>
      <c r="J22" s="38">
        <v>0</v>
      </c>
      <c r="K22" s="38">
        <v>0</v>
      </c>
      <c r="L22" s="38">
        <v>401</v>
      </c>
      <c r="M22" s="38">
        <v>0</v>
      </c>
      <c r="N22" s="38">
        <v>0</v>
      </c>
      <c r="O22" s="38">
        <v>0</v>
      </c>
      <c r="P22" s="38">
        <v>0</v>
      </c>
      <c r="Q22" s="38">
        <v>0</v>
      </c>
      <c r="R22" s="38">
        <v>6.1319999999999997</v>
      </c>
      <c r="S22" s="38">
        <v>0</v>
      </c>
      <c r="T22" s="38">
        <v>0</v>
      </c>
      <c r="U22" s="38">
        <v>155.136</v>
      </c>
      <c r="V22" s="38">
        <v>77.567999999999998</v>
      </c>
      <c r="W22" s="38">
        <v>0</v>
      </c>
      <c r="X22" s="38">
        <v>0</v>
      </c>
      <c r="Y22" s="38">
        <v>0</v>
      </c>
      <c r="Z22" s="38">
        <v>0</v>
      </c>
      <c r="AA22" s="38">
        <v>0</v>
      </c>
      <c r="AB22" s="38">
        <v>0</v>
      </c>
      <c r="AC22" s="38">
        <v>0</v>
      </c>
      <c r="AD22" s="38">
        <v>0</v>
      </c>
      <c r="AE22" s="38">
        <v>0</v>
      </c>
      <c r="AF22" s="38">
        <v>0</v>
      </c>
      <c r="AG22" s="38">
        <v>0</v>
      </c>
      <c r="AH22" s="38">
        <v>0</v>
      </c>
      <c r="AI22" s="38">
        <v>0</v>
      </c>
      <c r="AJ22" s="38">
        <v>0</v>
      </c>
      <c r="AK22" s="38">
        <v>0</v>
      </c>
      <c r="AL22" s="38">
        <v>0</v>
      </c>
      <c r="AM22" s="38">
        <v>0</v>
      </c>
      <c r="AN22" s="38">
        <v>0</v>
      </c>
      <c r="AO22" s="38">
        <v>0</v>
      </c>
      <c r="AP22" s="38">
        <v>0</v>
      </c>
      <c r="AQ22" s="38">
        <v>0</v>
      </c>
      <c r="AR22" s="38">
        <v>0</v>
      </c>
      <c r="AS22" s="38">
        <v>0</v>
      </c>
      <c r="AT22" s="38">
        <v>0</v>
      </c>
      <c r="AU22" s="38">
        <v>0</v>
      </c>
      <c r="AV22" s="38">
        <v>0</v>
      </c>
      <c r="AW22" s="38">
        <v>0</v>
      </c>
      <c r="AX22" s="38">
        <v>0</v>
      </c>
      <c r="AY22" s="38">
        <v>0</v>
      </c>
      <c r="AZ22" s="38">
        <v>0</v>
      </c>
      <c r="BA22" s="38">
        <v>0</v>
      </c>
      <c r="BB22" s="38">
        <v>0</v>
      </c>
      <c r="BC22" s="38">
        <v>0</v>
      </c>
      <c r="BD22" s="38">
        <v>0</v>
      </c>
      <c r="BE22" s="38">
        <v>0</v>
      </c>
      <c r="BF22" s="38">
        <v>0</v>
      </c>
      <c r="BG22" s="38">
        <v>0</v>
      </c>
      <c r="BH22" s="38">
        <v>0</v>
      </c>
      <c r="BI22" s="38">
        <v>0</v>
      </c>
      <c r="BJ22" s="38">
        <v>0</v>
      </c>
      <c r="BK22" s="38">
        <v>0</v>
      </c>
      <c r="BL22" s="38">
        <v>0</v>
      </c>
      <c r="BM22" s="38">
        <v>0</v>
      </c>
      <c r="BN22" s="38">
        <v>0</v>
      </c>
      <c r="BO22" s="38">
        <v>0</v>
      </c>
    </row>
    <row r="23" spans="1:86" x14ac:dyDescent="0.25">
      <c r="A23" s="38" t="s">
        <v>26</v>
      </c>
      <c r="B23" s="38" t="s">
        <v>12</v>
      </c>
      <c r="C23" s="38" t="s">
        <v>13</v>
      </c>
      <c r="D23" s="38">
        <v>1</v>
      </c>
      <c r="E23" s="38">
        <v>2041</v>
      </c>
      <c r="F23" s="38" t="s">
        <v>14</v>
      </c>
      <c r="G23" s="38">
        <v>673.32</v>
      </c>
      <c r="H23" s="38">
        <v>0</v>
      </c>
      <c r="I23" s="38">
        <v>0</v>
      </c>
      <c r="J23" s="38">
        <v>0</v>
      </c>
      <c r="K23" s="38">
        <v>0</v>
      </c>
      <c r="L23" s="38">
        <v>401</v>
      </c>
      <c r="M23" s="38">
        <v>0</v>
      </c>
      <c r="N23" s="38">
        <v>0</v>
      </c>
      <c r="O23" s="38">
        <v>0</v>
      </c>
      <c r="P23" s="38">
        <v>0</v>
      </c>
      <c r="Q23" s="38">
        <v>0</v>
      </c>
      <c r="R23" s="38">
        <v>6.1319999999999997</v>
      </c>
      <c r="S23" s="38">
        <v>0</v>
      </c>
      <c r="T23" s="38">
        <v>0</v>
      </c>
      <c r="U23" s="38">
        <v>155.136</v>
      </c>
      <c r="V23" s="38">
        <v>77.567999999999998</v>
      </c>
      <c r="W23" s="38">
        <v>0</v>
      </c>
      <c r="X23" s="38">
        <v>0</v>
      </c>
      <c r="Y23" s="38">
        <v>0</v>
      </c>
      <c r="Z23" s="38">
        <v>0</v>
      </c>
      <c r="AA23" s="38">
        <v>0</v>
      </c>
      <c r="AB23" s="38">
        <v>0</v>
      </c>
      <c r="AC23" s="38">
        <v>0</v>
      </c>
      <c r="AD23" s="38">
        <v>0</v>
      </c>
      <c r="AE23" s="38">
        <v>0</v>
      </c>
      <c r="AF23" s="38">
        <v>0</v>
      </c>
      <c r="AG23" s="38">
        <v>0</v>
      </c>
      <c r="AH23" s="38">
        <v>0</v>
      </c>
      <c r="AI23" s="38">
        <v>0</v>
      </c>
      <c r="AJ23" s="38">
        <v>0</v>
      </c>
      <c r="AK23" s="38">
        <v>0</v>
      </c>
      <c r="AL23" s="38">
        <v>0</v>
      </c>
      <c r="AM23" s="38">
        <v>0</v>
      </c>
      <c r="AN23" s="38">
        <v>0</v>
      </c>
      <c r="AO23" s="38">
        <v>0</v>
      </c>
      <c r="AP23" s="38">
        <v>0</v>
      </c>
      <c r="AQ23" s="38">
        <v>0</v>
      </c>
      <c r="AR23" s="38">
        <v>0</v>
      </c>
      <c r="AS23" s="38">
        <v>0</v>
      </c>
      <c r="AT23" s="38">
        <v>0</v>
      </c>
      <c r="AU23" s="38">
        <v>0</v>
      </c>
      <c r="AV23" s="38">
        <v>0</v>
      </c>
      <c r="AW23" s="38">
        <v>0</v>
      </c>
      <c r="AX23" s="38">
        <v>0</v>
      </c>
      <c r="AY23" s="38">
        <v>0</v>
      </c>
      <c r="AZ23" s="38">
        <v>0</v>
      </c>
      <c r="BA23" s="38">
        <v>0</v>
      </c>
      <c r="BB23" s="38">
        <v>0</v>
      </c>
      <c r="BC23" s="38">
        <v>0</v>
      </c>
      <c r="BD23" s="38">
        <v>0</v>
      </c>
      <c r="BE23" s="38">
        <v>0</v>
      </c>
      <c r="BF23" s="38">
        <v>0</v>
      </c>
      <c r="BG23" s="38">
        <v>0</v>
      </c>
      <c r="BH23" s="38">
        <v>0</v>
      </c>
      <c r="BI23" s="38">
        <v>0</v>
      </c>
      <c r="BJ23" s="38">
        <v>0</v>
      </c>
      <c r="BK23" s="38">
        <v>0</v>
      </c>
      <c r="BL23" s="38">
        <v>0</v>
      </c>
      <c r="BM23" s="38">
        <v>0</v>
      </c>
      <c r="BN23" s="38">
        <v>0</v>
      </c>
      <c r="BO23" s="38">
        <v>0</v>
      </c>
    </row>
    <row r="24" spans="1:86" x14ac:dyDescent="0.25">
      <c r="A24" s="38" t="s">
        <v>26</v>
      </c>
      <c r="B24" s="38" t="s">
        <v>12</v>
      </c>
      <c r="C24" s="38" t="s">
        <v>13</v>
      </c>
      <c r="D24" s="38">
        <v>1</v>
      </c>
      <c r="E24" s="38">
        <v>2042</v>
      </c>
      <c r="F24" s="38" t="s">
        <v>14</v>
      </c>
      <c r="G24" s="38">
        <v>673.32</v>
      </c>
      <c r="H24" s="38">
        <v>0</v>
      </c>
      <c r="I24" s="38">
        <v>0</v>
      </c>
      <c r="J24" s="38">
        <v>0</v>
      </c>
      <c r="K24" s="38">
        <v>0</v>
      </c>
      <c r="L24" s="38">
        <v>401</v>
      </c>
      <c r="M24" s="38">
        <v>0</v>
      </c>
      <c r="N24" s="38">
        <v>0</v>
      </c>
      <c r="O24" s="38">
        <v>0</v>
      </c>
      <c r="P24" s="38">
        <v>0</v>
      </c>
      <c r="Q24" s="38">
        <v>0</v>
      </c>
      <c r="R24" s="38">
        <v>6.6429999999999998</v>
      </c>
      <c r="S24" s="38">
        <v>0</v>
      </c>
      <c r="T24" s="38">
        <v>0</v>
      </c>
      <c r="U24" s="38">
        <v>155.136</v>
      </c>
      <c r="V24" s="38">
        <v>77.567999999999998</v>
      </c>
      <c r="W24" s="38">
        <v>0</v>
      </c>
      <c r="X24" s="38">
        <v>0</v>
      </c>
      <c r="Y24" s="38">
        <v>0</v>
      </c>
      <c r="Z24" s="38">
        <v>0</v>
      </c>
      <c r="AA24" s="38">
        <v>0</v>
      </c>
      <c r="AB24" s="38">
        <v>0</v>
      </c>
      <c r="AC24" s="38">
        <v>0</v>
      </c>
      <c r="AD24" s="38">
        <v>0</v>
      </c>
      <c r="AE24" s="38">
        <v>0</v>
      </c>
      <c r="AF24" s="38">
        <v>0</v>
      </c>
      <c r="AG24" s="38">
        <v>0</v>
      </c>
      <c r="AH24" s="38">
        <v>0</v>
      </c>
      <c r="AI24" s="38">
        <v>0</v>
      </c>
      <c r="AJ24" s="38">
        <v>0</v>
      </c>
      <c r="AK24" s="38">
        <v>0</v>
      </c>
      <c r="AL24" s="38">
        <v>0</v>
      </c>
      <c r="AM24" s="38">
        <v>0</v>
      </c>
      <c r="AN24" s="38">
        <v>0</v>
      </c>
      <c r="AO24" s="38">
        <v>0</v>
      </c>
      <c r="AP24" s="38">
        <v>0</v>
      </c>
      <c r="AQ24" s="38">
        <v>0</v>
      </c>
      <c r="AR24" s="38">
        <v>0</v>
      </c>
      <c r="AS24" s="38">
        <v>0</v>
      </c>
      <c r="AT24" s="38">
        <v>0</v>
      </c>
      <c r="AU24" s="38">
        <v>0</v>
      </c>
      <c r="AV24" s="38">
        <v>0</v>
      </c>
      <c r="AW24" s="38">
        <v>0</v>
      </c>
      <c r="AX24" s="38">
        <v>0</v>
      </c>
      <c r="AY24" s="38">
        <v>0</v>
      </c>
      <c r="AZ24" s="38">
        <v>0</v>
      </c>
      <c r="BA24" s="38">
        <v>0</v>
      </c>
      <c r="BB24" s="38">
        <v>0</v>
      </c>
      <c r="BC24" s="38">
        <v>0</v>
      </c>
      <c r="BD24" s="38">
        <v>0</v>
      </c>
      <c r="BE24" s="38">
        <v>0</v>
      </c>
      <c r="BF24" s="38">
        <v>0</v>
      </c>
      <c r="BG24" s="38">
        <v>0</v>
      </c>
      <c r="BH24" s="38">
        <v>0</v>
      </c>
      <c r="BI24" s="38">
        <v>0</v>
      </c>
      <c r="BJ24" s="38">
        <v>0</v>
      </c>
      <c r="BK24" s="38">
        <v>0</v>
      </c>
      <c r="BL24" s="38">
        <v>0</v>
      </c>
      <c r="BM24" s="38">
        <v>0</v>
      </c>
      <c r="BN24" s="38">
        <v>0</v>
      </c>
      <c r="BO24" s="38">
        <v>0</v>
      </c>
    </row>
    <row r="25" spans="1:86" x14ac:dyDescent="0.25">
      <c r="A25" s="38" t="s">
        <v>26</v>
      </c>
      <c r="B25" s="38" t="s">
        <v>12</v>
      </c>
      <c r="C25" s="38" t="s">
        <v>13</v>
      </c>
      <c r="D25" s="38">
        <v>1</v>
      </c>
      <c r="E25" s="38">
        <v>2043</v>
      </c>
      <c r="F25" s="38" t="s">
        <v>14</v>
      </c>
      <c r="G25" s="38">
        <v>673.32</v>
      </c>
      <c r="H25" s="38">
        <v>0</v>
      </c>
      <c r="I25" s="38">
        <v>0</v>
      </c>
      <c r="J25" s="38">
        <v>0</v>
      </c>
      <c r="K25" s="38">
        <v>0</v>
      </c>
      <c r="L25" s="38">
        <v>401</v>
      </c>
      <c r="M25" s="38">
        <v>0</v>
      </c>
      <c r="N25" s="38">
        <v>0</v>
      </c>
      <c r="O25" s="38">
        <v>0</v>
      </c>
      <c r="P25" s="38">
        <v>0</v>
      </c>
      <c r="Q25" s="38">
        <v>0</v>
      </c>
      <c r="R25" s="38">
        <v>7.1539999999999999</v>
      </c>
      <c r="S25" s="38">
        <v>0</v>
      </c>
      <c r="T25" s="38">
        <v>0</v>
      </c>
      <c r="U25" s="38">
        <v>155.136</v>
      </c>
      <c r="V25" s="38">
        <v>77.567999999999998</v>
      </c>
      <c r="W25" s="38">
        <v>0</v>
      </c>
      <c r="X25" s="38">
        <v>0</v>
      </c>
      <c r="Y25" s="38">
        <v>0</v>
      </c>
      <c r="Z25" s="38">
        <v>0</v>
      </c>
      <c r="AA25" s="38">
        <v>0</v>
      </c>
      <c r="AB25" s="38">
        <v>0</v>
      </c>
      <c r="AC25" s="38">
        <v>0</v>
      </c>
      <c r="AD25" s="38">
        <v>0</v>
      </c>
      <c r="AE25" s="38">
        <v>0</v>
      </c>
      <c r="AF25" s="38">
        <v>0</v>
      </c>
      <c r="AG25" s="38">
        <v>0</v>
      </c>
      <c r="AH25" s="38">
        <v>0</v>
      </c>
      <c r="AI25" s="38">
        <v>0</v>
      </c>
      <c r="AJ25" s="38">
        <v>0</v>
      </c>
      <c r="AK25" s="38">
        <v>0</v>
      </c>
      <c r="AL25" s="38">
        <v>0</v>
      </c>
      <c r="AM25" s="38">
        <v>0</v>
      </c>
      <c r="AN25" s="38">
        <v>0</v>
      </c>
      <c r="AO25" s="38">
        <v>0</v>
      </c>
      <c r="AP25" s="38">
        <v>0</v>
      </c>
      <c r="AQ25" s="38">
        <v>0</v>
      </c>
      <c r="AR25" s="38">
        <v>0</v>
      </c>
      <c r="AS25" s="38">
        <v>0</v>
      </c>
      <c r="AT25" s="38">
        <v>0</v>
      </c>
      <c r="AU25" s="38">
        <v>0</v>
      </c>
      <c r="AV25" s="38">
        <v>0</v>
      </c>
      <c r="AW25" s="38">
        <v>0</v>
      </c>
      <c r="AX25" s="38">
        <v>0</v>
      </c>
      <c r="AY25" s="38">
        <v>0</v>
      </c>
      <c r="AZ25" s="38">
        <v>0</v>
      </c>
      <c r="BA25" s="38">
        <v>0</v>
      </c>
      <c r="BB25" s="38">
        <v>0</v>
      </c>
      <c r="BC25" s="38">
        <v>0</v>
      </c>
      <c r="BD25" s="38">
        <v>0</v>
      </c>
      <c r="BE25" s="38">
        <v>0</v>
      </c>
      <c r="BF25" s="38">
        <v>0</v>
      </c>
      <c r="BG25" s="38">
        <v>0</v>
      </c>
      <c r="BH25" s="38">
        <v>0</v>
      </c>
      <c r="BI25" s="38">
        <v>0</v>
      </c>
      <c r="BJ25" s="38">
        <v>0</v>
      </c>
      <c r="BK25" s="38">
        <v>0</v>
      </c>
      <c r="BL25" s="38">
        <v>0</v>
      </c>
      <c r="BM25" s="38">
        <v>0</v>
      </c>
      <c r="BN25" s="38">
        <v>0</v>
      </c>
      <c r="BO25" s="38">
        <v>0</v>
      </c>
    </row>
    <row r="26" spans="1:86" x14ac:dyDescent="0.25">
      <c r="A26" s="38" t="s">
        <v>26</v>
      </c>
      <c r="B26" s="38" t="s">
        <v>12</v>
      </c>
      <c r="C26" s="38" t="s">
        <v>13</v>
      </c>
      <c r="D26" s="38">
        <v>1</v>
      </c>
      <c r="E26" s="38">
        <v>2044</v>
      </c>
      <c r="F26" s="38" t="s">
        <v>14</v>
      </c>
      <c r="G26" s="38">
        <v>673.32</v>
      </c>
      <c r="H26" s="38">
        <v>0</v>
      </c>
      <c r="I26" s="38">
        <v>0</v>
      </c>
      <c r="J26" s="38">
        <v>0</v>
      </c>
      <c r="K26" s="38">
        <v>0</v>
      </c>
      <c r="L26" s="38">
        <v>401</v>
      </c>
      <c r="M26" s="38">
        <v>0</v>
      </c>
      <c r="N26" s="38">
        <v>0</v>
      </c>
      <c r="O26" s="38">
        <v>0</v>
      </c>
      <c r="P26" s="38">
        <v>0</v>
      </c>
      <c r="Q26" s="38">
        <v>0</v>
      </c>
      <c r="R26" s="38">
        <v>7.1539999999999999</v>
      </c>
      <c r="S26" s="38">
        <v>0</v>
      </c>
      <c r="T26" s="38">
        <v>0</v>
      </c>
      <c r="U26" s="38">
        <v>155.136</v>
      </c>
      <c r="V26" s="38">
        <v>77.567999999999998</v>
      </c>
      <c r="W26" s="38">
        <v>0</v>
      </c>
      <c r="X26" s="38">
        <v>0</v>
      </c>
      <c r="Y26" s="38">
        <v>0</v>
      </c>
      <c r="Z26" s="38">
        <v>0</v>
      </c>
      <c r="AA26" s="38">
        <v>0</v>
      </c>
      <c r="AB26" s="38">
        <v>0</v>
      </c>
      <c r="AC26" s="38">
        <v>0</v>
      </c>
      <c r="AD26" s="38">
        <v>0</v>
      </c>
      <c r="AE26" s="38">
        <v>0</v>
      </c>
      <c r="AF26" s="38">
        <v>0</v>
      </c>
      <c r="AG26" s="38">
        <v>0</v>
      </c>
      <c r="AH26" s="38">
        <v>0</v>
      </c>
      <c r="AI26" s="38">
        <v>0</v>
      </c>
      <c r="AJ26" s="38">
        <v>0</v>
      </c>
      <c r="AK26" s="38">
        <v>0</v>
      </c>
      <c r="AL26" s="38">
        <v>0</v>
      </c>
      <c r="AM26" s="38">
        <v>0</v>
      </c>
      <c r="AN26" s="38">
        <v>0</v>
      </c>
      <c r="AO26" s="38">
        <v>0</v>
      </c>
      <c r="AP26" s="38">
        <v>0</v>
      </c>
      <c r="AQ26" s="38">
        <v>0</v>
      </c>
      <c r="AR26" s="38">
        <v>0</v>
      </c>
      <c r="AS26" s="38">
        <v>0</v>
      </c>
      <c r="AT26" s="38">
        <v>0</v>
      </c>
      <c r="AU26" s="38">
        <v>0</v>
      </c>
      <c r="AV26" s="38">
        <v>0</v>
      </c>
      <c r="AW26" s="38">
        <v>0</v>
      </c>
      <c r="AX26" s="38">
        <v>0</v>
      </c>
      <c r="AY26" s="38">
        <v>0</v>
      </c>
      <c r="AZ26" s="38">
        <v>0</v>
      </c>
      <c r="BA26" s="38">
        <v>0</v>
      </c>
      <c r="BB26" s="38">
        <v>0</v>
      </c>
      <c r="BC26" s="38">
        <v>0</v>
      </c>
      <c r="BD26" s="38">
        <v>0</v>
      </c>
      <c r="BE26" s="38">
        <v>0</v>
      </c>
      <c r="BF26" s="38">
        <v>0</v>
      </c>
      <c r="BG26" s="38">
        <v>0</v>
      </c>
      <c r="BH26" s="38">
        <v>0</v>
      </c>
      <c r="BI26" s="38">
        <v>0</v>
      </c>
      <c r="BJ26" s="38">
        <v>0</v>
      </c>
      <c r="BK26" s="38">
        <v>0</v>
      </c>
      <c r="BL26" s="38">
        <v>0</v>
      </c>
      <c r="BM26" s="38">
        <v>0</v>
      </c>
      <c r="BN26" s="38">
        <v>0</v>
      </c>
      <c r="BO26" s="38">
        <v>0</v>
      </c>
    </row>
    <row r="27" spans="1:86" x14ac:dyDescent="0.25">
      <c r="A27" s="38" t="s">
        <v>26</v>
      </c>
      <c r="B27" s="38" t="s">
        <v>12</v>
      </c>
      <c r="C27" s="38" t="s">
        <v>13</v>
      </c>
      <c r="D27" s="38">
        <v>1</v>
      </c>
      <c r="E27" s="38">
        <v>2045</v>
      </c>
      <c r="F27" s="38" t="s">
        <v>14</v>
      </c>
      <c r="G27" s="38">
        <v>673.32</v>
      </c>
      <c r="H27" s="38">
        <v>0</v>
      </c>
      <c r="I27" s="38">
        <v>0</v>
      </c>
      <c r="J27" s="38">
        <v>0</v>
      </c>
      <c r="K27" s="38">
        <v>0</v>
      </c>
      <c r="L27" s="38">
        <v>401</v>
      </c>
      <c r="M27" s="38">
        <v>0</v>
      </c>
      <c r="N27" s="38">
        <v>0</v>
      </c>
      <c r="O27" s="38">
        <v>0</v>
      </c>
      <c r="P27" s="38">
        <v>0</v>
      </c>
      <c r="Q27" s="38">
        <v>0</v>
      </c>
      <c r="R27" s="38">
        <v>7.665</v>
      </c>
      <c r="S27" s="38">
        <v>0</v>
      </c>
      <c r="T27" s="38">
        <v>0</v>
      </c>
      <c r="U27" s="38">
        <v>155.136</v>
      </c>
      <c r="V27" s="38">
        <v>77.567999999999998</v>
      </c>
      <c r="W27" s="38">
        <v>0</v>
      </c>
      <c r="X27" s="38">
        <v>0</v>
      </c>
      <c r="Y27" s="38">
        <v>0</v>
      </c>
      <c r="Z27" s="38">
        <v>0</v>
      </c>
      <c r="AA27" s="38">
        <v>0</v>
      </c>
      <c r="AB27" s="38">
        <v>0</v>
      </c>
      <c r="AC27" s="38">
        <v>0</v>
      </c>
      <c r="AD27" s="38">
        <v>0</v>
      </c>
      <c r="AE27" s="38">
        <v>0</v>
      </c>
      <c r="AF27" s="38">
        <v>0</v>
      </c>
      <c r="AG27" s="38">
        <v>0</v>
      </c>
      <c r="AH27" s="38">
        <v>0</v>
      </c>
      <c r="AI27" s="38">
        <v>0</v>
      </c>
      <c r="AJ27" s="38">
        <v>0</v>
      </c>
      <c r="AK27" s="38">
        <v>0</v>
      </c>
      <c r="AL27" s="38">
        <v>0</v>
      </c>
      <c r="AM27" s="38">
        <v>0</v>
      </c>
      <c r="AN27" s="38">
        <v>0</v>
      </c>
      <c r="AO27" s="38">
        <v>0</v>
      </c>
      <c r="AP27" s="38">
        <v>0</v>
      </c>
      <c r="AQ27" s="38">
        <v>0</v>
      </c>
      <c r="AR27" s="38">
        <v>0</v>
      </c>
      <c r="AS27" s="38">
        <v>0</v>
      </c>
      <c r="AT27" s="38">
        <v>0</v>
      </c>
      <c r="AU27" s="38">
        <v>0</v>
      </c>
      <c r="AV27" s="38">
        <v>0</v>
      </c>
      <c r="AW27" s="38">
        <v>0</v>
      </c>
      <c r="AX27" s="38">
        <v>0</v>
      </c>
      <c r="AY27" s="38">
        <v>0</v>
      </c>
      <c r="AZ27" s="38">
        <v>0</v>
      </c>
      <c r="BA27" s="38">
        <v>0</v>
      </c>
      <c r="BB27" s="38">
        <v>0</v>
      </c>
      <c r="BC27" s="38">
        <v>0</v>
      </c>
      <c r="BD27" s="38">
        <v>0</v>
      </c>
      <c r="BE27" s="38">
        <v>0</v>
      </c>
      <c r="BF27" s="38">
        <v>0</v>
      </c>
      <c r="BG27" s="38">
        <v>0</v>
      </c>
      <c r="BH27" s="38">
        <v>0</v>
      </c>
      <c r="BI27" s="38">
        <v>0</v>
      </c>
      <c r="BJ27" s="38">
        <v>0</v>
      </c>
      <c r="BK27" s="38">
        <v>0</v>
      </c>
      <c r="BL27" s="38">
        <v>0</v>
      </c>
      <c r="BM27" s="38">
        <v>0</v>
      </c>
      <c r="BN27" s="38">
        <v>0</v>
      </c>
      <c r="BO27" s="38">
        <v>0</v>
      </c>
    </row>
    <row r="28" spans="1:86" x14ac:dyDescent="0.25">
      <c r="A28" s="38" t="s">
        <v>26</v>
      </c>
      <c r="B28" s="38" t="s">
        <v>12</v>
      </c>
      <c r="C28" s="38" t="s">
        <v>13</v>
      </c>
      <c r="D28" s="38">
        <v>1</v>
      </c>
      <c r="E28" s="38">
        <v>2046</v>
      </c>
      <c r="F28" s="38" t="s">
        <v>14</v>
      </c>
      <c r="G28" s="38">
        <v>673.32</v>
      </c>
      <c r="H28" s="38">
        <v>0</v>
      </c>
      <c r="I28" s="38">
        <v>0</v>
      </c>
      <c r="J28" s="38">
        <v>0</v>
      </c>
      <c r="K28" s="38">
        <v>0</v>
      </c>
      <c r="L28" s="38">
        <v>401</v>
      </c>
      <c r="M28" s="38">
        <v>0</v>
      </c>
      <c r="N28" s="38">
        <v>0</v>
      </c>
      <c r="O28" s="38">
        <v>0</v>
      </c>
      <c r="P28" s="38">
        <v>0</v>
      </c>
      <c r="Q28" s="38">
        <v>0</v>
      </c>
      <c r="R28" s="38">
        <v>8.1760000000000002</v>
      </c>
      <c r="S28" s="38">
        <v>0</v>
      </c>
      <c r="T28" s="38">
        <v>0</v>
      </c>
      <c r="U28" s="38">
        <v>155.136</v>
      </c>
      <c r="V28" s="38">
        <v>77.567999999999998</v>
      </c>
      <c r="W28" s="38">
        <v>0</v>
      </c>
      <c r="X28" s="38">
        <v>0</v>
      </c>
      <c r="Y28" s="38">
        <v>0</v>
      </c>
      <c r="Z28" s="38">
        <v>0</v>
      </c>
      <c r="AA28" s="38">
        <v>0</v>
      </c>
      <c r="AB28" s="38">
        <v>0</v>
      </c>
      <c r="AC28" s="38">
        <v>0</v>
      </c>
      <c r="AD28" s="38">
        <v>0</v>
      </c>
      <c r="AE28" s="38">
        <v>0</v>
      </c>
      <c r="AF28" s="38">
        <v>0</v>
      </c>
      <c r="AG28" s="38">
        <v>0</v>
      </c>
      <c r="AH28" s="38">
        <v>0</v>
      </c>
      <c r="AI28" s="38">
        <v>0</v>
      </c>
      <c r="AJ28" s="38">
        <v>0</v>
      </c>
      <c r="AK28" s="38">
        <v>0</v>
      </c>
      <c r="AL28" s="38">
        <v>0</v>
      </c>
      <c r="AM28" s="38">
        <v>0</v>
      </c>
      <c r="AN28" s="38">
        <v>0</v>
      </c>
      <c r="AO28" s="38">
        <v>0</v>
      </c>
      <c r="AP28" s="38">
        <v>0</v>
      </c>
      <c r="AQ28" s="38">
        <v>0</v>
      </c>
      <c r="AR28" s="38">
        <v>0</v>
      </c>
      <c r="AS28" s="38">
        <v>0</v>
      </c>
      <c r="AT28" s="38">
        <v>0</v>
      </c>
      <c r="AU28" s="38">
        <v>0</v>
      </c>
      <c r="AV28" s="38">
        <v>0</v>
      </c>
      <c r="AW28" s="38">
        <v>0</v>
      </c>
      <c r="AX28" s="38">
        <v>0</v>
      </c>
      <c r="AY28" s="38">
        <v>0</v>
      </c>
      <c r="AZ28" s="38">
        <v>0</v>
      </c>
      <c r="BA28" s="38">
        <v>0</v>
      </c>
      <c r="BB28" s="38">
        <v>0</v>
      </c>
      <c r="BC28" s="38">
        <v>0</v>
      </c>
      <c r="BD28" s="38">
        <v>0</v>
      </c>
      <c r="BE28" s="38">
        <v>0</v>
      </c>
      <c r="BF28" s="38">
        <v>0</v>
      </c>
      <c r="BG28" s="38">
        <v>0</v>
      </c>
      <c r="BH28" s="38">
        <v>0</v>
      </c>
      <c r="BI28" s="38">
        <v>0</v>
      </c>
      <c r="BJ28" s="38">
        <v>0</v>
      </c>
      <c r="BK28" s="38">
        <v>0</v>
      </c>
      <c r="BL28" s="38">
        <v>0</v>
      </c>
      <c r="BM28" s="38">
        <v>0</v>
      </c>
      <c r="BN28" s="38">
        <v>0</v>
      </c>
      <c r="BO28" s="38">
        <v>0</v>
      </c>
    </row>
    <row r="29" spans="1:86" x14ac:dyDescent="0.25">
      <c r="A29" s="38" t="s">
        <v>26</v>
      </c>
      <c r="B29" s="38" t="s">
        <v>12</v>
      </c>
      <c r="C29" s="38" t="s">
        <v>13</v>
      </c>
      <c r="D29" s="38">
        <v>1</v>
      </c>
      <c r="E29" s="38">
        <v>2047</v>
      </c>
      <c r="F29" s="38" t="s">
        <v>14</v>
      </c>
      <c r="G29" s="38">
        <v>673.32</v>
      </c>
      <c r="H29" s="38">
        <v>0</v>
      </c>
      <c r="I29" s="38">
        <v>0</v>
      </c>
      <c r="J29" s="38">
        <v>0</v>
      </c>
      <c r="K29" s="38">
        <v>0</v>
      </c>
      <c r="L29" s="38">
        <v>401</v>
      </c>
      <c r="M29" s="38">
        <v>0</v>
      </c>
      <c r="N29" s="38">
        <v>0</v>
      </c>
      <c r="O29" s="38">
        <v>0</v>
      </c>
      <c r="P29" s="38">
        <v>0</v>
      </c>
      <c r="Q29" s="38">
        <v>0</v>
      </c>
      <c r="R29" s="38">
        <v>8.6869999999999994</v>
      </c>
      <c r="S29" s="38">
        <v>0</v>
      </c>
      <c r="T29" s="38">
        <v>0</v>
      </c>
      <c r="U29" s="38">
        <v>155.136</v>
      </c>
      <c r="V29" s="38">
        <v>77.567999999999998</v>
      </c>
      <c r="W29" s="38">
        <v>0</v>
      </c>
      <c r="X29" s="38">
        <v>0</v>
      </c>
      <c r="Y29" s="38">
        <v>0</v>
      </c>
      <c r="Z29" s="38">
        <v>0</v>
      </c>
      <c r="AA29" s="38">
        <v>0</v>
      </c>
      <c r="AB29" s="38">
        <v>0</v>
      </c>
      <c r="AC29" s="38">
        <v>0</v>
      </c>
      <c r="AD29" s="38">
        <v>0</v>
      </c>
      <c r="AE29" s="38">
        <v>0</v>
      </c>
      <c r="AF29" s="38">
        <v>0</v>
      </c>
      <c r="AG29" s="38">
        <v>0</v>
      </c>
      <c r="AH29" s="38">
        <v>0</v>
      </c>
      <c r="AI29" s="38">
        <v>0</v>
      </c>
      <c r="AJ29" s="38">
        <v>0</v>
      </c>
      <c r="AK29" s="38">
        <v>0</v>
      </c>
      <c r="AL29" s="38">
        <v>0</v>
      </c>
      <c r="AM29" s="38">
        <v>0</v>
      </c>
      <c r="AN29" s="38">
        <v>0</v>
      </c>
      <c r="AO29" s="38">
        <v>0</v>
      </c>
      <c r="AP29" s="38">
        <v>0</v>
      </c>
      <c r="AQ29" s="38">
        <v>0</v>
      </c>
      <c r="AR29" s="38">
        <v>0</v>
      </c>
      <c r="AS29" s="38">
        <v>0</v>
      </c>
      <c r="AT29" s="38">
        <v>0</v>
      </c>
      <c r="AU29" s="38">
        <v>0</v>
      </c>
      <c r="AV29" s="38">
        <v>0</v>
      </c>
      <c r="AW29" s="38">
        <v>0</v>
      </c>
      <c r="AX29" s="38">
        <v>0</v>
      </c>
      <c r="AY29" s="38">
        <v>0</v>
      </c>
      <c r="AZ29" s="38">
        <v>0</v>
      </c>
      <c r="BA29" s="38">
        <v>0</v>
      </c>
      <c r="BB29" s="38">
        <v>0</v>
      </c>
      <c r="BC29" s="38">
        <v>0</v>
      </c>
      <c r="BD29" s="38">
        <v>0</v>
      </c>
      <c r="BE29" s="38">
        <v>0</v>
      </c>
      <c r="BF29" s="38">
        <v>0</v>
      </c>
      <c r="BG29" s="38">
        <v>0</v>
      </c>
      <c r="BH29" s="38">
        <v>0</v>
      </c>
      <c r="BI29" s="38">
        <v>0</v>
      </c>
      <c r="BJ29" s="38">
        <v>0</v>
      </c>
      <c r="BK29" s="38">
        <v>0</v>
      </c>
      <c r="BL29" s="38">
        <v>0</v>
      </c>
      <c r="BM29" s="38">
        <v>0</v>
      </c>
      <c r="BN29" s="38">
        <v>0</v>
      </c>
      <c r="BO29" s="38">
        <v>0</v>
      </c>
    </row>
    <row r="30" spans="1:86" x14ac:dyDescent="0.25">
      <c r="A30" s="38" t="s">
        <v>26</v>
      </c>
      <c r="B30" s="38" t="s">
        <v>12</v>
      </c>
      <c r="C30" s="38" t="s">
        <v>13</v>
      </c>
      <c r="D30" s="38">
        <v>1</v>
      </c>
      <c r="E30" s="38">
        <v>2048</v>
      </c>
      <c r="F30" s="38" t="s">
        <v>14</v>
      </c>
      <c r="G30" s="38">
        <v>673.32</v>
      </c>
      <c r="H30" s="38">
        <v>0</v>
      </c>
      <c r="I30" s="38">
        <v>0</v>
      </c>
      <c r="J30" s="38">
        <v>0</v>
      </c>
      <c r="K30" s="38">
        <v>0</v>
      </c>
      <c r="L30" s="38">
        <v>401</v>
      </c>
      <c r="M30" s="38">
        <v>0</v>
      </c>
      <c r="N30" s="38">
        <v>0</v>
      </c>
      <c r="O30" s="38">
        <v>0</v>
      </c>
      <c r="P30" s="38">
        <v>0</v>
      </c>
      <c r="Q30" s="38">
        <v>0</v>
      </c>
      <c r="R30" s="38">
        <v>9.1980000000000004</v>
      </c>
      <c r="S30" s="38">
        <v>0</v>
      </c>
      <c r="T30" s="38">
        <v>0</v>
      </c>
      <c r="U30" s="38">
        <v>155.136</v>
      </c>
      <c r="V30" s="38">
        <v>77.567999999999998</v>
      </c>
      <c r="W30" s="38">
        <v>0</v>
      </c>
      <c r="X30" s="38">
        <v>0</v>
      </c>
      <c r="Y30" s="38">
        <v>0</v>
      </c>
      <c r="Z30" s="38">
        <v>0</v>
      </c>
      <c r="AA30" s="38">
        <v>0</v>
      </c>
      <c r="AB30" s="38">
        <v>0</v>
      </c>
      <c r="AC30" s="38">
        <v>0</v>
      </c>
      <c r="AD30" s="38">
        <v>0</v>
      </c>
      <c r="AE30" s="38">
        <v>0</v>
      </c>
      <c r="AF30" s="38">
        <v>0</v>
      </c>
      <c r="AG30" s="38">
        <v>0</v>
      </c>
      <c r="AH30" s="38">
        <v>0</v>
      </c>
      <c r="AI30" s="38">
        <v>0</v>
      </c>
      <c r="AJ30" s="38">
        <v>0</v>
      </c>
      <c r="AK30" s="38">
        <v>0</v>
      </c>
      <c r="AL30" s="38">
        <v>0</v>
      </c>
      <c r="AM30" s="38">
        <v>0</v>
      </c>
      <c r="AN30" s="38">
        <v>0</v>
      </c>
      <c r="AO30" s="38">
        <v>0</v>
      </c>
      <c r="AP30" s="38">
        <v>0</v>
      </c>
      <c r="AQ30" s="38">
        <v>0</v>
      </c>
      <c r="AR30" s="38">
        <v>0</v>
      </c>
      <c r="AS30" s="38">
        <v>0</v>
      </c>
      <c r="AT30" s="38">
        <v>0</v>
      </c>
      <c r="AU30" s="38">
        <v>0</v>
      </c>
      <c r="AV30" s="38">
        <v>0</v>
      </c>
      <c r="AW30" s="38">
        <v>0</v>
      </c>
      <c r="AX30" s="38">
        <v>0</v>
      </c>
      <c r="AY30" s="38">
        <v>0</v>
      </c>
      <c r="AZ30" s="38">
        <v>0</v>
      </c>
      <c r="BA30" s="38">
        <v>0</v>
      </c>
      <c r="BB30" s="38">
        <v>0</v>
      </c>
      <c r="BC30" s="38">
        <v>0</v>
      </c>
      <c r="BD30" s="38">
        <v>0</v>
      </c>
      <c r="BE30" s="38">
        <v>0</v>
      </c>
      <c r="BF30" s="38">
        <v>0</v>
      </c>
      <c r="BG30" s="38">
        <v>0</v>
      </c>
      <c r="BH30" s="38">
        <v>0</v>
      </c>
      <c r="BI30" s="38">
        <v>0</v>
      </c>
      <c r="BJ30" s="38">
        <v>0</v>
      </c>
      <c r="BK30" s="38">
        <v>0</v>
      </c>
      <c r="BL30" s="38">
        <v>0</v>
      </c>
      <c r="BM30" s="38">
        <v>0</v>
      </c>
      <c r="BN30" s="38">
        <v>0</v>
      </c>
      <c r="BO30" s="38">
        <v>0</v>
      </c>
    </row>
    <row r="31" spans="1:86" x14ac:dyDescent="0.25">
      <c r="A31" s="38" t="s">
        <v>26</v>
      </c>
      <c r="B31" s="38" t="s">
        <v>12</v>
      </c>
      <c r="C31" s="38" t="s">
        <v>13</v>
      </c>
      <c r="D31" s="38">
        <v>1</v>
      </c>
      <c r="E31" s="38">
        <v>2049</v>
      </c>
      <c r="F31" s="38" t="s">
        <v>14</v>
      </c>
      <c r="G31" s="38">
        <v>673.32</v>
      </c>
      <c r="H31" s="38">
        <v>0</v>
      </c>
      <c r="I31" s="38">
        <v>0</v>
      </c>
      <c r="J31" s="38">
        <v>0</v>
      </c>
      <c r="K31" s="38">
        <v>0</v>
      </c>
      <c r="L31" s="38">
        <v>401</v>
      </c>
      <c r="M31" s="38">
        <v>0</v>
      </c>
      <c r="N31" s="38">
        <v>0</v>
      </c>
      <c r="O31" s="38">
        <v>0</v>
      </c>
      <c r="P31" s="38">
        <v>0</v>
      </c>
      <c r="Q31" s="38">
        <v>0</v>
      </c>
      <c r="R31" s="38">
        <v>9.1980000000000004</v>
      </c>
      <c r="S31" s="38">
        <v>0</v>
      </c>
      <c r="T31" s="38">
        <v>0</v>
      </c>
      <c r="U31" s="38">
        <v>155.136</v>
      </c>
      <c r="V31" s="38">
        <v>77.567999999999998</v>
      </c>
      <c r="W31" s="38">
        <v>0</v>
      </c>
      <c r="X31" s="38">
        <v>0</v>
      </c>
      <c r="Y31" s="38">
        <v>0</v>
      </c>
      <c r="Z31" s="38">
        <v>0</v>
      </c>
      <c r="AA31" s="38">
        <v>0</v>
      </c>
      <c r="AB31" s="38">
        <v>0</v>
      </c>
      <c r="AC31" s="38">
        <v>0</v>
      </c>
      <c r="AD31" s="38">
        <v>0</v>
      </c>
      <c r="AE31" s="38">
        <v>0</v>
      </c>
      <c r="AF31" s="38">
        <v>0</v>
      </c>
      <c r="AG31" s="38">
        <v>0</v>
      </c>
      <c r="AH31" s="38">
        <v>0</v>
      </c>
      <c r="AI31" s="38">
        <v>0</v>
      </c>
      <c r="AJ31" s="38">
        <v>0</v>
      </c>
      <c r="AK31" s="38">
        <v>0</v>
      </c>
      <c r="AL31" s="38">
        <v>0</v>
      </c>
      <c r="AM31" s="38">
        <v>0</v>
      </c>
      <c r="AN31" s="38">
        <v>0</v>
      </c>
      <c r="AO31" s="38">
        <v>0</v>
      </c>
      <c r="AP31" s="38">
        <v>0</v>
      </c>
      <c r="AQ31" s="38">
        <v>0</v>
      </c>
      <c r="AR31" s="38">
        <v>0</v>
      </c>
      <c r="AS31" s="38">
        <v>0</v>
      </c>
      <c r="AT31" s="38">
        <v>0</v>
      </c>
      <c r="AU31" s="38">
        <v>0</v>
      </c>
      <c r="AV31" s="38">
        <v>0</v>
      </c>
      <c r="AW31" s="38">
        <v>0</v>
      </c>
      <c r="AX31" s="38">
        <v>0</v>
      </c>
      <c r="AY31" s="38">
        <v>0</v>
      </c>
      <c r="AZ31" s="38">
        <v>0</v>
      </c>
      <c r="BA31" s="38">
        <v>0</v>
      </c>
      <c r="BB31" s="38">
        <v>0</v>
      </c>
      <c r="BC31" s="38">
        <v>0</v>
      </c>
      <c r="BD31" s="38">
        <v>0</v>
      </c>
      <c r="BE31" s="38">
        <v>0</v>
      </c>
      <c r="BF31" s="38">
        <v>0</v>
      </c>
      <c r="BG31" s="38">
        <v>0</v>
      </c>
      <c r="BH31" s="38">
        <v>0</v>
      </c>
      <c r="BI31" s="38">
        <v>0</v>
      </c>
      <c r="BJ31" s="38">
        <v>0</v>
      </c>
      <c r="BK31" s="38">
        <v>0</v>
      </c>
      <c r="BL31" s="38">
        <v>0</v>
      </c>
      <c r="BM31" s="38">
        <v>0</v>
      </c>
      <c r="BN31" s="38">
        <v>0</v>
      </c>
      <c r="BO31" s="38">
        <v>0</v>
      </c>
    </row>
    <row r="32" spans="1:86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</row>
    <row r="33" spans="1:146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1"/>
      <c r="CR33" s="11"/>
      <c r="CS33" s="11"/>
      <c r="CT33" s="11"/>
      <c r="CU33" s="11"/>
      <c r="CV33" s="11"/>
      <c r="CW33" s="11"/>
      <c r="CX33" s="11"/>
      <c r="CY33" s="11"/>
      <c r="CZ33" s="11"/>
      <c r="DA33" s="11"/>
      <c r="DB33" s="11"/>
      <c r="DC33" s="11"/>
      <c r="DD33" s="11"/>
      <c r="DE33" s="11"/>
      <c r="DF33" s="11"/>
      <c r="DG33" s="11"/>
      <c r="DH33" s="11"/>
      <c r="DI33" s="11"/>
      <c r="DJ33" s="11"/>
      <c r="DK33" s="11"/>
      <c r="DL33" s="11"/>
      <c r="DM33" s="11"/>
      <c r="DN33" s="11"/>
      <c r="DO33" s="11"/>
      <c r="DP33" s="11"/>
      <c r="DQ33" s="11"/>
      <c r="DR33" s="11"/>
      <c r="DS33" s="11"/>
      <c r="DT33" s="11"/>
      <c r="DU33" s="11"/>
      <c r="DV33" s="11"/>
      <c r="DW33" s="11"/>
      <c r="DX33" s="11"/>
      <c r="DY33" s="11"/>
      <c r="DZ33" s="11"/>
      <c r="EA33" s="11"/>
      <c r="EB33" s="11"/>
      <c r="EC33" s="11"/>
      <c r="ED33" s="11"/>
      <c r="EE33" s="11"/>
      <c r="EF33" s="11"/>
      <c r="EG33" s="11"/>
      <c r="EH33" s="11"/>
      <c r="EI33" s="11"/>
      <c r="EJ33" s="11"/>
      <c r="EK33" s="11"/>
      <c r="EL33" s="11"/>
      <c r="EM33" s="11"/>
      <c r="EN33" s="11"/>
      <c r="EO33" s="11"/>
      <c r="EP33" s="11"/>
    </row>
    <row r="34" spans="1:146" x14ac:dyDescent="0.25">
      <c r="A34" s="14"/>
      <c r="B34" s="14"/>
      <c r="C34" s="14"/>
      <c r="D34" s="15"/>
      <c r="E34" s="14"/>
      <c r="F34" s="14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</row>
    <row r="35" spans="1:146" x14ac:dyDescent="0.25">
      <c r="A35" s="14"/>
      <c r="B35" s="14"/>
      <c r="C35" s="14"/>
      <c r="D35" s="15"/>
      <c r="E35" s="14"/>
      <c r="F35" s="14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12"/>
      <c r="DJ35" s="12"/>
      <c r="DK35" s="12"/>
      <c r="DL35" s="12"/>
      <c r="DM35" s="12"/>
      <c r="DN35" s="12"/>
      <c r="DO35" s="12"/>
      <c r="DP35" s="12"/>
      <c r="DQ35" s="12"/>
      <c r="DR35" s="12"/>
      <c r="DS35" s="12"/>
      <c r="DT35" s="12"/>
      <c r="DU35" s="12"/>
      <c r="DV35" s="12"/>
      <c r="DW35" s="12"/>
      <c r="DX35" s="12"/>
      <c r="DY35" s="12"/>
      <c r="DZ35" s="12"/>
      <c r="EA35" s="12"/>
      <c r="EB35" s="12"/>
      <c r="EC35" s="12"/>
      <c r="ED35" s="12"/>
      <c r="EE35" s="12"/>
      <c r="EF35" s="12"/>
      <c r="EG35" s="12"/>
      <c r="EH35" s="12"/>
      <c r="EI35" s="12"/>
      <c r="EJ35" s="12"/>
      <c r="EK35" s="12"/>
      <c r="EL35" s="12"/>
      <c r="EM35" s="12"/>
      <c r="EN35" s="12"/>
      <c r="EO35" s="12"/>
      <c r="EP35" s="12"/>
    </row>
    <row r="36" spans="1:146" x14ac:dyDescent="0.25">
      <c r="A36" s="14"/>
      <c r="B36" s="14"/>
      <c r="C36" s="14"/>
      <c r="D36" s="15"/>
      <c r="E36" s="14"/>
      <c r="F36" s="14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  <c r="DA36" s="12"/>
      <c r="DB36" s="12"/>
      <c r="DC36" s="12"/>
      <c r="DD36" s="12"/>
      <c r="DE36" s="12"/>
      <c r="DF36" s="12"/>
      <c r="DG36" s="12"/>
      <c r="DH36" s="12"/>
      <c r="DI36" s="12"/>
      <c r="DJ36" s="12"/>
      <c r="DK36" s="12"/>
      <c r="DL36" s="12"/>
      <c r="DM36" s="12"/>
      <c r="DN36" s="12"/>
      <c r="DO36" s="12"/>
      <c r="DP36" s="12"/>
      <c r="DQ36" s="12"/>
      <c r="DR36" s="12"/>
      <c r="DS36" s="12"/>
      <c r="DT36" s="12"/>
      <c r="DU36" s="12"/>
      <c r="DV36" s="12"/>
      <c r="DW36" s="12"/>
      <c r="DX36" s="12"/>
      <c r="DY36" s="12"/>
      <c r="DZ36" s="12"/>
      <c r="EA36" s="12"/>
      <c r="EB36" s="12"/>
      <c r="EC36" s="12"/>
      <c r="ED36" s="12"/>
      <c r="EE36" s="12"/>
      <c r="EF36" s="12"/>
      <c r="EG36" s="12"/>
      <c r="EH36" s="12"/>
      <c r="EI36" s="12"/>
      <c r="EJ36" s="12"/>
      <c r="EK36" s="12"/>
      <c r="EL36" s="12"/>
      <c r="EM36" s="12"/>
      <c r="EN36" s="12"/>
      <c r="EO36" s="12"/>
      <c r="EP36" s="12"/>
    </row>
    <row r="37" spans="1:146" x14ac:dyDescent="0.25">
      <c r="A37" s="14"/>
      <c r="B37" s="14"/>
      <c r="C37" s="14"/>
      <c r="D37" s="15"/>
      <c r="E37" s="14"/>
      <c r="F37" s="14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  <c r="CY37" s="12"/>
      <c r="CZ37" s="12"/>
      <c r="DA37" s="12"/>
      <c r="DB37" s="12"/>
      <c r="DC37" s="12"/>
      <c r="DD37" s="12"/>
      <c r="DE37" s="12"/>
      <c r="DF37" s="12"/>
      <c r="DG37" s="12"/>
      <c r="DH37" s="12"/>
      <c r="DI37" s="12"/>
      <c r="DJ37" s="12"/>
      <c r="DK37" s="12"/>
      <c r="DL37" s="12"/>
      <c r="DM37" s="12"/>
      <c r="DN37" s="12"/>
      <c r="DO37" s="12"/>
      <c r="DP37" s="12"/>
      <c r="DQ37" s="12"/>
      <c r="DR37" s="12"/>
      <c r="DS37" s="12"/>
      <c r="DT37" s="12"/>
      <c r="DU37" s="12"/>
      <c r="DV37" s="12"/>
      <c r="DW37" s="12"/>
      <c r="DX37" s="12"/>
      <c r="DY37" s="12"/>
      <c r="DZ37" s="12"/>
      <c r="EA37" s="12"/>
      <c r="EB37" s="12"/>
      <c r="EC37" s="12"/>
      <c r="ED37" s="12"/>
      <c r="EE37" s="12"/>
      <c r="EF37" s="12"/>
      <c r="EG37" s="12"/>
      <c r="EH37" s="12"/>
      <c r="EI37" s="12"/>
      <c r="EJ37" s="12"/>
      <c r="EK37" s="12"/>
      <c r="EL37" s="12"/>
      <c r="EM37" s="12"/>
      <c r="EN37" s="12"/>
      <c r="EO37" s="12"/>
      <c r="EP37" s="12"/>
    </row>
    <row r="38" spans="1:146" x14ac:dyDescent="0.25">
      <c r="A38" s="14"/>
      <c r="B38" s="14"/>
      <c r="C38" s="14"/>
      <c r="D38" s="15"/>
      <c r="E38" s="14"/>
      <c r="F38" s="14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</row>
    <row r="39" spans="1:146" x14ac:dyDescent="0.25">
      <c r="A39" s="14"/>
      <c r="B39" s="14"/>
      <c r="C39" s="14"/>
      <c r="D39" s="15"/>
      <c r="E39" s="14"/>
      <c r="F39" s="14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  <c r="CY39" s="12"/>
      <c r="CZ39" s="12"/>
      <c r="DA39" s="12"/>
      <c r="DB39" s="12"/>
      <c r="DC39" s="12"/>
      <c r="DD39" s="12"/>
      <c r="DE39" s="12"/>
      <c r="DF39" s="12"/>
      <c r="DG39" s="12"/>
      <c r="DH39" s="12"/>
      <c r="DI39" s="12"/>
      <c r="DJ39" s="12"/>
      <c r="DK39" s="12"/>
      <c r="DL39" s="12"/>
      <c r="DM39" s="12"/>
      <c r="DN39" s="12"/>
      <c r="DO39" s="12"/>
      <c r="DP39" s="12"/>
      <c r="DQ39" s="12"/>
      <c r="DR39" s="12"/>
      <c r="DS39" s="12"/>
      <c r="DT39" s="12"/>
      <c r="DU39" s="12"/>
      <c r="DV39" s="12"/>
      <c r="DW39" s="12"/>
      <c r="DX39" s="12"/>
      <c r="DY39" s="12"/>
      <c r="DZ39" s="12"/>
      <c r="EA39" s="12"/>
      <c r="EB39" s="12"/>
      <c r="EC39" s="12"/>
      <c r="ED39" s="12"/>
      <c r="EE39" s="12"/>
      <c r="EF39" s="12"/>
      <c r="EG39" s="12"/>
      <c r="EH39" s="12"/>
      <c r="EI39" s="12"/>
      <c r="EJ39" s="12"/>
      <c r="EK39" s="12"/>
      <c r="EL39" s="12"/>
      <c r="EM39" s="12"/>
      <c r="EN39" s="12"/>
      <c r="EO39" s="12"/>
      <c r="EP39" s="12"/>
    </row>
    <row r="40" spans="1:146" x14ac:dyDescent="0.25">
      <c r="A40" s="14"/>
      <c r="B40" s="14"/>
      <c r="C40" s="14"/>
      <c r="D40" s="15"/>
      <c r="E40" s="14"/>
      <c r="F40" s="14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  <c r="DA40" s="12"/>
      <c r="DB40" s="12"/>
      <c r="DC40" s="12"/>
      <c r="DD40" s="12"/>
      <c r="DE40" s="12"/>
      <c r="DF40" s="12"/>
      <c r="DG40" s="12"/>
      <c r="DH40" s="12"/>
      <c r="DI40" s="12"/>
      <c r="DJ40" s="12"/>
      <c r="DK40" s="12"/>
      <c r="DL40" s="12"/>
      <c r="DM40" s="12"/>
      <c r="DN40" s="12"/>
      <c r="DO40" s="12"/>
      <c r="DP40" s="12"/>
      <c r="DQ40" s="12"/>
      <c r="DR40" s="12"/>
      <c r="DS40" s="12"/>
      <c r="DT40" s="12"/>
      <c r="DU40" s="12"/>
      <c r="DV40" s="12"/>
      <c r="DW40" s="12"/>
      <c r="DX40" s="12"/>
      <c r="DY40" s="12"/>
      <c r="DZ40" s="12"/>
      <c r="EA40" s="12"/>
      <c r="EB40" s="12"/>
      <c r="EC40" s="12"/>
      <c r="ED40" s="12"/>
      <c r="EE40" s="12"/>
      <c r="EF40" s="12"/>
      <c r="EG40" s="12"/>
      <c r="EH40" s="12"/>
      <c r="EI40" s="12"/>
      <c r="EJ40" s="12"/>
      <c r="EK40" s="12"/>
      <c r="EL40" s="12"/>
      <c r="EM40" s="12"/>
      <c r="EN40" s="12"/>
      <c r="EO40" s="12"/>
      <c r="EP40" s="12"/>
    </row>
    <row r="41" spans="1:146" x14ac:dyDescent="0.25">
      <c r="A41" s="14"/>
      <c r="B41" s="14"/>
      <c r="C41" s="14"/>
      <c r="D41" s="15"/>
      <c r="E41" s="14"/>
      <c r="F41" s="14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  <c r="DQ41" s="12"/>
      <c r="DR41" s="12"/>
      <c r="DS41" s="12"/>
      <c r="DT41" s="12"/>
      <c r="DU41" s="12"/>
      <c r="DV41" s="12"/>
      <c r="DW41" s="12"/>
      <c r="DX41" s="12"/>
      <c r="DY41" s="12"/>
      <c r="DZ41" s="12"/>
      <c r="EA41" s="12"/>
      <c r="EB41" s="12"/>
      <c r="EC41" s="12"/>
      <c r="ED41" s="12"/>
      <c r="EE41" s="12"/>
      <c r="EF41" s="12"/>
      <c r="EG41" s="12"/>
      <c r="EH41" s="12"/>
      <c r="EI41" s="12"/>
      <c r="EJ41" s="12"/>
      <c r="EK41" s="12"/>
      <c r="EL41" s="12"/>
      <c r="EM41" s="12"/>
      <c r="EN41" s="12"/>
      <c r="EO41" s="12"/>
      <c r="EP41" s="12"/>
    </row>
    <row r="42" spans="1:146" x14ac:dyDescent="0.25">
      <c r="A42" s="14"/>
      <c r="B42" s="14"/>
      <c r="C42" s="14"/>
      <c r="D42" s="15"/>
      <c r="E42" s="14"/>
      <c r="F42" s="14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12"/>
      <c r="DB42" s="12"/>
      <c r="DC42" s="12"/>
      <c r="DD42" s="12"/>
      <c r="DE42" s="12"/>
      <c r="DF42" s="12"/>
      <c r="DG42" s="12"/>
      <c r="DH42" s="12"/>
      <c r="DI42" s="12"/>
      <c r="DJ42" s="12"/>
      <c r="DK42" s="12"/>
      <c r="DL42" s="12"/>
      <c r="DM42" s="12"/>
      <c r="DN42" s="12"/>
      <c r="DO42" s="12"/>
      <c r="DP42" s="12"/>
      <c r="DQ42" s="12"/>
      <c r="DR42" s="12"/>
      <c r="DS42" s="12"/>
      <c r="DT42" s="12"/>
      <c r="DU42" s="12"/>
      <c r="DV42" s="12"/>
      <c r="DW42" s="12"/>
      <c r="DX42" s="12"/>
      <c r="DY42" s="12"/>
      <c r="DZ42" s="12"/>
      <c r="EA42" s="12"/>
      <c r="EB42" s="12"/>
      <c r="EC42" s="12"/>
      <c r="ED42" s="12"/>
      <c r="EE42" s="12"/>
      <c r="EF42" s="12"/>
      <c r="EG42" s="12"/>
      <c r="EH42" s="12"/>
      <c r="EI42" s="12"/>
      <c r="EJ42" s="12"/>
      <c r="EK42" s="12"/>
      <c r="EL42" s="12"/>
      <c r="EM42" s="12"/>
      <c r="EN42" s="12"/>
      <c r="EO42" s="12"/>
      <c r="EP42" s="12"/>
    </row>
    <row r="43" spans="1:146" x14ac:dyDescent="0.25">
      <c r="A43" s="14"/>
      <c r="B43" s="14"/>
      <c r="C43" s="14"/>
      <c r="D43" s="15"/>
      <c r="E43" s="14"/>
      <c r="F43" s="14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2"/>
      <c r="DE43" s="12"/>
      <c r="DF43" s="12"/>
      <c r="DG43" s="12"/>
      <c r="DH43" s="12"/>
      <c r="DI43" s="12"/>
      <c r="DJ43" s="12"/>
      <c r="DK43" s="12"/>
      <c r="DL43" s="12"/>
      <c r="DM43" s="12"/>
      <c r="DN43" s="12"/>
      <c r="DO43" s="12"/>
      <c r="DP43" s="12"/>
      <c r="DQ43" s="12"/>
      <c r="DR43" s="12"/>
      <c r="DS43" s="12"/>
      <c r="DT43" s="12"/>
      <c r="DU43" s="12"/>
      <c r="DV43" s="12"/>
      <c r="DW43" s="12"/>
      <c r="DX43" s="12"/>
      <c r="DY43" s="12"/>
      <c r="DZ43" s="12"/>
      <c r="EA43" s="12"/>
      <c r="EB43" s="12"/>
      <c r="EC43" s="12"/>
      <c r="ED43" s="12"/>
      <c r="EE43" s="12"/>
      <c r="EF43" s="12"/>
      <c r="EG43" s="12"/>
      <c r="EH43" s="12"/>
      <c r="EI43" s="12"/>
      <c r="EJ43" s="12"/>
      <c r="EK43" s="12"/>
      <c r="EL43" s="12"/>
      <c r="EM43" s="12"/>
      <c r="EN43" s="12"/>
      <c r="EO43" s="12"/>
      <c r="EP43" s="12"/>
    </row>
    <row r="44" spans="1:146" x14ac:dyDescent="0.25">
      <c r="A44" s="14"/>
      <c r="B44" s="14"/>
      <c r="C44" s="14"/>
      <c r="D44" s="15"/>
      <c r="E44" s="14"/>
      <c r="F44" s="14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  <c r="CY44" s="12"/>
      <c r="CZ44" s="12"/>
      <c r="DA44" s="12"/>
      <c r="DB44" s="12"/>
      <c r="DC44" s="12"/>
      <c r="DD44" s="12"/>
      <c r="DE44" s="12"/>
      <c r="DF44" s="12"/>
      <c r="DG44" s="12"/>
      <c r="DH44" s="12"/>
      <c r="DI44" s="12"/>
      <c r="DJ44" s="12"/>
      <c r="DK44" s="12"/>
      <c r="DL44" s="12"/>
      <c r="DM44" s="12"/>
      <c r="DN44" s="12"/>
      <c r="DO44" s="12"/>
      <c r="DP44" s="12"/>
      <c r="DQ44" s="12"/>
      <c r="DR44" s="12"/>
      <c r="DS44" s="12"/>
      <c r="DT44" s="12"/>
      <c r="DU44" s="12"/>
      <c r="DV44" s="12"/>
      <c r="DW44" s="12"/>
      <c r="DX44" s="12"/>
      <c r="DY44" s="12"/>
      <c r="DZ44" s="12"/>
      <c r="EA44" s="12"/>
      <c r="EB44" s="12"/>
      <c r="EC44" s="12"/>
      <c r="ED44" s="12"/>
      <c r="EE44" s="12"/>
      <c r="EF44" s="12"/>
      <c r="EG44" s="12"/>
      <c r="EH44" s="12"/>
      <c r="EI44" s="12"/>
      <c r="EJ44" s="12"/>
      <c r="EK44" s="12"/>
      <c r="EL44" s="12"/>
      <c r="EM44" s="12"/>
      <c r="EN44" s="12"/>
      <c r="EO44" s="12"/>
      <c r="EP44" s="12"/>
    </row>
    <row r="45" spans="1:146" x14ac:dyDescent="0.25">
      <c r="A45" s="14"/>
      <c r="B45" s="14"/>
      <c r="C45" s="14"/>
      <c r="D45" s="15"/>
      <c r="E45" s="14"/>
      <c r="F45" s="14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  <c r="DX45" s="12"/>
      <c r="DY45" s="12"/>
      <c r="DZ45" s="12"/>
      <c r="EA45" s="12"/>
      <c r="EB45" s="12"/>
      <c r="EC45" s="12"/>
      <c r="ED45" s="12"/>
      <c r="EE45" s="12"/>
      <c r="EF45" s="12"/>
      <c r="EG45" s="12"/>
      <c r="EH45" s="12"/>
      <c r="EI45" s="12"/>
      <c r="EJ45" s="12"/>
      <c r="EK45" s="12"/>
      <c r="EL45" s="12"/>
      <c r="EM45" s="12"/>
      <c r="EN45" s="12"/>
      <c r="EO45" s="12"/>
      <c r="EP45" s="12"/>
    </row>
    <row r="46" spans="1:146" x14ac:dyDescent="0.25">
      <c r="A46" s="14"/>
      <c r="B46" s="14"/>
      <c r="C46" s="14"/>
      <c r="D46" s="15"/>
      <c r="E46" s="14"/>
      <c r="F46" s="14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  <c r="CY46" s="12"/>
      <c r="CZ46" s="12"/>
      <c r="DA46" s="12"/>
      <c r="DB46" s="12"/>
      <c r="DC46" s="12"/>
      <c r="DD46" s="12"/>
      <c r="DE46" s="12"/>
      <c r="DF46" s="12"/>
      <c r="DG46" s="12"/>
      <c r="DH46" s="12"/>
      <c r="DI46" s="12"/>
      <c r="DJ46" s="12"/>
      <c r="DK46" s="12"/>
      <c r="DL46" s="12"/>
      <c r="DM46" s="12"/>
      <c r="DN46" s="12"/>
      <c r="DO46" s="12"/>
      <c r="DP46" s="12"/>
      <c r="DQ46" s="12"/>
      <c r="DR46" s="12"/>
      <c r="DS46" s="12"/>
      <c r="DT46" s="12"/>
      <c r="DU46" s="12"/>
      <c r="DV46" s="12"/>
      <c r="DW46" s="12"/>
      <c r="DX46" s="12"/>
      <c r="DY46" s="12"/>
      <c r="DZ46" s="12"/>
      <c r="EA46" s="12"/>
      <c r="EB46" s="12"/>
      <c r="EC46" s="12"/>
      <c r="ED46" s="12"/>
      <c r="EE46" s="12"/>
      <c r="EF46" s="12"/>
      <c r="EG46" s="12"/>
      <c r="EH46" s="12"/>
      <c r="EI46" s="12"/>
      <c r="EJ46" s="12"/>
      <c r="EK46" s="12"/>
      <c r="EL46" s="12"/>
      <c r="EM46" s="12"/>
      <c r="EN46" s="12"/>
      <c r="EO46" s="12"/>
      <c r="EP46" s="12"/>
    </row>
    <row r="47" spans="1:146" x14ac:dyDescent="0.25">
      <c r="A47" s="14"/>
      <c r="B47" s="14"/>
      <c r="C47" s="14"/>
      <c r="D47" s="15"/>
      <c r="E47" s="14"/>
      <c r="F47" s="14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  <c r="CR47" s="12"/>
      <c r="CS47" s="12"/>
      <c r="CT47" s="12"/>
      <c r="CU47" s="12"/>
      <c r="CV47" s="12"/>
      <c r="CW47" s="12"/>
      <c r="CX47" s="12"/>
      <c r="CY47" s="12"/>
      <c r="CZ47" s="12"/>
      <c r="DA47" s="12"/>
      <c r="DB47" s="12"/>
      <c r="DC47" s="12"/>
      <c r="DD47" s="12"/>
      <c r="DE47" s="12"/>
      <c r="DF47" s="12"/>
      <c r="DG47" s="12"/>
      <c r="DH47" s="12"/>
      <c r="DI47" s="12"/>
      <c r="DJ47" s="12"/>
      <c r="DK47" s="12"/>
      <c r="DL47" s="12"/>
      <c r="DM47" s="12"/>
      <c r="DN47" s="12"/>
      <c r="DO47" s="12"/>
      <c r="DP47" s="12"/>
      <c r="DQ47" s="12"/>
      <c r="DR47" s="12"/>
      <c r="DS47" s="12"/>
      <c r="DT47" s="12"/>
      <c r="DU47" s="12"/>
      <c r="DV47" s="12"/>
      <c r="DW47" s="12"/>
      <c r="DX47" s="12"/>
      <c r="DY47" s="12"/>
      <c r="DZ47" s="12"/>
      <c r="EA47" s="12"/>
      <c r="EB47" s="12"/>
      <c r="EC47" s="12"/>
      <c r="ED47" s="12"/>
      <c r="EE47" s="12"/>
      <c r="EF47" s="12"/>
      <c r="EG47" s="12"/>
      <c r="EH47" s="12"/>
      <c r="EI47" s="12"/>
      <c r="EJ47" s="12"/>
      <c r="EK47" s="12"/>
      <c r="EL47" s="12"/>
      <c r="EM47" s="12"/>
      <c r="EN47" s="12"/>
      <c r="EO47" s="12"/>
      <c r="EP47" s="12"/>
    </row>
    <row r="48" spans="1:146" x14ac:dyDescent="0.25">
      <c r="A48" s="14"/>
      <c r="B48" s="14"/>
      <c r="C48" s="14"/>
      <c r="D48" s="15"/>
      <c r="E48" s="14"/>
      <c r="F48" s="14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  <c r="CY48" s="12"/>
      <c r="CZ48" s="12"/>
      <c r="DA48" s="12"/>
      <c r="DB48" s="12"/>
      <c r="DC48" s="12"/>
      <c r="DD48" s="12"/>
      <c r="DE48" s="12"/>
      <c r="DF48" s="12"/>
      <c r="DG48" s="12"/>
      <c r="DH48" s="12"/>
      <c r="DI48" s="12"/>
      <c r="DJ48" s="12"/>
      <c r="DK48" s="12"/>
      <c r="DL48" s="12"/>
      <c r="DM48" s="12"/>
      <c r="DN48" s="12"/>
      <c r="DO48" s="12"/>
      <c r="DP48" s="12"/>
      <c r="DQ48" s="12"/>
      <c r="DR48" s="12"/>
      <c r="DS48" s="12"/>
      <c r="DT48" s="12"/>
      <c r="DU48" s="12"/>
      <c r="DV48" s="12"/>
      <c r="DW48" s="12"/>
      <c r="DX48" s="12"/>
      <c r="DY48" s="12"/>
      <c r="DZ48" s="12"/>
      <c r="EA48" s="12"/>
      <c r="EB48" s="12"/>
      <c r="EC48" s="12"/>
      <c r="ED48" s="12"/>
      <c r="EE48" s="12"/>
      <c r="EF48" s="12"/>
      <c r="EG48" s="12"/>
      <c r="EH48" s="12"/>
      <c r="EI48" s="12"/>
      <c r="EJ48" s="12"/>
      <c r="EK48" s="12"/>
      <c r="EL48" s="12"/>
      <c r="EM48" s="12"/>
      <c r="EN48" s="12"/>
      <c r="EO48" s="12"/>
      <c r="EP48" s="12"/>
    </row>
    <row r="49" spans="1:146" x14ac:dyDescent="0.25">
      <c r="A49" s="14"/>
      <c r="B49" s="14"/>
      <c r="C49" s="14"/>
      <c r="D49" s="15"/>
      <c r="E49" s="14"/>
      <c r="F49" s="14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/>
      <c r="DO49" s="12"/>
      <c r="DP49" s="12"/>
      <c r="DQ49" s="12"/>
      <c r="DR49" s="12"/>
      <c r="DS49" s="12"/>
      <c r="DT49" s="12"/>
      <c r="DU49" s="12"/>
      <c r="DV49" s="12"/>
      <c r="DW49" s="12"/>
      <c r="DX49" s="12"/>
      <c r="DY49" s="12"/>
      <c r="DZ49" s="12"/>
      <c r="EA49" s="12"/>
      <c r="EB49" s="12"/>
      <c r="EC49" s="12"/>
      <c r="ED49" s="12"/>
      <c r="EE49" s="12"/>
      <c r="EF49" s="12"/>
      <c r="EG49" s="12"/>
      <c r="EH49" s="12"/>
      <c r="EI49" s="12"/>
      <c r="EJ49" s="12"/>
      <c r="EK49" s="12"/>
      <c r="EL49" s="12"/>
      <c r="EM49" s="12"/>
      <c r="EN49" s="12"/>
      <c r="EO49" s="12"/>
      <c r="EP49" s="12"/>
    </row>
    <row r="50" spans="1:146" x14ac:dyDescent="0.25">
      <c r="A50" s="14"/>
      <c r="B50" s="14"/>
      <c r="C50" s="14"/>
      <c r="D50" s="15"/>
      <c r="E50" s="14"/>
      <c r="F50" s="14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  <c r="CY50" s="12"/>
      <c r="CZ50" s="12"/>
      <c r="DA50" s="12"/>
      <c r="DB50" s="12"/>
      <c r="DC50" s="12"/>
      <c r="DD50" s="12"/>
      <c r="DE50" s="12"/>
      <c r="DF50" s="12"/>
      <c r="DG50" s="12"/>
      <c r="DH50" s="12"/>
      <c r="DI50" s="12"/>
      <c r="DJ50" s="12"/>
      <c r="DK50" s="12"/>
      <c r="DL50" s="12"/>
      <c r="DM50" s="12"/>
      <c r="DN50" s="12"/>
      <c r="DO50" s="12"/>
      <c r="DP50" s="12"/>
      <c r="DQ50" s="12"/>
      <c r="DR50" s="12"/>
      <c r="DS50" s="12"/>
      <c r="DT50" s="12"/>
      <c r="DU50" s="12"/>
      <c r="DV50" s="12"/>
      <c r="DW50" s="12"/>
      <c r="DX50" s="12"/>
      <c r="DY50" s="12"/>
      <c r="DZ50" s="12"/>
      <c r="EA50" s="12"/>
      <c r="EB50" s="12"/>
      <c r="EC50" s="12"/>
      <c r="ED50" s="12"/>
      <c r="EE50" s="12"/>
      <c r="EF50" s="12"/>
      <c r="EG50" s="12"/>
      <c r="EH50" s="12"/>
      <c r="EI50" s="12"/>
      <c r="EJ50" s="12"/>
      <c r="EK50" s="12"/>
      <c r="EL50" s="12"/>
      <c r="EM50" s="12"/>
      <c r="EN50" s="12"/>
      <c r="EO50" s="12"/>
      <c r="EP50" s="12"/>
    </row>
    <row r="51" spans="1:146" x14ac:dyDescent="0.25">
      <c r="A51" s="14"/>
      <c r="B51" s="14"/>
      <c r="C51" s="14"/>
      <c r="D51" s="15"/>
      <c r="E51" s="14"/>
      <c r="F51" s="14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  <c r="CY51" s="12"/>
      <c r="CZ51" s="12"/>
      <c r="DA51" s="12"/>
      <c r="DB51" s="12"/>
      <c r="DC51" s="12"/>
      <c r="DD51" s="12"/>
      <c r="DE51" s="12"/>
      <c r="DF51" s="12"/>
      <c r="DG51" s="12"/>
      <c r="DH51" s="12"/>
      <c r="DI51" s="12"/>
      <c r="DJ51" s="12"/>
      <c r="DK51" s="12"/>
      <c r="DL51" s="12"/>
      <c r="DM51" s="12"/>
      <c r="DN51" s="12"/>
      <c r="DO51" s="12"/>
      <c r="DP51" s="12"/>
      <c r="DQ51" s="12"/>
      <c r="DR51" s="12"/>
      <c r="DS51" s="12"/>
      <c r="DT51" s="12"/>
      <c r="DU51" s="12"/>
      <c r="DV51" s="12"/>
      <c r="DW51" s="12"/>
      <c r="DX51" s="12"/>
      <c r="DY51" s="12"/>
      <c r="DZ51" s="12"/>
      <c r="EA51" s="12"/>
      <c r="EB51" s="12"/>
      <c r="EC51" s="12"/>
      <c r="ED51" s="12"/>
      <c r="EE51" s="12"/>
      <c r="EF51" s="12"/>
      <c r="EG51" s="12"/>
      <c r="EH51" s="12"/>
      <c r="EI51" s="12"/>
      <c r="EJ51" s="12"/>
      <c r="EK51" s="12"/>
      <c r="EL51" s="12"/>
      <c r="EM51" s="12"/>
      <c r="EN51" s="12"/>
      <c r="EO51" s="12"/>
      <c r="EP51" s="12"/>
    </row>
    <row r="52" spans="1:146" x14ac:dyDescent="0.25">
      <c r="A52" s="14"/>
      <c r="B52" s="14"/>
      <c r="C52" s="14"/>
      <c r="D52" s="15"/>
      <c r="E52" s="14"/>
      <c r="F52" s="14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  <c r="CY52" s="12"/>
      <c r="CZ52" s="12"/>
      <c r="DA52" s="12"/>
      <c r="DB52" s="12"/>
      <c r="DC52" s="12"/>
      <c r="DD52" s="12"/>
      <c r="DE52" s="12"/>
      <c r="DF52" s="12"/>
      <c r="DG52" s="12"/>
      <c r="DH52" s="12"/>
      <c r="DI52" s="12"/>
      <c r="DJ52" s="12"/>
      <c r="DK52" s="12"/>
      <c r="DL52" s="12"/>
      <c r="DM52" s="12"/>
      <c r="DN52" s="12"/>
      <c r="DO52" s="12"/>
      <c r="DP52" s="12"/>
      <c r="DQ52" s="12"/>
      <c r="DR52" s="12"/>
      <c r="DS52" s="12"/>
      <c r="DT52" s="12"/>
      <c r="DU52" s="12"/>
      <c r="DV52" s="12"/>
      <c r="DW52" s="12"/>
      <c r="DX52" s="12"/>
      <c r="DY52" s="12"/>
      <c r="DZ52" s="12"/>
      <c r="EA52" s="12"/>
      <c r="EB52" s="12"/>
      <c r="EC52" s="12"/>
      <c r="ED52" s="12"/>
      <c r="EE52" s="12"/>
      <c r="EF52" s="12"/>
      <c r="EG52" s="12"/>
      <c r="EH52" s="12"/>
      <c r="EI52" s="12"/>
      <c r="EJ52" s="12"/>
      <c r="EK52" s="12"/>
      <c r="EL52" s="12"/>
      <c r="EM52" s="12"/>
      <c r="EN52" s="12"/>
      <c r="EO52" s="12"/>
      <c r="EP52" s="12"/>
    </row>
    <row r="53" spans="1:146" x14ac:dyDescent="0.25">
      <c r="A53" s="14"/>
      <c r="B53" s="14"/>
      <c r="C53" s="14"/>
      <c r="D53" s="15"/>
      <c r="E53" s="14"/>
      <c r="F53" s="14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  <c r="CY53" s="12"/>
      <c r="CZ53" s="12"/>
      <c r="DA53" s="12"/>
      <c r="DB53" s="12"/>
      <c r="DC53" s="12"/>
      <c r="DD53" s="12"/>
      <c r="DE53" s="12"/>
      <c r="DF53" s="12"/>
      <c r="DG53" s="12"/>
      <c r="DH53" s="12"/>
      <c r="DI53" s="12"/>
      <c r="DJ53" s="12"/>
      <c r="DK53" s="12"/>
      <c r="DL53" s="12"/>
      <c r="DM53" s="12"/>
      <c r="DN53" s="12"/>
      <c r="DO53" s="12"/>
      <c r="DP53" s="12"/>
      <c r="DQ53" s="12"/>
      <c r="DR53" s="12"/>
      <c r="DS53" s="12"/>
      <c r="DT53" s="12"/>
      <c r="DU53" s="12"/>
      <c r="DV53" s="12"/>
      <c r="DW53" s="12"/>
      <c r="DX53" s="12"/>
      <c r="DY53" s="12"/>
      <c r="DZ53" s="12"/>
      <c r="EA53" s="12"/>
      <c r="EB53" s="12"/>
      <c r="EC53" s="12"/>
      <c r="ED53" s="12"/>
      <c r="EE53" s="12"/>
      <c r="EF53" s="12"/>
      <c r="EG53" s="12"/>
      <c r="EH53" s="12"/>
      <c r="EI53" s="12"/>
      <c r="EJ53" s="12"/>
      <c r="EK53" s="12"/>
      <c r="EL53" s="12"/>
      <c r="EM53" s="12"/>
      <c r="EN53" s="12"/>
      <c r="EO53" s="12"/>
      <c r="EP53" s="12"/>
    </row>
    <row r="54" spans="1:146" x14ac:dyDescent="0.25">
      <c r="A54" s="14"/>
      <c r="B54" s="14"/>
      <c r="C54" s="14"/>
      <c r="D54" s="15"/>
      <c r="E54" s="14"/>
      <c r="F54" s="14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  <c r="CY54" s="12"/>
      <c r="CZ54" s="12"/>
      <c r="DA54" s="12"/>
      <c r="DB54" s="12"/>
      <c r="DC54" s="12"/>
      <c r="DD54" s="12"/>
      <c r="DE54" s="12"/>
      <c r="DF54" s="12"/>
      <c r="DG54" s="12"/>
      <c r="DH54" s="12"/>
      <c r="DI54" s="12"/>
      <c r="DJ54" s="12"/>
      <c r="DK54" s="12"/>
      <c r="DL54" s="12"/>
      <c r="DM54" s="12"/>
      <c r="DN54" s="12"/>
      <c r="DO54" s="12"/>
      <c r="DP54" s="12"/>
      <c r="DQ54" s="12"/>
      <c r="DR54" s="12"/>
      <c r="DS54" s="12"/>
      <c r="DT54" s="12"/>
      <c r="DU54" s="12"/>
      <c r="DV54" s="12"/>
      <c r="DW54" s="12"/>
      <c r="DX54" s="12"/>
      <c r="DY54" s="12"/>
      <c r="DZ54" s="12"/>
      <c r="EA54" s="12"/>
      <c r="EB54" s="12"/>
      <c r="EC54" s="12"/>
      <c r="ED54" s="12"/>
      <c r="EE54" s="12"/>
      <c r="EF54" s="12"/>
      <c r="EG54" s="12"/>
      <c r="EH54" s="12"/>
      <c r="EI54" s="12"/>
      <c r="EJ54" s="12"/>
      <c r="EK54" s="12"/>
      <c r="EL54" s="12"/>
      <c r="EM54" s="12"/>
      <c r="EN54" s="12"/>
      <c r="EO54" s="12"/>
      <c r="EP54" s="12"/>
    </row>
    <row r="55" spans="1:146" x14ac:dyDescent="0.25">
      <c r="A55" s="14"/>
      <c r="B55" s="14"/>
      <c r="C55" s="14"/>
      <c r="D55" s="15"/>
      <c r="E55" s="14"/>
      <c r="F55" s="14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  <c r="CY55" s="12"/>
      <c r="CZ55" s="12"/>
      <c r="DA55" s="12"/>
      <c r="DB55" s="12"/>
      <c r="DC55" s="12"/>
      <c r="DD55" s="12"/>
      <c r="DE55" s="12"/>
      <c r="DF55" s="12"/>
      <c r="DG55" s="12"/>
      <c r="DH55" s="12"/>
      <c r="DI55" s="12"/>
      <c r="DJ55" s="12"/>
      <c r="DK55" s="12"/>
      <c r="DL55" s="12"/>
      <c r="DM55" s="12"/>
      <c r="DN55" s="12"/>
      <c r="DO55" s="12"/>
      <c r="DP55" s="12"/>
      <c r="DQ55" s="12"/>
      <c r="DR55" s="12"/>
      <c r="DS55" s="12"/>
      <c r="DT55" s="12"/>
      <c r="DU55" s="12"/>
      <c r="DV55" s="12"/>
      <c r="DW55" s="12"/>
      <c r="DX55" s="12"/>
      <c r="DY55" s="12"/>
      <c r="DZ55" s="12"/>
      <c r="EA55" s="12"/>
      <c r="EB55" s="12"/>
      <c r="EC55" s="12"/>
      <c r="ED55" s="12"/>
      <c r="EE55" s="12"/>
      <c r="EF55" s="12"/>
      <c r="EG55" s="12"/>
      <c r="EH55" s="12"/>
      <c r="EI55" s="12"/>
      <c r="EJ55" s="12"/>
      <c r="EK55" s="12"/>
      <c r="EL55" s="12"/>
      <c r="EM55" s="12"/>
      <c r="EN55" s="12"/>
      <c r="EO55" s="12"/>
      <c r="EP55" s="12"/>
    </row>
    <row r="56" spans="1:146" x14ac:dyDescent="0.25">
      <c r="A56" s="14"/>
      <c r="B56" s="14"/>
      <c r="C56" s="14"/>
      <c r="D56" s="15"/>
      <c r="E56" s="14"/>
      <c r="F56" s="14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  <c r="CY56" s="12"/>
      <c r="CZ56" s="12"/>
      <c r="DA56" s="12"/>
      <c r="DB56" s="12"/>
      <c r="DC56" s="12"/>
      <c r="DD56" s="12"/>
      <c r="DE56" s="12"/>
      <c r="DF56" s="12"/>
      <c r="DG56" s="12"/>
      <c r="DH56" s="12"/>
      <c r="DI56" s="12"/>
      <c r="DJ56" s="12"/>
      <c r="DK56" s="12"/>
      <c r="DL56" s="12"/>
      <c r="DM56" s="12"/>
      <c r="DN56" s="12"/>
      <c r="DO56" s="12"/>
      <c r="DP56" s="12"/>
      <c r="DQ56" s="12"/>
      <c r="DR56" s="12"/>
      <c r="DS56" s="12"/>
      <c r="DT56" s="12"/>
      <c r="DU56" s="12"/>
      <c r="DV56" s="12"/>
      <c r="DW56" s="12"/>
      <c r="DX56" s="12"/>
      <c r="DY56" s="12"/>
      <c r="DZ56" s="12"/>
      <c r="EA56" s="12"/>
      <c r="EB56" s="12"/>
      <c r="EC56" s="12"/>
      <c r="ED56" s="12"/>
      <c r="EE56" s="12"/>
      <c r="EF56" s="12"/>
      <c r="EG56" s="12"/>
      <c r="EH56" s="12"/>
      <c r="EI56" s="12"/>
      <c r="EJ56" s="12"/>
      <c r="EK56" s="12"/>
      <c r="EL56" s="12"/>
      <c r="EM56" s="12"/>
      <c r="EN56" s="12"/>
      <c r="EO56" s="12"/>
      <c r="EP56" s="12"/>
    </row>
    <row r="57" spans="1:146" x14ac:dyDescent="0.25">
      <c r="A57" s="14"/>
      <c r="B57" s="14"/>
      <c r="C57" s="14"/>
      <c r="D57" s="15"/>
      <c r="E57" s="14"/>
      <c r="F57" s="14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  <c r="CY57" s="12"/>
      <c r="CZ57" s="12"/>
      <c r="DA57" s="12"/>
      <c r="DB57" s="12"/>
      <c r="DC57" s="12"/>
      <c r="DD57" s="12"/>
      <c r="DE57" s="12"/>
      <c r="DF57" s="12"/>
      <c r="DG57" s="12"/>
      <c r="DH57" s="12"/>
      <c r="DI57" s="12"/>
      <c r="DJ57" s="12"/>
      <c r="DK57" s="12"/>
      <c r="DL57" s="12"/>
      <c r="DM57" s="12"/>
      <c r="DN57" s="12"/>
      <c r="DO57" s="12"/>
      <c r="DP57" s="12"/>
      <c r="DQ57" s="12"/>
      <c r="DR57" s="12"/>
      <c r="DS57" s="12"/>
      <c r="DT57" s="12"/>
      <c r="DU57" s="12"/>
      <c r="DV57" s="12"/>
      <c r="DW57" s="12"/>
      <c r="DX57" s="12"/>
      <c r="DY57" s="12"/>
      <c r="DZ57" s="12"/>
      <c r="EA57" s="12"/>
      <c r="EB57" s="12"/>
      <c r="EC57" s="12"/>
      <c r="ED57" s="12"/>
      <c r="EE57" s="12"/>
      <c r="EF57" s="12"/>
      <c r="EG57" s="12"/>
      <c r="EH57" s="12"/>
      <c r="EI57" s="12"/>
      <c r="EJ57" s="12"/>
      <c r="EK57" s="12"/>
      <c r="EL57" s="12"/>
      <c r="EM57" s="12"/>
      <c r="EN57" s="12"/>
      <c r="EO57" s="12"/>
      <c r="EP57" s="12"/>
    </row>
    <row r="58" spans="1:146" x14ac:dyDescent="0.25">
      <c r="A58" s="14"/>
      <c r="B58" s="14"/>
      <c r="C58" s="14"/>
      <c r="D58" s="15"/>
      <c r="E58" s="14"/>
      <c r="F58" s="14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  <c r="CY58" s="12"/>
      <c r="CZ58" s="12"/>
      <c r="DA58" s="12"/>
      <c r="DB58" s="12"/>
      <c r="DC58" s="12"/>
      <c r="DD58" s="12"/>
      <c r="DE58" s="12"/>
      <c r="DF58" s="12"/>
      <c r="DG58" s="12"/>
      <c r="DH58" s="12"/>
      <c r="DI58" s="12"/>
      <c r="DJ58" s="12"/>
      <c r="DK58" s="12"/>
      <c r="DL58" s="12"/>
      <c r="DM58" s="12"/>
      <c r="DN58" s="12"/>
      <c r="DO58" s="12"/>
      <c r="DP58" s="12"/>
      <c r="DQ58" s="12"/>
      <c r="DR58" s="12"/>
      <c r="DS58" s="12"/>
      <c r="DT58" s="12"/>
      <c r="DU58" s="12"/>
      <c r="DV58" s="12"/>
      <c r="DW58" s="12"/>
      <c r="DX58" s="12"/>
      <c r="DY58" s="12"/>
      <c r="DZ58" s="12"/>
      <c r="EA58" s="12"/>
      <c r="EB58" s="12"/>
      <c r="EC58" s="12"/>
      <c r="ED58" s="12"/>
      <c r="EE58" s="12"/>
      <c r="EF58" s="12"/>
      <c r="EG58" s="12"/>
      <c r="EH58" s="12"/>
      <c r="EI58" s="12"/>
      <c r="EJ58" s="12"/>
      <c r="EK58" s="12"/>
      <c r="EL58" s="12"/>
      <c r="EM58" s="12"/>
      <c r="EN58" s="12"/>
      <c r="EO58" s="12"/>
      <c r="EP58" s="12"/>
    </row>
    <row r="59" spans="1:146" x14ac:dyDescent="0.25">
      <c r="A59" s="14"/>
      <c r="B59" s="14"/>
      <c r="C59" s="14"/>
      <c r="D59" s="15"/>
      <c r="E59" s="14"/>
      <c r="F59" s="14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  <c r="CV59" s="12"/>
      <c r="CW59" s="12"/>
      <c r="CX59" s="12"/>
      <c r="CY59" s="12"/>
      <c r="CZ59" s="12"/>
      <c r="DA59" s="12"/>
      <c r="DB59" s="12"/>
      <c r="DC59" s="12"/>
      <c r="DD59" s="12"/>
      <c r="DE59" s="12"/>
      <c r="DF59" s="12"/>
      <c r="DG59" s="12"/>
      <c r="DH59" s="12"/>
      <c r="DI59" s="12"/>
      <c r="DJ59" s="12"/>
      <c r="DK59" s="12"/>
      <c r="DL59" s="12"/>
      <c r="DM59" s="12"/>
      <c r="DN59" s="12"/>
      <c r="DO59" s="12"/>
      <c r="DP59" s="12"/>
      <c r="DQ59" s="12"/>
      <c r="DR59" s="12"/>
      <c r="DS59" s="12"/>
      <c r="DT59" s="12"/>
      <c r="DU59" s="12"/>
      <c r="DV59" s="12"/>
      <c r="DW59" s="12"/>
      <c r="DX59" s="12"/>
      <c r="DY59" s="12"/>
      <c r="DZ59" s="12"/>
      <c r="EA59" s="12"/>
      <c r="EB59" s="12"/>
      <c r="EC59" s="12"/>
      <c r="ED59" s="12"/>
      <c r="EE59" s="12"/>
      <c r="EF59" s="12"/>
      <c r="EG59" s="12"/>
      <c r="EH59" s="12"/>
      <c r="EI59" s="12"/>
      <c r="EJ59" s="12"/>
      <c r="EK59" s="12"/>
      <c r="EL59" s="12"/>
      <c r="EM59" s="12"/>
      <c r="EN59" s="12"/>
      <c r="EO59" s="12"/>
      <c r="EP59" s="12"/>
    </row>
    <row r="60" spans="1:146" x14ac:dyDescent="0.25">
      <c r="A60" s="14"/>
      <c r="B60" s="14"/>
      <c r="C60" s="14"/>
      <c r="D60" s="15"/>
      <c r="E60" s="14"/>
      <c r="F60" s="14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2"/>
      <c r="CB60" s="12"/>
      <c r="CC60" s="12"/>
      <c r="CD60" s="12"/>
      <c r="CE60" s="12"/>
      <c r="CF60" s="12"/>
      <c r="CG60" s="12"/>
      <c r="CH60" s="12"/>
      <c r="CI60" s="12"/>
      <c r="CJ60" s="12"/>
      <c r="CK60" s="12"/>
      <c r="CL60" s="12"/>
      <c r="CM60" s="12"/>
      <c r="CN60" s="12"/>
      <c r="CO60" s="12"/>
      <c r="CP60" s="12"/>
      <c r="CQ60" s="12"/>
      <c r="CR60" s="12"/>
      <c r="CS60" s="12"/>
      <c r="CT60" s="12"/>
      <c r="CU60" s="12"/>
      <c r="CV60" s="12"/>
      <c r="CW60" s="12"/>
      <c r="CX60" s="12"/>
      <c r="CY60" s="12"/>
      <c r="CZ60" s="12"/>
      <c r="DA60" s="12"/>
      <c r="DB60" s="12"/>
      <c r="DC60" s="12"/>
      <c r="DD60" s="12"/>
      <c r="DE60" s="12"/>
      <c r="DF60" s="12"/>
      <c r="DG60" s="12"/>
      <c r="DH60" s="12"/>
      <c r="DI60" s="12"/>
      <c r="DJ60" s="12"/>
      <c r="DK60" s="12"/>
      <c r="DL60" s="12"/>
      <c r="DM60" s="12"/>
      <c r="DN60" s="12"/>
      <c r="DO60" s="12"/>
      <c r="DP60" s="12"/>
      <c r="DQ60" s="12"/>
      <c r="DR60" s="12"/>
      <c r="DS60" s="12"/>
      <c r="DT60" s="12"/>
      <c r="DU60" s="12"/>
      <c r="DV60" s="12"/>
      <c r="DW60" s="12"/>
      <c r="DX60" s="12"/>
      <c r="DY60" s="12"/>
      <c r="DZ60" s="12"/>
      <c r="EA60" s="12"/>
      <c r="EB60" s="12"/>
      <c r="EC60" s="12"/>
      <c r="ED60" s="12"/>
      <c r="EE60" s="12"/>
      <c r="EF60" s="12"/>
      <c r="EG60" s="12"/>
      <c r="EH60" s="12"/>
      <c r="EI60" s="12"/>
      <c r="EJ60" s="12"/>
      <c r="EK60" s="12"/>
      <c r="EL60" s="12"/>
      <c r="EM60" s="12"/>
      <c r="EN60" s="12"/>
      <c r="EO60" s="12"/>
      <c r="EP60" s="12"/>
    </row>
    <row r="61" spans="1:146" x14ac:dyDescent="0.25">
      <c r="A61" s="14"/>
      <c r="B61" s="14"/>
      <c r="C61" s="14"/>
      <c r="D61" s="15"/>
      <c r="E61" s="14"/>
      <c r="F61" s="14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  <c r="CE61" s="12"/>
      <c r="CF61" s="12"/>
      <c r="CG61" s="12"/>
      <c r="CH61" s="12"/>
      <c r="CI61" s="12"/>
      <c r="CJ61" s="12"/>
      <c r="CK61" s="12"/>
      <c r="CL61" s="12"/>
      <c r="CM61" s="12"/>
      <c r="CN61" s="12"/>
      <c r="CO61" s="12"/>
      <c r="CP61" s="12"/>
      <c r="CQ61" s="12"/>
      <c r="CR61" s="12"/>
      <c r="CS61" s="12"/>
      <c r="CT61" s="12"/>
      <c r="CU61" s="12"/>
      <c r="CV61" s="12"/>
      <c r="CW61" s="12"/>
      <c r="CX61" s="12"/>
      <c r="CY61" s="12"/>
      <c r="CZ61" s="12"/>
      <c r="DA61" s="12"/>
      <c r="DB61" s="12"/>
      <c r="DC61" s="12"/>
      <c r="DD61" s="12"/>
      <c r="DE61" s="12"/>
      <c r="DF61" s="12"/>
      <c r="DG61" s="12"/>
      <c r="DH61" s="12"/>
      <c r="DI61" s="12"/>
      <c r="DJ61" s="12"/>
      <c r="DK61" s="12"/>
      <c r="DL61" s="12"/>
      <c r="DM61" s="12"/>
      <c r="DN61" s="12"/>
      <c r="DO61" s="12"/>
      <c r="DP61" s="12"/>
      <c r="DQ61" s="12"/>
      <c r="DR61" s="12"/>
      <c r="DS61" s="12"/>
      <c r="DT61" s="12"/>
      <c r="DU61" s="12"/>
      <c r="DV61" s="12"/>
      <c r="DW61" s="12"/>
      <c r="DX61" s="12"/>
      <c r="DY61" s="12"/>
      <c r="DZ61" s="12"/>
      <c r="EA61" s="12"/>
      <c r="EB61" s="12"/>
      <c r="EC61" s="12"/>
      <c r="ED61" s="12"/>
      <c r="EE61" s="12"/>
      <c r="EF61" s="12"/>
      <c r="EG61" s="12"/>
      <c r="EH61" s="12"/>
      <c r="EI61" s="12"/>
      <c r="EJ61" s="12"/>
      <c r="EK61" s="12"/>
      <c r="EL61" s="12"/>
      <c r="EM61" s="12"/>
      <c r="EN61" s="12"/>
      <c r="EO61" s="12"/>
      <c r="EP61" s="12"/>
    </row>
    <row r="62" spans="1:146" x14ac:dyDescent="0.25">
      <c r="A62" s="14"/>
      <c r="B62" s="14"/>
      <c r="C62" s="14"/>
      <c r="D62" s="15"/>
      <c r="E62" s="14"/>
      <c r="F62" s="14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  <c r="CV62" s="12"/>
      <c r="CW62" s="12"/>
      <c r="CX62" s="12"/>
      <c r="CY62" s="12"/>
      <c r="CZ62" s="12"/>
      <c r="DA62" s="12"/>
      <c r="DB62" s="12"/>
      <c r="DC62" s="12"/>
      <c r="DD62" s="12"/>
      <c r="DE62" s="12"/>
      <c r="DF62" s="12"/>
      <c r="DG62" s="12"/>
      <c r="DH62" s="12"/>
      <c r="DI62" s="12"/>
      <c r="DJ62" s="12"/>
      <c r="DK62" s="12"/>
      <c r="DL62" s="12"/>
      <c r="DM62" s="12"/>
      <c r="DN62" s="12"/>
      <c r="DO62" s="12"/>
      <c r="DP62" s="12"/>
      <c r="DQ62" s="12"/>
      <c r="DR62" s="12"/>
      <c r="DS62" s="12"/>
      <c r="DT62" s="12"/>
      <c r="DU62" s="12"/>
      <c r="DV62" s="12"/>
      <c r="DW62" s="12"/>
      <c r="DX62" s="12"/>
      <c r="DY62" s="12"/>
      <c r="DZ62" s="12"/>
      <c r="EA62" s="12"/>
      <c r="EB62" s="12"/>
      <c r="EC62" s="12"/>
      <c r="ED62" s="12"/>
      <c r="EE62" s="12"/>
      <c r="EF62" s="12"/>
      <c r="EG62" s="12"/>
      <c r="EH62" s="12"/>
      <c r="EI62" s="12"/>
      <c r="EJ62" s="12"/>
      <c r="EK62" s="12"/>
      <c r="EL62" s="12"/>
      <c r="EM62" s="12"/>
      <c r="EN62" s="12"/>
      <c r="EO62" s="12"/>
      <c r="EP62" s="12"/>
    </row>
    <row r="63" spans="1:146" x14ac:dyDescent="0.25">
      <c r="A63" s="14"/>
      <c r="B63" s="14"/>
      <c r="C63" s="14"/>
      <c r="D63" s="15"/>
      <c r="E63" s="14"/>
      <c r="F63" s="14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  <c r="CY63" s="12"/>
      <c r="CZ63" s="12"/>
      <c r="DA63" s="12"/>
      <c r="DB63" s="12"/>
      <c r="DC63" s="12"/>
      <c r="DD63" s="12"/>
      <c r="DE63" s="12"/>
      <c r="DF63" s="12"/>
      <c r="DG63" s="12"/>
      <c r="DH63" s="12"/>
      <c r="DI63" s="12"/>
      <c r="DJ63" s="12"/>
      <c r="DK63" s="12"/>
      <c r="DL63" s="12"/>
      <c r="DM63" s="12"/>
      <c r="DN63" s="12"/>
      <c r="DO63" s="12"/>
      <c r="DP63" s="12"/>
      <c r="DQ63" s="12"/>
      <c r="DR63" s="12"/>
      <c r="DS63" s="12"/>
      <c r="DT63" s="12"/>
      <c r="DU63" s="12"/>
      <c r="DV63" s="12"/>
      <c r="DW63" s="12"/>
      <c r="DX63" s="12"/>
      <c r="DY63" s="12"/>
      <c r="DZ63" s="12"/>
      <c r="EA63" s="12"/>
      <c r="EB63" s="12"/>
      <c r="EC63" s="12"/>
      <c r="ED63" s="12"/>
      <c r="EE63" s="12"/>
      <c r="EF63" s="12"/>
      <c r="EG63" s="12"/>
      <c r="EH63" s="12"/>
      <c r="EI63" s="12"/>
      <c r="EJ63" s="12"/>
      <c r="EK63" s="12"/>
      <c r="EL63" s="12"/>
      <c r="EM63" s="12"/>
      <c r="EN63" s="12"/>
      <c r="EO63" s="12"/>
      <c r="EP63" s="12"/>
    </row>
    <row r="64" spans="1:146" x14ac:dyDescent="0.25">
      <c r="A64" s="14"/>
      <c r="B64" s="14"/>
      <c r="C64" s="14"/>
      <c r="D64" s="15"/>
      <c r="E64" s="14"/>
      <c r="F64" s="14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</row>
    <row r="65" spans="1:146" x14ac:dyDescent="0.25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1"/>
      <c r="BQ65" s="11"/>
      <c r="BR65" s="11"/>
      <c r="BS65" s="11"/>
      <c r="BT65" s="11"/>
      <c r="BU65" s="11"/>
      <c r="BV65" s="11"/>
      <c r="BW65" s="11"/>
      <c r="BX65" s="11"/>
      <c r="BY65" s="11"/>
      <c r="BZ65" s="11"/>
      <c r="CA65" s="11"/>
      <c r="CB65" s="11"/>
      <c r="CC65" s="11"/>
      <c r="CD65" s="11"/>
      <c r="CE65" s="11"/>
      <c r="CF65" s="11"/>
      <c r="CG65" s="11"/>
      <c r="CH65" s="11"/>
      <c r="CI65" s="11"/>
      <c r="CJ65" s="11"/>
      <c r="CK65" s="11"/>
      <c r="CL65" s="11"/>
      <c r="CM65" s="11"/>
      <c r="CN65" s="11"/>
      <c r="CO65" s="11"/>
      <c r="CP65" s="11"/>
      <c r="CQ65" s="11"/>
      <c r="CR65" s="11"/>
      <c r="CS65" s="11"/>
      <c r="CT65" s="11"/>
      <c r="CU65" s="11"/>
      <c r="CV65" s="11"/>
      <c r="CW65" s="11"/>
      <c r="CX65" s="11"/>
      <c r="CY65" s="11"/>
      <c r="CZ65" s="11"/>
      <c r="DA65" s="11"/>
      <c r="DB65" s="11"/>
      <c r="DC65" s="11"/>
      <c r="DD65" s="11"/>
      <c r="DE65" s="11"/>
      <c r="DF65" s="11"/>
      <c r="DG65" s="11"/>
      <c r="DH65" s="11"/>
      <c r="DI65" s="11"/>
      <c r="DJ65" s="11"/>
      <c r="DK65" s="11"/>
      <c r="DL65" s="11"/>
      <c r="DM65" s="11"/>
      <c r="DN65" s="11"/>
      <c r="DO65" s="11"/>
      <c r="DP65" s="11"/>
      <c r="DQ65" s="11"/>
      <c r="DR65" s="11"/>
      <c r="DS65" s="11"/>
      <c r="DT65" s="11"/>
      <c r="DU65" s="11"/>
      <c r="DV65" s="11"/>
      <c r="DW65" s="11"/>
      <c r="DX65" s="11"/>
      <c r="DY65" s="11"/>
      <c r="DZ65" s="11"/>
      <c r="EA65" s="11"/>
      <c r="EB65" s="11"/>
      <c r="EC65" s="11"/>
      <c r="ED65" s="11"/>
      <c r="EE65" s="11"/>
      <c r="EF65" s="11"/>
      <c r="EG65" s="11"/>
      <c r="EH65" s="11"/>
      <c r="EI65" s="11"/>
      <c r="EJ65" s="11"/>
      <c r="EK65" s="11"/>
      <c r="EL65" s="11"/>
      <c r="EM65" s="11"/>
      <c r="EN65" s="11"/>
      <c r="EO65" s="11"/>
      <c r="EP65" s="11"/>
    </row>
    <row r="66" spans="1:146" x14ac:dyDescent="0.25">
      <c r="A66" s="14"/>
      <c r="B66" s="14"/>
      <c r="C66" s="14"/>
      <c r="D66" s="15"/>
      <c r="E66" s="14"/>
      <c r="F66" s="14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  <c r="CR66" s="12"/>
      <c r="CS66" s="12"/>
      <c r="CT66" s="12"/>
      <c r="CU66" s="12"/>
      <c r="CV66" s="12"/>
      <c r="CW66" s="12"/>
      <c r="CX66" s="12"/>
      <c r="CY66" s="12"/>
      <c r="CZ66" s="12"/>
      <c r="DA66" s="12"/>
      <c r="DB66" s="12"/>
      <c r="DC66" s="12"/>
      <c r="DD66" s="12"/>
      <c r="DE66" s="12"/>
      <c r="DF66" s="12"/>
      <c r="DG66" s="12"/>
      <c r="DH66" s="12"/>
      <c r="DI66" s="12"/>
      <c r="DJ66" s="12"/>
      <c r="DK66" s="12"/>
      <c r="DL66" s="12"/>
      <c r="DM66" s="12"/>
      <c r="DN66" s="12"/>
      <c r="DO66" s="12"/>
      <c r="DP66" s="12"/>
      <c r="DQ66" s="12"/>
      <c r="DR66" s="12"/>
      <c r="DS66" s="12"/>
      <c r="DT66" s="12"/>
      <c r="DU66" s="12"/>
      <c r="DV66" s="12"/>
      <c r="DW66" s="12"/>
      <c r="DX66" s="12"/>
      <c r="DY66" s="12"/>
      <c r="DZ66" s="12"/>
      <c r="EA66" s="12"/>
      <c r="EB66" s="12"/>
      <c r="EC66" s="12"/>
      <c r="ED66" s="12"/>
      <c r="EE66" s="12"/>
      <c r="EF66" s="12"/>
      <c r="EG66" s="12"/>
      <c r="EH66" s="12"/>
      <c r="EI66" s="12"/>
      <c r="EJ66" s="12"/>
      <c r="EK66" s="12"/>
      <c r="EL66" s="12"/>
      <c r="EM66" s="12"/>
      <c r="EN66" s="12"/>
      <c r="EO66" s="12"/>
      <c r="EP66" s="12"/>
    </row>
    <row r="67" spans="1:146" x14ac:dyDescent="0.25">
      <c r="A67" s="14"/>
      <c r="B67" s="14"/>
      <c r="C67" s="14"/>
      <c r="D67" s="15"/>
      <c r="E67" s="14"/>
      <c r="F67" s="14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  <c r="CV67" s="12"/>
      <c r="CW67" s="12"/>
      <c r="CX67" s="12"/>
      <c r="CY67" s="12"/>
      <c r="CZ67" s="12"/>
      <c r="DA67" s="12"/>
      <c r="DB67" s="12"/>
      <c r="DC67" s="12"/>
      <c r="DD67" s="12"/>
      <c r="DE67" s="12"/>
      <c r="DF67" s="12"/>
      <c r="DG67" s="12"/>
      <c r="DH67" s="12"/>
      <c r="DI67" s="12"/>
      <c r="DJ67" s="12"/>
      <c r="DK67" s="12"/>
      <c r="DL67" s="12"/>
      <c r="DM67" s="12"/>
      <c r="DN67" s="12"/>
      <c r="DO67" s="12"/>
      <c r="DP67" s="12"/>
      <c r="DQ67" s="12"/>
      <c r="DR67" s="12"/>
      <c r="DS67" s="12"/>
      <c r="DT67" s="12"/>
      <c r="DU67" s="12"/>
      <c r="DV67" s="12"/>
      <c r="DW67" s="12"/>
      <c r="DX67" s="12"/>
      <c r="DY67" s="12"/>
      <c r="DZ67" s="12"/>
      <c r="EA67" s="12"/>
      <c r="EB67" s="12"/>
      <c r="EC67" s="12"/>
      <c r="ED67" s="12"/>
      <c r="EE67" s="12"/>
      <c r="EF67" s="12"/>
      <c r="EG67" s="12"/>
      <c r="EH67" s="12"/>
      <c r="EI67" s="12"/>
      <c r="EJ67" s="12"/>
      <c r="EK67" s="12"/>
      <c r="EL67" s="12"/>
      <c r="EM67" s="12"/>
      <c r="EN67" s="12"/>
      <c r="EO67" s="12"/>
      <c r="EP67" s="12"/>
    </row>
    <row r="68" spans="1:146" x14ac:dyDescent="0.25">
      <c r="A68" s="14"/>
      <c r="B68" s="14"/>
      <c r="C68" s="14"/>
      <c r="D68" s="15"/>
      <c r="E68" s="14"/>
      <c r="F68" s="14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  <c r="CR68" s="12"/>
      <c r="CS68" s="12"/>
      <c r="CT68" s="12"/>
      <c r="CU68" s="12"/>
      <c r="CV68" s="12"/>
      <c r="CW68" s="12"/>
      <c r="CX68" s="12"/>
      <c r="CY68" s="12"/>
      <c r="CZ68" s="12"/>
      <c r="DA68" s="12"/>
      <c r="DB68" s="12"/>
      <c r="DC68" s="12"/>
      <c r="DD68" s="12"/>
      <c r="DE68" s="12"/>
      <c r="DF68" s="12"/>
      <c r="DG68" s="12"/>
      <c r="DH68" s="12"/>
      <c r="DI68" s="12"/>
      <c r="DJ68" s="12"/>
      <c r="DK68" s="12"/>
      <c r="DL68" s="12"/>
      <c r="DM68" s="12"/>
      <c r="DN68" s="12"/>
      <c r="DO68" s="12"/>
      <c r="DP68" s="12"/>
      <c r="DQ68" s="12"/>
      <c r="DR68" s="12"/>
      <c r="DS68" s="12"/>
      <c r="DT68" s="12"/>
      <c r="DU68" s="12"/>
      <c r="DV68" s="12"/>
      <c r="DW68" s="12"/>
      <c r="DX68" s="12"/>
      <c r="DY68" s="12"/>
      <c r="DZ68" s="12"/>
      <c r="EA68" s="12"/>
      <c r="EB68" s="12"/>
      <c r="EC68" s="12"/>
      <c r="ED68" s="12"/>
      <c r="EE68" s="12"/>
      <c r="EF68" s="12"/>
      <c r="EG68" s="12"/>
      <c r="EH68" s="12"/>
      <c r="EI68" s="12"/>
      <c r="EJ68" s="12"/>
      <c r="EK68" s="12"/>
      <c r="EL68" s="12"/>
      <c r="EM68" s="12"/>
      <c r="EN68" s="12"/>
      <c r="EO68" s="12"/>
      <c r="EP68" s="12"/>
    </row>
    <row r="69" spans="1:146" x14ac:dyDescent="0.25">
      <c r="A69" s="14"/>
      <c r="B69" s="14"/>
      <c r="C69" s="14"/>
      <c r="D69" s="15"/>
      <c r="E69" s="14"/>
      <c r="F69" s="14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  <c r="CV69" s="12"/>
      <c r="CW69" s="12"/>
      <c r="CX69" s="12"/>
      <c r="CY69" s="12"/>
      <c r="CZ69" s="12"/>
      <c r="DA69" s="12"/>
      <c r="DB69" s="12"/>
      <c r="DC69" s="12"/>
      <c r="DD69" s="12"/>
      <c r="DE69" s="12"/>
      <c r="DF69" s="12"/>
      <c r="DG69" s="12"/>
      <c r="DH69" s="12"/>
      <c r="DI69" s="12"/>
      <c r="DJ69" s="12"/>
      <c r="DK69" s="12"/>
      <c r="DL69" s="12"/>
      <c r="DM69" s="12"/>
      <c r="DN69" s="12"/>
      <c r="DO69" s="12"/>
      <c r="DP69" s="12"/>
      <c r="DQ69" s="12"/>
      <c r="DR69" s="12"/>
      <c r="DS69" s="12"/>
      <c r="DT69" s="12"/>
      <c r="DU69" s="12"/>
      <c r="DV69" s="12"/>
      <c r="DW69" s="12"/>
      <c r="DX69" s="12"/>
      <c r="DY69" s="12"/>
      <c r="DZ69" s="12"/>
      <c r="EA69" s="12"/>
      <c r="EB69" s="12"/>
      <c r="EC69" s="12"/>
      <c r="ED69" s="12"/>
      <c r="EE69" s="12"/>
      <c r="EF69" s="12"/>
      <c r="EG69" s="12"/>
      <c r="EH69" s="12"/>
      <c r="EI69" s="12"/>
      <c r="EJ69" s="12"/>
      <c r="EK69" s="12"/>
      <c r="EL69" s="12"/>
      <c r="EM69" s="12"/>
      <c r="EN69" s="12"/>
      <c r="EO69" s="12"/>
      <c r="EP69" s="12"/>
    </row>
    <row r="70" spans="1:146" x14ac:dyDescent="0.25">
      <c r="A70" s="14"/>
      <c r="B70" s="14"/>
      <c r="C70" s="14"/>
      <c r="D70" s="15"/>
      <c r="E70" s="14"/>
      <c r="F70" s="14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CV70" s="12"/>
      <c r="CW70" s="12"/>
      <c r="CX70" s="12"/>
      <c r="CY70" s="12"/>
      <c r="CZ70" s="12"/>
      <c r="DA70" s="12"/>
      <c r="DB70" s="12"/>
      <c r="DC70" s="12"/>
      <c r="DD70" s="12"/>
      <c r="DE70" s="12"/>
      <c r="DF70" s="12"/>
      <c r="DG70" s="12"/>
      <c r="DH70" s="12"/>
      <c r="DI70" s="12"/>
      <c r="DJ70" s="12"/>
      <c r="DK70" s="12"/>
      <c r="DL70" s="12"/>
      <c r="DM70" s="12"/>
      <c r="DN70" s="12"/>
      <c r="DO70" s="12"/>
      <c r="DP70" s="12"/>
      <c r="DQ70" s="12"/>
      <c r="DR70" s="12"/>
      <c r="DS70" s="12"/>
      <c r="DT70" s="12"/>
      <c r="DU70" s="12"/>
      <c r="DV70" s="12"/>
      <c r="DW70" s="12"/>
      <c r="DX70" s="12"/>
      <c r="DY70" s="12"/>
      <c r="DZ70" s="12"/>
      <c r="EA70" s="12"/>
      <c r="EB70" s="12"/>
      <c r="EC70" s="12"/>
      <c r="ED70" s="12"/>
      <c r="EE70" s="12"/>
      <c r="EF70" s="12"/>
      <c r="EG70" s="12"/>
      <c r="EH70" s="12"/>
      <c r="EI70" s="12"/>
      <c r="EJ70" s="12"/>
      <c r="EK70" s="12"/>
      <c r="EL70" s="12"/>
      <c r="EM70" s="12"/>
      <c r="EN70" s="12"/>
      <c r="EO70" s="12"/>
      <c r="EP70" s="12"/>
    </row>
    <row r="71" spans="1:146" x14ac:dyDescent="0.25">
      <c r="A71" s="14"/>
      <c r="B71" s="14"/>
      <c r="C71" s="14"/>
      <c r="D71" s="15"/>
      <c r="E71" s="14"/>
      <c r="F71" s="14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2"/>
      <c r="BQ71" s="12"/>
      <c r="BR71" s="12"/>
      <c r="BS71" s="12"/>
      <c r="BT71" s="12"/>
      <c r="BU71" s="12"/>
      <c r="BV71" s="12"/>
      <c r="BW71" s="12"/>
      <c r="BX71" s="12"/>
      <c r="BY71" s="12"/>
      <c r="BZ71" s="12"/>
      <c r="CA71" s="12"/>
      <c r="CB71" s="12"/>
      <c r="CC71" s="12"/>
      <c r="CD71" s="12"/>
      <c r="CE71" s="12"/>
      <c r="CF71" s="12"/>
      <c r="CG71" s="12"/>
      <c r="CH71" s="12"/>
      <c r="CI71" s="12"/>
      <c r="CJ71" s="12"/>
      <c r="CK71" s="12"/>
      <c r="CL71" s="12"/>
      <c r="CM71" s="12"/>
      <c r="CN71" s="12"/>
      <c r="CO71" s="12"/>
      <c r="CP71" s="12"/>
      <c r="CQ71" s="12"/>
      <c r="CR71" s="12"/>
      <c r="CS71" s="12"/>
      <c r="CT71" s="12"/>
      <c r="CU71" s="12"/>
      <c r="CV71" s="12"/>
      <c r="CW71" s="12"/>
      <c r="CX71" s="12"/>
      <c r="CY71" s="12"/>
      <c r="CZ71" s="12"/>
      <c r="DA71" s="12"/>
      <c r="DB71" s="12"/>
      <c r="DC71" s="12"/>
      <c r="DD71" s="12"/>
      <c r="DE71" s="12"/>
      <c r="DF71" s="12"/>
      <c r="DG71" s="12"/>
      <c r="DH71" s="12"/>
      <c r="DI71" s="12"/>
      <c r="DJ71" s="12"/>
      <c r="DK71" s="12"/>
      <c r="DL71" s="12"/>
      <c r="DM71" s="12"/>
      <c r="DN71" s="12"/>
      <c r="DO71" s="12"/>
      <c r="DP71" s="12"/>
      <c r="DQ71" s="12"/>
      <c r="DR71" s="12"/>
      <c r="DS71" s="12"/>
      <c r="DT71" s="12"/>
      <c r="DU71" s="12"/>
      <c r="DV71" s="12"/>
      <c r="DW71" s="12"/>
      <c r="DX71" s="12"/>
      <c r="DY71" s="12"/>
      <c r="DZ71" s="12"/>
      <c r="EA71" s="12"/>
      <c r="EB71" s="12"/>
      <c r="EC71" s="12"/>
      <c r="ED71" s="12"/>
      <c r="EE71" s="12"/>
      <c r="EF71" s="12"/>
      <c r="EG71" s="12"/>
      <c r="EH71" s="12"/>
      <c r="EI71" s="12"/>
      <c r="EJ71" s="12"/>
      <c r="EK71" s="12"/>
      <c r="EL71" s="12"/>
      <c r="EM71" s="12"/>
      <c r="EN71" s="12"/>
      <c r="EO71" s="12"/>
      <c r="EP71" s="12"/>
    </row>
    <row r="72" spans="1:146" x14ac:dyDescent="0.25">
      <c r="A72" s="14"/>
      <c r="B72" s="14"/>
      <c r="C72" s="14"/>
      <c r="D72" s="15"/>
      <c r="E72" s="14"/>
      <c r="F72" s="14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2"/>
      <c r="BQ72" s="12"/>
      <c r="BR72" s="12"/>
      <c r="BS72" s="12"/>
      <c r="BT72" s="12"/>
      <c r="BU72" s="12"/>
      <c r="BV72" s="12"/>
      <c r="BW72" s="12"/>
      <c r="BX72" s="12"/>
      <c r="BY72" s="12"/>
      <c r="BZ72" s="12"/>
      <c r="CA72" s="12"/>
      <c r="CB72" s="12"/>
      <c r="CC72" s="12"/>
      <c r="CD72" s="12"/>
      <c r="CE72" s="12"/>
      <c r="CF72" s="12"/>
      <c r="CG72" s="12"/>
      <c r="CH72" s="12"/>
      <c r="CI72" s="12"/>
      <c r="CJ72" s="12"/>
      <c r="CK72" s="12"/>
      <c r="CL72" s="12"/>
      <c r="CM72" s="12"/>
      <c r="CN72" s="12"/>
      <c r="CO72" s="12"/>
      <c r="CP72" s="12"/>
      <c r="CQ72" s="12"/>
      <c r="CR72" s="12"/>
      <c r="CS72" s="12"/>
      <c r="CT72" s="12"/>
      <c r="CU72" s="12"/>
      <c r="CV72" s="12"/>
      <c r="CW72" s="12"/>
      <c r="CX72" s="12"/>
      <c r="CY72" s="12"/>
      <c r="CZ72" s="12"/>
      <c r="DA72" s="12"/>
      <c r="DB72" s="12"/>
      <c r="DC72" s="12"/>
      <c r="DD72" s="12"/>
      <c r="DE72" s="12"/>
      <c r="DF72" s="12"/>
      <c r="DG72" s="12"/>
      <c r="DH72" s="12"/>
      <c r="DI72" s="12"/>
      <c r="DJ72" s="12"/>
      <c r="DK72" s="12"/>
      <c r="DL72" s="12"/>
      <c r="DM72" s="12"/>
      <c r="DN72" s="12"/>
      <c r="DO72" s="12"/>
      <c r="DP72" s="12"/>
      <c r="DQ72" s="12"/>
      <c r="DR72" s="12"/>
      <c r="DS72" s="12"/>
      <c r="DT72" s="12"/>
      <c r="DU72" s="12"/>
      <c r="DV72" s="12"/>
      <c r="DW72" s="12"/>
      <c r="DX72" s="12"/>
      <c r="DY72" s="12"/>
      <c r="DZ72" s="12"/>
      <c r="EA72" s="12"/>
      <c r="EB72" s="12"/>
      <c r="EC72" s="12"/>
      <c r="ED72" s="12"/>
      <c r="EE72" s="12"/>
      <c r="EF72" s="12"/>
      <c r="EG72" s="12"/>
      <c r="EH72" s="12"/>
      <c r="EI72" s="12"/>
      <c r="EJ72" s="12"/>
      <c r="EK72" s="12"/>
      <c r="EL72" s="12"/>
      <c r="EM72" s="12"/>
      <c r="EN72" s="12"/>
      <c r="EO72" s="12"/>
      <c r="EP72" s="12"/>
    </row>
    <row r="73" spans="1:146" x14ac:dyDescent="0.25">
      <c r="A73" s="14"/>
      <c r="B73" s="14"/>
      <c r="C73" s="14"/>
      <c r="D73" s="15"/>
      <c r="E73" s="14"/>
      <c r="F73" s="14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  <c r="CI73" s="12"/>
      <c r="CJ73" s="12"/>
      <c r="CK73" s="12"/>
      <c r="CL73" s="12"/>
      <c r="CM73" s="12"/>
      <c r="CN73" s="12"/>
      <c r="CO73" s="12"/>
      <c r="CP73" s="12"/>
      <c r="CQ73" s="12"/>
      <c r="CR73" s="12"/>
      <c r="CS73" s="12"/>
      <c r="CT73" s="12"/>
      <c r="CU73" s="12"/>
      <c r="CV73" s="12"/>
      <c r="CW73" s="12"/>
      <c r="CX73" s="12"/>
      <c r="CY73" s="12"/>
      <c r="CZ73" s="12"/>
      <c r="DA73" s="12"/>
      <c r="DB73" s="12"/>
      <c r="DC73" s="12"/>
      <c r="DD73" s="12"/>
      <c r="DE73" s="12"/>
      <c r="DF73" s="12"/>
      <c r="DG73" s="12"/>
      <c r="DH73" s="12"/>
      <c r="DI73" s="12"/>
      <c r="DJ73" s="12"/>
      <c r="DK73" s="12"/>
      <c r="DL73" s="12"/>
      <c r="DM73" s="12"/>
      <c r="DN73" s="12"/>
      <c r="DO73" s="12"/>
      <c r="DP73" s="12"/>
      <c r="DQ73" s="12"/>
      <c r="DR73" s="12"/>
      <c r="DS73" s="12"/>
      <c r="DT73" s="12"/>
      <c r="DU73" s="12"/>
      <c r="DV73" s="12"/>
      <c r="DW73" s="12"/>
      <c r="DX73" s="12"/>
      <c r="DY73" s="12"/>
      <c r="DZ73" s="12"/>
      <c r="EA73" s="12"/>
      <c r="EB73" s="12"/>
      <c r="EC73" s="12"/>
      <c r="ED73" s="12"/>
      <c r="EE73" s="12"/>
      <c r="EF73" s="12"/>
      <c r="EG73" s="12"/>
      <c r="EH73" s="12"/>
      <c r="EI73" s="12"/>
      <c r="EJ73" s="12"/>
      <c r="EK73" s="12"/>
      <c r="EL73" s="12"/>
      <c r="EM73" s="12"/>
      <c r="EN73" s="12"/>
      <c r="EO73" s="12"/>
      <c r="EP73" s="12"/>
    </row>
    <row r="74" spans="1:146" x14ac:dyDescent="0.25">
      <c r="A74" s="14"/>
      <c r="B74" s="14"/>
      <c r="C74" s="14"/>
      <c r="D74" s="15"/>
      <c r="E74" s="14"/>
      <c r="F74" s="14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  <c r="CR74" s="12"/>
      <c r="CS74" s="12"/>
      <c r="CT74" s="12"/>
      <c r="CU74" s="12"/>
      <c r="CV74" s="12"/>
      <c r="CW74" s="12"/>
      <c r="CX74" s="12"/>
      <c r="CY74" s="12"/>
      <c r="CZ74" s="12"/>
      <c r="DA74" s="12"/>
      <c r="DB74" s="12"/>
      <c r="DC74" s="12"/>
      <c r="DD74" s="12"/>
      <c r="DE74" s="12"/>
      <c r="DF74" s="12"/>
      <c r="DG74" s="12"/>
      <c r="DH74" s="12"/>
      <c r="DI74" s="12"/>
      <c r="DJ74" s="12"/>
      <c r="DK74" s="12"/>
      <c r="DL74" s="12"/>
      <c r="DM74" s="12"/>
      <c r="DN74" s="12"/>
      <c r="DO74" s="12"/>
      <c r="DP74" s="12"/>
      <c r="DQ74" s="12"/>
      <c r="DR74" s="12"/>
      <c r="DS74" s="12"/>
      <c r="DT74" s="12"/>
      <c r="DU74" s="12"/>
      <c r="DV74" s="12"/>
      <c r="DW74" s="12"/>
      <c r="DX74" s="12"/>
      <c r="DY74" s="12"/>
      <c r="DZ74" s="12"/>
      <c r="EA74" s="12"/>
      <c r="EB74" s="12"/>
      <c r="EC74" s="12"/>
      <c r="ED74" s="12"/>
      <c r="EE74" s="12"/>
      <c r="EF74" s="12"/>
      <c r="EG74" s="12"/>
      <c r="EH74" s="12"/>
      <c r="EI74" s="12"/>
      <c r="EJ74" s="12"/>
      <c r="EK74" s="12"/>
      <c r="EL74" s="12"/>
      <c r="EM74" s="12"/>
      <c r="EN74" s="12"/>
      <c r="EO74" s="12"/>
      <c r="EP74" s="12"/>
    </row>
    <row r="75" spans="1:146" x14ac:dyDescent="0.25">
      <c r="A75" s="14"/>
      <c r="B75" s="14"/>
      <c r="C75" s="14"/>
      <c r="D75" s="15"/>
      <c r="E75" s="14"/>
      <c r="F75" s="14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2"/>
      <c r="BQ75" s="12"/>
      <c r="BR75" s="12"/>
      <c r="BS75" s="12"/>
      <c r="BT75" s="12"/>
      <c r="BU75" s="12"/>
      <c r="BV75" s="12"/>
      <c r="BW75" s="12"/>
      <c r="BX75" s="12"/>
      <c r="BY75" s="12"/>
      <c r="BZ75" s="12"/>
      <c r="CA75" s="12"/>
      <c r="CB75" s="12"/>
      <c r="CC75" s="12"/>
      <c r="CD75" s="12"/>
      <c r="CE75" s="12"/>
      <c r="CF75" s="12"/>
      <c r="CG75" s="12"/>
      <c r="CH75" s="12"/>
      <c r="CI75" s="12"/>
      <c r="CJ75" s="12"/>
      <c r="CK75" s="12"/>
      <c r="CL75" s="12"/>
      <c r="CM75" s="12"/>
      <c r="CN75" s="12"/>
      <c r="CO75" s="12"/>
      <c r="CP75" s="12"/>
      <c r="CQ75" s="12"/>
      <c r="CR75" s="12"/>
      <c r="CS75" s="12"/>
      <c r="CT75" s="12"/>
      <c r="CU75" s="12"/>
      <c r="CV75" s="12"/>
      <c r="CW75" s="12"/>
      <c r="CX75" s="12"/>
      <c r="CY75" s="12"/>
      <c r="CZ75" s="12"/>
      <c r="DA75" s="12"/>
      <c r="DB75" s="12"/>
      <c r="DC75" s="12"/>
      <c r="DD75" s="12"/>
      <c r="DE75" s="12"/>
      <c r="DF75" s="12"/>
      <c r="DG75" s="12"/>
      <c r="DH75" s="12"/>
      <c r="DI75" s="12"/>
      <c r="DJ75" s="12"/>
      <c r="DK75" s="12"/>
      <c r="DL75" s="12"/>
      <c r="DM75" s="12"/>
      <c r="DN75" s="12"/>
      <c r="DO75" s="12"/>
      <c r="DP75" s="12"/>
      <c r="DQ75" s="12"/>
      <c r="DR75" s="12"/>
      <c r="DS75" s="12"/>
      <c r="DT75" s="12"/>
      <c r="DU75" s="12"/>
      <c r="DV75" s="12"/>
      <c r="DW75" s="12"/>
      <c r="DX75" s="12"/>
      <c r="DY75" s="12"/>
      <c r="DZ75" s="12"/>
      <c r="EA75" s="12"/>
      <c r="EB75" s="12"/>
      <c r="EC75" s="12"/>
      <c r="ED75" s="12"/>
      <c r="EE75" s="12"/>
      <c r="EF75" s="12"/>
      <c r="EG75" s="12"/>
      <c r="EH75" s="12"/>
      <c r="EI75" s="12"/>
      <c r="EJ75" s="12"/>
      <c r="EK75" s="12"/>
      <c r="EL75" s="12"/>
      <c r="EM75" s="12"/>
      <c r="EN75" s="12"/>
      <c r="EO75" s="12"/>
      <c r="EP75" s="12"/>
    </row>
    <row r="76" spans="1:146" x14ac:dyDescent="0.25">
      <c r="A76" s="14"/>
      <c r="B76" s="14"/>
      <c r="C76" s="14"/>
      <c r="D76" s="15"/>
      <c r="E76" s="14"/>
      <c r="F76" s="14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2"/>
      <c r="BQ76" s="12"/>
      <c r="BR76" s="12"/>
      <c r="BS76" s="12"/>
      <c r="BT76" s="12"/>
      <c r="BU76" s="12"/>
      <c r="BV76" s="12"/>
      <c r="BW76" s="12"/>
      <c r="BX76" s="12"/>
      <c r="BY76" s="12"/>
      <c r="BZ76" s="12"/>
      <c r="CA76" s="12"/>
      <c r="CB76" s="12"/>
      <c r="CC76" s="12"/>
      <c r="CD76" s="12"/>
      <c r="CE76" s="12"/>
      <c r="CF76" s="12"/>
      <c r="CG76" s="12"/>
      <c r="CH76" s="12"/>
      <c r="CI76" s="12"/>
      <c r="CJ76" s="12"/>
      <c r="CK76" s="12"/>
      <c r="CL76" s="12"/>
      <c r="CM76" s="12"/>
      <c r="CN76" s="12"/>
      <c r="CO76" s="12"/>
      <c r="CP76" s="12"/>
      <c r="CQ76" s="12"/>
      <c r="CR76" s="12"/>
      <c r="CS76" s="12"/>
      <c r="CT76" s="12"/>
      <c r="CU76" s="12"/>
      <c r="CV76" s="12"/>
      <c r="CW76" s="12"/>
      <c r="CX76" s="12"/>
      <c r="CY76" s="12"/>
      <c r="CZ76" s="12"/>
      <c r="DA76" s="12"/>
      <c r="DB76" s="12"/>
      <c r="DC76" s="12"/>
      <c r="DD76" s="12"/>
      <c r="DE76" s="12"/>
      <c r="DF76" s="12"/>
      <c r="DG76" s="12"/>
      <c r="DH76" s="12"/>
      <c r="DI76" s="12"/>
      <c r="DJ76" s="12"/>
      <c r="DK76" s="12"/>
      <c r="DL76" s="12"/>
      <c r="DM76" s="12"/>
      <c r="DN76" s="12"/>
      <c r="DO76" s="12"/>
      <c r="DP76" s="12"/>
      <c r="DQ76" s="12"/>
      <c r="DR76" s="12"/>
      <c r="DS76" s="12"/>
      <c r="DT76" s="12"/>
      <c r="DU76" s="12"/>
      <c r="DV76" s="12"/>
      <c r="DW76" s="12"/>
      <c r="DX76" s="12"/>
      <c r="DY76" s="12"/>
      <c r="DZ76" s="12"/>
      <c r="EA76" s="12"/>
      <c r="EB76" s="12"/>
      <c r="EC76" s="12"/>
      <c r="ED76" s="12"/>
      <c r="EE76" s="12"/>
      <c r="EF76" s="12"/>
      <c r="EG76" s="12"/>
      <c r="EH76" s="12"/>
      <c r="EI76" s="12"/>
      <c r="EJ76" s="12"/>
      <c r="EK76" s="12"/>
      <c r="EL76" s="12"/>
      <c r="EM76" s="12"/>
      <c r="EN76" s="12"/>
      <c r="EO76" s="12"/>
      <c r="EP76" s="12"/>
    </row>
    <row r="77" spans="1:146" x14ac:dyDescent="0.25">
      <c r="A77" s="14"/>
      <c r="B77" s="14"/>
      <c r="C77" s="14"/>
      <c r="D77" s="15"/>
      <c r="E77" s="14"/>
      <c r="F77" s="14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  <c r="BM77" s="15"/>
      <c r="BN77" s="15"/>
      <c r="BO77" s="15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  <c r="CR77" s="12"/>
      <c r="CS77" s="12"/>
      <c r="CT77" s="12"/>
      <c r="CU77" s="12"/>
      <c r="CV77" s="12"/>
      <c r="CW77" s="12"/>
      <c r="CX77" s="12"/>
      <c r="CY77" s="12"/>
      <c r="CZ77" s="12"/>
      <c r="DA77" s="12"/>
      <c r="DB77" s="12"/>
      <c r="DC77" s="12"/>
      <c r="DD77" s="12"/>
      <c r="DE77" s="12"/>
      <c r="DF77" s="12"/>
      <c r="DG77" s="12"/>
      <c r="DH77" s="12"/>
      <c r="DI77" s="12"/>
      <c r="DJ77" s="12"/>
      <c r="DK77" s="12"/>
      <c r="DL77" s="12"/>
      <c r="DM77" s="12"/>
      <c r="DN77" s="12"/>
      <c r="DO77" s="12"/>
      <c r="DP77" s="12"/>
      <c r="DQ77" s="12"/>
      <c r="DR77" s="12"/>
      <c r="DS77" s="12"/>
      <c r="DT77" s="12"/>
      <c r="DU77" s="12"/>
      <c r="DV77" s="12"/>
      <c r="DW77" s="12"/>
      <c r="DX77" s="12"/>
      <c r="DY77" s="12"/>
      <c r="DZ77" s="12"/>
      <c r="EA77" s="12"/>
      <c r="EB77" s="12"/>
      <c r="EC77" s="12"/>
      <c r="ED77" s="12"/>
      <c r="EE77" s="12"/>
      <c r="EF77" s="12"/>
      <c r="EG77" s="12"/>
      <c r="EH77" s="12"/>
      <c r="EI77" s="12"/>
      <c r="EJ77" s="12"/>
      <c r="EK77" s="12"/>
      <c r="EL77" s="12"/>
      <c r="EM77" s="12"/>
      <c r="EN77" s="12"/>
      <c r="EO77" s="12"/>
      <c r="EP77" s="12"/>
    </row>
    <row r="78" spans="1:146" x14ac:dyDescent="0.25">
      <c r="A78" s="14"/>
      <c r="B78" s="14"/>
      <c r="C78" s="14"/>
      <c r="D78" s="15"/>
      <c r="E78" s="14"/>
      <c r="F78" s="14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  <c r="BM78" s="15"/>
      <c r="BN78" s="15"/>
      <c r="BO78" s="15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  <c r="CV78" s="12"/>
      <c r="CW78" s="12"/>
      <c r="CX78" s="12"/>
      <c r="CY78" s="12"/>
      <c r="CZ78" s="12"/>
      <c r="DA78" s="12"/>
      <c r="DB78" s="12"/>
      <c r="DC78" s="12"/>
      <c r="DD78" s="12"/>
      <c r="DE78" s="12"/>
      <c r="DF78" s="12"/>
      <c r="DG78" s="12"/>
      <c r="DH78" s="12"/>
      <c r="DI78" s="12"/>
      <c r="DJ78" s="12"/>
      <c r="DK78" s="12"/>
      <c r="DL78" s="12"/>
      <c r="DM78" s="12"/>
      <c r="DN78" s="12"/>
      <c r="DO78" s="12"/>
      <c r="DP78" s="12"/>
      <c r="DQ78" s="12"/>
      <c r="DR78" s="12"/>
      <c r="DS78" s="12"/>
      <c r="DT78" s="12"/>
      <c r="DU78" s="12"/>
      <c r="DV78" s="12"/>
      <c r="DW78" s="12"/>
      <c r="DX78" s="12"/>
      <c r="DY78" s="12"/>
      <c r="DZ78" s="12"/>
      <c r="EA78" s="12"/>
      <c r="EB78" s="12"/>
      <c r="EC78" s="12"/>
      <c r="ED78" s="12"/>
      <c r="EE78" s="12"/>
      <c r="EF78" s="12"/>
      <c r="EG78" s="12"/>
      <c r="EH78" s="12"/>
      <c r="EI78" s="12"/>
      <c r="EJ78" s="12"/>
      <c r="EK78" s="12"/>
      <c r="EL78" s="12"/>
      <c r="EM78" s="12"/>
      <c r="EN78" s="12"/>
      <c r="EO78" s="12"/>
      <c r="EP78" s="12"/>
    </row>
    <row r="79" spans="1:146" x14ac:dyDescent="0.25">
      <c r="A79" s="14"/>
      <c r="B79" s="14"/>
      <c r="C79" s="14"/>
      <c r="D79" s="15"/>
      <c r="E79" s="14"/>
      <c r="F79" s="14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2"/>
      <c r="BQ79" s="12"/>
      <c r="BR79" s="12"/>
      <c r="BS79" s="12"/>
      <c r="BT79" s="12"/>
      <c r="BU79" s="12"/>
      <c r="BV79" s="12"/>
      <c r="BW79" s="12"/>
      <c r="BX79" s="12"/>
      <c r="BY79" s="12"/>
      <c r="BZ79" s="12"/>
      <c r="CA79" s="12"/>
      <c r="CB79" s="12"/>
      <c r="CC79" s="12"/>
      <c r="CD79" s="12"/>
      <c r="CE79" s="12"/>
      <c r="CF79" s="12"/>
      <c r="CG79" s="12"/>
      <c r="CH79" s="12"/>
      <c r="CI79" s="12"/>
      <c r="CJ79" s="12"/>
      <c r="CK79" s="12"/>
      <c r="CL79" s="12"/>
      <c r="CM79" s="12"/>
      <c r="CN79" s="12"/>
      <c r="CO79" s="12"/>
      <c r="CP79" s="12"/>
      <c r="CQ79" s="12"/>
      <c r="CR79" s="12"/>
      <c r="CS79" s="12"/>
      <c r="CT79" s="12"/>
      <c r="CU79" s="12"/>
      <c r="CV79" s="12"/>
      <c r="CW79" s="12"/>
      <c r="CX79" s="12"/>
      <c r="CY79" s="12"/>
      <c r="CZ79" s="12"/>
      <c r="DA79" s="12"/>
      <c r="DB79" s="12"/>
      <c r="DC79" s="12"/>
      <c r="DD79" s="12"/>
      <c r="DE79" s="12"/>
      <c r="DF79" s="12"/>
      <c r="DG79" s="12"/>
      <c r="DH79" s="12"/>
      <c r="DI79" s="12"/>
      <c r="DJ79" s="12"/>
      <c r="DK79" s="12"/>
      <c r="DL79" s="12"/>
      <c r="DM79" s="12"/>
      <c r="DN79" s="12"/>
      <c r="DO79" s="12"/>
      <c r="DP79" s="12"/>
      <c r="DQ79" s="12"/>
      <c r="DR79" s="12"/>
      <c r="DS79" s="12"/>
      <c r="DT79" s="12"/>
      <c r="DU79" s="12"/>
      <c r="DV79" s="12"/>
      <c r="DW79" s="12"/>
      <c r="DX79" s="12"/>
      <c r="DY79" s="12"/>
      <c r="DZ79" s="12"/>
      <c r="EA79" s="12"/>
      <c r="EB79" s="12"/>
      <c r="EC79" s="12"/>
      <c r="ED79" s="12"/>
      <c r="EE79" s="12"/>
      <c r="EF79" s="12"/>
      <c r="EG79" s="12"/>
      <c r="EH79" s="12"/>
      <c r="EI79" s="12"/>
      <c r="EJ79" s="12"/>
      <c r="EK79" s="12"/>
      <c r="EL79" s="12"/>
      <c r="EM79" s="12"/>
      <c r="EN79" s="12"/>
      <c r="EO79" s="12"/>
      <c r="EP79" s="12"/>
    </row>
    <row r="80" spans="1:146" x14ac:dyDescent="0.25">
      <c r="A80" s="14"/>
      <c r="B80" s="14"/>
      <c r="C80" s="14"/>
      <c r="D80" s="15"/>
      <c r="E80" s="14"/>
      <c r="F80" s="14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2"/>
      <c r="BQ80" s="12"/>
      <c r="BR80" s="12"/>
      <c r="BS80" s="12"/>
      <c r="BT80" s="12"/>
      <c r="BU80" s="12"/>
      <c r="BV80" s="12"/>
      <c r="BW80" s="12"/>
      <c r="BX80" s="12"/>
      <c r="BY80" s="12"/>
      <c r="BZ80" s="12"/>
      <c r="CA80" s="12"/>
      <c r="CB80" s="12"/>
      <c r="CC80" s="12"/>
      <c r="CD80" s="12"/>
      <c r="CE80" s="12"/>
      <c r="CF80" s="12"/>
      <c r="CG80" s="12"/>
      <c r="CH80" s="12"/>
      <c r="CI80" s="12"/>
      <c r="CJ80" s="12"/>
      <c r="CK80" s="12"/>
      <c r="CL80" s="12"/>
      <c r="CM80" s="12"/>
      <c r="CN80" s="12"/>
      <c r="CO80" s="12"/>
      <c r="CP80" s="12"/>
      <c r="CQ80" s="12"/>
      <c r="CR80" s="12"/>
      <c r="CS80" s="12"/>
      <c r="CT80" s="12"/>
      <c r="CU80" s="12"/>
      <c r="CV80" s="12"/>
      <c r="CW80" s="12"/>
      <c r="CX80" s="12"/>
      <c r="CY80" s="12"/>
      <c r="CZ80" s="12"/>
      <c r="DA80" s="12"/>
      <c r="DB80" s="12"/>
      <c r="DC80" s="12"/>
      <c r="DD80" s="12"/>
      <c r="DE80" s="12"/>
      <c r="DF80" s="12"/>
      <c r="DG80" s="12"/>
      <c r="DH80" s="12"/>
      <c r="DI80" s="12"/>
      <c r="DJ80" s="12"/>
      <c r="DK80" s="12"/>
      <c r="DL80" s="12"/>
      <c r="DM80" s="12"/>
      <c r="DN80" s="12"/>
      <c r="DO80" s="12"/>
      <c r="DP80" s="12"/>
      <c r="DQ80" s="12"/>
      <c r="DR80" s="12"/>
      <c r="DS80" s="12"/>
      <c r="DT80" s="12"/>
      <c r="DU80" s="12"/>
      <c r="DV80" s="12"/>
      <c r="DW80" s="12"/>
      <c r="DX80" s="12"/>
      <c r="DY80" s="12"/>
      <c r="DZ80" s="12"/>
      <c r="EA80" s="12"/>
      <c r="EB80" s="12"/>
      <c r="EC80" s="12"/>
      <c r="ED80" s="12"/>
      <c r="EE80" s="12"/>
      <c r="EF80" s="12"/>
      <c r="EG80" s="12"/>
      <c r="EH80" s="12"/>
      <c r="EI80" s="12"/>
      <c r="EJ80" s="12"/>
      <c r="EK80" s="12"/>
      <c r="EL80" s="12"/>
      <c r="EM80" s="12"/>
      <c r="EN80" s="12"/>
      <c r="EO80" s="12"/>
      <c r="EP80" s="12"/>
    </row>
    <row r="81" spans="1:146" x14ac:dyDescent="0.25">
      <c r="A81" s="14"/>
      <c r="B81" s="14"/>
      <c r="C81" s="14"/>
      <c r="D81" s="15"/>
      <c r="E81" s="14"/>
      <c r="F81" s="14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  <c r="BM81" s="15"/>
      <c r="BN81" s="15"/>
      <c r="BO81" s="15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  <c r="CC81" s="12"/>
      <c r="CD81" s="12"/>
      <c r="CE81" s="12"/>
      <c r="CF81" s="12"/>
      <c r="CG81" s="12"/>
      <c r="CH81" s="12"/>
      <c r="CI81" s="12"/>
      <c r="CJ81" s="12"/>
      <c r="CK81" s="12"/>
      <c r="CL81" s="12"/>
      <c r="CM81" s="12"/>
      <c r="CN81" s="12"/>
      <c r="CO81" s="12"/>
      <c r="CP81" s="12"/>
      <c r="CQ81" s="12"/>
      <c r="CR81" s="12"/>
      <c r="CS81" s="12"/>
      <c r="CT81" s="12"/>
      <c r="CU81" s="12"/>
      <c r="CV81" s="12"/>
      <c r="CW81" s="12"/>
      <c r="CX81" s="12"/>
      <c r="CY81" s="12"/>
      <c r="CZ81" s="12"/>
      <c r="DA81" s="12"/>
      <c r="DB81" s="12"/>
      <c r="DC81" s="12"/>
      <c r="DD81" s="12"/>
      <c r="DE81" s="12"/>
      <c r="DF81" s="12"/>
      <c r="DG81" s="12"/>
      <c r="DH81" s="12"/>
      <c r="DI81" s="12"/>
      <c r="DJ81" s="12"/>
      <c r="DK81" s="12"/>
      <c r="DL81" s="12"/>
      <c r="DM81" s="12"/>
      <c r="DN81" s="12"/>
      <c r="DO81" s="12"/>
      <c r="DP81" s="12"/>
      <c r="DQ81" s="12"/>
      <c r="DR81" s="12"/>
      <c r="DS81" s="12"/>
      <c r="DT81" s="12"/>
      <c r="DU81" s="12"/>
      <c r="DV81" s="12"/>
      <c r="DW81" s="12"/>
      <c r="DX81" s="12"/>
      <c r="DY81" s="12"/>
      <c r="DZ81" s="12"/>
      <c r="EA81" s="12"/>
      <c r="EB81" s="12"/>
      <c r="EC81" s="12"/>
      <c r="ED81" s="12"/>
      <c r="EE81" s="12"/>
      <c r="EF81" s="12"/>
      <c r="EG81" s="12"/>
      <c r="EH81" s="12"/>
      <c r="EI81" s="12"/>
      <c r="EJ81" s="12"/>
      <c r="EK81" s="12"/>
      <c r="EL81" s="12"/>
      <c r="EM81" s="12"/>
      <c r="EN81" s="12"/>
      <c r="EO81" s="12"/>
      <c r="EP81" s="12"/>
    </row>
    <row r="82" spans="1:146" x14ac:dyDescent="0.25">
      <c r="A82" s="14"/>
      <c r="B82" s="14"/>
      <c r="C82" s="14"/>
      <c r="D82" s="15"/>
      <c r="E82" s="14"/>
      <c r="F82" s="14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  <c r="CE82" s="12"/>
      <c r="CF82" s="12"/>
      <c r="CG82" s="12"/>
      <c r="CH82" s="12"/>
      <c r="CI82" s="12"/>
      <c r="CJ82" s="12"/>
      <c r="CK82" s="12"/>
      <c r="CL82" s="12"/>
      <c r="CM82" s="12"/>
      <c r="CN82" s="12"/>
      <c r="CO82" s="12"/>
      <c r="CP82" s="12"/>
      <c r="CQ82" s="12"/>
      <c r="CR82" s="12"/>
      <c r="CS82" s="12"/>
      <c r="CT82" s="12"/>
      <c r="CU82" s="12"/>
      <c r="CV82" s="12"/>
      <c r="CW82" s="12"/>
      <c r="CX82" s="12"/>
      <c r="CY82" s="12"/>
      <c r="CZ82" s="12"/>
      <c r="DA82" s="12"/>
      <c r="DB82" s="12"/>
      <c r="DC82" s="12"/>
      <c r="DD82" s="12"/>
      <c r="DE82" s="12"/>
      <c r="DF82" s="12"/>
      <c r="DG82" s="12"/>
      <c r="DH82" s="12"/>
      <c r="DI82" s="12"/>
      <c r="DJ82" s="12"/>
      <c r="DK82" s="12"/>
      <c r="DL82" s="12"/>
      <c r="DM82" s="12"/>
      <c r="DN82" s="12"/>
      <c r="DO82" s="12"/>
      <c r="DP82" s="12"/>
      <c r="DQ82" s="12"/>
      <c r="DR82" s="12"/>
      <c r="DS82" s="12"/>
      <c r="DT82" s="12"/>
      <c r="DU82" s="12"/>
      <c r="DV82" s="12"/>
      <c r="DW82" s="12"/>
      <c r="DX82" s="12"/>
      <c r="DY82" s="12"/>
      <c r="DZ82" s="12"/>
      <c r="EA82" s="12"/>
      <c r="EB82" s="12"/>
      <c r="EC82" s="12"/>
      <c r="ED82" s="12"/>
      <c r="EE82" s="12"/>
      <c r="EF82" s="12"/>
      <c r="EG82" s="12"/>
      <c r="EH82" s="12"/>
      <c r="EI82" s="12"/>
      <c r="EJ82" s="12"/>
      <c r="EK82" s="12"/>
      <c r="EL82" s="12"/>
      <c r="EM82" s="12"/>
      <c r="EN82" s="12"/>
      <c r="EO82" s="12"/>
      <c r="EP82" s="12"/>
    </row>
    <row r="83" spans="1:146" x14ac:dyDescent="0.25">
      <c r="A83" s="14"/>
      <c r="B83" s="14"/>
      <c r="C83" s="14"/>
      <c r="D83" s="15"/>
      <c r="E83" s="14"/>
      <c r="F83" s="14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  <c r="CE83" s="12"/>
      <c r="CF83" s="12"/>
      <c r="CG83" s="12"/>
      <c r="CH83" s="12"/>
      <c r="CI83" s="12"/>
      <c r="CJ83" s="12"/>
      <c r="CK83" s="12"/>
      <c r="CL83" s="12"/>
      <c r="CM83" s="12"/>
      <c r="CN83" s="12"/>
      <c r="CO83" s="12"/>
      <c r="CP83" s="12"/>
      <c r="CQ83" s="12"/>
      <c r="CR83" s="12"/>
      <c r="CS83" s="12"/>
      <c r="CT83" s="12"/>
      <c r="CU83" s="12"/>
      <c r="CV83" s="12"/>
      <c r="CW83" s="12"/>
      <c r="CX83" s="12"/>
      <c r="CY83" s="12"/>
      <c r="CZ83" s="12"/>
      <c r="DA83" s="12"/>
      <c r="DB83" s="12"/>
      <c r="DC83" s="12"/>
      <c r="DD83" s="12"/>
      <c r="DE83" s="12"/>
      <c r="DF83" s="12"/>
      <c r="DG83" s="12"/>
      <c r="DH83" s="12"/>
      <c r="DI83" s="12"/>
      <c r="DJ83" s="12"/>
      <c r="DK83" s="12"/>
      <c r="DL83" s="12"/>
      <c r="DM83" s="12"/>
      <c r="DN83" s="12"/>
      <c r="DO83" s="12"/>
      <c r="DP83" s="12"/>
      <c r="DQ83" s="12"/>
      <c r="DR83" s="12"/>
      <c r="DS83" s="12"/>
      <c r="DT83" s="12"/>
      <c r="DU83" s="12"/>
      <c r="DV83" s="12"/>
      <c r="DW83" s="12"/>
      <c r="DX83" s="12"/>
      <c r="DY83" s="12"/>
      <c r="DZ83" s="12"/>
      <c r="EA83" s="12"/>
      <c r="EB83" s="12"/>
      <c r="EC83" s="12"/>
      <c r="ED83" s="12"/>
      <c r="EE83" s="12"/>
      <c r="EF83" s="12"/>
      <c r="EG83" s="12"/>
      <c r="EH83" s="12"/>
      <c r="EI83" s="12"/>
      <c r="EJ83" s="12"/>
      <c r="EK83" s="12"/>
      <c r="EL83" s="12"/>
      <c r="EM83" s="12"/>
      <c r="EN83" s="12"/>
      <c r="EO83" s="12"/>
      <c r="EP83" s="12"/>
    </row>
    <row r="84" spans="1:146" x14ac:dyDescent="0.25">
      <c r="A84" s="14"/>
      <c r="B84" s="14"/>
      <c r="C84" s="14"/>
      <c r="D84" s="15"/>
      <c r="E84" s="14"/>
      <c r="F84" s="14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2"/>
      <c r="CC84" s="12"/>
      <c r="CD84" s="12"/>
      <c r="CE84" s="12"/>
      <c r="CF84" s="12"/>
      <c r="CG84" s="12"/>
      <c r="CH84" s="12"/>
      <c r="CI84" s="12"/>
      <c r="CJ84" s="12"/>
      <c r="CK84" s="12"/>
      <c r="CL84" s="12"/>
      <c r="CM84" s="12"/>
      <c r="CN84" s="12"/>
      <c r="CO84" s="12"/>
      <c r="CP84" s="12"/>
      <c r="CQ84" s="12"/>
      <c r="CR84" s="12"/>
      <c r="CS84" s="12"/>
      <c r="CT84" s="12"/>
      <c r="CU84" s="12"/>
      <c r="CV84" s="12"/>
      <c r="CW84" s="12"/>
      <c r="CX84" s="12"/>
      <c r="CY84" s="12"/>
      <c r="CZ84" s="12"/>
      <c r="DA84" s="12"/>
      <c r="DB84" s="12"/>
      <c r="DC84" s="12"/>
      <c r="DD84" s="12"/>
      <c r="DE84" s="12"/>
      <c r="DF84" s="12"/>
      <c r="DG84" s="12"/>
      <c r="DH84" s="12"/>
      <c r="DI84" s="12"/>
      <c r="DJ84" s="12"/>
      <c r="DK84" s="12"/>
      <c r="DL84" s="12"/>
      <c r="DM84" s="12"/>
      <c r="DN84" s="12"/>
      <c r="DO84" s="12"/>
      <c r="DP84" s="12"/>
      <c r="DQ84" s="12"/>
      <c r="DR84" s="12"/>
      <c r="DS84" s="12"/>
      <c r="DT84" s="12"/>
      <c r="DU84" s="12"/>
      <c r="DV84" s="12"/>
      <c r="DW84" s="12"/>
      <c r="DX84" s="12"/>
      <c r="DY84" s="12"/>
      <c r="DZ84" s="12"/>
      <c r="EA84" s="12"/>
      <c r="EB84" s="12"/>
      <c r="EC84" s="12"/>
      <c r="ED84" s="12"/>
      <c r="EE84" s="12"/>
      <c r="EF84" s="12"/>
      <c r="EG84" s="12"/>
      <c r="EH84" s="12"/>
      <c r="EI84" s="12"/>
      <c r="EJ84" s="12"/>
      <c r="EK84" s="12"/>
      <c r="EL84" s="12"/>
      <c r="EM84" s="12"/>
      <c r="EN84" s="12"/>
      <c r="EO84" s="12"/>
      <c r="EP84" s="12"/>
    </row>
    <row r="85" spans="1:146" x14ac:dyDescent="0.25">
      <c r="A85" s="14"/>
      <c r="B85" s="14"/>
      <c r="C85" s="14"/>
      <c r="D85" s="15"/>
      <c r="E85" s="14"/>
      <c r="F85" s="14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  <c r="CD85" s="12"/>
      <c r="CE85" s="12"/>
      <c r="CF85" s="12"/>
      <c r="CG85" s="12"/>
      <c r="CH85" s="12"/>
      <c r="CI85" s="12"/>
      <c r="CJ85" s="12"/>
      <c r="CK85" s="12"/>
      <c r="CL85" s="12"/>
      <c r="CM85" s="12"/>
      <c r="CN85" s="12"/>
      <c r="CO85" s="12"/>
      <c r="CP85" s="12"/>
      <c r="CQ85" s="12"/>
      <c r="CR85" s="12"/>
      <c r="CS85" s="12"/>
      <c r="CT85" s="12"/>
      <c r="CU85" s="12"/>
      <c r="CV85" s="12"/>
      <c r="CW85" s="12"/>
      <c r="CX85" s="12"/>
      <c r="CY85" s="12"/>
      <c r="CZ85" s="12"/>
      <c r="DA85" s="12"/>
      <c r="DB85" s="12"/>
      <c r="DC85" s="12"/>
      <c r="DD85" s="12"/>
      <c r="DE85" s="12"/>
      <c r="DF85" s="12"/>
      <c r="DG85" s="12"/>
      <c r="DH85" s="12"/>
      <c r="DI85" s="12"/>
      <c r="DJ85" s="12"/>
      <c r="DK85" s="12"/>
      <c r="DL85" s="12"/>
      <c r="DM85" s="12"/>
      <c r="DN85" s="12"/>
      <c r="DO85" s="12"/>
      <c r="DP85" s="12"/>
      <c r="DQ85" s="12"/>
      <c r="DR85" s="12"/>
      <c r="DS85" s="12"/>
      <c r="DT85" s="12"/>
      <c r="DU85" s="12"/>
      <c r="DV85" s="12"/>
      <c r="DW85" s="12"/>
      <c r="DX85" s="12"/>
      <c r="DY85" s="12"/>
      <c r="DZ85" s="12"/>
      <c r="EA85" s="12"/>
      <c r="EB85" s="12"/>
      <c r="EC85" s="12"/>
      <c r="ED85" s="12"/>
      <c r="EE85" s="12"/>
      <c r="EF85" s="12"/>
      <c r="EG85" s="12"/>
      <c r="EH85" s="12"/>
      <c r="EI85" s="12"/>
      <c r="EJ85" s="12"/>
      <c r="EK85" s="12"/>
      <c r="EL85" s="12"/>
      <c r="EM85" s="12"/>
      <c r="EN85" s="12"/>
      <c r="EO85" s="12"/>
      <c r="EP85" s="12"/>
    </row>
    <row r="86" spans="1:146" x14ac:dyDescent="0.25">
      <c r="A86" s="14"/>
      <c r="B86" s="14"/>
      <c r="C86" s="14"/>
      <c r="D86" s="15"/>
      <c r="E86" s="14"/>
      <c r="F86" s="14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/>
      <c r="CQ86" s="12"/>
      <c r="CR86" s="12"/>
      <c r="CS86" s="12"/>
      <c r="CT86" s="12"/>
      <c r="CU86" s="12"/>
      <c r="CV86" s="12"/>
      <c r="CW86" s="12"/>
      <c r="CX86" s="12"/>
      <c r="CY86" s="12"/>
      <c r="CZ86" s="12"/>
      <c r="DA86" s="12"/>
      <c r="DB86" s="12"/>
      <c r="DC86" s="12"/>
      <c r="DD86" s="12"/>
      <c r="DE86" s="12"/>
      <c r="DF86" s="12"/>
      <c r="DG86" s="12"/>
      <c r="DH86" s="12"/>
      <c r="DI86" s="12"/>
      <c r="DJ86" s="12"/>
      <c r="DK86" s="12"/>
      <c r="DL86" s="12"/>
      <c r="DM86" s="12"/>
      <c r="DN86" s="12"/>
      <c r="DO86" s="12"/>
      <c r="DP86" s="12"/>
      <c r="DQ86" s="12"/>
      <c r="DR86" s="12"/>
      <c r="DS86" s="12"/>
      <c r="DT86" s="12"/>
      <c r="DU86" s="12"/>
      <c r="DV86" s="12"/>
      <c r="DW86" s="12"/>
      <c r="DX86" s="12"/>
      <c r="DY86" s="12"/>
      <c r="DZ86" s="12"/>
      <c r="EA86" s="12"/>
      <c r="EB86" s="12"/>
      <c r="EC86" s="12"/>
      <c r="ED86" s="12"/>
      <c r="EE86" s="12"/>
      <c r="EF86" s="12"/>
      <c r="EG86" s="12"/>
      <c r="EH86" s="12"/>
      <c r="EI86" s="12"/>
      <c r="EJ86" s="12"/>
      <c r="EK86" s="12"/>
      <c r="EL86" s="12"/>
      <c r="EM86" s="12"/>
      <c r="EN86" s="12"/>
      <c r="EO86" s="12"/>
      <c r="EP86" s="12"/>
    </row>
    <row r="87" spans="1:146" x14ac:dyDescent="0.25">
      <c r="A87" s="14"/>
      <c r="B87" s="14"/>
      <c r="C87" s="14"/>
      <c r="D87" s="15"/>
      <c r="E87" s="14"/>
      <c r="F87" s="14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  <c r="CR87" s="12"/>
      <c r="CS87" s="12"/>
      <c r="CT87" s="12"/>
      <c r="CU87" s="12"/>
      <c r="CV87" s="12"/>
      <c r="CW87" s="12"/>
      <c r="CX87" s="12"/>
      <c r="CY87" s="12"/>
      <c r="CZ87" s="12"/>
      <c r="DA87" s="12"/>
      <c r="DB87" s="12"/>
      <c r="DC87" s="12"/>
      <c r="DD87" s="12"/>
      <c r="DE87" s="12"/>
      <c r="DF87" s="12"/>
      <c r="DG87" s="12"/>
      <c r="DH87" s="12"/>
      <c r="DI87" s="12"/>
      <c r="DJ87" s="12"/>
      <c r="DK87" s="12"/>
      <c r="DL87" s="12"/>
      <c r="DM87" s="12"/>
      <c r="DN87" s="12"/>
      <c r="DO87" s="12"/>
      <c r="DP87" s="12"/>
      <c r="DQ87" s="12"/>
      <c r="DR87" s="12"/>
      <c r="DS87" s="12"/>
      <c r="DT87" s="12"/>
      <c r="DU87" s="12"/>
      <c r="DV87" s="12"/>
      <c r="DW87" s="12"/>
      <c r="DX87" s="12"/>
      <c r="DY87" s="12"/>
      <c r="DZ87" s="12"/>
      <c r="EA87" s="12"/>
      <c r="EB87" s="12"/>
      <c r="EC87" s="12"/>
      <c r="ED87" s="12"/>
      <c r="EE87" s="12"/>
      <c r="EF87" s="12"/>
      <c r="EG87" s="12"/>
      <c r="EH87" s="12"/>
      <c r="EI87" s="12"/>
      <c r="EJ87" s="12"/>
      <c r="EK87" s="12"/>
      <c r="EL87" s="12"/>
      <c r="EM87" s="12"/>
      <c r="EN87" s="12"/>
      <c r="EO87" s="12"/>
      <c r="EP87" s="12"/>
    </row>
    <row r="88" spans="1:146" x14ac:dyDescent="0.25">
      <c r="A88" s="14"/>
      <c r="B88" s="14"/>
      <c r="C88" s="14"/>
      <c r="D88" s="15"/>
      <c r="E88" s="14"/>
      <c r="F88" s="14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  <c r="BM88" s="15"/>
      <c r="BN88" s="15"/>
      <c r="BO88" s="15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  <c r="CY88" s="12"/>
      <c r="CZ88" s="12"/>
      <c r="DA88" s="12"/>
      <c r="DB88" s="12"/>
      <c r="DC88" s="12"/>
      <c r="DD88" s="12"/>
      <c r="DE88" s="12"/>
      <c r="DF88" s="12"/>
      <c r="DG88" s="12"/>
      <c r="DH88" s="12"/>
      <c r="DI88" s="12"/>
      <c r="DJ88" s="12"/>
      <c r="DK88" s="12"/>
      <c r="DL88" s="12"/>
      <c r="DM88" s="12"/>
      <c r="DN88" s="12"/>
      <c r="DO88" s="12"/>
      <c r="DP88" s="12"/>
      <c r="DQ88" s="12"/>
      <c r="DR88" s="12"/>
      <c r="DS88" s="12"/>
      <c r="DT88" s="12"/>
      <c r="DU88" s="12"/>
      <c r="DV88" s="12"/>
      <c r="DW88" s="12"/>
      <c r="DX88" s="12"/>
      <c r="DY88" s="12"/>
      <c r="DZ88" s="12"/>
      <c r="EA88" s="12"/>
      <c r="EB88" s="12"/>
      <c r="EC88" s="12"/>
      <c r="ED88" s="12"/>
      <c r="EE88" s="12"/>
      <c r="EF88" s="12"/>
      <c r="EG88" s="12"/>
      <c r="EH88" s="12"/>
      <c r="EI88" s="12"/>
      <c r="EJ88" s="12"/>
      <c r="EK88" s="12"/>
      <c r="EL88" s="12"/>
      <c r="EM88" s="12"/>
      <c r="EN88" s="12"/>
      <c r="EO88" s="12"/>
      <c r="EP88" s="12"/>
    </row>
    <row r="89" spans="1:146" x14ac:dyDescent="0.25">
      <c r="A89" s="14"/>
      <c r="B89" s="14"/>
      <c r="C89" s="14"/>
      <c r="D89" s="15"/>
      <c r="E89" s="14"/>
      <c r="F89" s="14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2"/>
      <c r="BQ89" s="12"/>
      <c r="BR89" s="12"/>
      <c r="BS89" s="12"/>
      <c r="BT89" s="12"/>
      <c r="BU89" s="12"/>
      <c r="BV89" s="12"/>
      <c r="BW89" s="12"/>
      <c r="BX89" s="12"/>
      <c r="BY89" s="12"/>
      <c r="BZ89" s="12"/>
      <c r="CA89" s="12"/>
      <c r="CB89" s="12"/>
      <c r="CC89" s="12"/>
      <c r="CD89" s="12"/>
      <c r="CE89" s="12"/>
      <c r="CF89" s="12"/>
      <c r="CG89" s="12"/>
      <c r="CH89" s="12"/>
      <c r="CI89" s="12"/>
      <c r="CJ89" s="12"/>
      <c r="CK89" s="12"/>
      <c r="CL89" s="12"/>
      <c r="CM89" s="12"/>
      <c r="CN89" s="12"/>
      <c r="CO89" s="12"/>
      <c r="CP89" s="12"/>
      <c r="CQ89" s="12"/>
      <c r="CR89" s="12"/>
      <c r="CS89" s="12"/>
      <c r="CT89" s="12"/>
      <c r="CU89" s="12"/>
      <c r="CV89" s="12"/>
      <c r="CW89" s="12"/>
      <c r="CX89" s="12"/>
      <c r="CY89" s="12"/>
      <c r="CZ89" s="12"/>
      <c r="DA89" s="12"/>
      <c r="DB89" s="12"/>
      <c r="DC89" s="12"/>
      <c r="DD89" s="12"/>
      <c r="DE89" s="12"/>
      <c r="DF89" s="12"/>
      <c r="DG89" s="12"/>
      <c r="DH89" s="12"/>
      <c r="DI89" s="12"/>
      <c r="DJ89" s="12"/>
      <c r="DK89" s="12"/>
      <c r="DL89" s="12"/>
      <c r="DM89" s="12"/>
      <c r="DN89" s="12"/>
      <c r="DO89" s="12"/>
      <c r="DP89" s="12"/>
      <c r="DQ89" s="12"/>
      <c r="DR89" s="12"/>
      <c r="DS89" s="12"/>
      <c r="DT89" s="12"/>
      <c r="DU89" s="12"/>
      <c r="DV89" s="12"/>
      <c r="DW89" s="12"/>
      <c r="DX89" s="12"/>
      <c r="DY89" s="12"/>
      <c r="DZ89" s="12"/>
      <c r="EA89" s="12"/>
      <c r="EB89" s="12"/>
      <c r="EC89" s="12"/>
      <c r="ED89" s="12"/>
      <c r="EE89" s="12"/>
      <c r="EF89" s="12"/>
      <c r="EG89" s="12"/>
      <c r="EH89" s="12"/>
      <c r="EI89" s="12"/>
      <c r="EJ89" s="12"/>
      <c r="EK89" s="12"/>
      <c r="EL89" s="12"/>
      <c r="EM89" s="12"/>
      <c r="EN89" s="12"/>
      <c r="EO89" s="12"/>
      <c r="EP89" s="12"/>
    </row>
    <row r="90" spans="1:146" x14ac:dyDescent="0.25">
      <c r="A90" s="14"/>
      <c r="B90" s="14"/>
      <c r="C90" s="14"/>
      <c r="D90" s="15"/>
      <c r="E90" s="14"/>
      <c r="F90" s="14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2"/>
      <c r="BQ90" s="12"/>
      <c r="BR90" s="12"/>
      <c r="BS90" s="12"/>
      <c r="BT90" s="12"/>
      <c r="BU90" s="12"/>
      <c r="BV90" s="12"/>
      <c r="BW90" s="12"/>
      <c r="BX90" s="12"/>
      <c r="BY90" s="12"/>
      <c r="BZ90" s="12"/>
      <c r="CA90" s="12"/>
      <c r="CB90" s="12"/>
      <c r="CC90" s="12"/>
      <c r="CD90" s="12"/>
      <c r="CE90" s="12"/>
      <c r="CF90" s="12"/>
      <c r="CG90" s="12"/>
      <c r="CH90" s="12"/>
      <c r="CI90" s="12"/>
      <c r="CJ90" s="12"/>
      <c r="CK90" s="12"/>
      <c r="CL90" s="12"/>
      <c r="CM90" s="12"/>
      <c r="CN90" s="12"/>
      <c r="CO90" s="12"/>
      <c r="CP90" s="12"/>
      <c r="CQ90" s="12"/>
      <c r="CR90" s="12"/>
      <c r="CS90" s="12"/>
      <c r="CT90" s="12"/>
      <c r="CU90" s="12"/>
      <c r="CV90" s="12"/>
      <c r="CW90" s="12"/>
      <c r="CX90" s="12"/>
      <c r="CY90" s="12"/>
      <c r="CZ90" s="12"/>
      <c r="DA90" s="12"/>
      <c r="DB90" s="12"/>
      <c r="DC90" s="12"/>
      <c r="DD90" s="12"/>
      <c r="DE90" s="12"/>
      <c r="DF90" s="12"/>
      <c r="DG90" s="12"/>
      <c r="DH90" s="12"/>
      <c r="DI90" s="12"/>
      <c r="DJ90" s="12"/>
      <c r="DK90" s="12"/>
      <c r="DL90" s="12"/>
      <c r="DM90" s="12"/>
      <c r="DN90" s="12"/>
      <c r="DO90" s="12"/>
      <c r="DP90" s="12"/>
      <c r="DQ90" s="12"/>
      <c r="DR90" s="12"/>
      <c r="DS90" s="12"/>
      <c r="DT90" s="12"/>
      <c r="DU90" s="12"/>
      <c r="DV90" s="12"/>
      <c r="DW90" s="12"/>
      <c r="DX90" s="12"/>
      <c r="DY90" s="12"/>
      <c r="DZ90" s="12"/>
      <c r="EA90" s="12"/>
      <c r="EB90" s="12"/>
      <c r="EC90" s="12"/>
      <c r="ED90" s="12"/>
      <c r="EE90" s="12"/>
      <c r="EF90" s="12"/>
      <c r="EG90" s="12"/>
      <c r="EH90" s="12"/>
      <c r="EI90" s="12"/>
      <c r="EJ90" s="12"/>
      <c r="EK90" s="12"/>
      <c r="EL90" s="12"/>
      <c r="EM90" s="12"/>
      <c r="EN90" s="12"/>
      <c r="EO90" s="12"/>
      <c r="EP90" s="12"/>
    </row>
    <row r="91" spans="1:146" x14ac:dyDescent="0.25">
      <c r="A91" s="14"/>
      <c r="B91" s="14"/>
      <c r="C91" s="14"/>
      <c r="D91" s="15"/>
      <c r="E91" s="14"/>
      <c r="F91" s="14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  <c r="BM91" s="15"/>
      <c r="BN91" s="15"/>
      <c r="BO91" s="15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2"/>
      <c r="CP91" s="12"/>
      <c r="CQ91" s="12"/>
      <c r="CR91" s="12"/>
      <c r="CS91" s="12"/>
      <c r="CT91" s="12"/>
      <c r="CU91" s="12"/>
      <c r="CV91" s="12"/>
      <c r="CW91" s="12"/>
      <c r="CX91" s="12"/>
      <c r="CY91" s="12"/>
      <c r="CZ91" s="12"/>
      <c r="DA91" s="12"/>
      <c r="DB91" s="12"/>
      <c r="DC91" s="12"/>
      <c r="DD91" s="12"/>
      <c r="DE91" s="12"/>
      <c r="DF91" s="12"/>
      <c r="DG91" s="12"/>
      <c r="DH91" s="12"/>
      <c r="DI91" s="12"/>
      <c r="DJ91" s="12"/>
      <c r="DK91" s="12"/>
      <c r="DL91" s="12"/>
      <c r="DM91" s="12"/>
      <c r="DN91" s="12"/>
      <c r="DO91" s="12"/>
      <c r="DP91" s="12"/>
      <c r="DQ91" s="12"/>
      <c r="DR91" s="12"/>
      <c r="DS91" s="12"/>
      <c r="DT91" s="12"/>
      <c r="DU91" s="12"/>
      <c r="DV91" s="12"/>
      <c r="DW91" s="12"/>
      <c r="DX91" s="12"/>
      <c r="DY91" s="12"/>
      <c r="DZ91" s="12"/>
      <c r="EA91" s="12"/>
      <c r="EB91" s="12"/>
      <c r="EC91" s="12"/>
      <c r="ED91" s="12"/>
      <c r="EE91" s="12"/>
      <c r="EF91" s="12"/>
      <c r="EG91" s="12"/>
      <c r="EH91" s="12"/>
      <c r="EI91" s="12"/>
      <c r="EJ91" s="12"/>
      <c r="EK91" s="12"/>
      <c r="EL91" s="12"/>
      <c r="EM91" s="12"/>
      <c r="EN91" s="12"/>
      <c r="EO91" s="12"/>
      <c r="EP91" s="12"/>
    </row>
    <row r="92" spans="1:146" x14ac:dyDescent="0.25">
      <c r="A92" s="14"/>
      <c r="B92" s="14"/>
      <c r="C92" s="14"/>
      <c r="D92" s="15"/>
      <c r="E92" s="14"/>
      <c r="F92" s="14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  <c r="BM92" s="15"/>
      <c r="BN92" s="15"/>
      <c r="BO92" s="15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  <c r="CR92" s="12"/>
      <c r="CS92" s="12"/>
      <c r="CT92" s="12"/>
      <c r="CU92" s="12"/>
      <c r="CV92" s="12"/>
      <c r="CW92" s="12"/>
      <c r="CX92" s="12"/>
      <c r="CY92" s="12"/>
      <c r="CZ92" s="12"/>
      <c r="DA92" s="12"/>
      <c r="DB92" s="12"/>
      <c r="DC92" s="12"/>
      <c r="DD92" s="12"/>
      <c r="DE92" s="12"/>
      <c r="DF92" s="12"/>
      <c r="DG92" s="12"/>
      <c r="DH92" s="12"/>
      <c r="DI92" s="12"/>
      <c r="DJ92" s="12"/>
      <c r="DK92" s="12"/>
      <c r="DL92" s="12"/>
      <c r="DM92" s="12"/>
      <c r="DN92" s="12"/>
      <c r="DO92" s="12"/>
      <c r="DP92" s="12"/>
      <c r="DQ92" s="12"/>
      <c r="DR92" s="12"/>
      <c r="DS92" s="12"/>
      <c r="DT92" s="12"/>
      <c r="DU92" s="12"/>
      <c r="DV92" s="12"/>
      <c r="DW92" s="12"/>
      <c r="DX92" s="12"/>
      <c r="DY92" s="12"/>
      <c r="DZ92" s="12"/>
      <c r="EA92" s="12"/>
      <c r="EB92" s="12"/>
      <c r="EC92" s="12"/>
      <c r="ED92" s="12"/>
      <c r="EE92" s="12"/>
      <c r="EF92" s="12"/>
      <c r="EG92" s="12"/>
      <c r="EH92" s="12"/>
      <c r="EI92" s="12"/>
      <c r="EJ92" s="12"/>
      <c r="EK92" s="12"/>
      <c r="EL92" s="12"/>
      <c r="EM92" s="12"/>
      <c r="EN92" s="12"/>
      <c r="EO92" s="12"/>
      <c r="EP92" s="12"/>
    </row>
    <row r="93" spans="1:146" x14ac:dyDescent="0.25">
      <c r="A93" s="14"/>
      <c r="B93" s="14"/>
      <c r="C93" s="14"/>
      <c r="D93" s="15"/>
      <c r="E93" s="14"/>
      <c r="F93" s="14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12"/>
      <c r="CE93" s="12"/>
      <c r="CF93" s="12"/>
      <c r="CG93" s="12"/>
      <c r="CH93" s="12"/>
      <c r="CI93" s="12"/>
      <c r="CJ93" s="12"/>
      <c r="CK93" s="12"/>
      <c r="CL93" s="12"/>
      <c r="CM93" s="12"/>
      <c r="CN93" s="12"/>
      <c r="CO93" s="12"/>
      <c r="CP93" s="12"/>
      <c r="CQ93" s="12"/>
      <c r="CR93" s="12"/>
      <c r="CS93" s="12"/>
      <c r="CT93" s="12"/>
      <c r="CU93" s="12"/>
      <c r="CV93" s="12"/>
      <c r="CW93" s="12"/>
      <c r="CX93" s="12"/>
      <c r="CY93" s="12"/>
      <c r="CZ93" s="12"/>
      <c r="DA93" s="12"/>
      <c r="DB93" s="12"/>
      <c r="DC93" s="12"/>
      <c r="DD93" s="12"/>
      <c r="DE93" s="12"/>
      <c r="DF93" s="12"/>
      <c r="DG93" s="12"/>
      <c r="DH93" s="12"/>
      <c r="DI93" s="12"/>
      <c r="DJ93" s="12"/>
      <c r="DK93" s="12"/>
      <c r="DL93" s="12"/>
      <c r="DM93" s="12"/>
      <c r="DN93" s="12"/>
      <c r="DO93" s="12"/>
      <c r="DP93" s="12"/>
      <c r="DQ93" s="12"/>
      <c r="DR93" s="12"/>
      <c r="DS93" s="12"/>
      <c r="DT93" s="12"/>
      <c r="DU93" s="12"/>
      <c r="DV93" s="12"/>
      <c r="DW93" s="12"/>
      <c r="DX93" s="12"/>
      <c r="DY93" s="12"/>
      <c r="DZ93" s="12"/>
      <c r="EA93" s="12"/>
      <c r="EB93" s="12"/>
      <c r="EC93" s="12"/>
      <c r="ED93" s="12"/>
      <c r="EE93" s="12"/>
      <c r="EF93" s="12"/>
      <c r="EG93" s="12"/>
      <c r="EH93" s="12"/>
      <c r="EI93" s="12"/>
      <c r="EJ93" s="12"/>
      <c r="EK93" s="12"/>
      <c r="EL93" s="12"/>
      <c r="EM93" s="12"/>
      <c r="EN93" s="12"/>
      <c r="EO93" s="12"/>
      <c r="EP93" s="12"/>
    </row>
    <row r="94" spans="1:146" x14ac:dyDescent="0.25">
      <c r="A94" s="14"/>
      <c r="B94" s="14"/>
      <c r="C94" s="14"/>
      <c r="D94" s="15"/>
      <c r="E94" s="14"/>
      <c r="F94" s="14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  <c r="BM94" s="15"/>
      <c r="BN94" s="15"/>
      <c r="BO94" s="15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  <c r="CB94" s="12"/>
      <c r="CC94" s="12"/>
      <c r="CD94" s="12"/>
      <c r="CE94" s="12"/>
      <c r="CF94" s="12"/>
      <c r="CG94" s="12"/>
      <c r="CH94" s="12"/>
      <c r="CI94" s="12"/>
      <c r="CJ94" s="12"/>
      <c r="CK94" s="12"/>
      <c r="CL94" s="12"/>
      <c r="CM94" s="12"/>
      <c r="CN94" s="12"/>
      <c r="CO94" s="12"/>
      <c r="CP94" s="12"/>
      <c r="CQ94" s="12"/>
      <c r="CR94" s="12"/>
      <c r="CS94" s="12"/>
      <c r="CT94" s="12"/>
      <c r="CU94" s="12"/>
      <c r="CV94" s="12"/>
      <c r="CW94" s="12"/>
      <c r="CX94" s="12"/>
      <c r="CY94" s="12"/>
      <c r="CZ94" s="12"/>
      <c r="DA94" s="12"/>
      <c r="DB94" s="12"/>
      <c r="DC94" s="12"/>
      <c r="DD94" s="12"/>
      <c r="DE94" s="12"/>
      <c r="DF94" s="12"/>
      <c r="DG94" s="12"/>
      <c r="DH94" s="12"/>
      <c r="DI94" s="12"/>
      <c r="DJ94" s="12"/>
      <c r="DK94" s="12"/>
      <c r="DL94" s="12"/>
      <c r="DM94" s="12"/>
      <c r="DN94" s="12"/>
      <c r="DO94" s="12"/>
      <c r="DP94" s="12"/>
      <c r="DQ94" s="12"/>
      <c r="DR94" s="12"/>
      <c r="DS94" s="12"/>
      <c r="DT94" s="12"/>
      <c r="DU94" s="12"/>
      <c r="DV94" s="12"/>
      <c r="DW94" s="12"/>
      <c r="DX94" s="12"/>
      <c r="DY94" s="12"/>
      <c r="DZ94" s="12"/>
      <c r="EA94" s="12"/>
      <c r="EB94" s="12"/>
      <c r="EC94" s="12"/>
      <c r="ED94" s="12"/>
      <c r="EE94" s="12"/>
      <c r="EF94" s="12"/>
      <c r="EG94" s="12"/>
      <c r="EH94" s="12"/>
      <c r="EI94" s="12"/>
      <c r="EJ94" s="12"/>
      <c r="EK94" s="12"/>
      <c r="EL94" s="12"/>
      <c r="EM94" s="12"/>
      <c r="EN94" s="12"/>
      <c r="EO94" s="12"/>
      <c r="EP94" s="12"/>
    </row>
    <row r="95" spans="1:146" x14ac:dyDescent="0.25">
      <c r="A95" s="14"/>
      <c r="B95" s="14"/>
      <c r="C95" s="14"/>
      <c r="D95" s="15"/>
      <c r="E95" s="14"/>
      <c r="F95" s="14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  <c r="BM95" s="15"/>
      <c r="BN95" s="15"/>
      <c r="BO95" s="15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  <c r="CR95" s="12"/>
      <c r="CS95" s="12"/>
      <c r="CT95" s="12"/>
      <c r="CU95" s="12"/>
      <c r="CV95" s="12"/>
      <c r="CW95" s="12"/>
      <c r="CX95" s="12"/>
      <c r="CY95" s="12"/>
      <c r="CZ95" s="12"/>
      <c r="DA95" s="12"/>
      <c r="DB95" s="12"/>
      <c r="DC95" s="12"/>
      <c r="DD95" s="12"/>
      <c r="DE95" s="12"/>
      <c r="DF95" s="12"/>
      <c r="DG95" s="12"/>
      <c r="DH95" s="12"/>
      <c r="DI95" s="12"/>
      <c r="DJ95" s="12"/>
      <c r="DK95" s="12"/>
      <c r="DL95" s="12"/>
      <c r="DM95" s="12"/>
      <c r="DN95" s="12"/>
      <c r="DO95" s="12"/>
      <c r="DP95" s="12"/>
      <c r="DQ95" s="12"/>
      <c r="DR95" s="12"/>
      <c r="DS95" s="12"/>
      <c r="DT95" s="12"/>
      <c r="DU95" s="12"/>
      <c r="DV95" s="12"/>
      <c r="DW95" s="12"/>
      <c r="DX95" s="12"/>
      <c r="DY95" s="12"/>
      <c r="DZ95" s="12"/>
      <c r="EA95" s="12"/>
      <c r="EB95" s="12"/>
      <c r="EC95" s="12"/>
      <c r="ED95" s="12"/>
      <c r="EE95" s="12"/>
      <c r="EF95" s="12"/>
      <c r="EG95" s="12"/>
      <c r="EH95" s="12"/>
      <c r="EI95" s="12"/>
      <c r="EJ95" s="12"/>
      <c r="EK95" s="12"/>
      <c r="EL95" s="12"/>
      <c r="EM95" s="12"/>
      <c r="EN95" s="12"/>
      <c r="EO95" s="12"/>
      <c r="EP95" s="12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P78"/>
  <sheetViews>
    <sheetView zoomScale="85" zoomScaleNormal="85" workbookViewId="0">
      <selection activeCell="H48" sqref="H48"/>
    </sheetView>
  </sheetViews>
  <sheetFormatPr defaultColWidth="13.28515625" defaultRowHeight="15" x14ac:dyDescent="0.25"/>
  <cols>
    <col min="1" max="5" width="13.28515625" style="23"/>
    <col min="6" max="6" width="15.7109375" style="23" bestFit="1" customWidth="1"/>
    <col min="7" max="7" width="15.28515625" style="23" customWidth="1"/>
    <col min="8" max="8" width="11" style="29" customWidth="1"/>
    <col min="9" max="9" width="12.42578125" style="29" customWidth="1"/>
    <col min="10" max="10" width="11" style="29" customWidth="1"/>
    <col min="11" max="11" width="10.7109375" style="29" customWidth="1"/>
    <col min="12" max="14" width="12.85546875" style="29" customWidth="1"/>
    <col min="15" max="15" width="13.42578125" style="29" customWidth="1"/>
    <col min="16" max="16" width="12.85546875" style="29" customWidth="1"/>
    <col min="17" max="18" width="21.140625" style="29" customWidth="1"/>
    <col min="19" max="33" width="13.5703125" style="29" customWidth="1"/>
    <col min="34" max="35" width="15.140625" style="29" customWidth="1"/>
    <col min="36" max="39" width="19.5703125" style="29" customWidth="1"/>
    <col min="40" max="43" width="20.85546875" style="29" customWidth="1"/>
    <col min="44" max="47" width="19.28515625" style="29" customWidth="1"/>
    <col min="48" max="50" width="20.7109375" style="29" customWidth="1"/>
    <col min="51" max="54" width="25" style="29" customWidth="1"/>
    <col min="55" max="58" width="26.5703125" style="29" customWidth="1"/>
    <col min="59" max="62" width="25.140625" style="29" customWidth="1"/>
    <col min="63" max="66" width="26.7109375" style="29" customWidth="1"/>
    <col min="67" max="68" width="19" style="29" customWidth="1"/>
    <col min="69" max="70" width="20.28515625" style="29" customWidth="1"/>
    <col min="71" max="74" width="22.85546875" style="29" customWidth="1"/>
    <col min="75" max="78" width="18.85546875" style="29" bestFit="1" customWidth="1"/>
    <col min="79" max="82" width="20.140625" style="29" bestFit="1" customWidth="1"/>
    <col min="83" max="86" width="18.140625" style="23" customWidth="1"/>
    <col min="87" max="90" width="19.42578125" style="23" customWidth="1"/>
    <col min="91" max="94" width="17.42578125" style="23" customWidth="1"/>
    <col min="95" max="98" width="18.85546875" style="23" customWidth="1"/>
    <col min="99" max="102" width="26.42578125" style="23" customWidth="1"/>
    <col min="103" max="106" width="27.7109375" style="23" customWidth="1"/>
    <col min="107" max="110" width="22.7109375" style="23" customWidth="1"/>
    <col min="111" max="114" width="24" style="23" customWidth="1"/>
    <col min="115" max="118" width="22.42578125" style="23" customWidth="1"/>
    <col min="119" max="122" width="23.85546875" style="23" customWidth="1"/>
    <col min="123" max="126" width="18.42578125" style="23" customWidth="1"/>
    <col min="127" max="130" width="19.7109375" style="23" customWidth="1"/>
    <col min="131" max="134" width="18.5703125" style="23" bestFit="1" customWidth="1"/>
    <col min="135" max="138" width="20" style="23" bestFit="1" customWidth="1"/>
    <col min="139" max="142" width="21" style="23" bestFit="1" customWidth="1"/>
    <col min="143" max="146" width="22.42578125" style="23" bestFit="1" customWidth="1"/>
    <col min="147" max="16384" width="13.28515625" style="23"/>
  </cols>
  <sheetData>
    <row r="1" spans="1:146" x14ac:dyDescent="0.25">
      <c r="A1" s="8" t="s">
        <v>6</v>
      </c>
      <c r="B1" s="8" t="s">
        <v>7</v>
      </c>
      <c r="C1" s="8" t="s">
        <v>8</v>
      </c>
      <c r="D1" s="8" t="s">
        <v>9</v>
      </c>
      <c r="E1" s="8" t="s">
        <v>10</v>
      </c>
      <c r="F1" s="8" t="s">
        <v>11</v>
      </c>
      <c r="G1" s="8" t="s">
        <v>55</v>
      </c>
      <c r="H1" s="8" t="s">
        <v>41</v>
      </c>
      <c r="I1" s="8" t="s">
        <v>37</v>
      </c>
      <c r="J1" s="8" t="s">
        <v>38</v>
      </c>
      <c r="K1" s="8" t="s">
        <v>39</v>
      </c>
      <c r="L1" s="8" t="s">
        <v>45</v>
      </c>
      <c r="M1" s="8" t="s">
        <v>73</v>
      </c>
      <c r="N1" s="8" t="s">
        <v>74</v>
      </c>
      <c r="O1" s="8" t="s">
        <v>75</v>
      </c>
      <c r="P1" s="8" t="s">
        <v>76</v>
      </c>
      <c r="Q1" s="8" t="s">
        <v>56</v>
      </c>
      <c r="R1" s="8" t="s">
        <v>57</v>
      </c>
      <c r="S1" s="8" t="s">
        <v>58</v>
      </c>
      <c r="T1" s="8" t="s">
        <v>59</v>
      </c>
      <c r="U1" s="8" t="s">
        <v>60</v>
      </c>
      <c r="V1" s="8" t="s">
        <v>61</v>
      </c>
      <c r="W1" s="8" t="s">
        <v>62</v>
      </c>
      <c r="X1" s="8" t="s">
        <v>63</v>
      </c>
      <c r="Y1" s="8" t="s">
        <v>64</v>
      </c>
      <c r="Z1" s="8" t="s">
        <v>65</v>
      </c>
      <c r="AA1" s="8" t="s">
        <v>66</v>
      </c>
      <c r="AB1" s="8" t="s">
        <v>67</v>
      </c>
      <c r="AC1" s="8" t="s">
        <v>68</v>
      </c>
      <c r="AD1" s="8" t="s">
        <v>69</v>
      </c>
      <c r="AE1" s="8" t="s">
        <v>70</v>
      </c>
      <c r="AF1" s="8" t="s">
        <v>71</v>
      </c>
      <c r="AG1" s="8" t="s">
        <v>77</v>
      </c>
      <c r="AH1" s="8" t="s">
        <v>78</v>
      </c>
      <c r="AI1" s="8" t="s">
        <v>79</v>
      </c>
      <c r="AJ1" s="8" t="s">
        <v>80</v>
      </c>
      <c r="AK1" s="8" t="s">
        <v>81</v>
      </c>
      <c r="AL1" s="8" t="s">
        <v>82</v>
      </c>
      <c r="AM1" s="8" t="s">
        <v>83</v>
      </c>
      <c r="AN1" s="8" t="s">
        <v>84</v>
      </c>
      <c r="AO1" s="8" t="s">
        <v>85</v>
      </c>
      <c r="AP1" s="8" t="s">
        <v>86</v>
      </c>
      <c r="AQ1" s="8" t="s">
        <v>87</v>
      </c>
      <c r="AR1" s="8" t="s">
        <v>88</v>
      </c>
      <c r="AS1" s="8" t="s">
        <v>89</v>
      </c>
      <c r="AT1" s="8" t="s">
        <v>90</v>
      </c>
      <c r="AU1" s="8" t="s">
        <v>91</v>
      </c>
      <c r="AV1" s="8" t="s">
        <v>92</v>
      </c>
      <c r="AW1" s="8" t="s">
        <v>93</v>
      </c>
      <c r="AX1" s="8" t="s">
        <v>94</v>
      </c>
      <c r="AY1" s="8" t="s">
        <v>95</v>
      </c>
      <c r="AZ1" s="8" t="s">
        <v>96</v>
      </c>
      <c r="BA1" s="8" t="s">
        <v>97</v>
      </c>
      <c r="BB1" s="8" t="s">
        <v>98</v>
      </c>
      <c r="BC1" s="8" t="s">
        <v>99</v>
      </c>
      <c r="BD1" s="8" t="s">
        <v>100</v>
      </c>
      <c r="BE1" s="8" t="s">
        <v>101</v>
      </c>
      <c r="BF1" s="8" t="s">
        <v>102</v>
      </c>
      <c r="BG1" s="8" t="s">
        <v>103</v>
      </c>
      <c r="BH1" s="8" t="s">
        <v>104</v>
      </c>
      <c r="BI1" s="8" t="s">
        <v>105</v>
      </c>
      <c r="BJ1" s="8" t="s">
        <v>106</v>
      </c>
      <c r="BK1" s="8" t="s">
        <v>107</v>
      </c>
      <c r="BL1" s="8" t="s">
        <v>108</v>
      </c>
      <c r="BM1" s="8" t="s">
        <v>109</v>
      </c>
      <c r="BN1" s="8" t="s">
        <v>110</v>
      </c>
      <c r="BO1" s="8" t="s">
        <v>111</v>
      </c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  <c r="DS1" s="38"/>
      <c r="DT1" s="38"/>
      <c r="DU1" s="38"/>
      <c r="DV1" s="38"/>
      <c r="DW1" s="38"/>
      <c r="DX1" s="38"/>
      <c r="DY1" s="38"/>
      <c r="DZ1" s="38"/>
      <c r="EA1" s="38"/>
      <c r="EB1" s="38"/>
      <c r="EC1" s="38"/>
      <c r="ED1" s="38"/>
      <c r="EE1" s="38"/>
      <c r="EF1" s="38"/>
      <c r="EG1" s="38"/>
      <c r="EH1" s="38"/>
      <c r="EI1" s="38"/>
      <c r="EJ1" s="38"/>
      <c r="EK1" s="38"/>
      <c r="EL1" s="38"/>
      <c r="EM1" s="38"/>
      <c r="EN1" s="38"/>
      <c r="EO1" s="38"/>
      <c r="EP1" s="38"/>
    </row>
    <row r="2" spans="1:146" x14ac:dyDescent="0.25">
      <c r="A2" s="8" t="s">
        <v>26</v>
      </c>
      <c r="B2" s="8" t="s">
        <v>12</v>
      </c>
      <c r="C2" s="8" t="s">
        <v>29</v>
      </c>
      <c r="D2" s="8">
        <v>1</v>
      </c>
      <c r="E2" s="8">
        <v>2020</v>
      </c>
      <c r="F2" s="49">
        <v>0</v>
      </c>
      <c r="G2" s="20">
        <v>0</v>
      </c>
      <c r="H2" s="20">
        <v>0</v>
      </c>
      <c r="I2" s="20">
        <v>0</v>
      </c>
      <c r="J2" s="20">
        <v>0</v>
      </c>
      <c r="K2" s="20">
        <v>0</v>
      </c>
      <c r="L2" s="20">
        <v>0</v>
      </c>
      <c r="M2" s="20">
        <v>0</v>
      </c>
      <c r="N2" s="20">
        <v>0</v>
      </c>
      <c r="O2" s="20">
        <v>0</v>
      </c>
      <c r="P2" s="20">
        <v>0</v>
      </c>
      <c r="Q2" s="20">
        <v>0</v>
      </c>
      <c r="R2" s="20">
        <v>0</v>
      </c>
      <c r="S2" s="20">
        <v>0</v>
      </c>
      <c r="T2" s="20">
        <v>0</v>
      </c>
      <c r="U2" s="20">
        <v>0</v>
      </c>
      <c r="V2" s="20">
        <v>0</v>
      </c>
      <c r="W2" s="20">
        <v>0</v>
      </c>
      <c r="X2" s="20">
        <v>0</v>
      </c>
      <c r="Y2" s="20">
        <v>0</v>
      </c>
      <c r="Z2" s="20">
        <v>0</v>
      </c>
      <c r="AA2" s="20">
        <v>0</v>
      </c>
      <c r="AB2" s="20">
        <v>0</v>
      </c>
      <c r="AC2" s="20">
        <v>0</v>
      </c>
      <c r="AD2" s="20">
        <v>0</v>
      </c>
      <c r="AE2" s="20">
        <v>0</v>
      </c>
      <c r="AF2" s="20">
        <v>0</v>
      </c>
      <c r="AG2" s="20">
        <v>0</v>
      </c>
      <c r="AH2" s="20">
        <v>0</v>
      </c>
      <c r="AI2" s="20">
        <v>0</v>
      </c>
      <c r="AJ2" s="20">
        <v>0</v>
      </c>
      <c r="AK2" s="20">
        <v>0</v>
      </c>
      <c r="AL2" s="20">
        <v>0</v>
      </c>
      <c r="AM2" s="20">
        <v>0</v>
      </c>
      <c r="AN2" s="20">
        <v>0</v>
      </c>
      <c r="AO2" s="20">
        <v>0</v>
      </c>
      <c r="AP2" s="20">
        <v>0</v>
      </c>
      <c r="AQ2" s="20">
        <v>0</v>
      </c>
      <c r="AR2" s="20">
        <v>0</v>
      </c>
      <c r="AS2" s="20">
        <v>0</v>
      </c>
      <c r="AT2" s="20">
        <v>0</v>
      </c>
      <c r="AU2" s="20">
        <v>0</v>
      </c>
      <c r="AV2" s="20">
        <v>0</v>
      </c>
      <c r="AW2" s="20">
        <v>0</v>
      </c>
      <c r="AX2" s="20">
        <v>0</v>
      </c>
      <c r="AY2" s="20">
        <v>0</v>
      </c>
      <c r="AZ2" s="20">
        <v>0</v>
      </c>
      <c r="BA2" s="20">
        <v>0</v>
      </c>
      <c r="BB2" s="20">
        <v>0</v>
      </c>
      <c r="BC2" s="20">
        <v>0</v>
      </c>
      <c r="BD2" s="20">
        <v>0</v>
      </c>
      <c r="BE2" s="20">
        <v>0</v>
      </c>
      <c r="BF2" s="20">
        <v>0</v>
      </c>
      <c r="BG2" s="20">
        <v>0</v>
      </c>
      <c r="BH2" s="20">
        <v>0</v>
      </c>
      <c r="BI2" s="20">
        <v>0</v>
      </c>
      <c r="BJ2" s="20">
        <v>0</v>
      </c>
      <c r="BK2" s="20">
        <v>0</v>
      </c>
      <c r="BL2" s="20">
        <v>0</v>
      </c>
      <c r="BM2" s="20">
        <v>0</v>
      </c>
      <c r="BN2" s="20">
        <v>0</v>
      </c>
      <c r="BO2" s="20">
        <v>0</v>
      </c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  <c r="DB2" s="38"/>
      <c r="DC2" s="38"/>
      <c r="DD2" s="38"/>
      <c r="DE2" s="38"/>
      <c r="DF2" s="38"/>
      <c r="DG2" s="38"/>
      <c r="DH2" s="38"/>
      <c r="DI2" s="38"/>
      <c r="DJ2" s="38"/>
      <c r="DK2" s="38"/>
      <c r="DL2" s="38"/>
      <c r="DM2" s="38"/>
      <c r="DN2" s="38"/>
      <c r="DO2" s="38"/>
      <c r="DP2" s="38"/>
      <c r="DQ2" s="38"/>
      <c r="DR2" s="38"/>
      <c r="DS2" s="38"/>
      <c r="DT2" s="38"/>
      <c r="DU2" s="38"/>
      <c r="DV2" s="38"/>
      <c r="DW2" s="38"/>
      <c r="DX2" s="38"/>
      <c r="DY2" s="38"/>
      <c r="DZ2" s="38"/>
      <c r="EA2" s="38"/>
      <c r="EB2" s="38"/>
      <c r="EC2" s="38"/>
      <c r="ED2" s="38"/>
      <c r="EE2" s="38"/>
      <c r="EF2" s="38"/>
      <c r="EG2" s="38"/>
      <c r="EH2" s="38"/>
      <c r="EI2" s="38"/>
      <c r="EJ2" s="38"/>
      <c r="EK2" s="38"/>
      <c r="EL2" s="38"/>
      <c r="EM2" s="38"/>
      <c r="EN2" s="38"/>
      <c r="EO2" s="38"/>
      <c r="EP2" s="38"/>
    </row>
    <row r="3" spans="1:146" x14ac:dyDescent="0.25">
      <c r="A3" s="8" t="s">
        <v>26</v>
      </c>
      <c r="B3" s="8" t="s">
        <v>12</v>
      </c>
      <c r="C3" s="8" t="s">
        <v>29</v>
      </c>
      <c r="D3" s="8">
        <v>1</v>
      </c>
      <c r="E3" s="8">
        <v>2021</v>
      </c>
      <c r="F3" s="49">
        <v>0</v>
      </c>
      <c r="G3" s="20">
        <v>0</v>
      </c>
      <c r="H3" s="20">
        <v>0</v>
      </c>
      <c r="I3" s="20">
        <v>0</v>
      </c>
      <c r="J3" s="20">
        <v>0</v>
      </c>
      <c r="K3" s="20">
        <v>0</v>
      </c>
      <c r="L3" s="20">
        <v>0</v>
      </c>
      <c r="M3" s="20">
        <v>0</v>
      </c>
      <c r="N3" s="20">
        <v>0</v>
      </c>
      <c r="O3" s="20">
        <v>0</v>
      </c>
      <c r="P3" s="20">
        <v>0</v>
      </c>
      <c r="Q3" s="20">
        <v>0</v>
      </c>
      <c r="R3" s="20">
        <v>0</v>
      </c>
      <c r="S3" s="20">
        <v>0</v>
      </c>
      <c r="T3" s="20">
        <v>0</v>
      </c>
      <c r="U3" s="20">
        <v>0</v>
      </c>
      <c r="V3" s="20">
        <v>0</v>
      </c>
      <c r="W3" s="20">
        <v>0</v>
      </c>
      <c r="X3" s="20">
        <v>0</v>
      </c>
      <c r="Y3" s="20">
        <v>0</v>
      </c>
      <c r="Z3" s="20">
        <v>0</v>
      </c>
      <c r="AA3" s="20">
        <v>0</v>
      </c>
      <c r="AB3" s="20">
        <v>0</v>
      </c>
      <c r="AC3" s="20">
        <v>0</v>
      </c>
      <c r="AD3" s="20">
        <v>0</v>
      </c>
      <c r="AE3" s="20">
        <v>0</v>
      </c>
      <c r="AF3" s="20">
        <v>0</v>
      </c>
      <c r="AG3" s="20">
        <v>0</v>
      </c>
      <c r="AH3" s="20">
        <v>0</v>
      </c>
      <c r="AI3" s="20">
        <v>0</v>
      </c>
      <c r="AJ3" s="20">
        <v>0</v>
      </c>
      <c r="AK3" s="20">
        <v>0</v>
      </c>
      <c r="AL3" s="20">
        <v>0</v>
      </c>
      <c r="AM3" s="20">
        <v>0</v>
      </c>
      <c r="AN3" s="20">
        <v>0</v>
      </c>
      <c r="AO3" s="20">
        <v>0</v>
      </c>
      <c r="AP3" s="20">
        <v>0</v>
      </c>
      <c r="AQ3" s="20">
        <v>0</v>
      </c>
      <c r="AR3" s="20">
        <v>0</v>
      </c>
      <c r="AS3" s="20">
        <v>0</v>
      </c>
      <c r="AT3" s="20">
        <v>0</v>
      </c>
      <c r="AU3" s="20">
        <v>0</v>
      </c>
      <c r="AV3" s="20">
        <v>0</v>
      </c>
      <c r="AW3" s="20">
        <v>0</v>
      </c>
      <c r="AX3" s="20">
        <v>0</v>
      </c>
      <c r="AY3" s="20">
        <v>0</v>
      </c>
      <c r="AZ3" s="20">
        <v>0</v>
      </c>
      <c r="BA3" s="20">
        <v>0</v>
      </c>
      <c r="BB3" s="20">
        <v>0</v>
      </c>
      <c r="BC3" s="20">
        <v>0</v>
      </c>
      <c r="BD3" s="20">
        <v>0</v>
      </c>
      <c r="BE3" s="20">
        <v>0</v>
      </c>
      <c r="BF3" s="20">
        <v>0</v>
      </c>
      <c r="BG3" s="20">
        <v>0</v>
      </c>
      <c r="BH3" s="20">
        <v>0</v>
      </c>
      <c r="BI3" s="20">
        <v>0</v>
      </c>
      <c r="BJ3" s="20">
        <v>0</v>
      </c>
      <c r="BK3" s="20">
        <v>0</v>
      </c>
      <c r="BL3" s="20">
        <v>0</v>
      </c>
      <c r="BM3" s="20">
        <v>0</v>
      </c>
      <c r="BN3" s="20">
        <v>0</v>
      </c>
      <c r="BO3" s="20">
        <v>0</v>
      </c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  <c r="CA3" s="38"/>
      <c r="CB3" s="38"/>
      <c r="CC3" s="38"/>
      <c r="CD3" s="38"/>
      <c r="CE3" s="38"/>
      <c r="CF3" s="38"/>
      <c r="CG3" s="38"/>
      <c r="CH3" s="38"/>
      <c r="CI3" s="38"/>
      <c r="CJ3" s="38"/>
      <c r="CK3" s="38"/>
      <c r="CL3" s="38"/>
      <c r="CM3" s="38"/>
      <c r="CN3" s="38"/>
      <c r="CO3" s="38"/>
      <c r="CP3" s="38"/>
      <c r="CQ3" s="38"/>
      <c r="CR3" s="38"/>
      <c r="CS3" s="38"/>
      <c r="CT3" s="38"/>
      <c r="CU3" s="38"/>
      <c r="CV3" s="38"/>
      <c r="CW3" s="38"/>
      <c r="CX3" s="38"/>
      <c r="CY3" s="38"/>
      <c r="CZ3" s="38"/>
      <c r="DA3" s="38"/>
      <c r="DB3" s="38"/>
      <c r="DC3" s="38"/>
      <c r="DD3" s="38"/>
      <c r="DE3" s="38"/>
      <c r="DF3" s="38"/>
      <c r="DG3" s="38"/>
      <c r="DH3" s="38"/>
      <c r="DI3" s="38"/>
      <c r="DJ3" s="38"/>
      <c r="DK3" s="38"/>
      <c r="DL3" s="38"/>
      <c r="DM3" s="38"/>
      <c r="DN3" s="38"/>
      <c r="DO3" s="38"/>
      <c r="DP3" s="38"/>
      <c r="DQ3" s="38"/>
      <c r="DR3" s="38"/>
      <c r="DS3" s="38"/>
      <c r="DT3" s="38"/>
      <c r="DU3" s="38"/>
      <c r="DV3" s="38"/>
      <c r="DW3" s="38"/>
      <c r="DX3" s="38"/>
      <c r="DY3" s="38"/>
      <c r="DZ3" s="38"/>
      <c r="EA3" s="38"/>
      <c r="EB3" s="38"/>
      <c r="EC3" s="38"/>
      <c r="ED3" s="38"/>
      <c r="EE3" s="38"/>
      <c r="EF3" s="38"/>
      <c r="EG3" s="38"/>
      <c r="EH3" s="38"/>
      <c r="EI3" s="38"/>
      <c r="EJ3" s="38"/>
      <c r="EK3" s="38"/>
      <c r="EL3" s="38"/>
      <c r="EM3" s="38"/>
      <c r="EN3" s="38"/>
      <c r="EO3" s="38"/>
      <c r="EP3" s="38"/>
    </row>
    <row r="4" spans="1:146" x14ac:dyDescent="0.25">
      <c r="A4" s="8" t="s">
        <v>26</v>
      </c>
      <c r="B4" s="8" t="s">
        <v>12</v>
      </c>
      <c r="C4" s="8" t="s">
        <v>29</v>
      </c>
      <c r="D4" s="8">
        <v>1</v>
      </c>
      <c r="E4" s="8">
        <v>2022</v>
      </c>
      <c r="F4" s="49">
        <v>0</v>
      </c>
      <c r="G4" s="20">
        <v>0</v>
      </c>
      <c r="H4" s="20">
        <v>0</v>
      </c>
      <c r="I4" s="20">
        <v>0</v>
      </c>
      <c r="J4" s="20">
        <v>0</v>
      </c>
      <c r="K4" s="20">
        <v>0</v>
      </c>
      <c r="L4" s="20">
        <v>0</v>
      </c>
      <c r="M4" s="20">
        <v>0</v>
      </c>
      <c r="N4" s="20">
        <v>0</v>
      </c>
      <c r="O4" s="20">
        <v>0</v>
      </c>
      <c r="P4" s="20">
        <v>0</v>
      </c>
      <c r="Q4" s="20">
        <v>-4786.2449996422702</v>
      </c>
      <c r="R4" s="20">
        <v>0</v>
      </c>
      <c r="S4" s="20">
        <v>0</v>
      </c>
      <c r="T4" s="20">
        <v>0</v>
      </c>
      <c r="U4" s="20">
        <v>0</v>
      </c>
      <c r="V4" s="20">
        <v>0</v>
      </c>
      <c r="W4" s="20">
        <v>0</v>
      </c>
      <c r="X4" s="20">
        <v>0</v>
      </c>
      <c r="Y4" s="20">
        <v>0</v>
      </c>
      <c r="Z4" s="20">
        <v>0</v>
      </c>
      <c r="AA4" s="20">
        <v>0</v>
      </c>
      <c r="AB4" s="20">
        <v>0</v>
      </c>
      <c r="AC4" s="20">
        <v>0</v>
      </c>
      <c r="AD4" s="20">
        <v>0</v>
      </c>
      <c r="AE4" s="20">
        <v>0</v>
      </c>
      <c r="AF4" s="20">
        <v>0</v>
      </c>
      <c r="AG4" s="20">
        <v>0</v>
      </c>
      <c r="AH4" s="20">
        <v>0</v>
      </c>
      <c r="AI4" s="20">
        <v>0</v>
      </c>
      <c r="AJ4" s="20">
        <v>0</v>
      </c>
      <c r="AK4" s="20">
        <v>0</v>
      </c>
      <c r="AL4" s="20">
        <v>0</v>
      </c>
      <c r="AM4" s="20">
        <v>0</v>
      </c>
      <c r="AN4" s="20">
        <v>0</v>
      </c>
      <c r="AO4" s="20">
        <v>0</v>
      </c>
      <c r="AP4" s="20">
        <v>0</v>
      </c>
      <c r="AQ4" s="20">
        <v>0</v>
      </c>
      <c r="AR4" s="20">
        <v>0</v>
      </c>
      <c r="AS4" s="20">
        <v>0</v>
      </c>
      <c r="AT4" s="20">
        <v>0</v>
      </c>
      <c r="AU4" s="20">
        <v>0</v>
      </c>
      <c r="AV4" s="20">
        <v>0</v>
      </c>
      <c r="AW4" s="20">
        <v>0</v>
      </c>
      <c r="AX4" s="20">
        <v>0</v>
      </c>
      <c r="AY4" s="20">
        <v>0</v>
      </c>
      <c r="AZ4" s="20">
        <v>0</v>
      </c>
      <c r="BA4" s="20">
        <v>0</v>
      </c>
      <c r="BB4" s="20">
        <v>0</v>
      </c>
      <c r="BC4" s="20">
        <v>0</v>
      </c>
      <c r="BD4" s="20">
        <v>0</v>
      </c>
      <c r="BE4" s="20">
        <v>0</v>
      </c>
      <c r="BF4" s="20">
        <v>0</v>
      </c>
      <c r="BG4" s="20">
        <v>0</v>
      </c>
      <c r="BH4" s="20">
        <v>0</v>
      </c>
      <c r="BI4" s="20">
        <v>0</v>
      </c>
      <c r="BJ4" s="20">
        <v>0</v>
      </c>
      <c r="BK4" s="20">
        <v>0</v>
      </c>
      <c r="BL4" s="20">
        <v>0</v>
      </c>
      <c r="BM4" s="20">
        <v>0</v>
      </c>
      <c r="BN4" s="20">
        <v>0</v>
      </c>
      <c r="BO4" s="20">
        <v>0</v>
      </c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  <c r="EI4" s="38"/>
      <c r="EJ4" s="38"/>
      <c r="EK4" s="38"/>
      <c r="EL4" s="38"/>
      <c r="EM4" s="38"/>
      <c r="EN4" s="38"/>
      <c r="EO4" s="38"/>
      <c r="EP4" s="38"/>
    </row>
    <row r="5" spans="1:146" x14ac:dyDescent="0.25">
      <c r="A5" s="8" t="s">
        <v>26</v>
      </c>
      <c r="B5" s="8" t="s">
        <v>12</v>
      </c>
      <c r="C5" s="8" t="s">
        <v>29</v>
      </c>
      <c r="D5" s="8">
        <v>1</v>
      </c>
      <c r="E5" s="8">
        <v>2023</v>
      </c>
      <c r="F5" s="49">
        <v>0</v>
      </c>
      <c r="G5" s="20">
        <v>0</v>
      </c>
      <c r="H5" s="20">
        <v>0</v>
      </c>
      <c r="I5" s="20">
        <v>0</v>
      </c>
      <c r="J5" s="20">
        <v>0</v>
      </c>
      <c r="K5" s="20">
        <v>0</v>
      </c>
      <c r="L5" s="20">
        <v>0</v>
      </c>
      <c r="M5" s="20">
        <v>0</v>
      </c>
      <c r="N5" s="20">
        <v>0</v>
      </c>
      <c r="O5" s="20">
        <v>0</v>
      </c>
      <c r="P5" s="20">
        <v>0</v>
      </c>
      <c r="Q5" s="20">
        <v>-4479.6449998832004</v>
      </c>
      <c r="R5" s="20">
        <v>-363.83806620438003</v>
      </c>
      <c r="S5" s="20">
        <v>0</v>
      </c>
      <c r="T5" s="20">
        <v>0</v>
      </c>
      <c r="U5" s="20">
        <v>0</v>
      </c>
      <c r="V5" s="20">
        <v>0</v>
      </c>
      <c r="W5" s="20">
        <v>0</v>
      </c>
      <c r="X5" s="20">
        <v>0</v>
      </c>
      <c r="Y5" s="20">
        <v>0</v>
      </c>
      <c r="Z5" s="20">
        <v>0</v>
      </c>
      <c r="AA5" s="20">
        <v>0</v>
      </c>
      <c r="AB5" s="20">
        <v>0</v>
      </c>
      <c r="AC5" s="20">
        <v>0</v>
      </c>
      <c r="AD5" s="20">
        <v>0</v>
      </c>
      <c r="AE5" s="20">
        <v>0</v>
      </c>
      <c r="AF5" s="20">
        <v>0</v>
      </c>
      <c r="AG5" s="20">
        <v>0</v>
      </c>
      <c r="AH5" s="20">
        <v>0</v>
      </c>
      <c r="AI5" s="20">
        <v>0</v>
      </c>
      <c r="AJ5" s="20">
        <v>0</v>
      </c>
      <c r="AK5" s="20">
        <v>0</v>
      </c>
      <c r="AL5" s="20">
        <v>0</v>
      </c>
      <c r="AM5" s="20">
        <v>0</v>
      </c>
      <c r="AN5" s="20">
        <v>0</v>
      </c>
      <c r="AO5" s="20">
        <v>0</v>
      </c>
      <c r="AP5" s="20">
        <v>0</v>
      </c>
      <c r="AQ5" s="20">
        <v>0</v>
      </c>
      <c r="AR5" s="20">
        <v>0</v>
      </c>
      <c r="AS5" s="20">
        <v>0</v>
      </c>
      <c r="AT5" s="20">
        <v>0</v>
      </c>
      <c r="AU5" s="20">
        <v>0</v>
      </c>
      <c r="AV5" s="20">
        <v>0</v>
      </c>
      <c r="AW5" s="20">
        <v>0</v>
      </c>
      <c r="AX5" s="20">
        <v>0</v>
      </c>
      <c r="AY5" s="20">
        <v>0</v>
      </c>
      <c r="AZ5" s="20">
        <v>0</v>
      </c>
      <c r="BA5" s="20">
        <v>0</v>
      </c>
      <c r="BB5" s="20">
        <v>0</v>
      </c>
      <c r="BC5" s="20">
        <v>0</v>
      </c>
      <c r="BD5" s="20">
        <v>0</v>
      </c>
      <c r="BE5" s="20">
        <v>0</v>
      </c>
      <c r="BF5" s="20">
        <v>0</v>
      </c>
      <c r="BG5" s="20">
        <v>0</v>
      </c>
      <c r="BH5" s="20">
        <v>0</v>
      </c>
      <c r="BI5" s="20">
        <v>0</v>
      </c>
      <c r="BJ5" s="20">
        <v>0</v>
      </c>
      <c r="BK5" s="20">
        <v>0</v>
      </c>
      <c r="BL5" s="20">
        <v>0</v>
      </c>
      <c r="BM5" s="20">
        <v>0</v>
      </c>
      <c r="BN5" s="20">
        <v>0</v>
      </c>
      <c r="BO5" s="20">
        <v>0</v>
      </c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8"/>
      <c r="DP5" s="38"/>
      <c r="DQ5" s="38"/>
      <c r="DR5" s="38"/>
      <c r="DS5" s="38"/>
      <c r="DT5" s="38"/>
      <c r="DU5" s="38"/>
      <c r="DV5" s="38"/>
      <c r="DW5" s="38"/>
      <c r="DX5" s="38"/>
      <c r="DY5" s="38"/>
      <c r="DZ5" s="38"/>
      <c r="EA5" s="38"/>
      <c r="EB5" s="38"/>
      <c r="EC5" s="38"/>
      <c r="ED5" s="38"/>
      <c r="EE5" s="38"/>
      <c r="EF5" s="38"/>
      <c r="EG5" s="38"/>
      <c r="EH5" s="38"/>
      <c r="EI5" s="38"/>
      <c r="EJ5" s="38"/>
      <c r="EK5" s="38"/>
      <c r="EL5" s="38"/>
      <c r="EM5" s="38"/>
      <c r="EN5" s="38"/>
      <c r="EO5" s="38"/>
      <c r="EP5" s="38"/>
    </row>
    <row r="6" spans="1:146" x14ac:dyDescent="0.25">
      <c r="A6" s="8" t="s">
        <v>26</v>
      </c>
      <c r="B6" s="8" t="s">
        <v>12</v>
      </c>
      <c r="C6" s="8" t="s">
        <v>29</v>
      </c>
      <c r="D6" s="8">
        <v>1</v>
      </c>
      <c r="E6" s="8">
        <v>2024</v>
      </c>
      <c r="F6" s="49">
        <v>0</v>
      </c>
      <c r="G6" s="20">
        <v>0</v>
      </c>
      <c r="H6" s="20">
        <v>0</v>
      </c>
      <c r="I6" s="20">
        <v>0</v>
      </c>
      <c r="J6" s="20">
        <v>0</v>
      </c>
      <c r="K6" s="20">
        <v>0</v>
      </c>
      <c r="L6" s="20">
        <v>-28087.358845688199</v>
      </c>
      <c r="M6" s="20">
        <v>0</v>
      </c>
      <c r="N6" s="20">
        <v>0</v>
      </c>
      <c r="O6" s="20">
        <v>0</v>
      </c>
      <c r="P6" s="20">
        <v>0</v>
      </c>
      <c r="Q6" s="20">
        <v>0</v>
      </c>
      <c r="R6" s="20">
        <v>-556.16571301699003</v>
      </c>
      <c r="S6" s="20">
        <v>0</v>
      </c>
      <c r="T6" s="20">
        <v>0</v>
      </c>
      <c r="U6" s="20">
        <v>0</v>
      </c>
      <c r="V6" s="20">
        <v>0</v>
      </c>
      <c r="W6" s="20">
        <v>0</v>
      </c>
      <c r="X6" s="20">
        <v>0</v>
      </c>
      <c r="Y6" s="20">
        <v>0</v>
      </c>
      <c r="Z6" s="20">
        <v>0</v>
      </c>
      <c r="AA6" s="20">
        <v>0</v>
      </c>
      <c r="AB6" s="20">
        <v>0</v>
      </c>
      <c r="AC6" s="20">
        <v>0</v>
      </c>
      <c r="AD6" s="20">
        <v>0</v>
      </c>
      <c r="AE6" s="20">
        <v>0</v>
      </c>
      <c r="AF6" s="20">
        <v>0</v>
      </c>
      <c r="AG6" s="20">
        <v>0</v>
      </c>
      <c r="AH6" s="20">
        <v>0</v>
      </c>
      <c r="AI6" s="20">
        <v>0</v>
      </c>
      <c r="AJ6" s="20">
        <v>0</v>
      </c>
      <c r="AK6" s="20">
        <v>0</v>
      </c>
      <c r="AL6" s="20">
        <v>0</v>
      </c>
      <c r="AM6" s="20">
        <v>0</v>
      </c>
      <c r="AN6" s="20">
        <v>0</v>
      </c>
      <c r="AO6" s="20">
        <v>0</v>
      </c>
      <c r="AP6" s="20">
        <v>0</v>
      </c>
      <c r="AQ6" s="20">
        <v>0</v>
      </c>
      <c r="AR6" s="20">
        <v>0</v>
      </c>
      <c r="AS6" s="20">
        <v>0</v>
      </c>
      <c r="AT6" s="20">
        <v>0</v>
      </c>
      <c r="AU6" s="20">
        <v>0</v>
      </c>
      <c r="AV6" s="20">
        <v>0</v>
      </c>
      <c r="AW6" s="20">
        <v>0</v>
      </c>
      <c r="AX6" s="20">
        <v>0</v>
      </c>
      <c r="AY6" s="20">
        <v>0</v>
      </c>
      <c r="AZ6" s="20">
        <v>0</v>
      </c>
      <c r="BA6" s="20">
        <v>0</v>
      </c>
      <c r="BB6" s="20">
        <v>0</v>
      </c>
      <c r="BC6" s="20">
        <v>0</v>
      </c>
      <c r="BD6" s="20">
        <v>0</v>
      </c>
      <c r="BE6" s="20">
        <v>0</v>
      </c>
      <c r="BF6" s="20">
        <v>0</v>
      </c>
      <c r="BG6" s="20">
        <v>0</v>
      </c>
      <c r="BH6" s="20">
        <v>0</v>
      </c>
      <c r="BI6" s="20">
        <v>0</v>
      </c>
      <c r="BJ6" s="20">
        <v>0</v>
      </c>
      <c r="BK6" s="20">
        <v>0</v>
      </c>
      <c r="BL6" s="20">
        <v>0</v>
      </c>
      <c r="BM6" s="20">
        <v>0</v>
      </c>
      <c r="BN6" s="20">
        <v>0</v>
      </c>
      <c r="BO6" s="20">
        <v>0</v>
      </c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  <c r="CX6" s="38"/>
      <c r="CY6" s="38"/>
      <c r="CZ6" s="38"/>
      <c r="DA6" s="38"/>
      <c r="DB6" s="38"/>
      <c r="DC6" s="38"/>
      <c r="DD6" s="38"/>
      <c r="DE6" s="38"/>
      <c r="DF6" s="38"/>
      <c r="DG6" s="38"/>
      <c r="DH6" s="38"/>
      <c r="DI6" s="38"/>
      <c r="DJ6" s="38"/>
      <c r="DK6" s="38"/>
      <c r="DL6" s="38"/>
      <c r="DM6" s="38"/>
      <c r="DN6" s="38"/>
      <c r="DO6" s="38"/>
      <c r="DP6" s="38"/>
      <c r="DQ6" s="38"/>
      <c r="DR6" s="38"/>
      <c r="DS6" s="38"/>
      <c r="DT6" s="38"/>
      <c r="DU6" s="38"/>
      <c r="DV6" s="38"/>
      <c r="DW6" s="38"/>
      <c r="DX6" s="38"/>
      <c r="DY6" s="38"/>
      <c r="DZ6" s="38"/>
      <c r="EA6" s="38"/>
      <c r="EB6" s="38"/>
      <c r="EC6" s="38"/>
      <c r="ED6" s="38"/>
      <c r="EE6" s="38"/>
      <c r="EF6" s="38"/>
      <c r="EG6" s="38"/>
      <c r="EH6" s="38"/>
      <c r="EI6" s="38"/>
      <c r="EJ6" s="38"/>
      <c r="EK6" s="38"/>
      <c r="EL6" s="38"/>
      <c r="EM6" s="38"/>
      <c r="EN6" s="38"/>
      <c r="EO6" s="38"/>
      <c r="EP6" s="38"/>
    </row>
    <row r="7" spans="1:146" x14ac:dyDescent="0.25">
      <c r="A7" s="8" t="s">
        <v>26</v>
      </c>
      <c r="B7" s="8" t="s">
        <v>12</v>
      </c>
      <c r="C7" s="8" t="s">
        <v>29</v>
      </c>
      <c r="D7" s="8">
        <v>1</v>
      </c>
      <c r="E7" s="8">
        <v>2025</v>
      </c>
      <c r="F7" s="49">
        <v>0</v>
      </c>
      <c r="G7" s="20">
        <v>0</v>
      </c>
      <c r="H7" s="20">
        <v>0</v>
      </c>
      <c r="I7" s="20">
        <v>0</v>
      </c>
      <c r="J7" s="20">
        <v>0</v>
      </c>
      <c r="K7" s="20">
        <v>0</v>
      </c>
      <c r="L7" s="20">
        <v>-28162.107994226099</v>
      </c>
      <c r="M7" s="20">
        <v>0</v>
      </c>
      <c r="N7" s="20">
        <v>0</v>
      </c>
      <c r="O7" s="20">
        <v>0</v>
      </c>
      <c r="P7" s="20">
        <v>0</v>
      </c>
      <c r="Q7" s="20">
        <v>0</v>
      </c>
      <c r="R7" s="20">
        <v>-568.11250113995004</v>
      </c>
      <c r="S7" s="20">
        <v>0</v>
      </c>
      <c r="T7" s="20">
        <v>0</v>
      </c>
      <c r="U7" s="20">
        <v>0</v>
      </c>
      <c r="V7" s="20">
        <v>0</v>
      </c>
      <c r="W7" s="20">
        <v>0</v>
      </c>
      <c r="X7" s="20">
        <v>0</v>
      </c>
      <c r="Y7" s="20">
        <v>0</v>
      </c>
      <c r="Z7" s="20">
        <v>0</v>
      </c>
      <c r="AA7" s="20">
        <v>0</v>
      </c>
      <c r="AB7" s="20">
        <v>0</v>
      </c>
      <c r="AC7" s="20">
        <v>0</v>
      </c>
      <c r="AD7" s="20">
        <v>0</v>
      </c>
      <c r="AE7" s="20">
        <v>0</v>
      </c>
      <c r="AF7" s="20">
        <v>0</v>
      </c>
      <c r="AG7" s="20">
        <v>0</v>
      </c>
      <c r="AH7" s="20">
        <v>0</v>
      </c>
      <c r="AI7" s="20">
        <v>0</v>
      </c>
      <c r="AJ7" s="20">
        <v>0</v>
      </c>
      <c r="AK7" s="20">
        <v>0</v>
      </c>
      <c r="AL7" s="20">
        <v>0</v>
      </c>
      <c r="AM7" s="20">
        <v>0</v>
      </c>
      <c r="AN7" s="20">
        <v>0</v>
      </c>
      <c r="AO7" s="20">
        <v>0</v>
      </c>
      <c r="AP7" s="20">
        <v>0</v>
      </c>
      <c r="AQ7" s="20">
        <v>0</v>
      </c>
      <c r="AR7" s="20">
        <v>0</v>
      </c>
      <c r="AS7" s="20">
        <v>0</v>
      </c>
      <c r="AT7" s="20">
        <v>0</v>
      </c>
      <c r="AU7" s="20">
        <v>0</v>
      </c>
      <c r="AV7" s="20">
        <v>0</v>
      </c>
      <c r="AW7" s="20">
        <v>0</v>
      </c>
      <c r="AX7" s="20">
        <v>0</v>
      </c>
      <c r="AY7" s="20">
        <v>0</v>
      </c>
      <c r="AZ7" s="20">
        <v>0</v>
      </c>
      <c r="BA7" s="20">
        <v>0</v>
      </c>
      <c r="BB7" s="20">
        <v>0</v>
      </c>
      <c r="BC7" s="20">
        <v>0</v>
      </c>
      <c r="BD7" s="20">
        <v>0</v>
      </c>
      <c r="BE7" s="20">
        <v>0</v>
      </c>
      <c r="BF7" s="20">
        <v>0</v>
      </c>
      <c r="BG7" s="20">
        <v>0</v>
      </c>
      <c r="BH7" s="20">
        <v>0</v>
      </c>
      <c r="BI7" s="20">
        <v>0</v>
      </c>
      <c r="BJ7" s="20">
        <v>0</v>
      </c>
      <c r="BK7" s="20">
        <v>0</v>
      </c>
      <c r="BL7" s="20">
        <v>0</v>
      </c>
      <c r="BM7" s="20">
        <v>0</v>
      </c>
      <c r="BN7" s="20">
        <v>0</v>
      </c>
      <c r="BO7" s="20">
        <v>0</v>
      </c>
      <c r="BP7" s="38"/>
      <c r="BQ7" s="38"/>
      <c r="BR7" s="38"/>
      <c r="BS7" s="38"/>
      <c r="BT7" s="38"/>
      <c r="BU7" s="38"/>
      <c r="BV7" s="38"/>
      <c r="BW7" s="38"/>
      <c r="BX7" s="38"/>
      <c r="BY7" s="38"/>
      <c r="BZ7" s="38"/>
      <c r="CA7" s="38"/>
      <c r="CB7" s="38"/>
      <c r="CC7" s="38"/>
      <c r="CD7" s="38"/>
      <c r="CE7" s="38"/>
      <c r="CF7" s="38"/>
      <c r="CG7" s="38"/>
      <c r="CH7" s="38"/>
      <c r="CI7" s="38"/>
      <c r="CJ7" s="38"/>
      <c r="CK7" s="38"/>
      <c r="CL7" s="38"/>
      <c r="CM7" s="38"/>
      <c r="CN7" s="38"/>
      <c r="CO7" s="38"/>
      <c r="CP7" s="38"/>
      <c r="CQ7" s="38"/>
      <c r="CR7" s="38"/>
      <c r="CS7" s="38"/>
      <c r="CT7" s="38"/>
      <c r="CU7" s="38"/>
      <c r="CV7" s="38"/>
      <c r="CW7" s="38"/>
      <c r="CX7" s="38"/>
      <c r="CY7" s="38"/>
      <c r="CZ7" s="38"/>
      <c r="DA7" s="38"/>
      <c r="DB7" s="38"/>
      <c r="DC7" s="38"/>
      <c r="DD7" s="38"/>
      <c r="DE7" s="38"/>
      <c r="DF7" s="38"/>
      <c r="DG7" s="38"/>
      <c r="DH7" s="38"/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/>
      <c r="EF7" s="38"/>
      <c r="EG7" s="38"/>
      <c r="EH7" s="38"/>
      <c r="EI7" s="38"/>
      <c r="EJ7" s="38"/>
      <c r="EK7" s="38"/>
      <c r="EL7" s="38"/>
      <c r="EM7" s="38"/>
      <c r="EN7" s="38"/>
      <c r="EO7" s="38"/>
      <c r="EP7" s="38"/>
    </row>
    <row r="8" spans="1:146" x14ac:dyDescent="0.25">
      <c r="A8" s="8" t="s">
        <v>26</v>
      </c>
      <c r="B8" s="8" t="s">
        <v>12</v>
      </c>
      <c r="C8" s="8" t="s">
        <v>29</v>
      </c>
      <c r="D8" s="8">
        <v>1</v>
      </c>
      <c r="E8" s="8">
        <v>2026</v>
      </c>
      <c r="F8" s="49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-28402.0638784982</v>
      </c>
      <c r="M8" s="20">
        <v>0</v>
      </c>
      <c r="N8" s="20">
        <v>0</v>
      </c>
      <c r="O8" s="20">
        <v>0</v>
      </c>
      <c r="P8" s="20">
        <v>0</v>
      </c>
      <c r="Q8" s="20">
        <v>0</v>
      </c>
      <c r="R8" s="20">
        <v>-582.69097023942004</v>
      </c>
      <c r="S8" s="20">
        <v>0</v>
      </c>
      <c r="T8" s="20">
        <v>0</v>
      </c>
      <c r="U8" s="20">
        <v>0</v>
      </c>
      <c r="V8" s="20">
        <v>0</v>
      </c>
      <c r="W8" s="20">
        <v>0</v>
      </c>
      <c r="X8" s="20">
        <v>0</v>
      </c>
      <c r="Y8" s="20">
        <v>0</v>
      </c>
      <c r="Z8" s="20">
        <v>0</v>
      </c>
      <c r="AA8" s="20">
        <v>0</v>
      </c>
      <c r="AB8" s="20">
        <v>0</v>
      </c>
      <c r="AC8" s="20">
        <v>0</v>
      </c>
      <c r="AD8" s="20">
        <v>0</v>
      </c>
      <c r="AE8" s="20">
        <v>0</v>
      </c>
      <c r="AF8" s="20">
        <v>0</v>
      </c>
      <c r="AG8" s="20">
        <v>0</v>
      </c>
      <c r="AH8" s="20">
        <v>0</v>
      </c>
      <c r="AI8" s="20">
        <v>0</v>
      </c>
      <c r="AJ8" s="20">
        <v>0</v>
      </c>
      <c r="AK8" s="20">
        <v>0</v>
      </c>
      <c r="AL8" s="20">
        <v>0</v>
      </c>
      <c r="AM8" s="20">
        <v>0</v>
      </c>
      <c r="AN8" s="20">
        <v>0</v>
      </c>
      <c r="AO8" s="20">
        <v>0</v>
      </c>
      <c r="AP8" s="20">
        <v>0</v>
      </c>
      <c r="AQ8" s="20">
        <v>0</v>
      </c>
      <c r="AR8" s="20">
        <v>0</v>
      </c>
      <c r="AS8" s="20">
        <v>0</v>
      </c>
      <c r="AT8" s="20">
        <v>0</v>
      </c>
      <c r="AU8" s="20">
        <v>0</v>
      </c>
      <c r="AV8" s="20">
        <v>0</v>
      </c>
      <c r="AW8" s="20">
        <v>0</v>
      </c>
      <c r="AX8" s="20">
        <v>0</v>
      </c>
      <c r="AY8" s="20">
        <v>0</v>
      </c>
      <c r="AZ8" s="20">
        <v>0</v>
      </c>
      <c r="BA8" s="20">
        <v>0</v>
      </c>
      <c r="BB8" s="20">
        <v>0</v>
      </c>
      <c r="BC8" s="20">
        <v>0</v>
      </c>
      <c r="BD8" s="20">
        <v>0</v>
      </c>
      <c r="BE8" s="20">
        <v>0</v>
      </c>
      <c r="BF8" s="20">
        <v>0</v>
      </c>
      <c r="BG8" s="20">
        <v>0</v>
      </c>
      <c r="BH8" s="20">
        <v>0</v>
      </c>
      <c r="BI8" s="20">
        <v>0</v>
      </c>
      <c r="BJ8" s="20">
        <v>0</v>
      </c>
      <c r="BK8" s="20">
        <v>0</v>
      </c>
      <c r="BL8" s="20">
        <v>0</v>
      </c>
      <c r="BM8" s="20">
        <v>0</v>
      </c>
      <c r="BN8" s="20">
        <v>0</v>
      </c>
      <c r="BO8" s="20">
        <v>0</v>
      </c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  <c r="EP8" s="38"/>
    </row>
    <row r="9" spans="1:146" x14ac:dyDescent="0.25">
      <c r="A9" s="8" t="s">
        <v>26</v>
      </c>
      <c r="B9" s="8" t="s">
        <v>12</v>
      </c>
      <c r="C9" s="8" t="s">
        <v>29</v>
      </c>
      <c r="D9" s="8">
        <v>1</v>
      </c>
      <c r="E9" s="8">
        <v>2027</v>
      </c>
      <c r="F9" s="49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-27588.592421445701</v>
      </c>
      <c r="M9" s="20">
        <v>0</v>
      </c>
      <c r="N9" s="20">
        <v>0</v>
      </c>
      <c r="O9" s="20">
        <v>0</v>
      </c>
      <c r="P9" s="20">
        <v>0</v>
      </c>
      <c r="Q9" s="20">
        <v>0</v>
      </c>
      <c r="R9" s="20">
        <v>-790.31367370071996</v>
      </c>
      <c r="S9" s="20">
        <v>0</v>
      </c>
      <c r="T9" s="20">
        <v>0</v>
      </c>
      <c r="U9" s="20">
        <v>0</v>
      </c>
      <c r="V9" s="20">
        <v>0</v>
      </c>
      <c r="W9" s="20">
        <v>0</v>
      </c>
      <c r="X9" s="20">
        <v>0</v>
      </c>
      <c r="Y9" s="20">
        <v>0</v>
      </c>
      <c r="Z9" s="20">
        <v>0</v>
      </c>
      <c r="AA9" s="20">
        <v>0</v>
      </c>
      <c r="AB9" s="20">
        <v>0</v>
      </c>
      <c r="AC9" s="20">
        <v>0</v>
      </c>
      <c r="AD9" s="20">
        <v>0</v>
      </c>
      <c r="AE9" s="20">
        <v>0</v>
      </c>
      <c r="AF9" s="20">
        <v>0</v>
      </c>
      <c r="AG9" s="20">
        <v>0</v>
      </c>
      <c r="AH9" s="20">
        <v>0</v>
      </c>
      <c r="AI9" s="20">
        <v>0</v>
      </c>
      <c r="AJ9" s="20">
        <v>0</v>
      </c>
      <c r="AK9" s="20">
        <v>0</v>
      </c>
      <c r="AL9" s="20">
        <v>0</v>
      </c>
      <c r="AM9" s="20">
        <v>0</v>
      </c>
      <c r="AN9" s="20">
        <v>0</v>
      </c>
      <c r="AO9" s="20">
        <v>0</v>
      </c>
      <c r="AP9" s="20">
        <v>0</v>
      </c>
      <c r="AQ9" s="20">
        <v>0</v>
      </c>
      <c r="AR9" s="20">
        <v>0</v>
      </c>
      <c r="AS9" s="20">
        <v>0</v>
      </c>
      <c r="AT9" s="20">
        <v>0</v>
      </c>
      <c r="AU9" s="20">
        <v>0</v>
      </c>
      <c r="AV9" s="20">
        <v>0</v>
      </c>
      <c r="AW9" s="20">
        <v>0</v>
      </c>
      <c r="AX9" s="20">
        <v>0</v>
      </c>
      <c r="AY9" s="20">
        <v>0</v>
      </c>
      <c r="AZ9" s="20">
        <v>0</v>
      </c>
      <c r="BA9" s="20">
        <v>0</v>
      </c>
      <c r="BB9" s="20">
        <v>0</v>
      </c>
      <c r="BC9" s="20">
        <v>0</v>
      </c>
      <c r="BD9" s="20">
        <v>0</v>
      </c>
      <c r="BE9" s="20">
        <v>0</v>
      </c>
      <c r="BF9" s="20">
        <v>0</v>
      </c>
      <c r="BG9" s="20">
        <v>0</v>
      </c>
      <c r="BH9" s="20">
        <v>0</v>
      </c>
      <c r="BI9" s="20">
        <v>0</v>
      </c>
      <c r="BJ9" s="20">
        <v>0</v>
      </c>
      <c r="BK9" s="20">
        <v>0</v>
      </c>
      <c r="BL9" s="20">
        <v>0</v>
      </c>
      <c r="BM9" s="20">
        <v>0</v>
      </c>
      <c r="BN9" s="20">
        <v>0</v>
      </c>
      <c r="BO9" s="20">
        <v>0</v>
      </c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K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V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G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R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C9" s="38"/>
      <c r="ED9" s="38"/>
      <c r="EE9" s="38"/>
      <c r="EF9" s="38"/>
      <c r="EG9" s="38"/>
      <c r="EH9" s="38"/>
      <c r="EI9" s="38"/>
      <c r="EJ9" s="38"/>
      <c r="EK9" s="38"/>
      <c r="EL9" s="38"/>
      <c r="EM9" s="38"/>
      <c r="EN9" s="38"/>
      <c r="EO9" s="38"/>
      <c r="EP9" s="38"/>
    </row>
    <row r="10" spans="1:146" x14ac:dyDescent="0.25">
      <c r="A10" s="8" t="s">
        <v>26</v>
      </c>
      <c r="B10" s="8" t="s">
        <v>12</v>
      </c>
      <c r="C10" s="8" t="s">
        <v>29</v>
      </c>
      <c r="D10" s="8">
        <v>1</v>
      </c>
      <c r="E10" s="8">
        <v>2028</v>
      </c>
      <c r="F10" s="49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-23105.6969467901</v>
      </c>
      <c r="M10" s="20">
        <v>0</v>
      </c>
      <c r="N10" s="20">
        <v>0</v>
      </c>
      <c r="O10" s="20">
        <v>0</v>
      </c>
      <c r="P10" s="20">
        <v>0</v>
      </c>
      <c r="Q10" s="20">
        <v>0</v>
      </c>
      <c r="R10" s="20">
        <v>-749.03910007733998</v>
      </c>
      <c r="S10" s="20">
        <v>0</v>
      </c>
      <c r="T10" s="20">
        <v>0</v>
      </c>
      <c r="U10" s="20">
        <v>0</v>
      </c>
      <c r="V10" s="20">
        <v>0</v>
      </c>
      <c r="W10" s="20">
        <v>0</v>
      </c>
      <c r="X10" s="20">
        <v>0</v>
      </c>
      <c r="Y10" s="20">
        <v>0</v>
      </c>
      <c r="Z10" s="20">
        <v>0</v>
      </c>
      <c r="AA10" s="20">
        <v>0</v>
      </c>
      <c r="AB10" s="20">
        <v>0</v>
      </c>
      <c r="AC10" s="20">
        <v>0</v>
      </c>
      <c r="AD10" s="20">
        <v>0</v>
      </c>
      <c r="AE10" s="20">
        <v>0</v>
      </c>
      <c r="AF10" s="20">
        <v>0</v>
      </c>
      <c r="AG10" s="20">
        <v>0</v>
      </c>
      <c r="AH10" s="20">
        <v>0</v>
      </c>
      <c r="AI10" s="20">
        <v>0</v>
      </c>
      <c r="AJ10" s="20">
        <v>0</v>
      </c>
      <c r="AK10" s="20">
        <v>0</v>
      </c>
      <c r="AL10" s="20">
        <v>0</v>
      </c>
      <c r="AM10" s="20">
        <v>0</v>
      </c>
      <c r="AN10" s="20">
        <v>0</v>
      </c>
      <c r="AO10" s="20">
        <v>0</v>
      </c>
      <c r="AP10" s="20">
        <v>0</v>
      </c>
      <c r="AQ10" s="20">
        <v>0</v>
      </c>
      <c r="AR10" s="20">
        <v>0</v>
      </c>
      <c r="AS10" s="20">
        <v>0</v>
      </c>
      <c r="AT10" s="20">
        <v>0</v>
      </c>
      <c r="AU10" s="20">
        <v>0</v>
      </c>
      <c r="AV10" s="20">
        <v>0</v>
      </c>
      <c r="AW10" s="20">
        <v>0</v>
      </c>
      <c r="AX10" s="20">
        <v>0</v>
      </c>
      <c r="AY10" s="20">
        <v>0</v>
      </c>
      <c r="AZ10" s="20">
        <v>0</v>
      </c>
      <c r="BA10" s="20">
        <v>0</v>
      </c>
      <c r="BB10" s="20">
        <v>0</v>
      </c>
      <c r="BC10" s="20">
        <v>0</v>
      </c>
      <c r="BD10" s="20">
        <v>0</v>
      </c>
      <c r="BE10" s="20">
        <v>0</v>
      </c>
      <c r="BF10" s="20">
        <v>0</v>
      </c>
      <c r="BG10" s="20">
        <v>0</v>
      </c>
      <c r="BH10" s="20">
        <v>0</v>
      </c>
      <c r="BI10" s="20">
        <v>0</v>
      </c>
      <c r="BJ10" s="20">
        <v>0</v>
      </c>
      <c r="BK10" s="20">
        <v>0</v>
      </c>
      <c r="BL10" s="20">
        <v>0</v>
      </c>
      <c r="BM10" s="20">
        <v>0</v>
      </c>
      <c r="BN10" s="20">
        <v>0</v>
      </c>
      <c r="BO10" s="20">
        <v>0</v>
      </c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  <c r="CC10" s="38"/>
      <c r="CD10" s="38"/>
      <c r="CE10" s="38"/>
      <c r="CF10" s="38"/>
      <c r="CG10" s="38"/>
      <c r="CH10" s="38"/>
      <c r="CI10" s="38"/>
      <c r="CJ10" s="38"/>
      <c r="CK10" s="38"/>
      <c r="CL10" s="38"/>
      <c r="CM10" s="38"/>
      <c r="CN10" s="38"/>
      <c r="CO10" s="38"/>
      <c r="CP10" s="38"/>
      <c r="CQ10" s="38"/>
      <c r="CR10" s="38"/>
      <c r="CS10" s="38"/>
      <c r="CT10" s="38"/>
      <c r="CU10" s="38"/>
      <c r="CV10" s="38"/>
      <c r="CW10" s="38"/>
      <c r="CX10" s="38"/>
      <c r="CY10" s="38"/>
      <c r="CZ10" s="38"/>
      <c r="DA10" s="38"/>
      <c r="DB10" s="38"/>
      <c r="DC10" s="38"/>
      <c r="DD10" s="38"/>
      <c r="DE10" s="38"/>
      <c r="DF10" s="38"/>
      <c r="DG10" s="38"/>
      <c r="DH10" s="38"/>
      <c r="DI10" s="38"/>
      <c r="DJ10" s="38"/>
      <c r="DK10" s="38"/>
      <c r="DL10" s="38"/>
      <c r="DM10" s="38"/>
      <c r="DN10" s="38"/>
      <c r="DO10" s="38"/>
      <c r="DP10" s="38"/>
      <c r="DQ10" s="38"/>
      <c r="DR10" s="38"/>
      <c r="DS10" s="38"/>
      <c r="DT10" s="38"/>
      <c r="DU10" s="38"/>
      <c r="DV10" s="38"/>
      <c r="DW10" s="38"/>
      <c r="DX10" s="38"/>
      <c r="DY10" s="38"/>
      <c r="DZ10" s="38"/>
      <c r="EA10" s="38"/>
      <c r="EB10" s="38"/>
      <c r="EC10" s="38"/>
      <c r="ED10" s="38"/>
      <c r="EE10" s="38"/>
      <c r="EF10" s="38"/>
      <c r="EG10" s="38"/>
      <c r="EH10" s="38"/>
      <c r="EI10" s="38"/>
      <c r="EJ10" s="38"/>
      <c r="EK10" s="38"/>
      <c r="EL10" s="38"/>
      <c r="EM10" s="38"/>
      <c r="EN10" s="38"/>
      <c r="EO10" s="38"/>
      <c r="EP10" s="38"/>
    </row>
    <row r="11" spans="1:146" x14ac:dyDescent="0.25">
      <c r="A11" s="8" t="s">
        <v>26</v>
      </c>
      <c r="B11" s="8" t="s">
        <v>12</v>
      </c>
      <c r="C11" s="8" t="s">
        <v>29</v>
      </c>
      <c r="D11" s="8">
        <v>1</v>
      </c>
      <c r="E11" s="8">
        <v>2029</v>
      </c>
      <c r="F11" s="49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-25593.446526664098</v>
      </c>
      <c r="M11" s="20">
        <v>0</v>
      </c>
      <c r="N11" s="20">
        <v>0</v>
      </c>
      <c r="O11" s="20">
        <v>0</v>
      </c>
      <c r="P11" s="20">
        <v>0</v>
      </c>
      <c r="Q11" s="20">
        <v>0</v>
      </c>
      <c r="R11" s="20">
        <v>-962.94503050461901</v>
      </c>
      <c r="S11" s="20">
        <v>0</v>
      </c>
      <c r="T11" s="20">
        <v>0</v>
      </c>
      <c r="U11" s="20">
        <v>0</v>
      </c>
      <c r="V11" s="20">
        <v>0</v>
      </c>
      <c r="W11" s="20">
        <v>0</v>
      </c>
      <c r="X11" s="20">
        <v>0</v>
      </c>
      <c r="Y11" s="20">
        <v>0</v>
      </c>
      <c r="Z11" s="20">
        <v>0</v>
      </c>
      <c r="AA11" s="20">
        <v>0</v>
      </c>
      <c r="AB11" s="20">
        <v>0</v>
      </c>
      <c r="AC11" s="20">
        <v>0</v>
      </c>
      <c r="AD11" s="20">
        <v>0</v>
      </c>
      <c r="AE11" s="20">
        <v>0</v>
      </c>
      <c r="AF11" s="20">
        <v>0</v>
      </c>
      <c r="AG11" s="20">
        <v>0</v>
      </c>
      <c r="AH11" s="20">
        <v>0</v>
      </c>
      <c r="AI11" s="20">
        <v>0</v>
      </c>
      <c r="AJ11" s="20">
        <v>0</v>
      </c>
      <c r="AK11" s="20">
        <v>0</v>
      </c>
      <c r="AL11" s="20">
        <v>0</v>
      </c>
      <c r="AM11" s="20">
        <v>0</v>
      </c>
      <c r="AN11" s="20">
        <v>0</v>
      </c>
      <c r="AO11" s="20">
        <v>0</v>
      </c>
      <c r="AP11" s="20">
        <v>0</v>
      </c>
      <c r="AQ11" s="20">
        <v>0</v>
      </c>
      <c r="AR11" s="20">
        <v>0</v>
      </c>
      <c r="AS11" s="20">
        <v>0</v>
      </c>
      <c r="AT11" s="20">
        <v>0</v>
      </c>
      <c r="AU11" s="20">
        <v>0</v>
      </c>
      <c r="AV11" s="20">
        <v>0</v>
      </c>
      <c r="AW11" s="20">
        <v>0</v>
      </c>
      <c r="AX11" s="20">
        <v>0</v>
      </c>
      <c r="AY11" s="20">
        <v>0</v>
      </c>
      <c r="AZ11" s="20">
        <v>0</v>
      </c>
      <c r="BA11" s="20">
        <v>0</v>
      </c>
      <c r="BB11" s="20">
        <v>0</v>
      </c>
      <c r="BC11" s="20">
        <v>0</v>
      </c>
      <c r="BD11" s="20">
        <v>0</v>
      </c>
      <c r="BE11" s="20">
        <v>0</v>
      </c>
      <c r="BF11" s="20">
        <v>0</v>
      </c>
      <c r="BG11" s="20">
        <v>0</v>
      </c>
      <c r="BH11" s="20">
        <v>0</v>
      </c>
      <c r="BI11" s="20">
        <v>0</v>
      </c>
      <c r="BJ11" s="20">
        <v>0</v>
      </c>
      <c r="BK11" s="20">
        <v>0</v>
      </c>
      <c r="BL11" s="20">
        <v>0</v>
      </c>
      <c r="BM11" s="20">
        <v>0</v>
      </c>
      <c r="BN11" s="20">
        <v>0</v>
      </c>
      <c r="BO11" s="20">
        <v>0</v>
      </c>
      <c r="BP11" s="38"/>
      <c r="BQ11" s="38"/>
      <c r="BR11" s="38"/>
      <c r="BS11" s="38"/>
      <c r="BT11" s="38"/>
      <c r="BU11" s="38"/>
      <c r="BV11" s="38"/>
      <c r="BW11" s="38"/>
      <c r="BX11" s="38"/>
      <c r="BY11" s="38"/>
      <c r="BZ11" s="38"/>
      <c r="CA11" s="38"/>
      <c r="CB11" s="38"/>
      <c r="CC11" s="38"/>
      <c r="CD11" s="38"/>
      <c r="CE11" s="38"/>
      <c r="CF11" s="38"/>
      <c r="CG11" s="38"/>
      <c r="CH11" s="38"/>
      <c r="CI11" s="38"/>
      <c r="CJ11" s="38"/>
      <c r="CK11" s="38"/>
      <c r="CL11" s="38"/>
      <c r="CM11" s="38"/>
      <c r="CN11" s="38"/>
      <c r="CO11" s="38"/>
      <c r="CP11" s="38"/>
      <c r="CQ11" s="38"/>
      <c r="CR11" s="38"/>
      <c r="CS11" s="38"/>
      <c r="CT11" s="38"/>
      <c r="CU11" s="38"/>
      <c r="CV11" s="38"/>
      <c r="CW11" s="38"/>
      <c r="CX11" s="38"/>
      <c r="CY11" s="38"/>
      <c r="CZ11" s="38"/>
      <c r="DA11" s="38"/>
      <c r="DB11" s="38"/>
      <c r="DC11" s="38"/>
      <c r="DD11" s="38"/>
      <c r="DE11" s="38"/>
      <c r="DF11" s="38"/>
      <c r="DG11" s="38"/>
      <c r="DH11" s="38"/>
      <c r="DI11" s="38"/>
      <c r="DJ11" s="38"/>
      <c r="DK11" s="38"/>
      <c r="DL11" s="38"/>
      <c r="DM11" s="38"/>
      <c r="DN11" s="38"/>
      <c r="DO11" s="38"/>
      <c r="DP11" s="38"/>
      <c r="DQ11" s="38"/>
      <c r="DR11" s="38"/>
      <c r="DS11" s="38"/>
      <c r="DT11" s="38"/>
      <c r="DU11" s="38"/>
      <c r="DV11" s="38"/>
      <c r="DW11" s="38"/>
      <c r="DX11" s="38"/>
      <c r="DY11" s="38"/>
      <c r="DZ11" s="38"/>
      <c r="EA11" s="38"/>
      <c r="EB11" s="38"/>
      <c r="EC11" s="38"/>
      <c r="ED11" s="38"/>
      <c r="EE11" s="38"/>
      <c r="EF11" s="38"/>
      <c r="EG11" s="38"/>
      <c r="EH11" s="38"/>
      <c r="EI11" s="38"/>
      <c r="EJ11" s="38"/>
      <c r="EK11" s="38"/>
      <c r="EL11" s="38"/>
      <c r="EM11" s="38"/>
      <c r="EN11" s="38"/>
      <c r="EO11" s="38"/>
      <c r="EP11" s="38"/>
    </row>
    <row r="12" spans="1:146" x14ac:dyDescent="0.25">
      <c r="A12" s="8" t="s">
        <v>26</v>
      </c>
      <c r="B12" s="8" t="s">
        <v>12</v>
      </c>
      <c r="C12" s="8" t="s">
        <v>29</v>
      </c>
      <c r="D12" s="8">
        <v>1</v>
      </c>
      <c r="E12" s="8">
        <v>2030</v>
      </c>
      <c r="F12" s="49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-26553.5577760536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-1181.15190772758</v>
      </c>
      <c r="S12" s="20">
        <v>0</v>
      </c>
      <c r="T12" s="20">
        <v>0</v>
      </c>
      <c r="U12" s="20">
        <v>0</v>
      </c>
      <c r="V12" s="20">
        <v>0</v>
      </c>
      <c r="W12" s="20">
        <v>0</v>
      </c>
      <c r="X12" s="20">
        <v>0</v>
      </c>
      <c r="Y12" s="20">
        <v>0</v>
      </c>
      <c r="Z12" s="20">
        <v>0</v>
      </c>
      <c r="AA12" s="20">
        <v>0</v>
      </c>
      <c r="AB12" s="20">
        <v>0</v>
      </c>
      <c r="AC12" s="20">
        <v>0</v>
      </c>
      <c r="AD12" s="20">
        <v>0</v>
      </c>
      <c r="AE12" s="20">
        <v>0</v>
      </c>
      <c r="AF12" s="20">
        <v>0</v>
      </c>
      <c r="AG12" s="20">
        <v>0</v>
      </c>
      <c r="AH12" s="20">
        <v>0</v>
      </c>
      <c r="AI12" s="20">
        <v>0</v>
      </c>
      <c r="AJ12" s="20">
        <v>0</v>
      </c>
      <c r="AK12" s="20">
        <v>0</v>
      </c>
      <c r="AL12" s="20">
        <v>0</v>
      </c>
      <c r="AM12" s="20">
        <v>0</v>
      </c>
      <c r="AN12" s="20">
        <v>0</v>
      </c>
      <c r="AO12" s="20">
        <v>0</v>
      </c>
      <c r="AP12" s="20">
        <v>0</v>
      </c>
      <c r="AQ12" s="20">
        <v>0</v>
      </c>
      <c r="AR12" s="20">
        <v>0</v>
      </c>
      <c r="AS12" s="20">
        <v>0</v>
      </c>
      <c r="AT12" s="20">
        <v>0</v>
      </c>
      <c r="AU12" s="20">
        <v>0</v>
      </c>
      <c r="AV12" s="20">
        <v>0</v>
      </c>
      <c r="AW12" s="20">
        <v>0</v>
      </c>
      <c r="AX12" s="20">
        <v>0</v>
      </c>
      <c r="AY12" s="20">
        <v>0</v>
      </c>
      <c r="AZ12" s="20">
        <v>0</v>
      </c>
      <c r="BA12" s="20">
        <v>0</v>
      </c>
      <c r="BB12" s="20">
        <v>0</v>
      </c>
      <c r="BC12" s="20">
        <v>0</v>
      </c>
      <c r="BD12" s="20">
        <v>0</v>
      </c>
      <c r="BE12" s="20">
        <v>0</v>
      </c>
      <c r="BF12" s="20">
        <v>0</v>
      </c>
      <c r="BG12" s="20">
        <v>0</v>
      </c>
      <c r="BH12" s="20">
        <v>0</v>
      </c>
      <c r="BI12" s="20">
        <v>0</v>
      </c>
      <c r="BJ12" s="20">
        <v>0</v>
      </c>
      <c r="BK12" s="20">
        <v>0</v>
      </c>
      <c r="BL12" s="20">
        <v>0</v>
      </c>
      <c r="BM12" s="20">
        <v>0</v>
      </c>
      <c r="BN12" s="20">
        <v>0</v>
      </c>
      <c r="BO12" s="20">
        <v>0</v>
      </c>
      <c r="BP12" s="38"/>
      <c r="BQ12" s="38"/>
      <c r="BR12" s="38"/>
      <c r="BS12" s="38"/>
      <c r="BT12" s="38"/>
      <c r="BU12" s="38"/>
      <c r="BV12" s="38"/>
      <c r="BW12" s="38"/>
      <c r="BX12" s="38"/>
      <c r="BY12" s="38"/>
      <c r="BZ12" s="38"/>
      <c r="CA12" s="38"/>
      <c r="CB12" s="38"/>
      <c r="CC12" s="38"/>
      <c r="CD12" s="38"/>
      <c r="CE12" s="38"/>
      <c r="CF12" s="38"/>
      <c r="CG12" s="38"/>
      <c r="CH12" s="38"/>
      <c r="CI12" s="38"/>
      <c r="CJ12" s="38"/>
      <c r="CK12" s="38"/>
      <c r="CL12" s="38"/>
      <c r="CM12" s="38"/>
      <c r="CN12" s="38"/>
      <c r="CO12" s="38"/>
      <c r="CP12" s="38"/>
      <c r="CQ12" s="38"/>
      <c r="CR12" s="38"/>
      <c r="CS12" s="38"/>
      <c r="CT12" s="38"/>
      <c r="CU12" s="38"/>
      <c r="CV12" s="38"/>
      <c r="CW12" s="38"/>
      <c r="CX12" s="38"/>
      <c r="CY12" s="38"/>
      <c r="CZ12" s="38"/>
      <c r="DA12" s="38"/>
      <c r="DB12" s="38"/>
      <c r="DC12" s="38"/>
      <c r="DD12" s="38"/>
      <c r="DE12" s="38"/>
      <c r="DF12" s="38"/>
      <c r="DG12" s="38"/>
      <c r="DH12" s="38"/>
      <c r="DI12" s="38"/>
      <c r="DJ12" s="38"/>
      <c r="DK12" s="38"/>
      <c r="DL12" s="38"/>
      <c r="DM12" s="38"/>
      <c r="DN12" s="38"/>
      <c r="DO12" s="38"/>
      <c r="DP12" s="38"/>
      <c r="DQ12" s="38"/>
      <c r="DR12" s="38"/>
      <c r="DS12" s="38"/>
      <c r="DT12" s="38"/>
      <c r="DU12" s="38"/>
      <c r="DV12" s="38"/>
      <c r="DW12" s="38"/>
      <c r="DX12" s="38"/>
      <c r="DY12" s="38"/>
      <c r="DZ12" s="38"/>
      <c r="EA12" s="38"/>
      <c r="EB12" s="38"/>
      <c r="EC12" s="38"/>
      <c r="ED12" s="38"/>
      <c r="EE12" s="38"/>
      <c r="EF12" s="38"/>
      <c r="EG12" s="38"/>
      <c r="EH12" s="38"/>
      <c r="EI12" s="38"/>
      <c r="EJ12" s="38"/>
      <c r="EK12" s="38"/>
      <c r="EL12" s="38"/>
      <c r="EM12" s="38"/>
      <c r="EN12" s="38"/>
      <c r="EO12" s="38"/>
      <c r="EP12" s="38"/>
    </row>
    <row r="13" spans="1:146" x14ac:dyDescent="0.25">
      <c r="A13" s="8" t="s">
        <v>26</v>
      </c>
      <c r="B13" s="8" t="s">
        <v>12</v>
      </c>
      <c r="C13" s="8" t="s">
        <v>29</v>
      </c>
      <c r="D13" s="8">
        <v>1</v>
      </c>
      <c r="E13" s="8">
        <v>2031</v>
      </c>
      <c r="F13" s="49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-26974.5678021934</v>
      </c>
      <c r="M13" s="20">
        <v>0</v>
      </c>
      <c r="N13" s="20">
        <v>0</v>
      </c>
      <c r="O13" s="20">
        <v>0</v>
      </c>
      <c r="P13" s="20">
        <v>0</v>
      </c>
      <c r="Q13" s="20">
        <v>0</v>
      </c>
      <c r="R13" s="20">
        <v>-1406.86681196631</v>
      </c>
      <c r="S13" s="20">
        <v>0</v>
      </c>
      <c r="T13" s="20">
        <v>0</v>
      </c>
      <c r="U13" s="20">
        <v>-1579.70821709956</v>
      </c>
      <c r="V13" s="20">
        <v>-2306.0142756546902</v>
      </c>
      <c r="W13" s="20">
        <v>0</v>
      </c>
      <c r="X13" s="20">
        <v>0</v>
      </c>
      <c r="Y13" s="20">
        <v>0</v>
      </c>
      <c r="Z13" s="20">
        <v>0</v>
      </c>
      <c r="AA13" s="20">
        <v>0</v>
      </c>
      <c r="AB13" s="20">
        <v>0</v>
      </c>
      <c r="AC13" s="20">
        <v>0</v>
      </c>
      <c r="AD13" s="20">
        <v>0</v>
      </c>
      <c r="AE13" s="20">
        <v>0</v>
      </c>
      <c r="AF13" s="20">
        <v>0</v>
      </c>
      <c r="AG13" s="20">
        <v>0</v>
      </c>
      <c r="AH13" s="20">
        <v>0</v>
      </c>
      <c r="AI13" s="20">
        <v>0</v>
      </c>
      <c r="AJ13" s="20">
        <v>0</v>
      </c>
      <c r="AK13" s="20">
        <v>0</v>
      </c>
      <c r="AL13" s="20">
        <v>0</v>
      </c>
      <c r="AM13" s="20">
        <v>0</v>
      </c>
      <c r="AN13" s="20">
        <v>0</v>
      </c>
      <c r="AO13" s="20">
        <v>0</v>
      </c>
      <c r="AP13" s="20">
        <v>0</v>
      </c>
      <c r="AQ13" s="20">
        <v>0</v>
      </c>
      <c r="AR13" s="20">
        <v>0</v>
      </c>
      <c r="AS13" s="20">
        <v>0</v>
      </c>
      <c r="AT13" s="20">
        <v>0</v>
      </c>
      <c r="AU13" s="20">
        <v>0</v>
      </c>
      <c r="AV13" s="20">
        <v>0</v>
      </c>
      <c r="AW13" s="20">
        <v>0</v>
      </c>
      <c r="AX13" s="20">
        <v>0</v>
      </c>
      <c r="AY13" s="20">
        <v>0</v>
      </c>
      <c r="AZ13" s="20">
        <v>0</v>
      </c>
      <c r="BA13" s="20">
        <v>0</v>
      </c>
      <c r="BB13" s="20">
        <v>0</v>
      </c>
      <c r="BC13" s="20">
        <v>0</v>
      </c>
      <c r="BD13" s="20">
        <v>0</v>
      </c>
      <c r="BE13" s="20">
        <v>0</v>
      </c>
      <c r="BF13" s="20">
        <v>0</v>
      </c>
      <c r="BG13" s="20">
        <v>0</v>
      </c>
      <c r="BH13" s="20">
        <v>0</v>
      </c>
      <c r="BI13" s="20">
        <v>0</v>
      </c>
      <c r="BJ13" s="20">
        <v>0</v>
      </c>
      <c r="BK13" s="20">
        <v>0</v>
      </c>
      <c r="BL13" s="20">
        <v>0</v>
      </c>
      <c r="BM13" s="20">
        <v>0</v>
      </c>
      <c r="BN13" s="20">
        <v>0</v>
      </c>
      <c r="BO13" s="20">
        <v>0</v>
      </c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  <c r="CA13" s="38"/>
      <c r="CB13" s="38"/>
      <c r="CC13" s="38"/>
      <c r="CD13" s="38"/>
      <c r="CE13" s="38"/>
      <c r="CF13" s="38"/>
      <c r="CG13" s="38"/>
      <c r="CH13" s="38"/>
      <c r="CI13" s="38"/>
      <c r="CJ13" s="38"/>
      <c r="CK13" s="38"/>
      <c r="CL13" s="38"/>
      <c r="CM13" s="38"/>
      <c r="CN13" s="38"/>
      <c r="CO13" s="38"/>
      <c r="CP13" s="38"/>
      <c r="CQ13" s="38"/>
      <c r="CR13" s="38"/>
      <c r="CS13" s="38"/>
      <c r="CT13" s="38"/>
      <c r="CU13" s="38"/>
      <c r="CV13" s="38"/>
      <c r="CW13" s="38"/>
      <c r="CX13" s="38"/>
      <c r="CY13" s="38"/>
      <c r="CZ13" s="38"/>
      <c r="DA13" s="38"/>
      <c r="DB13" s="38"/>
      <c r="DC13" s="38"/>
      <c r="DD13" s="38"/>
      <c r="DE13" s="38"/>
      <c r="DF13" s="38"/>
      <c r="DG13" s="38"/>
      <c r="DH13" s="38"/>
      <c r="DI13" s="38"/>
      <c r="DJ13" s="38"/>
      <c r="DK13" s="38"/>
      <c r="DL13" s="38"/>
      <c r="DM13" s="38"/>
      <c r="DN13" s="38"/>
      <c r="DO13" s="38"/>
      <c r="DP13" s="38"/>
      <c r="DQ13" s="38"/>
      <c r="DR13" s="38"/>
      <c r="DS13" s="38"/>
      <c r="DT13" s="38"/>
      <c r="DU13" s="38"/>
      <c r="DV13" s="38"/>
      <c r="DW13" s="38"/>
      <c r="DX13" s="38"/>
      <c r="DY13" s="38"/>
      <c r="DZ13" s="38"/>
      <c r="EA13" s="38"/>
      <c r="EB13" s="38"/>
      <c r="EC13" s="38"/>
      <c r="ED13" s="38"/>
      <c r="EE13" s="38"/>
      <c r="EF13" s="38"/>
      <c r="EG13" s="38"/>
      <c r="EH13" s="38"/>
      <c r="EI13" s="38"/>
      <c r="EJ13" s="38"/>
      <c r="EK13" s="38"/>
      <c r="EL13" s="38"/>
      <c r="EM13" s="38"/>
      <c r="EN13" s="38"/>
      <c r="EO13" s="38"/>
      <c r="EP13" s="38"/>
    </row>
    <row r="14" spans="1:146" x14ac:dyDescent="0.25">
      <c r="A14" s="8" t="s">
        <v>26</v>
      </c>
      <c r="B14" s="8" t="s">
        <v>12</v>
      </c>
      <c r="C14" s="8" t="s">
        <v>29</v>
      </c>
      <c r="D14" s="8">
        <v>1</v>
      </c>
      <c r="E14" s="8">
        <v>2032</v>
      </c>
      <c r="F14" s="49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-26776.923946406201</v>
      </c>
      <c r="M14" s="20">
        <v>0</v>
      </c>
      <c r="N14" s="20">
        <v>0</v>
      </c>
      <c r="O14" s="20">
        <v>0</v>
      </c>
      <c r="P14" s="20">
        <v>0</v>
      </c>
      <c r="Q14" s="20">
        <v>0</v>
      </c>
      <c r="R14" s="20">
        <v>-1434.81934388083</v>
      </c>
      <c r="S14" s="20">
        <v>0</v>
      </c>
      <c r="T14" s="20">
        <v>0</v>
      </c>
      <c r="U14" s="20">
        <v>-2530.99578217722</v>
      </c>
      <c r="V14" s="20">
        <v>-1515.16559871698</v>
      </c>
      <c r="W14" s="20">
        <v>0</v>
      </c>
      <c r="X14" s="20">
        <v>0</v>
      </c>
      <c r="Y14" s="20">
        <v>0</v>
      </c>
      <c r="Z14" s="20">
        <v>0</v>
      </c>
      <c r="AA14" s="20">
        <v>0</v>
      </c>
      <c r="AB14" s="20">
        <v>0</v>
      </c>
      <c r="AC14" s="20">
        <v>0</v>
      </c>
      <c r="AD14" s="20">
        <v>0</v>
      </c>
      <c r="AE14" s="20">
        <v>0</v>
      </c>
      <c r="AF14" s="20">
        <v>0</v>
      </c>
      <c r="AG14" s="20">
        <v>0</v>
      </c>
      <c r="AH14" s="20">
        <v>0</v>
      </c>
      <c r="AI14" s="20">
        <v>0</v>
      </c>
      <c r="AJ14" s="20">
        <v>0</v>
      </c>
      <c r="AK14" s="20">
        <v>0</v>
      </c>
      <c r="AL14" s="20">
        <v>0</v>
      </c>
      <c r="AM14" s="20">
        <v>0</v>
      </c>
      <c r="AN14" s="20">
        <v>0</v>
      </c>
      <c r="AO14" s="20">
        <v>0</v>
      </c>
      <c r="AP14" s="20">
        <v>0</v>
      </c>
      <c r="AQ14" s="20">
        <v>0</v>
      </c>
      <c r="AR14" s="20">
        <v>0</v>
      </c>
      <c r="AS14" s="20">
        <v>0</v>
      </c>
      <c r="AT14" s="20">
        <v>0</v>
      </c>
      <c r="AU14" s="20">
        <v>0</v>
      </c>
      <c r="AV14" s="20">
        <v>0</v>
      </c>
      <c r="AW14" s="20">
        <v>0</v>
      </c>
      <c r="AX14" s="20">
        <v>0</v>
      </c>
      <c r="AY14" s="20">
        <v>0</v>
      </c>
      <c r="AZ14" s="20">
        <v>0</v>
      </c>
      <c r="BA14" s="20">
        <v>0</v>
      </c>
      <c r="BB14" s="20">
        <v>0</v>
      </c>
      <c r="BC14" s="20">
        <v>0</v>
      </c>
      <c r="BD14" s="20">
        <v>0</v>
      </c>
      <c r="BE14" s="20">
        <v>0</v>
      </c>
      <c r="BF14" s="20">
        <v>0</v>
      </c>
      <c r="BG14" s="20">
        <v>0</v>
      </c>
      <c r="BH14" s="20">
        <v>0</v>
      </c>
      <c r="BI14" s="20">
        <v>0</v>
      </c>
      <c r="BJ14" s="20">
        <v>0</v>
      </c>
      <c r="BK14" s="20">
        <v>0</v>
      </c>
      <c r="BL14" s="20">
        <v>0</v>
      </c>
      <c r="BM14" s="20">
        <v>0</v>
      </c>
      <c r="BN14" s="20">
        <v>0</v>
      </c>
      <c r="BO14" s="20">
        <v>0</v>
      </c>
      <c r="BP14" s="38"/>
      <c r="BQ14" s="38"/>
      <c r="BR14" s="38"/>
      <c r="BS14" s="38"/>
      <c r="BT14" s="38"/>
      <c r="BU14" s="38"/>
      <c r="BV14" s="38"/>
      <c r="BW14" s="38"/>
      <c r="BX14" s="38"/>
      <c r="BY14" s="38"/>
      <c r="BZ14" s="38"/>
      <c r="CA14" s="38"/>
      <c r="CB14" s="38"/>
      <c r="CC14" s="38"/>
      <c r="CD14" s="38"/>
      <c r="CE14" s="38"/>
      <c r="CF14" s="38"/>
      <c r="CG14" s="38"/>
      <c r="CH14" s="38"/>
      <c r="CI14" s="38"/>
      <c r="CJ14" s="38"/>
      <c r="CK14" s="38"/>
      <c r="CL14" s="38"/>
      <c r="CM14" s="38"/>
      <c r="CN14" s="38"/>
      <c r="CO14" s="38"/>
      <c r="CP14" s="38"/>
      <c r="CQ14" s="38"/>
      <c r="CR14" s="38"/>
      <c r="CS14" s="38"/>
      <c r="CT14" s="38"/>
      <c r="CU14" s="38"/>
      <c r="CV14" s="38"/>
      <c r="CW14" s="38"/>
      <c r="CX14" s="38"/>
      <c r="CY14" s="38"/>
      <c r="CZ14" s="38"/>
      <c r="DA14" s="38"/>
      <c r="DB14" s="38"/>
      <c r="DC14" s="38"/>
      <c r="DD14" s="38"/>
      <c r="DE14" s="38"/>
      <c r="DF14" s="38"/>
      <c r="DG14" s="38"/>
      <c r="DH14" s="38"/>
      <c r="DI14" s="38"/>
      <c r="DJ14" s="38"/>
      <c r="DK14" s="38"/>
      <c r="DL14" s="38"/>
      <c r="DM14" s="38"/>
      <c r="DN14" s="38"/>
      <c r="DO14" s="38"/>
      <c r="DP14" s="38"/>
      <c r="DQ14" s="38"/>
      <c r="DR14" s="38"/>
      <c r="DS14" s="38"/>
      <c r="DT14" s="38"/>
      <c r="DU14" s="38"/>
      <c r="DV14" s="38"/>
      <c r="DW14" s="38"/>
      <c r="DX14" s="38"/>
      <c r="DY14" s="38"/>
      <c r="DZ14" s="38"/>
      <c r="EA14" s="38"/>
      <c r="EB14" s="38"/>
      <c r="EC14" s="38"/>
      <c r="ED14" s="38"/>
      <c r="EE14" s="38"/>
      <c r="EF14" s="38"/>
      <c r="EG14" s="38"/>
      <c r="EH14" s="38"/>
      <c r="EI14" s="38"/>
      <c r="EJ14" s="38"/>
      <c r="EK14" s="38"/>
      <c r="EL14" s="38"/>
      <c r="EM14" s="38"/>
      <c r="EN14" s="38"/>
      <c r="EO14" s="38"/>
      <c r="EP14" s="38"/>
    </row>
    <row r="15" spans="1:146" x14ac:dyDescent="0.25">
      <c r="A15" s="8" t="s">
        <v>26</v>
      </c>
      <c r="B15" s="8" t="s">
        <v>12</v>
      </c>
      <c r="C15" s="8" t="s">
        <v>29</v>
      </c>
      <c r="D15" s="8">
        <v>1</v>
      </c>
      <c r="E15" s="8">
        <v>2033</v>
      </c>
      <c r="F15" s="49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-27354.3688399809</v>
      </c>
      <c r="M15" s="20">
        <v>0</v>
      </c>
      <c r="N15" s="20">
        <v>0</v>
      </c>
      <c r="O15" s="20">
        <v>0</v>
      </c>
      <c r="P15" s="20">
        <v>0</v>
      </c>
      <c r="Q15" s="20">
        <v>0</v>
      </c>
      <c r="R15" s="20">
        <v>-1676.6940651761599</v>
      </c>
      <c r="S15" s="20">
        <v>0</v>
      </c>
      <c r="T15" s="20">
        <v>0</v>
      </c>
      <c r="U15" s="20">
        <v>-2684.15566142425</v>
      </c>
      <c r="V15" s="20">
        <v>-1591.7455383404799</v>
      </c>
      <c r="W15" s="20">
        <v>0</v>
      </c>
      <c r="X15" s="20">
        <v>0</v>
      </c>
      <c r="Y15" s="20">
        <v>0</v>
      </c>
      <c r="Z15" s="20">
        <v>0</v>
      </c>
      <c r="AA15" s="20">
        <v>0</v>
      </c>
      <c r="AB15" s="20">
        <v>0</v>
      </c>
      <c r="AC15" s="20">
        <v>0</v>
      </c>
      <c r="AD15" s="20">
        <v>0</v>
      </c>
      <c r="AE15" s="20">
        <v>0</v>
      </c>
      <c r="AF15" s="20">
        <v>0</v>
      </c>
      <c r="AG15" s="20">
        <v>0</v>
      </c>
      <c r="AH15" s="20">
        <v>0</v>
      </c>
      <c r="AI15" s="20">
        <v>0</v>
      </c>
      <c r="AJ15" s="20">
        <v>0</v>
      </c>
      <c r="AK15" s="20">
        <v>0</v>
      </c>
      <c r="AL15" s="20">
        <v>0</v>
      </c>
      <c r="AM15" s="20">
        <v>0</v>
      </c>
      <c r="AN15" s="20">
        <v>0</v>
      </c>
      <c r="AO15" s="20">
        <v>0</v>
      </c>
      <c r="AP15" s="20">
        <v>0</v>
      </c>
      <c r="AQ15" s="20">
        <v>0</v>
      </c>
      <c r="AR15" s="20">
        <v>0</v>
      </c>
      <c r="AS15" s="20">
        <v>0</v>
      </c>
      <c r="AT15" s="20">
        <v>0</v>
      </c>
      <c r="AU15" s="20">
        <v>0</v>
      </c>
      <c r="AV15" s="20">
        <v>0</v>
      </c>
      <c r="AW15" s="20">
        <v>0</v>
      </c>
      <c r="AX15" s="20">
        <v>0</v>
      </c>
      <c r="AY15" s="20">
        <v>0</v>
      </c>
      <c r="AZ15" s="20">
        <v>0</v>
      </c>
      <c r="BA15" s="20">
        <v>0</v>
      </c>
      <c r="BB15" s="20">
        <v>0</v>
      </c>
      <c r="BC15" s="20">
        <v>0</v>
      </c>
      <c r="BD15" s="20">
        <v>0</v>
      </c>
      <c r="BE15" s="20">
        <v>0</v>
      </c>
      <c r="BF15" s="20">
        <v>0</v>
      </c>
      <c r="BG15" s="20">
        <v>0</v>
      </c>
      <c r="BH15" s="20">
        <v>0</v>
      </c>
      <c r="BI15" s="20">
        <v>0</v>
      </c>
      <c r="BJ15" s="20">
        <v>0</v>
      </c>
      <c r="BK15" s="20">
        <v>0</v>
      </c>
      <c r="BL15" s="20">
        <v>0</v>
      </c>
      <c r="BM15" s="20">
        <v>0</v>
      </c>
      <c r="BN15" s="20">
        <v>0</v>
      </c>
      <c r="BO15" s="20">
        <v>0</v>
      </c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38"/>
      <c r="CB15" s="38"/>
      <c r="CC15" s="38"/>
      <c r="CD15" s="38"/>
      <c r="CE15" s="38"/>
      <c r="CF15" s="38"/>
      <c r="CG15" s="38"/>
      <c r="CH15" s="38"/>
      <c r="CI15" s="38"/>
      <c r="CJ15" s="38"/>
      <c r="CK15" s="38"/>
      <c r="CL15" s="38"/>
      <c r="CM15" s="38"/>
      <c r="CN15" s="38"/>
      <c r="CO15" s="38"/>
      <c r="CP15" s="38"/>
      <c r="CQ15" s="38"/>
      <c r="CR15" s="38"/>
      <c r="CS15" s="38"/>
      <c r="CT15" s="38"/>
      <c r="CU15" s="38"/>
      <c r="CV15" s="38"/>
      <c r="CW15" s="38"/>
      <c r="CX15" s="38"/>
      <c r="CY15" s="38"/>
      <c r="CZ15" s="38"/>
      <c r="DA15" s="38"/>
      <c r="DB15" s="38"/>
      <c r="DC15" s="38"/>
      <c r="DD15" s="38"/>
      <c r="DE15" s="38"/>
      <c r="DF15" s="38"/>
      <c r="DG15" s="38"/>
      <c r="DH15" s="38"/>
      <c r="DI15" s="38"/>
      <c r="DJ15" s="38"/>
      <c r="DK15" s="38"/>
      <c r="DL15" s="38"/>
      <c r="DM15" s="38"/>
      <c r="DN15" s="38"/>
      <c r="DO15" s="38"/>
      <c r="DP15" s="38"/>
      <c r="DQ15" s="38"/>
      <c r="DR15" s="38"/>
      <c r="DS15" s="38"/>
      <c r="DT15" s="38"/>
      <c r="DU15" s="38"/>
      <c r="DV15" s="38"/>
      <c r="DW15" s="38"/>
      <c r="DX15" s="38"/>
      <c r="DY15" s="38"/>
      <c r="DZ15" s="38"/>
      <c r="EA15" s="38"/>
      <c r="EB15" s="38"/>
      <c r="EC15" s="38"/>
      <c r="ED15" s="38"/>
      <c r="EE15" s="38"/>
      <c r="EF15" s="38"/>
      <c r="EG15" s="38"/>
      <c r="EH15" s="38"/>
      <c r="EI15" s="38"/>
      <c r="EJ15" s="38"/>
      <c r="EK15" s="38"/>
      <c r="EL15" s="38"/>
      <c r="EM15" s="38"/>
      <c r="EN15" s="38"/>
      <c r="EO15" s="38"/>
      <c r="EP15" s="38"/>
    </row>
    <row r="16" spans="1:146" x14ac:dyDescent="0.25">
      <c r="A16" s="8" t="s">
        <v>26</v>
      </c>
      <c r="B16" s="8" t="s">
        <v>12</v>
      </c>
      <c r="C16" s="8" t="s">
        <v>29</v>
      </c>
      <c r="D16" s="8">
        <v>1</v>
      </c>
      <c r="E16" s="8">
        <v>2034</v>
      </c>
      <c r="F16" s="49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-28434.984590915199</v>
      </c>
      <c r="M16" s="20">
        <v>0</v>
      </c>
      <c r="N16" s="20">
        <v>0</v>
      </c>
      <c r="O16" s="20">
        <v>0</v>
      </c>
      <c r="P16" s="20">
        <v>0</v>
      </c>
      <c r="Q16" s="20">
        <v>0</v>
      </c>
      <c r="R16" s="20">
        <v>-1935.97488529724</v>
      </c>
      <c r="S16" s="20">
        <v>0</v>
      </c>
      <c r="T16" s="20">
        <v>0</v>
      </c>
      <c r="U16" s="20">
        <v>-2023.0714160785101</v>
      </c>
      <c r="V16" s="20">
        <v>-1261.20341566763</v>
      </c>
      <c r="W16" s="20">
        <v>0</v>
      </c>
      <c r="X16" s="20">
        <v>0</v>
      </c>
      <c r="Y16" s="20">
        <v>0</v>
      </c>
      <c r="Z16" s="20">
        <v>0</v>
      </c>
      <c r="AA16" s="20">
        <v>0</v>
      </c>
      <c r="AB16" s="20">
        <v>0</v>
      </c>
      <c r="AC16" s="20">
        <v>0</v>
      </c>
      <c r="AD16" s="20">
        <v>0</v>
      </c>
      <c r="AE16" s="20">
        <v>0</v>
      </c>
      <c r="AF16" s="20">
        <v>0</v>
      </c>
      <c r="AG16" s="20">
        <v>0</v>
      </c>
      <c r="AH16" s="20">
        <v>0</v>
      </c>
      <c r="AI16" s="20">
        <v>0</v>
      </c>
      <c r="AJ16" s="20">
        <v>0</v>
      </c>
      <c r="AK16" s="20">
        <v>0</v>
      </c>
      <c r="AL16" s="20">
        <v>0</v>
      </c>
      <c r="AM16" s="20">
        <v>0</v>
      </c>
      <c r="AN16" s="20">
        <v>0</v>
      </c>
      <c r="AO16" s="20">
        <v>0</v>
      </c>
      <c r="AP16" s="20">
        <v>0</v>
      </c>
      <c r="AQ16" s="20">
        <v>0</v>
      </c>
      <c r="AR16" s="20">
        <v>0</v>
      </c>
      <c r="AS16" s="20">
        <v>0</v>
      </c>
      <c r="AT16" s="20">
        <v>0</v>
      </c>
      <c r="AU16" s="20">
        <v>0</v>
      </c>
      <c r="AV16" s="20">
        <v>0</v>
      </c>
      <c r="AW16" s="20">
        <v>0</v>
      </c>
      <c r="AX16" s="20">
        <v>0</v>
      </c>
      <c r="AY16" s="20">
        <v>0</v>
      </c>
      <c r="AZ16" s="20">
        <v>0</v>
      </c>
      <c r="BA16" s="20">
        <v>0</v>
      </c>
      <c r="BB16" s="20">
        <v>0</v>
      </c>
      <c r="BC16" s="20">
        <v>0</v>
      </c>
      <c r="BD16" s="20">
        <v>0</v>
      </c>
      <c r="BE16" s="20">
        <v>0</v>
      </c>
      <c r="BF16" s="20">
        <v>0</v>
      </c>
      <c r="BG16" s="20">
        <v>0</v>
      </c>
      <c r="BH16" s="20">
        <v>0</v>
      </c>
      <c r="BI16" s="20">
        <v>0</v>
      </c>
      <c r="BJ16" s="20">
        <v>0</v>
      </c>
      <c r="BK16" s="20">
        <v>0</v>
      </c>
      <c r="BL16" s="20">
        <v>0</v>
      </c>
      <c r="BM16" s="20">
        <v>0</v>
      </c>
      <c r="BN16" s="20">
        <v>0</v>
      </c>
      <c r="BO16" s="20">
        <v>0</v>
      </c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8"/>
      <c r="CA16" s="38"/>
      <c r="CB16" s="38"/>
      <c r="CC16" s="38"/>
      <c r="CD16" s="38"/>
      <c r="CE16" s="38"/>
      <c r="CF16" s="38"/>
      <c r="CG16" s="38"/>
      <c r="CH16" s="38"/>
      <c r="CI16" s="38"/>
      <c r="CJ16" s="38"/>
      <c r="CK16" s="38"/>
      <c r="CL16" s="38"/>
      <c r="CM16" s="38"/>
      <c r="CN16" s="38"/>
      <c r="CO16" s="38"/>
      <c r="CP16" s="38"/>
      <c r="CQ16" s="38"/>
      <c r="CR16" s="38"/>
      <c r="CS16" s="38"/>
      <c r="CT16" s="38"/>
      <c r="CU16" s="38"/>
      <c r="CV16" s="38"/>
      <c r="CW16" s="38"/>
      <c r="CX16" s="38"/>
      <c r="CY16" s="38"/>
      <c r="CZ16" s="38"/>
      <c r="DA16" s="38"/>
      <c r="DB16" s="38"/>
      <c r="DC16" s="38"/>
      <c r="DD16" s="38"/>
      <c r="DE16" s="38"/>
      <c r="DF16" s="38"/>
      <c r="DG16" s="38"/>
      <c r="DH16" s="38"/>
      <c r="DI16" s="38"/>
      <c r="DJ16" s="38"/>
      <c r="DK16" s="38"/>
      <c r="DL16" s="38"/>
      <c r="DM16" s="38"/>
      <c r="DN16" s="38"/>
      <c r="DO16" s="38"/>
      <c r="DP16" s="38"/>
      <c r="DQ16" s="38"/>
      <c r="DR16" s="38"/>
      <c r="DS16" s="38"/>
      <c r="DT16" s="38"/>
      <c r="DU16" s="38"/>
      <c r="DV16" s="38"/>
      <c r="DW16" s="38"/>
      <c r="DX16" s="38"/>
      <c r="DY16" s="38"/>
      <c r="DZ16" s="38"/>
      <c r="EA16" s="38"/>
      <c r="EB16" s="38"/>
      <c r="EC16" s="38"/>
      <c r="ED16" s="38"/>
      <c r="EE16" s="38"/>
      <c r="EF16" s="38"/>
      <c r="EG16" s="38"/>
      <c r="EH16" s="38"/>
      <c r="EI16" s="38"/>
      <c r="EJ16" s="38"/>
      <c r="EK16" s="38"/>
      <c r="EL16" s="38"/>
      <c r="EM16" s="38"/>
      <c r="EN16" s="38"/>
      <c r="EO16" s="38"/>
      <c r="EP16" s="38"/>
    </row>
    <row r="17" spans="1:146" x14ac:dyDescent="0.25">
      <c r="A17" s="8" t="s">
        <v>26</v>
      </c>
      <c r="B17" s="8" t="s">
        <v>12</v>
      </c>
      <c r="C17" s="8" t="s">
        <v>29</v>
      </c>
      <c r="D17" s="8">
        <v>1</v>
      </c>
      <c r="E17" s="8">
        <v>2035</v>
      </c>
      <c r="F17" s="49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-27410.877375638898</v>
      </c>
      <c r="M17" s="20">
        <v>0</v>
      </c>
      <c r="N17" s="20">
        <v>0</v>
      </c>
      <c r="O17" s="20">
        <v>0</v>
      </c>
      <c r="P17" s="20">
        <v>0</v>
      </c>
      <c r="Q17" s="20">
        <v>0</v>
      </c>
      <c r="R17" s="20">
        <v>-1953.1199750067799</v>
      </c>
      <c r="S17" s="20">
        <v>0</v>
      </c>
      <c r="T17" s="20">
        <v>0</v>
      </c>
      <c r="U17" s="20">
        <v>-695.12121220556901</v>
      </c>
      <c r="V17" s="20">
        <v>-597.22831373105998</v>
      </c>
      <c r="W17" s="20">
        <v>0</v>
      </c>
      <c r="X17" s="20">
        <v>0</v>
      </c>
      <c r="Y17" s="20">
        <v>0</v>
      </c>
      <c r="Z17" s="20">
        <v>0</v>
      </c>
      <c r="AA17" s="20">
        <v>0</v>
      </c>
      <c r="AB17" s="20">
        <v>0</v>
      </c>
      <c r="AC17" s="20">
        <v>0</v>
      </c>
      <c r="AD17" s="20">
        <v>0</v>
      </c>
      <c r="AE17" s="20">
        <v>0</v>
      </c>
      <c r="AF17" s="20">
        <v>0</v>
      </c>
      <c r="AG17" s="20">
        <v>0</v>
      </c>
      <c r="AH17" s="20">
        <v>0</v>
      </c>
      <c r="AI17" s="20">
        <v>0</v>
      </c>
      <c r="AJ17" s="20">
        <v>0</v>
      </c>
      <c r="AK17" s="20">
        <v>0</v>
      </c>
      <c r="AL17" s="20">
        <v>0</v>
      </c>
      <c r="AM17" s="20">
        <v>0</v>
      </c>
      <c r="AN17" s="20">
        <v>0</v>
      </c>
      <c r="AO17" s="20">
        <v>0</v>
      </c>
      <c r="AP17" s="20">
        <v>0</v>
      </c>
      <c r="AQ17" s="20">
        <v>0</v>
      </c>
      <c r="AR17" s="20">
        <v>0</v>
      </c>
      <c r="AS17" s="20">
        <v>0</v>
      </c>
      <c r="AT17" s="20">
        <v>0</v>
      </c>
      <c r="AU17" s="20">
        <v>0</v>
      </c>
      <c r="AV17" s="20">
        <v>0</v>
      </c>
      <c r="AW17" s="20">
        <v>0</v>
      </c>
      <c r="AX17" s="20">
        <v>0</v>
      </c>
      <c r="AY17" s="20">
        <v>0</v>
      </c>
      <c r="AZ17" s="20">
        <v>0</v>
      </c>
      <c r="BA17" s="20">
        <v>0</v>
      </c>
      <c r="BB17" s="20">
        <v>0</v>
      </c>
      <c r="BC17" s="20">
        <v>0</v>
      </c>
      <c r="BD17" s="20">
        <v>0</v>
      </c>
      <c r="BE17" s="20">
        <v>0</v>
      </c>
      <c r="BF17" s="20">
        <v>0</v>
      </c>
      <c r="BG17" s="20">
        <v>0</v>
      </c>
      <c r="BH17" s="20">
        <v>0</v>
      </c>
      <c r="BI17" s="20">
        <v>0</v>
      </c>
      <c r="BJ17" s="20">
        <v>0</v>
      </c>
      <c r="BK17" s="20">
        <v>0</v>
      </c>
      <c r="BL17" s="20">
        <v>0</v>
      </c>
      <c r="BM17" s="20">
        <v>0</v>
      </c>
      <c r="BN17" s="20">
        <v>0</v>
      </c>
      <c r="BO17" s="20">
        <v>0</v>
      </c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8"/>
      <c r="CA17" s="38"/>
      <c r="CB17" s="38"/>
      <c r="CC17" s="38"/>
      <c r="CD17" s="38"/>
      <c r="CE17" s="38"/>
      <c r="CF17" s="38"/>
      <c r="CG17" s="38"/>
      <c r="CH17" s="38"/>
      <c r="CI17" s="38"/>
      <c r="CJ17" s="38"/>
      <c r="CK17" s="38"/>
      <c r="CL17" s="38"/>
      <c r="CM17" s="38"/>
      <c r="CN17" s="38"/>
      <c r="CO17" s="38"/>
      <c r="CP17" s="38"/>
      <c r="CQ17" s="38"/>
      <c r="CR17" s="38"/>
      <c r="CS17" s="38"/>
      <c r="CT17" s="38"/>
      <c r="CU17" s="38"/>
      <c r="CV17" s="38"/>
      <c r="CW17" s="38"/>
      <c r="CX17" s="38"/>
      <c r="CY17" s="38"/>
      <c r="CZ17" s="38"/>
      <c r="DA17" s="38"/>
      <c r="DB17" s="38"/>
      <c r="DC17" s="38"/>
      <c r="DD17" s="38"/>
      <c r="DE17" s="38"/>
      <c r="DF17" s="38"/>
      <c r="DG17" s="38"/>
      <c r="DH17" s="38"/>
      <c r="DI17" s="38"/>
      <c r="DJ17" s="38"/>
      <c r="DK17" s="38"/>
      <c r="DL17" s="38"/>
      <c r="DM17" s="38"/>
      <c r="DN17" s="38"/>
      <c r="DO17" s="38"/>
      <c r="DP17" s="38"/>
      <c r="DQ17" s="38"/>
      <c r="DR17" s="38"/>
      <c r="DS17" s="38"/>
      <c r="DT17" s="38"/>
      <c r="DU17" s="38"/>
      <c r="DV17" s="38"/>
      <c r="DW17" s="38"/>
      <c r="DX17" s="38"/>
      <c r="DY17" s="38"/>
      <c r="DZ17" s="38"/>
      <c r="EA17" s="38"/>
      <c r="EB17" s="38"/>
      <c r="EC17" s="38"/>
      <c r="ED17" s="38"/>
      <c r="EE17" s="38"/>
      <c r="EF17" s="38"/>
      <c r="EG17" s="38"/>
      <c r="EH17" s="38"/>
      <c r="EI17" s="38"/>
      <c r="EJ17" s="38"/>
      <c r="EK17" s="38"/>
      <c r="EL17" s="38"/>
      <c r="EM17" s="38"/>
      <c r="EN17" s="38"/>
      <c r="EO17" s="38"/>
      <c r="EP17" s="38"/>
    </row>
    <row r="18" spans="1:146" x14ac:dyDescent="0.25">
      <c r="A18" s="8" t="s">
        <v>26</v>
      </c>
      <c r="B18" s="8" t="s">
        <v>12</v>
      </c>
      <c r="C18" s="8" t="s">
        <v>29</v>
      </c>
      <c r="D18" s="8">
        <v>1</v>
      </c>
      <c r="E18" s="8">
        <v>2036</v>
      </c>
      <c r="F18" s="49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-28639.782014418899</v>
      </c>
      <c r="M18" s="20">
        <v>0</v>
      </c>
      <c r="N18" s="20">
        <v>0</v>
      </c>
      <c r="O18" s="20">
        <v>0</v>
      </c>
      <c r="P18" s="20">
        <v>0</v>
      </c>
      <c r="Q18" s="20">
        <v>0</v>
      </c>
      <c r="R18" s="20">
        <v>-2224.9465107493302</v>
      </c>
      <c r="S18" s="20">
        <v>0</v>
      </c>
      <c r="T18" s="20">
        <v>0</v>
      </c>
      <c r="U18" s="20">
        <v>128.309378724168</v>
      </c>
      <c r="V18" s="20">
        <v>-185.51301826628099</v>
      </c>
      <c r="W18" s="20">
        <v>0</v>
      </c>
      <c r="X18" s="20">
        <v>0</v>
      </c>
      <c r="Y18" s="20">
        <v>0</v>
      </c>
      <c r="Z18" s="20">
        <v>0</v>
      </c>
      <c r="AA18" s="20">
        <v>0</v>
      </c>
      <c r="AB18" s="20">
        <v>0</v>
      </c>
      <c r="AC18" s="20">
        <v>0</v>
      </c>
      <c r="AD18" s="20">
        <v>0</v>
      </c>
      <c r="AE18" s="20">
        <v>0</v>
      </c>
      <c r="AF18" s="20">
        <v>0</v>
      </c>
      <c r="AG18" s="20">
        <v>0</v>
      </c>
      <c r="AH18" s="20">
        <v>0</v>
      </c>
      <c r="AI18" s="20">
        <v>0</v>
      </c>
      <c r="AJ18" s="20">
        <v>0</v>
      </c>
      <c r="AK18" s="20">
        <v>0</v>
      </c>
      <c r="AL18" s="20">
        <v>0</v>
      </c>
      <c r="AM18" s="20">
        <v>0</v>
      </c>
      <c r="AN18" s="20">
        <v>0</v>
      </c>
      <c r="AO18" s="20">
        <v>0</v>
      </c>
      <c r="AP18" s="20">
        <v>0</v>
      </c>
      <c r="AQ18" s="20">
        <v>0</v>
      </c>
      <c r="AR18" s="20">
        <v>0</v>
      </c>
      <c r="AS18" s="20">
        <v>0</v>
      </c>
      <c r="AT18" s="20">
        <v>0</v>
      </c>
      <c r="AU18" s="20">
        <v>0</v>
      </c>
      <c r="AV18" s="20">
        <v>0</v>
      </c>
      <c r="AW18" s="20">
        <v>0</v>
      </c>
      <c r="AX18" s="20">
        <v>0</v>
      </c>
      <c r="AY18" s="20">
        <v>0</v>
      </c>
      <c r="AZ18" s="20">
        <v>0</v>
      </c>
      <c r="BA18" s="20">
        <v>0</v>
      </c>
      <c r="BB18" s="20">
        <v>0</v>
      </c>
      <c r="BC18" s="20">
        <v>0</v>
      </c>
      <c r="BD18" s="20">
        <v>0</v>
      </c>
      <c r="BE18" s="20">
        <v>0</v>
      </c>
      <c r="BF18" s="20">
        <v>0</v>
      </c>
      <c r="BG18" s="20">
        <v>0</v>
      </c>
      <c r="BH18" s="20">
        <v>0</v>
      </c>
      <c r="BI18" s="20">
        <v>0</v>
      </c>
      <c r="BJ18" s="20">
        <v>0</v>
      </c>
      <c r="BK18" s="20">
        <v>0</v>
      </c>
      <c r="BL18" s="20">
        <v>0</v>
      </c>
      <c r="BM18" s="20">
        <v>0</v>
      </c>
      <c r="BN18" s="20">
        <v>0</v>
      </c>
      <c r="BO18" s="20">
        <v>0</v>
      </c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  <c r="CA18" s="38"/>
      <c r="CB18" s="38"/>
      <c r="CC18" s="38"/>
      <c r="CD18" s="38"/>
      <c r="CE18" s="38"/>
      <c r="CF18" s="38"/>
      <c r="CG18" s="38"/>
      <c r="CH18" s="38"/>
      <c r="CI18" s="38"/>
      <c r="CJ18" s="38"/>
      <c r="CK18" s="38"/>
      <c r="CL18" s="38"/>
      <c r="CM18" s="38"/>
      <c r="CN18" s="38"/>
      <c r="CO18" s="38"/>
      <c r="CP18" s="38"/>
      <c r="CQ18" s="38"/>
      <c r="CR18" s="38"/>
      <c r="CS18" s="38"/>
      <c r="CT18" s="38"/>
      <c r="CU18" s="38"/>
      <c r="CV18" s="38"/>
      <c r="CW18" s="38"/>
      <c r="CX18" s="38"/>
      <c r="CY18" s="38"/>
      <c r="CZ18" s="38"/>
      <c r="DA18" s="38"/>
      <c r="DB18" s="38"/>
      <c r="DC18" s="38"/>
      <c r="DD18" s="38"/>
      <c r="DE18" s="38"/>
      <c r="DF18" s="38"/>
      <c r="DG18" s="38"/>
      <c r="DH18" s="38"/>
      <c r="DI18" s="38"/>
      <c r="DJ18" s="38"/>
      <c r="DK18" s="38"/>
      <c r="DL18" s="38"/>
      <c r="DM18" s="38"/>
      <c r="DN18" s="38"/>
      <c r="DO18" s="38"/>
      <c r="DP18" s="38"/>
      <c r="DQ18" s="38"/>
      <c r="DR18" s="38"/>
      <c r="DS18" s="38"/>
      <c r="DT18" s="38"/>
      <c r="DU18" s="38"/>
      <c r="DV18" s="38"/>
      <c r="DW18" s="38"/>
      <c r="DX18" s="38"/>
      <c r="DY18" s="38"/>
      <c r="DZ18" s="38"/>
      <c r="EA18" s="38"/>
      <c r="EB18" s="38"/>
      <c r="EC18" s="38"/>
      <c r="ED18" s="38"/>
      <c r="EE18" s="38"/>
      <c r="EF18" s="38"/>
      <c r="EG18" s="38"/>
      <c r="EH18" s="38"/>
      <c r="EI18" s="38"/>
      <c r="EJ18" s="38"/>
      <c r="EK18" s="38"/>
      <c r="EL18" s="38"/>
      <c r="EM18" s="38"/>
      <c r="EN18" s="38"/>
      <c r="EO18" s="38"/>
      <c r="EP18" s="38"/>
    </row>
    <row r="19" spans="1:146" x14ac:dyDescent="0.25">
      <c r="A19" s="8" t="s">
        <v>26</v>
      </c>
      <c r="B19" s="8" t="s">
        <v>12</v>
      </c>
      <c r="C19" s="8" t="s">
        <v>29</v>
      </c>
      <c r="D19" s="8">
        <v>1</v>
      </c>
      <c r="E19" s="8">
        <v>2037</v>
      </c>
      <c r="F19" s="49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-29591.419718227698</v>
      </c>
      <c r="M19" s="20">
        <v>0</v>
      </c>
      <c r="N19" s="20">
        <v>0</v>
      </c>
      <c r="O19" s="20">
        <v>0</v>
      </c>
      <c r="P19" s="20">
        <v>0</v>
      </c>
      <c r="Q19" s="20">
        <v>0</v>
      </c>
      <c r="R19" s="20">
        <v>-2274.05003200191</v>
      </c>
      <c r="S19" s="20">
        <v>0</v>
      </c>
      <c r="T19" s="20">
        <v>0</v>
      </c>
      <c r="U19" s="20">
        <v>347.460477579621</v>
      </c>
      <c r="V19" s="20">
        <v>-75.937468838599301</v>
      </c>
      <c r="W19" s="20">
        <v>0</v>
      </c>
      <c r="X19" s="20">
        <v>0</v>
      </c>
      <c r="Y19" s="20">
        <v>0</v>
      </c>
      <c r="Z19" s="20">
        <v>0</v>
      </c>
      <c r="AA19" s="20">
        <v>0</v>
      </c>
      <c r="AB19" s="20">
        <v>0</v>
      </c>
      <c r="AC19" s="20">
        <v>0</v>
      </c>
      <c r="AD19" s="20">
        <v>0</v>
      </c>
      <c r="AE19" s="20">
        <v>0</v>
      </c>
      <c r="AF19" s="20">
        <v>0</v>
      </c>
      <c r="AG19" s="20">
        <v>0</v>
      </c>
      <c r="AH19" s="20">
        <v>0</v>
      </c>
      <c r="AI19" s="20">
        <v>0</v>
      </c>
      <c r="AJ19" s="20">
        <v>0</v>
      </c>
      <c r="AK19" s="20">
        <v>0</v>
      </c>
      <c r="AL19" s="20">
        <v>0</v>
      </c>
      <c r="AM19" s="20">
        <v>0</v>
      </c>
      <c r="AN19" s="20">
        <v>0</v>
      </c>
      <c r="AO19" s="20">
        <v>0</v>
      </c>
      <c r="AP19" s="20">
        <v>0</v>
      </c>
      <c r="AQ19" s="20">
        <v>0</v>
      </c>
      <c r="AR19" s="20">
        <v>0</v>
      </c>
      <c r="AS19" s="20">
        <v>0</v>
      </c>
      <c r="AT19" s="20">
        <v>0</v>
      </c>
      <c r="AU19" s="20">
        <v>0</v>
      </c>
      <c r="AV19" s="20">
        <v>0</v>
      </c>
      <c r="AW19" s="20">
        <v>0</v>
      </c>
      <c r="AX19" s="20">
        <v>0</v>
      </c>
      <c r="AY19" s="20">
        <v>0</v>
      </c>
      <c r="AZ19" s="20">
        <v>0</v>
      </c>
      <c r="BA19" s="20">
        <v>0</v>
      </c>
      <c r="BB19" s="20">
        <v>0</v>
      </c>
      <c r="BC19" s="20">
        <v>0</v>
      </c>
      <c r="BD19" s="20">
        <v>0</v>
      </c>
      <c r="BE19" s="20">
        <v>0</v>
      </c>
      <c r="BF19" s="20">
        <v>0</v>
      </c>
      <c r="BG19" s="20">
        <v>0</v>
      </c>
      <c r="BH19" s="20">
        <v>0</v>
      </c>
      <c r="BI19" s="20">
        <v>0</v>
      </c>
      <c r="BJ19" s="20">
        <v>0</v>
      </c>
      <c r="BK19" s="20">
        <v>0</v>
      </c>
      <c r="BL19" s="20">
        <v>0</v>
      </c>
      <c r="BM19" s="20">
        <v>0</v>
      </c>
      <c r="BN19" s="20">
        <v>0</v>
      </c>
      <c r="BO19" s="20">
        <v>0</v>
      </c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8"/>
      <c r="CP19" s="38"/>
      <c r="CQ19" s="38"/>
      <c r="CR19" s="38"/>
      <c r="CS19" s="38"/>
      <c r="CT19" s="38"/>
      <c r="CU19" s="38"/>
      <c r="CV19" s="38"/>
      <c r="CW19" s="38"/>
      <c r="CX19" s="38"/>
      <c r="CY19" s="38"/>
      <c r="CZ19" s="38"/>
      <c r="DA19" s="38"/>
      <c r="DB19" s="38"/>
      <c r="DC19" s="38"/>
      <c r="DD19" s="38"/>
      <c r="DE19" s="38"/>
      <c r="DF19" s="38"/>
      <c r="DG19" s="38"/>
      <c r="DH19" s="38"/>
      <c r="DI19" s="38"/>
      <c r="DJ19" s="38"/>
      <c r="DK19" s="38"/>
      <c r="DL19" s="38"/>
      <c r="DM19" s="38"/>
      <c r="DN19" s="38"/>
      <c r="DO19" s="38"/>
      <c r="DP19" s="38"/>
      <c r="DQ19" s="38"/>
      <c r="DR19" s="38"/>
      <c r="DS19" s="38"/>
      <c r="DT19" s="38"/>
      <c r="DU19" s="38"/>
      <c r="DV19" s="38"/>
      <c r="DW19" s="38"/>
      <c r="DX19" s="38"/>
      <c r="DY19" s="38"/>
      <c r="DZ19" s="38"/>
      <c r="EA19" s="38"/>
      <c r="EB19" s="38"/>
      <c r="EC19" s="38"/>
      <c r="ED19" s="38"/>
      <c r="EE19" s="38"/>
      <c r="EF19" s="38"/>
      <c r="EG19" s="38"/>
      <c r="EH19" s="38"/>
      <c r="EI19" s="38"/>
      <c r="EJ19" s="38"/>
      <c r="EK19" s="38"/>
      <c r="EL19" s="38"/>
      <c r="EM19" s="38"/>
      <c r="EN19" s="38"/>
      <c r="EO19" s="38"/>
      <c r="EP19" s="38"/>
    </row>
    <row r="20" spans="1:146" x14ac:dyDescent="0.25">
      <c r="A20" s="8" t="s">
        <v>26</v>
      </c>
      <c r="B20" s="8" t="s">
        <v>12</v>
      </c>
      <c r="C20" s="8" t="s">
        <v>29</v>
      </c>
      <c r="D20" s="8">
        <v>1</v>
      </c>
      <c r="E20" s="8">
        <v>2038</v>
      </c>
      <c r="F20" s="49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-29209.154256286802</v>
      </c>
      <c r="M20" s="20">
        <v>0</v>
      </c>
      <c r="N20" s="20">
        <v>0</v>
      </c>
      <c r="O20" s="20">
        <v>0</v>
      </c>
      <c r="P20" s="20">
        <v>0</v>
      </c>
      <c r="Q20" s="20">
        <v>0</v>
      </c>
      <c r="R20" s="20">
        <v>-2527.3416913987398</v>
      </c>
      <c r="S20" s="20">
        <v>0</v>
      </c>
      <c r="T20" s="20">
        <v>0</v>
      </c>
      <c r="U20" s="20">
        <v>1586.2027233567201</v>
      </c>
      <c r="V20" s="20">
        <v>543.43365404998201</v>
      </c>
      <c r="W20" s="20">
        <v>0</v>
      </c>
      <c r="X20" s="20">
        <v>0</v>
      </c>
      <c r="Y20" s="20">
        <v>0</v>
      </c>
      <c r="Z20" s="20">
        <v>0</v>
      </c>
      <c r="AA20" s="20">
        <v>0</v>
      </c>
      <c r="AB20" s="20">
        <v>0</v>
      </c>
      <c r="AC20" s="20">
        <v>0</v>
      </c>
      <c r="AD20" s="20">
        <v>0</v>
      </c>
      <c r="AE20" s="20">
        <v>0</v>
      </c>
      <c r="AF20" s="20">
        <v>0</v>
      </c>
      <c r="AG20" s="20">
        <v>0</v>
      </c>
      <c r="AH20" s="20">
        <v>0</v>
      </c>
      <c r="AI20" s="20">
        <v>0</v>
      </c>
      <c r="AJ20" s="20">
        <v>0</v>
      </c>
      <c r="AK20" s="20">
        <v>0</v>
      </c>
      <c r="AL20" s="20">
        <v>0</v>
      </c>
      <c r="AM20" s="20">
        <v>0</v>
      </c>
      <c r="AN20" s="20">
        <v>0</v>
      </c>
      <c r="AO20" s="20">
        <v>0</v>
      </c>
      <c r="AP20" s="20">
        <v>0</v>
      </c>
      <c r="AQ20" s="20">
        <v>0</v>
      </c>
      <c r="AR20" s="20">
        <v>0</v>
      </c>
      <c r="AS20" s="20">
        <v>0</v>
      </c>
      <c r="AT20" s="20">
        <v>0</v>
      </c>
      <c r="AU20" s="20">
        <v>0</v>
      </c>
      <c r="AV20" s="20">
        <v>0</v>
      </c>
      <c r="AW20" s="20">
        <v>0</v>
      </c>
      <c r="AX20" s="20">
        <v>0</v>
      </c>
      <c r="AY20" s="20">
        <v>0</v>
      </c>
      <c r="AZ20" s="20">
        <v>0</v>
      </c>
      <c r="BA20" s="20">
        <v>0</v>
      </c>
      <c r="BB20" s="20">
        <v>0</v>
      </c>
      <c r="BC20" s="20">
        <v>0</v>
      </c>
      <c r="BD20" s="20">
        <v>0</v>
      </c>
      <c r="BE20" s="20">
        <v>0</v>
      </c>
      <c r="BF20" s="20">
        <v>0</v>
      </c>
      <c r="BG20" s="20">
        <v>0</v>
      </c>
      <c r="BH20" s="20">
        <v>0</v>
      </c>
      <c r="BI20" s="20">
        <v>0</v>
      </c>
      <c r="BJ20" s="20">
        <v>0</v>
      </c>
      <c r="BK20" s="20">
        <v>0</v>
      </c>
      <c r="BL20" s="20">
        <v>0</v>
      </c>
      <c r="BM20" s="20">
        <v>0</v>
      </c>
      <c r="BN20" s="20">
        <v>0</v>
      </c>
      <c r="BO20" s="20">
        <v>0</v>
      </c>
      <c r="BP20" s="38"/>
      <c r="BQ20" s="38"/>
      <c r="BR20" s="38"/>
      <c r="BS20" s="38"/>
      <c r="BT20" s="38"/>
      <c r="BU20" s="38"/>
      <c r="BV20" s="38"/>
      <c r="BW20" s="38"/>
      <c r="BX20" s="38"/>
      <c r="BY20" s="38"/>
      <c r="BZ20" s="38"/>
      <c r="CA20" s="38"/>
      <c r="CB20" s="38"/>
      <c r="CC20" s="38"/>
      <c r="CD20" s="38"/>
      <c r="CE20" s="38"/>
      <c r="CF20" s="38"/>
      <c r="CG20" s="38"/>
      <c r="CH20" s="38"/>
      <c r="CI20" s="38"/>
      <c r="CJ20" s="38"/>
      <c r="CK20" s="38"/>
      <c r="CL20" s="38"/>
      <c r="CM20" s="38"/>
      <c r="CN20" s="38"/>
      <c r="CO20" s="38"/>
      <c r="CP20" s="38"/>
      <c r="CQ20" s="38"/>
      <c r="CR20" s="38"/>
      <c r="CS20" s="38"/>
      <c r="CT20" s="38"/>
      <c r="CU20" s="38"/>
      <c r="CV20" s="38"/>
      <c r="CW20" s="38"/>
      <c r="CX20" s="38"/>
      <c r="CY20" s="38"/>
      <c r="CZ20" s="38"/>
      <c r="DA20" s="38"/>
      <c r="DB20" s="38"/>
      <c r="DC20" s="38"/>
      <c r="DD20" s="38"/>
      <c r="DE20" s="38"/>
      <c r="DF20" s="38"/>
      <c r="DG20" s="38"/>
      <c r="DH20" s="38"/>
      <c r="DI20" s="38"/>
      <c r="DJ20" s="38"/>
      <c r="DK20" s="38"/>
      <c r="DL20" s="38"/>
      <c r="DM20" s="38"/>
      <c r="DN20" s="38"/>
      <c r="DO20" s="38"/>
      <c r="DP20" s="38"/>
      <c r="DQ20" s="38"/>
      <c r="DR20" s="38"/>
      <c r="DS20" s="38"/>
      <c r="DT20" s="38"/>
      <c r="DU20" s="38"/>
      <c r="DV20" s="38"/>
      <c r="DW20" s="38"/>
      <c r="DX20" s="38"/>
      <c r="DY20" s="38"/>
      <c r="DZ20" s="38"/>
      <c r="EA20" s="38"/>
      <c r="EB20" s="38"/>
      <c r="EC20" s="38"/>
      <c r="ED20" s="38"/>
      <c r="EE20" s="38"/>
      <c r="EF20" s="38"/>
      <c r="EG20" s="38"/>
      <c r="EH20" s="38"/>
      <c r="EI20" s="38"/>
      <c r="EJ20" s="38"/>
      <c r="EK20" s="38"/>
      <c r="EL20" s="38"/>
      <c r="EM20" s="38"/>
      <c r="EN20" s="38"/>
      <c r="EO20" s="38"/>
      <c r="EP20" s="38"/>
    </row>
    <row r="21" spans="1:146" x14ac:dyDescent="0.25">
      <c r="A21" s="8" t="s">
        <v>26</v>
      </c>
      <c r="B21" s="8" t="s">
        <v>12</v>
      </c>
      <c r="C21" s="8" t="s">
        <v>29</v>
      </c>
      <c r="D21" s="8">
        <v>1</v>
      </c>
      <c r="E21" s="8">
        <v>2039</v>
      </c>
      <c r="F21" s="49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-29767.525333888399</v>
      </c>
      <c r="M21" s="20">
        <v>0</v>
      </c>
      <c r="N21" s="20">
        <v>0</v>
      </c>
      <c r="O21" s="20">
        <v>0</v>
      </c>
      <c r="P21" s="20">
        <v>0</v>
      </c>
      <c r="Q21" s="20">
        <v>0</v>
      </c>
      <c r="R21" s="20">
        <v>-2563.0597965687298</v>
      </c>
      <c r="S21" s="20">
        <v>0</v>
      </c>
      <c r="T21" s="20">
        <v>0</v>
      </c>
      <c r="U21" s="20">
        <v>2377.6018820910699</v>
      </c>
      <c r="V21" s="20">
        <v>939.13323341719195</v>
      </c>
      <c r="W21" s="20">
        <v>0</v>
      </c>
      <c r="X21" s="20">
        <v>0</v>
      </c>
      <c r="Y21" s="20">
        <v>0</v>
      </c>
      <c r="Z21" s="20">
        <v>0</v>
      </c>
      <c r="AA21" s="20">
        <v>0</v>
      </c>
      <c r="AB21" s="20">
        <v>0</v>
      </c>
      <c r="AC21" s="20">
        <v>0</v>
      </c>
      <c r="AD21" s="20">
        <v>0</v>
      </c>
      <c r="AE21" s="20">
        <v>0</v>
      </c>
      <c r="AF21" s="20">
        <v>0</v>
      </c>
      <c r="AG21" s="20">
        <v>0</v>
      </c>
      <c r="AH21" s="20">
        <v>0</v>
      </c>
      <c r="AI21" s="20">
        <v>0</v>
      </c>
      <c r="AJ21" s="20">
        <v>0</v>
      </c>
      <c r="AK21" s="20">
        <v>0</v>
      </c>
      <c r="AL21" s="20">
        <v>0</v>
      </c>
      <c r="AM21" s="20">
        <v>0</v>
      </c>
      <c r="AN21" s="20">
        <v>0</v>
      </c>
      <c r="AO21" s="20">
        <v>0</v>
      </c>
      <c r="AP21" s="20">
        <v>0</v>
      </c>
      <c r="AQ21" s="20">
        <v>0</v>
      </c>
      <c r="AR21" s="20">
        <v>0</v>
      </c>
      <c r="AS21" s="20">
        <v>0</v>
      </c>
      <c r="AT21" s="20">
        <v>0</v>
      </c>
      <c r="AU21" s="20">
        <v>0</v>
      </c>
      <c r="AV21" s="20">
        <v>0</v>
      </c>
      <c r="AW21" s="20">
        <v>0</v>
      </c>
      <c r="AX21" s="20">
        <v>0</v>
      </c>
      <c r="AY21" s="20">
        <v>0</v>
      </c>
      <c r="AZ21" s="20">
        <v>0</v>
      </c>
      <c r="BA21" s="20">
        <v>0</v>
      </c>
      <c r="BB21" s="20">
        <v>0</v>
      </c>
      <c r="BC21" s="20">
        <v>0</v>
      </c>
      <c r="BD21" s="20">
        <v>0</v>
      </c>
      <c r="BE21" s="20">
        <v>0</v>
      </c>
      <c r="BF21" s="20">
        <v>0</v>
      </c>
      <c r="BG21" s="20">
        <v>0</v>
      </c>
      <c r="BH21" s="20">
        <v>0</v>
      </c>
      <c r="BI21" s="20">
        <v>0</v>
      </c>
      <c r="BJ21" s="20">
        <v>0</v>
      </c>
      <c r="BK21" s="20">
        <v>0</v>
      </c>
      <c r="BL21" s="20">
        <v>0</v>
      </c>
      <c r="BM21" s="20">
        <v>0</v>
      </c>
      <c r="BN21" s="20">
        <v>0</v>
      </c>
      <c r="BO21" s="20">
        <v>0</v>
      </c>
      <c r="BP21" s="38"/>
      <c r="BQ21" s="38"/>
      <c r="BR21" s="38"/>
      <c r="BS21" s="38"/>
      <c r="BT21" s="38"/>
      <c r="BU21" s="38"/>
      <c r="BV21" s="38"/>
      <c r="BW21" s="38"/>
      <c r="BX21" s="38"/>
      <c r="BY21" s="38"/>
      <c r="BZ21" s="38"/>
      <c r="CA21" s="38"/>
      <c r="CB21" s="38"/>
      <c r="CC21" s="38"/>
      <c r="CD21" s="38"/>
      <c r="CE21" s="38"/>
      <c r="CF21" s="38"/>
      <c r="CG21" s="38"/>
      <c r="CH21" s="38"/>
      <c r="CI21" s="38"/>
      <c r="CJ21" s="38"/>
      <c r="CK21" s="38"/>
      <c r="CL21" s="38"/>
      <c r="CM21" s="38"/>
      <c r="CN21" s="38"/>
      <c r="CO21" s="38"/>
      <c r="CP21" s="38"/>
      <c r="CQ21" s="38"/>
      <c r="CR21" s="38"/>
      <c r="CS21" s="38"/>
      <c r="CT21" s="38"/>
      <c r="CU21" s="38"/>
      <c r="CV21" s="38"/>
      <c r="CW21" s="38"/>
      <c r="CX21" s="38"/>
      <c r="CY21" s="38"/>
      <c r="CZ21" s="38"/>
      <c r="DA21" s="38"/>
      <c r="DB21" s="38"/>
      <c r="DC21" s="38"/>
      <c r="DD21" s="38"/>
      <c r="DE21" s="38"/>
      <c r="DF21" s="38"/>
      <c r="DG21" s="38"/>
      <c r="DH21" s="38"/>
      <c r="DI21" s="38"/>
      <c r="DJ21" s="38"/>
      <c r="DK21" s="38"/>
      <c r="DL21" s="38"/>
      <c r="DM21" s="38"/>
      <c r="DN21" s="38"/>
      <c r="DO21" s="38"/>
      <c r="DP21" s="38"/>
      <c r="DQ21" s="38"/>
      <c r="DR21" s="38"/>
      <c r="DS21" s="38"/>
      <c r="DT21" s="38"/>
      <c r="DU21" s="38"/>
      <c r="DV21" s="38"/>
      <c r="DW21" s="38"/>
      <c r="DX21" s="38"/>
      <c r="DY21" s="38"/>
      <c r="DZ21" s="38"/>
      <c r="EA21" s="38"/>
      <c r="EB21" s="38"/>
      <c r="EC21" s="38"/>
      <c r="ED21" s="38"/>
      <c r="EE21" s="38"/>
      <c r="EF21" s="38"/>
      <c r="EG21" s="38"/>
      <c r="EH21" s="38"/>
      <c r="EI21" s="38"/>
      <c r="EJ21" s="38"/>
      <c r="EK21" s="38"/>
      <c r="EL21" s="38"/>
      <c r="EM21" s="38"/>
      <c r="EN21" s="38"/>
      <c r="EO21" s="38"/>
      <c r="EP21" s="38"/>
    </row>
    <row r="22" spans="1:146" x14ac:dyDescent="0.25">
      <c r="A22" s="8" t="s">
        <v>26</v>
      </c>
      <c r="B22" s="8" t="s">
        <v>12</v>
      </c>
      <c r="C22" s="8" t="s">
        <v>29</v>
      </c>
      <c r="D22" s="8">
        <v>1</v>
      </c>
      <c r="E22" s="8">
        <v>2040</v>
      </c>
      <c r="F22" s="49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-30096.809014119401</v>
      </c>
      <c r="M22" s="20">
        <v>0</v>
      </c>
      <c r="N22" s="20">
        <v>0</v>
      </c>
      <c r="O22" s="20">
        <v>0</v>
      </c>
      <c r="P22" s="20">
        <v>0</v>
      </c>
      <c r="Q22" s="20">
        <v>0</v>
      </c>
      <c r="R22" s="20">
        <v>-2836.9330629261699</v>
      </c>
      <c r="S22" s="20">
        <v>0</v>
      </c>
      <c r="T22" s="20">
        <v>0</v>
      </c>
      <c r="U22" s="20">
        <v>3766.9745828864998</v>
      </c>
      <c r="V22" s="20">
        <v>1633.8195838147899</v>
      </c>
      <c r="W22" s="20">
        <v>0</v>
      </c>
      <c r="X22" s="20">
        <v>0</v>
      </c>
      <c r="Y22" s="20">
        <v>0</v>
      </c>
      <c r="Z22" s="20">
        <v>0</v>
      </c>
      <c r="AA22" s="20">
        <v>0</v>
      </c>
      <c r="AB22" s="20">
        <v>0</v>
      </c>
      <c r="AC22" s="20">
        <v>0</v>
      </c>
      <c r="AD22" s="20">
        <v>0</v>
      </c>
      <c r="AE22" s="20">
        <v>0</v>
      </c>
      <c r="AF22" s="20">
        <v>0</v>
      </c>
      <c r="AG22" s="20">
        <v>0</v>
      </c>
      <c r="AH22" s="20">
        <v>0</v>
      </c>
      <c r="AI22" s="20">
        <v>0</v>
      </c>
      <c r="AJ22" s="20">
        <v>0</v>
      </c>
      <c r="AK22" s="20">
        <v>0</v>
      </c>
      <c r="AL22" s="20">
        <v>0</v>
      </c>
      <c r="AM22" s="20">
        <v>0</v>
      </c>
      <c r="AN22" s="20">
        <v>0</v>
      </c>
      <c r="AO22" s="20">
        <v>0</v>
      </c>
      <c r="AP22" s="20">
        <v>0</v>
      </c>
      <c r="AQ22" s="20">
        <v>0</v>
      </c>
      <c r="AR22" s="20">
        <v>0</v>
      </c>
      <c r="AS22" s="20">
        <v>0</v>
      </c>
      <c r="AT22" s="20">
        <v>0</v>
      </c>
      <c r="AU22" s="20">
        <v>0</v>
      </c>
      <c r="AV22" s="20">
        <v>0</v>
      </c>
      <c r="AW22" s="20">
        <v>0</v>
      </c>
      <c r="AX22" s="20">
        <v>0</v>
      </c>
      <c r="AY22" s="20">
        <v>0</v>
      </c>
      <c r="AZ22" s="20">
        <v>0</v>
      </c>
      <c r="BA22" s="20">
        <v>0</v>
      </c>
      <c r="BB22" s="20">
        <v>0</v>
      </c>
      <c r="BC22" s="20">
        <v>0</v>
      </c>
      <c r="BD22" s="20">
        <v>0</v>
      </c>
      <c r="BE22" s="20">
        <v>0</v>
      </c>
      <c r="BF22" s="20">
        <v>0</v>
      </c>
      <c r="BG22" s="20">
        <v>0</v>
      </c>
      <c r="BH22" s="20">
        <v>0</v>
      </c>
      <c r="BI22" s="20">
        <v>0</v>
      </c>
      <c r="BJ22" s="20">
        <v>0</v>
      </c>
      <c r="BK22" s="20">
        <v>0</v>
      </c>
      <c r="BL22" s="20">
        <v>0</v>
      </c>
      <c r="BM22" s="20">
        <v>0</v>
      </c>
      <c r="BN22" s="20">
        <v>0</v>
      </c>
      <c r="BO22" s="20">
        <v>0</v>
      </c>
      <c r="BP22" s="38"/>
      <c r="BQ22" s="38"/>
      <c r="BR22" s="38"/>
      <c r="BS22" s="38"/>
      <c r="BT22" s="38"/>
      <c r="BU22" s="38"/>
      <c r="BV22" s="38"/>
      <c r="BW22" s="38"/>
      <c r="BX22" s="38"/>
      <c r="BY22" s="38"/>
      <c r="BZ22" s="38"/>
      <c r="CA22" s="38"/>
      <c r="CB22" s="38"/>
      <c r="CC22" s="38"/>
      <c r="CD22" s="38"/>
      <c r="CE22" s="38"/>
      <c r="CF22" s="38"/>
      <c r="CG22" s="38"/>
      <c r="CH22" s="38"/>
      <c r="CI22" s="38"/>
      <c r="CJ22" s="38"/>
      <c r="CK22" s="38"/>
      <c r="CL22" s="38"/>
      <c r="CM22" s="38"/>
      <c r="CN22" s="38"/>
      <c r="CO22" s="38"/>
      <c r="CP22" s="38"/>
      <c r="CQ22" s="38"/>
      <c r="CR22" s="38"/>
      <c r="CS22" s="38"/>
      <c r="CT22" s="38"/>
      <c r="CU22" s="38"/>
      <c r="CV22" s="38"/>
      <c r="CW22" s="38"/>
      <c r="CX22" s="38"/>
      <c r="CY22" s="38"/>
      <c r="CZ22" s="38"/>
      <c r="DA22" s="38"/>
      <c r="DB22" s="38"/>
      <c r="DC22" s="38"/>
      <c r="DD22" s="38"/>
      <c r="DE22" s="38"/>
      <c r="DF22" s="38"/>
      <c r="DG22" s="38"/>
      <c r="DH22" s="38"/>
      <c r="DI22" s="38"/>
      <c r="DJ22" s="38"/>
      <c r="DK22" s="38"/>
      <c r="DL22" s="38"/>
      <c r="DM22" s="38"/>
      <c r="DN22" s="38"/>
      <c r="DO22" s="38"/>
      <c r="DP22" s="38"/>
      <c r="DQ22" s="38"/>
      <c r="DR22" s="38"/>
      <c r="DS22" s="38"/>
      <c r="DT22" s="38"/>
      <c r="DU22" s="38"/>
      <c r="DV22" s="38"/>
      <c r="DW22" s="38"/>
      <c r="DX22" s="38"/>
      <c r="DY22" s="38"/>
      <c r="DZ22" s="38"/>
      <c r="EA22" s="38"/>
      <c r="EB22" s="38"/>
      <c r="EC22" s="38"/>
      <c r="ED22" s="38"/>
      <c r="EE22" s="38"/>
      <c r="EF22" s="38"/>
      <c r="EG22" s="38"/>
      <c r="EH22" s="38"/>
      <c r="EI22" s="38"/>
      <c r="EJ22" s="38"/>
      <c r="EK22" s="38"/>
      <c r="EL22" s="38"/>
      <c r="EM22" s="38"/>
      <c r="EN22" s="38"/>
      <c r="EO22" s="38"/>
      <c r="EP22" s="38"/>
    </row>
    <row r="23" spans="1:146" x14ac:dyDescent="0.25">
      <c r="A23" s="8" t="s">
        <v>26</v>
      </c>
      <c r="B23" s="8" t="s">
        <v>12</v>
      </c>
      <c r="C23" s="8" t="s">
        <v>29</v>
      </c>
      <c r="D23" s="8">
        <v>1</v>
      </c>
      <c r="E23" s="8">
        <v>2041</v>
      </c>
      <c r="F23" s="49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-32453.1845513115</v>
      </c>
      <c r="M23" s="20">
        <v>0</v>
      </c>
      <c r="N23" s="20">
        <v>0</v>
      </c>
      <c r="O23" s="20">
        <v>0</v>
      </c>
      <c r="P23" s="20">
        <v>0</v>
      </c>
      <c r="Q23" s="20">
        <v>0</v>
      </c>
      <c r="R23" s="20">
        <v>-2929.79505065373</v>
      </c>
      <c r="S23" s="20">
        <v>0</v>
      </c>
      <c r="T23" s="20">
        <v>0</v>
      </c>
      <c r="U23" s="20">
        <v>3122.6637362803999</v>
      </c>
      <c r="V23" s="20">
        <v>1311.66416051183</v>
      </c>
      <c r="W23" s="20">
        <v>0</v>
      </c>
      <c r="X23" s="20">
        <v>0</v>
      </c>
      <c r="Y23" s="20">
        <v>0</v>
      </c>
      <c r="Z23" s="20">
        <v>0</v>
      </c>
      <c r="AA23" s="20">
        <v>0</v>
      </c>
      <c r="AB23" s="20">
        <v>0</v>
      </c>
      <c r="AC23" s="20">
        <v>0</v>
      </c>
      <c r="AD23" s="20">
        <v>0</v>
      </c>
      <c r="AE23" s="20">
        <v>0</v>
      </c>
      <c r="AF23" s="20">
        <v>0</v>
      </c>
      <c r="AG23" s="20">
        <v>0</v>
      </c>
      <c r="AH23" s="20">
        <v>0</v>
      </c>
      <c r="AI23" s="20">
        <v>0</v>
      </c>
      <c r="AJ23" s="20">
        <v>0</v>
      </c>
      <c r="AK23" s="20">
        <v>0</v>
      </c>
      <c r="AL23" s="20">
        <v>0</v>
      </c>
      <c r="AM23" s="20">
        <v>0</v>
      </c>
      <c r="AN23" s="20">
        <v>0</v>
      </c>
      <c r="AO23" s="20">
        <v>0</v>
      </c>
      <c r="AP23" s="20">
        <v>0</v>
      </c>
      <c r="AQ23" s="20">
        <v>0</v>
      </c>
      <c r="AR23" s="20">
        <v>0</v>
      </c>
      <c r="AS23" s="20">
        <v>0</v>
      </c>
      <c r="AT23" s="20">
        <v>0</v>
      </c>
      <c r="AU23" s="20">
        <v>0</v>
      </c>
      <c r="AV23" s="20">
        <v>0</v>
      </c>
      <c r="AW23" s="20">
        <v>0</v>
      </c>
      <c r="AX23" s="20">
        <v>0</v>
      </c>
      <c r="AY23" s="20">
        <v>0</v>
      </c>
      <c r="AZ23" s="20">
        <v>0</v>
      </c>
      <c r="BA23" s="20">
        <v>0</v>
      </c>
      <c r="BB23" s="20">
        <v>0</v>
      </c>
      <c r="BC23" s="20">
        <v>0</v>
      </c>
      <c r="BD23" s="20">
        <v>0</v>
      </c>
      <c r="BE23" s="20">
        <v>0</v>
      </c>
      <c r="BF23" s="20">
        <v>0</v>
      </c>
      <c r="BG23" s="20">
        <v>0</v>
      </c>
      <c r="BH23" s="20">
        <v>0</v>
      </c>
      <c r="BI23" s="20">
        <v>0</v>
      </c>
      <c r="BJ23" s="20">
        <v>0</v>
      </c>
      <c r="BK23" s="20">
        <v>0</v>
      </c>
      <c r="BL23" s="20">
        <v>0</v>
      </c>
      <c r="BM23" s="20">
        <v>0</v>
      </c>
      <c r="BN23" s="20">
        <v>0</v>
      </c>
      <c r="BO23" s="20">
        <v>0</v>
      </c>
      <c r="BP23" s="38"/>
      <c r="BQ23" s="38"/>
      <c r="BR23" s="38"/>
      <c r="BS23" s="38"/>
      <c r="BT23" s="38"/>
      <c r="BU23" s="38"/>
      <c r="BV23" s="38"/>
      <c r="BW23" s="38"/>
      <c r="BX23" s="38"/>
      <c r="BY23" s="38"/>
      <c r="BZ23" s="38"/>
      <c r="CA23" s="38"/>
      <c r="CB23" s="38"/>
      <c r="CC23" s="38"/>
      <c r="CD23" s="38"/>
      <c r="CE23" s="38"/>
      <c r="CF23" s="38"/>
      <c r="CG23" s="38"/>
      <c r="CH23" s="38"/>
      <c r="CI23" s="38"/>
      <c r="CJ23" s="38"/>
      <c r="CK23" s="38"/>
      <c r="CL23" s="38"/>
      <c r="CM23" s="38"/>
      <c r="CN23" s="38"/>
      <c r="CO23" s="38"/>
      <c r="CP23" s="38"/>
      <c r="CQ23" s="38"/>
      <c r="CR23" s="38"/>
      <c r="CS23" s="38"/>
      <c r="CT23" s="38"/>
      <c r="CU23" s="38"/>
      <c r="CV23" s="38"/>
      <c r="CW23" s="38"/>
      <c r="CX23" s="38"/>
      <c r="CY23" s="38"/>
      <c r="CZ23" s="38"/>
      <c r="DA23" s="38"/>
      <c r="DB23" s="38"/>
      <c r="DC23" s="38"/>
      <c r="DD23" s="38"/>
      <c r="DE23" s="38"/>
      <c r="DF23" s="38"/>
      <c r="DG23" s="38"/>
      <c r="DH23" s="38"/>
      <c r="DI23" s="38"/>
      <c r="DJ23" s="38"/>
      <c r="DK23" s="38"/>
      <c r="DL23" s="38"/>
      <c r="DM23" s="38"/>
      <c r="DN23" s="38"/>
      <c r="DO23" s="38"/>
      <c r="DP23" s="38"/>
      <c r="DQ23" s="38"/>
      <c r="DR23" s="38"/>
      <c r="DS23" s="38"/>
      <c r="DT23" s="38"/>
      <c r="DU23" s="38"/>
      <c r="DV23" s="38"/>
      <c r="DW23" s="38"/>
      <c r="DX23" s="38"/>
      <c r="DY23" s="38"/>
      <c r="DZ23" s="38"/>
      <c r="EA23" s="38"/>
      <c r="EB23" s="38"/>
      <c r="EC23" s="38"/>
      <c r="ED23" s="38"/>
      <c r="EE23" s="38"/>
      <c r="EF23" s="38"/>
      <c r="EG23" s="38"/>
      <c r="EH23" s="38"/>
      <c r="EI23" s="38"/>
      <c r="EJ23" s="38"/>
      <c r="EK23" s="38"/>
      <c r="EL23" s="38"/>
      <c r="EM23" s="38"/>
      <c r="EN23" s="38"/>
      <c r="EO23" s="38"/>
      <c r="EP23" s="38"/>
    </row>
    <row r="24" spans="1:146" x14ac:dyDescent="0.25">
      <c r="A24" s="8" t="s">
        <v>26</v>
      </c>
      <c r="B24" s="8" t="s">
        <v>12</v>
      </c>
      <c r="C24" s="8" t="s">
        <v>29</v>
      </c>
      <c r="D24" s="8">
        <v>1</v>
      </c>
      <c r="E24" s="8">
        <v>2042</v>
      </c>
      <c r="F24" s="49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-33411.926720779396</v>
      </c>
      <c r="M24" s="20">
        <v>0</v>
      </c>
      <c r="N24" s="20">
        <v>0</v>
      </c>
      <c r="O24" s="20">
        <v>0</v>
      </c>
      <c r="P24" s="20">
        <v>0</v>
      </c>
      <c r="Q24" s="20">
        <v>0</v>
      </c>
      <c r="R24" s="20">
        <v>-3232.11018078693</v>
      </c>
      <c r="S24" s="20">
        <v>0</v>
      </c>
      <c r="T24" s="20">
        <v>0</v>
      </c>
      <c r="U24" s="20">
        <v>4128.2105114607002</v>
      </c>
      <c r="V24" s="20">
        <v>1814.4375481019699</v>
      </c>
      <c r="W24" s="20">
        <v>0</v>
      </c>
      <c r="X24" s="20">
        <v>0</v>
      </c>
      <c r="Y24" s="20">
        <v>0</v>
      </c>
      <c r="Z24" s="20">
        <v>0</v>
      </c>
      <c r="AA24" s="20">
        <v>0</v>
      </c>
      <c r="AB24" s="20">
        <v>0</v>
      </c>
      <c r="AC24" s="20">
        <v>0</v>
      </c>
      <c r="AD24" s="20">
        <v>0</v>
      </c>
      <c r="AE24" s="20">
        <v>0</v>
      </c>
      <c r="AF24" s="20">
        <v>0</v>
      </c>
      <c r="AG24" s="20">
        <v>0</v>
      </c>
      <c r="AH24" s="20">
        <v>0</v>
      </c>
      <c r="AI24" s="20">
        <v>0</v>
      </c>
      <c r="AJ24" s="20">
        <v>0</v>
      </c>
      <c r="AK24" s="20">
        <v>0</v>
      </c>
      <c r="AL24" s="20">
        <v>0</v>
      </c>
      <c r="AM24" s="20">
        <v>0</v>
      </c>
      <c r="AN24" s="20">
        <v>0</v>
      </c>
      <c r="AO24" s="20">
        <v>0</v>
      </c>
      <c r="AP24" s="20">
        <v>0</v>
      </c>
      <c r="AQ24" s="20">
        <v>0</v>
      </c>
      <c r="AR24" s="20">
        <v>0</v>
      </c>
      <c r="AS24" s="20">
        <v>0</v>
      </c>
      <c r="AT24" s="20">
        <v>0</v>
      </c>
      <c r="AU24" s="20">
        <v>0</v>
      </c>
      <c r="AV24" s="20">
        <v>0</v>
      </c>
      <c r="AW24" s="20">
        <v>0</v>
      </c>
      <c r="AX24" s="20">
        <v>0</v>
      </c>
      <c r="AY24" s="20">
        <v>0</v>
      </c>
      <c r="AZ24" s="20">
        <v>0</v>
      </c>
      <c r="BA24" s="20">
        <v>0</v>
      </c>
      <c r="BB24" s="20">
        <v>0</v>
      </c>
      <c r="BC24" s="20">
        <v>0</v>
      </c>
      <c r="BD24" s="20">
        <v>0</v>
      </c>
      <c r="BE24" s="20">
        <v>0</v>
      </c>
      <c r="BF24" s="20">
        <v>0</v>
      </c>
      <c r="BG24" s="20">
        <v>0</v>
      </c>
      <c r="BH24" s="20">
        <v>0</v>
      </c>
      <c r="BI24" s="20">
        <v>0</v>
      </c>
      <c r="BJ24" s="20">
        <v>0</v>
      </c>
      <c r="BK24" s="20">
        <v>0</v>
      </c>
      <c r="BL24" s="20">
        <v>0</v>
      </c>
      <c r="BM24" s="20">
        <v>0</v>
      </c>
      <c r="BN24" s="20">
        <v>0</v>
      </c>
      <c r="BO24" s="20">
        <v>0</v>
      </c>
      <c r="BP24" s="38"/>
      <c r="BQ24" s="38"/>
      <c r="BR24" s="38"/>
      <c r="BS24" s="38"/>
      <c r="BT24" s="38"/>
      <c r="BU24" s="38"/>
      <c r="BV24" s="38"/>
      <c r="BW24" s="38"/>
      <c r="BX24" s="38"/>
      <c r="BY24" s="38"/>
      <c r="BZ24" s="38"/>
      <c r="CA24" s="38"/>
      <c r="CB24" s="38"/>
      <c r="CC24" s="38"/>
      <c r="CD24" s="38"/>
      <c r="CE24" s="38"/>
      <c r="CF24" s="38"/>
      <c r="CG24" s="38"/>
      <c r="CH24" s="38"/>
      <c r="CI24" s="38"/>
      <c r="CJ24" s="38"/>
      <c r="CK24" s="38"/>
      <c r="CL24" s="38"/>
      <c r="CM24" s="38"/>
      <c r="CN24" s="38"/>
      <c r="CO24" s="38"/>
      <c r="CP24" s="38"/>
      <c r="CQ24" s="38"/>
      <c r="CR24" s="38"/>
      <c r="CS24" s="38"/>
      <c r="CT24" s="38"/>
      <c r="CU24" s="38"/>
      <c r="CV24" s="38"/>
      <c r="CW24" s="38"/>
      <c r="CX24" s="38"/>
      <c r="CY24" s="38"/>
      <c r="CZ24" s="38"/>
      <c r="DA24" s="38"/>
      <c r="DB24" s="38"/>
      <c r="DC24" s="38"/>
      <c r="DD24" s="38"/>
      <c r="DE24" s="38"/>
      <c r="DF24" s="38"/>
      <c r="DG24" s="38"/>
      <c r="DH24" s="38"/>
      <c r="DI24" s="38"/>
      <c r="DJ24" s="38"/>
      <c r="DK24" s="38"/>
      <c r="DL24" s="38"/>
      <c r="DM24" s="38"/>
      <c r="DN24" s="38"/>
      <c r="DO24" s="38"/>
      <c r="DP24" s="38"/>
      <c r="DQ24" s="38"/>
      <c r="DR24" s="38"/>
      <c r="DS24" s="38"/>
      <c r="DT24" s="38"/>
      <c r="DU24" s="38"/>
      <c r="DV24" s="38"/>
      <c r="DW24" s="38"/>
      <c r="DX24" s="38"/>
      <c r="DY24" s="38"/>
      <c r="DZ24" s="38"/>
      <c r="EA24" s="38"/>
      <c r="EB24" s="38"/>
      <c r="EC24" s="38"/>
      <c r="ED24" s="38"/>
      <c r="EE24" s="38"/>
      <c r="EF24" s="38"/>
      <c r="EG24" s="38"/>
      <c r="EH24" s="38"/>
      <c r="EI24" s="38"/>
      <c r="EJ24" s="38"/>
      <c r="EK24" s="38"/>
      <c r="EL24" s="38"/>
      <c r="EM24" s="38"/>
      <c r="EN24" s="38"/>
      <c r="EO24" s="38"/>
      <c r="EP24" s="38"/>
    </row>
    <row r="25" spans="1:146" x14ac:dyDescent="0.25">
      <c r="A25" s="8" t="s">
        <v>26</v>
      </c>
      <c r="B25" s="8" t="s">
        <v>12</v>
      </c>
      <c r="C25" s="8" t="s">
        <v>29</v>
      </c>
      <c r="D25" s="8">
        <v>1</v>
      </c>
      <c r="E25" s="8">
        <v>2043</v>
      </c>
      <c r="F25" s="49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-35473.031783609797</v>
      </c>
      <c r="M25" s="20">
        <v>0</v>
      </c>
      <c r="N25" s="20">
        <v>0</v>
      </c>
      <c r="O25" s="20">
        <v>0</v>
      </c>
      <c r="P25" s="20">
        <v>0</v>
      </c>
      <c r="Q25" s="20">
        <v>0</v>
      </c>
      <c r="R25" s="20">
        <v>-3569.1026379217601</v>
      </c>
      <c r="S25" s="20">
        <v>0</v>
      </c>
      <c r="T25" s="20">
        <v>0</v>
      </c>
      <c r="U25" s="20">
        <v>4425.3307127416801</v>
      </c>
      <c r="V25" s="20">
        <v>1962.9976487425299</v>
      </c>
      <c r="W25" s="20">
        <v>0</v>
      </c>
      <c r="X25" s="20">
        <v>0</v>
      </c>
      <c r="Y25" s="20">
        <v>0</v>
      </c>
      <c r="Z25" s="20">
        <v>0</v>
      </c>
      <c r="AA25" s="20">
        <v>0</v>
      </c>
      <c r="AB25" s="20">
        <v>0</v>
      </c>
      <c r="AC25" s="20">
        <v>0</v>
      </c>
      <c r="AD25" s="20">
        <v>0</v>
      </c>
      <c r="AE25" s="20">
        <v>0</v>
      </c>
      <c r="AF25" s="20">
        <v>0</v>
      </c>
      <c r="AG25" s="20">
        <v>0</v>
      </c>
      <c r="AH25" s="20">
        <v>0</v>
      </c>
      <c r="AI25" s="20">
        <v>0</v>
      </c>
      <c r="AJ25" s="20">
        <v>0</v>
      </c>
      <c r="AK25" s="20">
        <v>0</v>
      </c>
      <c r="AL25" s="20">
        <v>0</v>
      </c>
      <c r="AM25" s="20">
        <v>0</v>
      </c>
      <c r="AN25" s="20">
        <v>0</v>
      </c>
      <c r="AO25" s="20">
        <v>0</v>
      </c>
      <c r="AP25" s="20">
        <v>0</v>
      </c>
      <c r="AQ25" s="20">
        <v>0</v>
      </c>
      <c r="AR25" s="20">
        <v>0</v>
      </c>
      <c r="AS25" s="20">
        <v>0</v>
      </c>
      <c r="AT25" s="20">
        <v>0</v>
      </c>
      <c r="AU25" s="20">
        <v>0</v>
      </c>
      <c r="AV25" s="20">
        <v>0</v>
      </c>
      <c r="AW25" s="20">
        <v>0</v>
      </c>
      <c r="AX25" s="20">
        <v>0</v>
      </c>
      <c r="AY25" s="20">
        <v>0</v>
      </c>
      <c r="AZ25" s="20">
        <v>0</v>
      </c>
      <c r="BA25" s="20">
        <v>0</v>
      </c>
      <c r="BB25" s="20">
        <v>0</v>
      </c>
      <c r="BC25" s="20">
        <v>0</v>
      </c>
      <c r="BD25" s="20">
        <v>0</v>
      </c>
      <c r="BE25" s="20">
        <v>0</v>
      </c>
      <c r="BF25" s="20">
        <v>0</v>
      </c>
      <c r="BG25" s="20">
        <v>0</v>
      </c>
      <c r="BH25" s="20">
        <v>0</v>
      </c>
      <c r="BI25" s="20">
        <v>0</v>
      </c>
      <c r="BJ25" s="20">
        <v>0</v>
      </c>
      <c r="BK25" s="20">
        <v>0</v>
      </c>
      <c r="BL25" s="20">
        <v>0</v>
      </c>
      <c r="BM25" s="20">
        <v>0</v>
      </c>
      <c r="BN25" s="20">
        <v>0</v>
      </c>
      <c r="BO25" s="20">
        <v>0</v>
      </c>
      <c r="BP25" s="38"/>
      <c r="BQ25" s="38"/>
      <c r="BR25" s="38"/>
      <c r="BS25" s="38"/>
      <c r="BT25" s="38"/>
      <c r="BU25" s="38"/>
      <c r="BV25" s="38"/>
      <c r="BW25" s="38"/>
      <c r="BX25" s="38"/>
      <c r="BY25" s="38"/>
      <c r="BZ25" s="38"/>
      <c r="CA25" s="38"/>
      <c r="CB25" s="38"/>
      <c r="CC25" s="38"/>
      <c r="CD25" s="38"/>
      <c r="CE25" s="38"/>
      <c r="CF25" s="38"/>
      <c r="CG25" s="38"/>
      <c r="CH25" s="38"/>
      <c r="CI25" s="38"/>
      <c r="CJ25" s="38"/>
      <c r="CK25" s="38"/>
      <c r="CL25" s="38"/>
      <c r="CM25" s="38"/>
      <c r="CN25" s="38"/>
      <c r="CO25" s="38"/>
      <c r="CP25" s="38"/>
      <c r="CQ25" s="38"/>
      <c r="CR25" s="38"/>
      <c r="CS25" s="38"/>
      <c r="CT25" s="38"/>
      <c r="CU25" s="38"/>
      <c r="CV25" s="38"/>
      <c r="CW25" s="38"/>
      <c r="CX25" s="38"/>
      <c r="CY25" s="38"/>
      <c r="CZ25" s="38"/>
      <c r="DA25" s="38"/>
      <c r="DB25" s="38"/>
      <c r="DC25" s="38"/>
      <c r="DD25" s="38"/>
      <c r="DE25" s="38"/>
      <c r="DF25" s="38"/>
      <c r="DG25" s="38"/>
      <c r="DH25" s="38"/>
      <c r="DI25" s="38"/>
      <c r="DJ25" s="38"/>
      <c r="DK25" s="38"/>
      <c r="DL25" s="38"/>
      <c r="DM25" s="38"/>
      <c r="DN25" s="38"/>
      <c r="DO25" s="38"/>
      <c r="DP25" s="38"/>
      <c r="DQ25" s="38"/>
      <c r="DR25" s="38"/>
      <c r="DS25" s="38"/>
      <c r="DT25" s="38"/>
      <c r="DU25" s="38"/>
      <c r="DV25" s="38"/>
      <c r="DW25" s="38"/>
      <c r="DX25" s="38"/>
      <c r="DY25" s="38"/>
      <c r="DZ25" s="38"/>
      <c r="EA25" s="38"/>
      <c r="EB25" s="38"/>
      <c r="EC25" s="38"/>
      <c r="ED25" s="38"/>
      <c r="EE25" s="38"/>
      <c r="EF25" s="38"/>
      <c r="EG25" s="38"/>
      <c r="EH25" s="38"/>
      <c r="EI25" s="38"/>
      <c r="EJ25" s="38"/>
      <c r="EK25" s="38"/>
      <c r="EL25" s="38"/>
      <c r="EM25" s="38"/>
      <c r="EN25" s="38"/>
      <c r="EO25" s="38"/>
      <c r="EP25" s="38"/>
    </row>
    <row r="26" spans="1:146" x14ac:dyDescent="0.25">
      <c r="A26" s="8" t="s">
        <v>26</v>
      </c>
      <c r="B26" s="8" t="s">
        <v>12</v>
      </c>
      <c r="C26" s="8" t="s">
        <v>29</v>
      </c>
      <c r="D26" s="8">
        <v>1</v>
      </c>
      <c r="E26" s="8">
        <v>2044</v>
      </c>
      <c r="F26" s="49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-35190.084657258398</v>
      </c>
      <c r="M26" s="20">
        <v>0</v>
      </c>
      <c r="N26" s="20">
        <v>0</v>
      </c>
      <c r="O26" s="20">
        <v>0</v>
      </c>
      <c r="P26" s="20">
        <v>0</v>
      </c>
      <c r="Q26" s="20">
        <v>0</v>
      </c>
      <c r="R26" s="20">
        <v>-3620.9942326453302</v>
      </c>
      <c r="S26" s="20">
        <v>0</v>
      </c>
      <c r="T26" s="20">
        <v>0</v>
      </c>
      <c r="U26" s="20">
        <v>6781.3989786619004</v>
      </c>
      <c r="V26" s="20">
        <v>3141.0317817026798</v>
      </c>
      <c r="W26" s="20">
        <v>0</v>
      </c>
      <c r="X26" s="20">
        <v>0</v>
      </c>
      <c r="Y26" s="20">
        <v>0</v>
      </c>
      <c r="Z26" s="20">
        <v>0</v>
      </c>
      <c r="AA26" s="20">
        <v>0</v>
      </c>
      <c r="AB26" s="20">
        <v>0</v>
      </c>
      <c r="AC26" s="20">
        <v>0</v>
      </c>
      <c r="AD26" s="20">
        <v>0</v>
      </c>
      <c r="AE26" s="20">
        <v>0</v>
      </c>
      <c r="AF26" s="20">
        <v>0</v>
      </c>
      <c r="AG26" s="20">
        <v>0</v>
      </c>
      <c r="AH26" s="20">
        <v>0</v>
      </c>
      <c r="AI26" s="20">
        <v>0</v>
      </c>
      <c r="AJ26" s="20">
        <v>0</v>
      </c>
      <c r="AK26" s="20">
        <v>0</v>
      </c>
      <c r="AL26" s="20">
        <v>0</v>
      </c>
      <c r="AM26" s="20">
        <v>0</v>
      </c>
      <c r="AN26" s="20">
        <v>0</v>
      </c>
      <c r="AO26" s="20">
        <v>0</v>
      </c>
      <c r="AP26" s="20">
        <v>0</v>
      </c>
      <c r="AQ26" s="20">
        <v>0</v>
      </c>
      <c r="AR26" s="20">
        <v>0</v>
      </c>
      <c r="AS26" s="20">
        <v>0</v>
      </c>
      <c r="AT26" s="20">
        <v>0</v>
      </c>
      <c r="AU26" s="20">
        <v>0</v>
      </c>
      <c r="AV26" s="20">
        <v>0</v>
      </c>
      <c r="AW26" s="20">
        <v>0</v>
      </c>
      <c r="AX26" s="20">
        <v>0</v>
      </c>
      <c r="AY26" s="20">
        <v>0</v>
      </c>
      <c r="AZ26" s="20">
        <v>0</v>
      </c>
      <c r="BA26" s="20">
        <v>0</v>
      </c>
      <c r="BB26" s="20">
        <v>0</v>
      </c>
      <c r="BC26" s="20">
        <v>0</v>
      </c>
      <c r="BD26" s="20">
        <v>0</v>
      </c>
      <c r="BE26" s="20">
        <v>0</v>
      </c>
      <c r="BF26" s="20">
        <v>0</v>
      </c>
      <c r="BG26" s="20">
        <v>0</v>
      </c>
      <c r="BH26" s="20">
        <v>0</v>
      </c>
      <c r="BI26" s="20">
        <v>0</v>
      </c>
      <c r="BJ26" s="20">
        <v>0</v>
      </c>
      <c r="BK26" s="20">
        <v>0</v>
      </c>
      <c r="BL26" s="20">
        <v>0</v>
      </c>
      <c r="BM26" s="20">
        <v>0</v>
      </c>
      <c r="BN26" s="20">
        <v>0</v>
      </c>
      <c r="BO26" s="20">
        <v>0</v>
      </c>
      <c r="BP26" s="38"/>
      <c r="BQ26" s="38"/>
      <c r="BR26" s="38"/>
      <c r="BS26" s="38"/>
      <c r="BT26" s="38"/>
      <c r="BU26" s="38"/>
      <c r="BV26" s="38"/>
      <c r="BW26" s="38"/>
      <c r="BX26" s="38"/>
      <c r="BY26" s="38"/>
      <c r="BZ26" s="38"/>
      <c r="CA26" s="38"/>
      <c r="CB26" s="38"/>
      <c r="CC26" s="38"/>
      <c r="CD26" s="38"/>
      <c r="CE26" s="38"/>
      <c r="CF26" s="38"/>
      <c r="CG26" s="38"/>
      <c r="CH26" s="38"/>
      <c r="CI26" s="38"/>
      <c r="CJ26" s="38"/>
      <c r="CK26" s="38"/>
      <c r="CL26" s="38"/>
      <c r="CM26" s="38"/>
      <c r="CN26" s="38"/>
      <c r="CO26" s="38"/>
      <c r="CP26" s="38"/>
      <c r="CQ26" s="38"/>
      <c r="CR26" s="38"/>
      <c r="CS26" s="38"/>
      <c r="CT26" s="38"/>
      <c r="CU26" s="38"/>
      <c r="CV26" s="38"/>
      <c r="CW26" s="38"/>
      <c r="CX26" s="38"/>
      <c r="CY26" s="38"/>
      <c r="CZ26" s="38"/>
      <c r="DA26" s="38"/>
      <c r="DB26" s="38"/>
      <c r="DC26" s="38"/>
      <c r="DD26" s="38"/>
      <c r="DE26" s="38"/>
      <c r="DF26" s="38"/>
      <c r="DG26" s="38"/>
      <c r="DH26" s="38"/>
      <c r="DI26" s="38"/>
      <c r="DJ26" s="38"/>
      <c r="DK26" s="38"/>
      <c r="DL26" s="38"/>
      <c r="DM26" s="38"/>
      <c r="DN26" s="38"/>
      <c r="DO26" s="38"/>
      <c r="DP26" s="38"/>
      <c r="DQ26" s="38"/>
      <c r="DR26" s="38"/>
      <c r="DS26" s="38"/>
      <c r="DT26" s="38"/>
      <c r="DU26" s="38"/>
      <c r="DV26" s="38"/>
      <c r="DW26" s="38"/>
      <c r="DX26" s="38"/>
      <c r="DY26" s="38"/>
      <c r="DZ26" s="38"/>
      <c r="EA26" s="38"/>
      <c r="EB26" s="38"/>
      <c r="EC26" s="38"/>
      <c r="ED26" s="38"/>
      <c r="EE26" s="38"/>
      <c r="EF26" s="38"/>
      <c r="EG26" s="38"/>
      <c r="EH26" s="38"/>
      <c r="EI26" s="38"/>
      <c r="EJ26" s="38"/>
      <c r="EK26" s="38"/>
      <c r="EL26" s="38"/>
      <c r="EM26" s="38"/>
      <c r="EN26" s="38"/>
      <c r="EO26" s="38"/>
      <c r="EP26" s="38"/>
    </row>
    <row r="27" spans="1:146" x14ac:dyDescent="0.25">
      <c r="A27" s="8" t="s">
        <v>26</v>
      </c>
      <c r="B27" s="8" t="s">
        <v>12</v>
      </c>
      <c r="C27" s="8" t="s">
        <v>29</v>
      </c>
      <c r="D27" s="8">
        <v>1</v>
      </c>
      <c r="E27" s="8">
        <v>2045</v>
      </c>
      <c r="F27" s="49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-37135.199340767002</v>
      </c>
      <c r="M27" s="20">
        <v>0</v>
      </c>
      <c r="N27" s="20">
        <v>0</v>
      </c>
      <c r="O27" s="20">
        <v>0</v>
      </c>
      <c r="P27" s="20">
        <v>0</v>
      </c>
      <c r="Q27" s="20">
        <v>0</v>
      </c>
      <c r="R27" s="20">
        <v>-3997.1490860874001</v>
      </c>
      <c r="S27" s="20">
        <v>0</v>
      </c>
      <c r="T27" s="20">
        <v>0</v>
      </c>
      <c r="U27" s="20">
        <v>6165.1758765106197</v>
      </c>
      <c r="V27" s="20">
        <v>2832.9202306269599</v>
      </c>
      <c r="W27" s="20">
        <v>0</v>
      </c>
      <c r="X27" s="20">
        <v>0</v>
      </c>
      <c r="Y27" s="20">
        <v>0</v>
      </c>
      <c r="Z27" s="20">
        <v>0</v>
      </c>
      <c r="AA27" s="20">
        <v>0</v>
      </c>
      <c r="AB27" s="20">
        <v>0</v>
      </c>
      <c r="AC27" s="20">
        <v>0</v>
      </c>
      <c r="AD27" s="20">
        <v>0</v>
      </c>
      <c r="AE27" s="20">
        <v>0</v>
      </c>
      <c r="AF27" s="20">
        <v>0</v>
      </c>
      <c r="AG27" s="20">
        <v>0</v>
      </c>
      <c r="AH27" s="20">
        <v>0</v>
      </c>
      <c r="AI27" s="20">
        <v>0</v>
      </c>
      <c r="AJ27" s="20">
        <v>0</v>
      </c>
      <c r="AK27" s="20">
        <v>0</v>
      </c>
      <c r="AL27" s="20">
        <v>0</v>
      </c>
      <c r="AM27" s="20">
        <v>0</v>
      </c>
      <c r="AN27" s="20">
        <v>0</v>
      </c>
      <c r="AO27" s="20">
        <v>0</v>
      </c>
      <c r="AP27" s="20">
        <v>0</v>
      </c>
      <c r="AQ27" s="20">
        <v>0</v>
      </c>
      <c r="AR27" s="20">
        <v>0</v>
      </c>
      <c r="AS27" s="20">
        <v>0</v>
      </c>
      <c r="AT27" s="20">
        <v>0</v>
      </c>
      <c r="AU27" s="20">
        <v>0</v>
      </c>
      <c r="AV27" s="20">
        <v>0</v>
      </c>
      <c r="AW27" s="20">
        <v>0</v>
      </c>
      <c r="AX27" s="20">
        <v>0</v>
      </c>
      <c r="AY27" s="20">
        <v>0</v>
      </c>
      <c r="AZ27" s="20">
        <v>0</v>
      </c>
      <c r="BA27" s="20">
        <v>0</v>
      </c>
      <c r="BB27" s="20">
        <v>0</v>
      </c>
      <c r="BC27" s="20">
        <v>0</v>
      </c>
      <c r="BD27" s="20">
        <v>0</v>
      </c>
      <c r="BE27" s="20">
        <v>0</v>
      </c>
      <c r="BF27" s="20">
        <v>0</v>
      </c>
      <c r="BG27" s="20">
        <v>0</v>
      </c>
      <c r="BH27" s="20">
        <v>0</v>
      </c>
      <c r="BI27" s="20">
        <v>0</v>
      </c>
      <c r="BJ27" s="20">
        <v>0</v>
      </c>
      <c r="BK27" s="20">
        <v>0</v>
      </c>
      <c r="BL27" s="20">
        <v>0</v>
      </c>
      <c r="BM27" s="20">
        <v>0</v>
      </c>
      <c r="BN27" s="20">
        <v>0</v>
      </c>
      <c r="BO27" s="20">
        <v>0</v>
      </c>
      <c r="BP27" s="38"/>
      <c r="BQ27" s="38"/>
      <c r="BR27" s="38"/>
      <c r="BS27" s="38"/>
      <c r="BT27" s="38"/>
      <c r="BU27" s="38"/>
      <c r="BV27" s="38"/>
      <c r="BW27" s="38"/>
      <c r="BX27" s="38"/>
      <c r="BY27" s="38"/>
      <c r="BZ27" s="38"/>
      <c r="CA27" s="38"/>
      <c r="CB27" s="38"/>
      <c r="CC27" s="38"/>
      <c r="CD27" s="38"/>
      <c r="CE27" s="38"/>
      <c r="CF27" s="38"/>
      <c r="CG27" s="38"/>
      <c r="CH27" s="38"/>
      <c r="CI27" s="38"/>
      <c r="CJ27" s="38"/>
      <c r="CK27" s="38"/>
      <c r="CL27" s="38"/>
      <c r="CM27" s="38"/>
      <c r="CN27" s="38"/>
      <c r="CO27" s="38"/>
      <c r="CP27" s="38"/>
      <c r="CQ27" s="38"/>
      <c r="CR27" s="38"/>
      <c r="CS27" s="38"/>
      <c r="CT27" s="38"/>
      <c r="CU27" s="38"/>
      <c r="CV27" s="38"/>
      <c r="CW27" s="38"/>
      <c r="CX27" s="38"/>
      <c r="CY27" s="38"/>
      <c r="CZ27" s="38"/>
      <c r="DA27" s="38"/>
      <c r="DB27" s="38"/>
      <c r="DC27" s="38"/>
      <c r="DD27" s="38"/>
      <c r="DE27" s="38"/>
      <c r="DF27" s="38"/>
      <c r="DG27" s="38"/>
      <c r="DH27" s="38"/>
      <c r="DI27" s="38"/>
      <c r="DJ27" s="38"/>
      <c r="DK27" s="38"/>
      <c r="DL27" s="38"/>
      <c r="DM27" s="38"/>
      <c r="DN27" s="38"/>
      <c r="DO27" s="38"/>
      <c r="DP27" s="38"/>
      <c r="DQ27" s="38"/>
      <c r="DR27" s="38"/>
      <c r="DS27" s="38"/>
      <c r="DT27" s="38"/>
      <c r="DU27" s="38"/>
      <c r="DV27" s="38"/>
      <c r="DW27" s="38"/>
      <c r="DX27" s="38"/>
      <c r="DY27" s="38"/>
      <c r="DZ27" s="38"/>
      <c r="EA27" s="38"/>
      <c r="EB27" s="38"/>
      <c r="EC27" s="38"/>
      <c r="ED27" s="38"/>
      <c r="EE27" s="38"/>
      <c r="EF27" s="38"/>
      <c r="EG27" s="38"/>
      <c r="EH27" s="38"/>
      <c r="EI27" s="38"/>
      <c r="EJ27" s="38"/>
      <c r="EK27" s="38"/>
      <c r="EL27" s="38"/>
      <c r="EM27" s="38"/>
      <c r="EN27" s="38"/>
      <c r="EO27" s="38"/>
      <c r="EP27" s="38"/>
    </row>
    <row r="28" spans="1:146" x14ac:dyDescent="0.25">
      <c r="A28" s="8" t="s">
        <v>26</v>
      </c>
      <c r="B28" s="8" t="s">
        <v>12</v>
      </c>
      <c r="C28" s="8" t="s">
        <v>29</v>
      </c>
      <c r="D28" s="8">
        <v>1</v>
      </c>
      <c r="E28" s="8">
        <v>2046</v>
      </c>
      <c r="F28" s="49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-37530.710237855397</v>
      </c>
      <c r="M28" s="20">
        <v>0</v>
      </c>
      <c r="N28" s="20">
        <v>0</v>
      </c>
      <c r="O28" s="20">
        <v>0</v>
      </c>
      <c r="P28" s="20">
        <v>0</v>
      </c>
      <c r="Q28" s="20">
        <v>0</v>
      </c>
      <c r="R28" s="20">
        <v>-4366.4782215367204</v>
      </c>
      <c r="S28" s="20">
        <v>0</v>
      </c>
      <c r="T28" s="20">
        <v>0</v>
      </c>
      <c r="U28" s="20">
        <v>7209.2506593944199</v>
      </c>
      <c r="V28" s="20">
        <v>3354.95762206871</v>
      </c>
      <c r="W28" s="20">
        <v>0</v>
      </c>
      <c r="X28" s="20">
        <v>0</v>
      </c>
      <c r="Y28" s="20">
        <v>0</v>
      </c>
      <c r="Z28" s="20">
        <v>0</v>
      </c>
      <c r="AA28" s="20">
        <v>0</v>
      </c>
      <c r="AB28" s="20">
        <v>0</v>
      </c>
      <c r="AC28" s="20">
        <v>0</v>
      </c>
      <c r="AD28" s="20">
        <v>0</v>
      </c>
      <c r="AE28" s="20">
        <v>0</v>
      </c>
      <c r="AF28" s="20">
        <v>0</v>
      </c>
      <c r="AG28" s="20">
        <v>0</v>
      </c>
      <c r="AH28" s="20">
        <v>0</v>
      </c>
      <c r="AI28" s="20">
        <v>0</v>
      </c>
      <c r="AJ28" s="20">
        <v>0</v>
      </c>
      <c r="AK28" s="20">
        <v>0</v>
      </c>
      <c r="AL28" s="20">
        <v>0</v>
      </c>
      <c r="AM28" s="20">
        <v>0</v>
      </c>
      <c r="AN28" s="20">
        <v>0</v>
      </c>
      <c r="AO28" s="20">
        <v>0</v>
      </c>
      <c r="AP28" s="20">
        <v>0</v>
      </c>
      <c r="AQ28" s="20">
        <v>0</v>
      </c>
      <c r="AR28" s="20">
        <v>0</v>
      </c>
      <c r="AS28" s="20">
        <v>0</v>
      </c>
      <c r="AT28" s="20">
        <v>0</v>
      </c>
      <c r="AU28" s="20">
        <v>0</v>
      </c>
      <c r="AV28" s="20">
        <v>0</v>
      </c>
      <c r="AW28" s="20">
        <v>0</v>
      </c>
      <c r="AX28" s="20">
        <v>0</v>
      </c>
      <c r="AY28" s="20">
        <v>0</v>
      </c>
      <c r="AZ28" s="20">
        <v>0</v>
      </c>
      <c r="BA28" s="20">
        <v>0</v>
      </c>
      <c r="BB28" s="20">
        <v>0</v>
      </c>
      <c r="BC28" s="20">
        <v>0</v>
      </c>
      <c r="BD28" s="20">
        <v>0</v>
      </c>
      <c r="BE28" s="20">
        <v>0</v>
      </c>
      <c r="BF28" s="20">
        <v>0</v>
      </c>
      <c r="BG28" s="20">
        <v>0</v>
      </c>
      <c r="BH28" s="20">
        <v>0</v>
      </c>
      <c r="BI28" s="20">
        <v>0</v>
      </c>
      <c r="BJ28" s="20">
        <v>0</v>
      </c>
      <c r="BK28" s="20">
        <v>0</v>
      </c>
      <c r="BL28" s="20">
        <v>0</v>
      </c>
      <c r="BM28" s="20">
        <v>0</v>
      </c>
      <c r="BN28" s="20">
        <v>0</v>
      </c>
      <c r="BO28" s="20">
        <v>0</v>
      </c>
      <c r="BP28" s="38"/>
      <c r="BQ28" s="38"/>
      <c r="BR28" s="38"/>
      <c r="BS28" s="38"/>
      <c r="BT28" s="38"/>
      <c r="BU28" s="38"/>
      <c r="BV28" s="38"/>
      <c r="BW28" s="38"/>
      <c r="BX28" s="38"/>
      <c r="BY28" s="38"/>
      <c r="BZ28" s="38"/>
      <c r="CA28" s="38"/>
      <c r="CB28" s="38"/>
      <c r="CC28" s="38"/>
      <c r="CD28" s="38"/>
      <c r="CE28" s="38"/>
      <c r="CF28" s="38"/>
      <c r="CG28" s="38"/>
      <c r="CH28" s="38"/>
      <c r="CI28" s="38"/>
      <c r="CJ28" s="38"/>
      <c r="CK28" s="38"/>
      <c r="CL28" s="38"/>
      <c r="CM28" s="38"/>
      <c r="CN28" s="38"/>
      <c r="CO28" s="38"/>
      <c r="CP28" s="38"/>
      <c r="CQ28" s="38"/>
      <c r="CR28" s="38"/>
      <c r="CS28" s="38"/>
      <c r="CT28" s="38"/>
      <c r="CU28" s="38"/>
      <c r="CV28" s="38"/>
      <c r="CW28" s="38"/>
      <c r="CX28" s="38"/>
      <c r="CY28" s="38"/>
      <c r="CZ28" s="38"/>
      <c r="DA28" s="38"/>
      <c r="DB28" s="38"/>
      <c r="DC28" s="38"/>
      <c r="DD28" s="38"/>
      <c r="DE28" s="38"/>
      <c r="DF28" s="38"/>
      <c r="DG28" s="38"/>
      <c r="DH28" s="38"/>
      <c r="DI28" s="38"/>
      <c r="DJ28" s="38"/>
      <c r="DK28" s="38"/>
      <c r="DL28" s="38"/>
      <c r="DM28" s="38"/>
      <c r="DN28" s="38"/>
      <c r="DO28" s="38"/>
      <c r="DP28" s="38"/>
      <c r="DQ28" s="38"/>
      <c r="DR28" s="38"/>
      <c r="DS28" s="38"/>
      <c r="DT28" s="38"/>
      <c r="DU28" s="38"/>
      <c r="DV28" s="38"/>
      <c r="DW28" s="38"/>
      <c r="DX28" s="38"/>
      <c r="DY28" s="38"/>
      <c r="DZ28" s="38"/>
      <c r="EA28" s="38"/>
      <c r="EB28" s="38"/>
      <c r="EC28" s="38"/>
      <c r="ED28" s="38"/>
      <c r="EE28" s="38"/>
      <c r="EF28" s="38"/>
      <c r="EG28" s="38"/>
      <c r="EH28" s="38"/>
      <c r="EI28" s="38"/>
      <c r="EJ28" s="38"/>
      <c r="EK28" s="38"/>
      <c r="EL28" s="38"/>
      <c r="EM28" s="38"/>
      <c r="EN28" s="38"/>
      <c r="EO28" s="38"/>
      <c r="EP28" s="38"/>
    </row>
    <row r="29" spans="1:146" x14ac:dyDescent="0.25">
      <c r="A29" s="8" t="s">
        <v>26</v>
      </c>
      <c r="B29" s="8" t="s">
        <v>12</v>
      </c>
      <c r="C29" s="8" t="s">
        <v>29</v>
      </c>
      <c r="D29" s="8">
        <v>1</v>
      </c>
      <c r="E29" s="8">
        <v>2047</v>
      </c>
      <c r="F29" s="49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-37449.220740873599</v>
      </c>
      <c r="M29" s="20">
        <v>0</v>
      </c>
      <c r="N29" s="20">
        <v>0</v>
      </c>
      <c r="O29" s="20">
        <v>0</v>
      </c>
      <c r="P29" s="20">
        <v>0</v>
      </c>
      <c r="Q29" s="20">
        <v>0</v>
      </c>
      <c r="R29" s="20">
        <v>-4744.6035439243597</v>
      </c>
      <c r="S29" s="20">
        <v>0</v>
      </c>
      <c r="T29" s="20">
        <v>0</v>
      </c>
      <c r="U29" s="20">
        <v>8277.7850483118691</v>
      </c>
      <c r="V29" s="20">
        <v>3889.2248165276501</v>
      </c>
      <c r="W29" s="20">
        <v>0</v>
      </c>
      <c r="X29" s="20">
        <v>0</v>
      </c>
      <c r="Y29" s="20">
        <v>0</v>
      </c>
      <c r="Z29" s="20">
        <v>0</v>
      </c>
      <c r="AA29" s="20">
        <v>0</v>
      </c>
      <c r="AB29" s="20">
        <v>0</v>
      </c>
      <c r="AC29" s="20">
        <v>0</v>
      </c>
      <c r="AD29" s="20">
        <v>0</v>
      </c>
      <c r="AE29" s="20">
        <v>0</v>
      </c>
      <c r="AF29" s="20">
        <v>0</v>
      </c>
      <c r="AG29" s="20">
        <v>0</v>
      </c>
      <c r="AH29" s="20">
        <v>0</v>
      </c>
      <c r="AI29" s="20">
        <v>0</v>
      </c>
      <c r="AJ29" s="20">
        <v>0</v>
      </c>
      <c r="AK29" s="20">
        <v>0</v>
      </c>
      <c r="AL29" s="20">
        <v>0</v>
      </c>
      <c r="AM29" s="20">
        <v>0</v>
      </c>
      <c r="AN29" s="20">
        <v>0</v>
      </c>
      <c r="AO29" s="20">
        <v>0</v>
      </c>
      <c r="AP29" s="20">
        <v>0</v>
      </c>
      <c r="AQ29" s="20">
        <v>0</v>
      </c>
      <c r="AR29" s="20">
        <v>0</v>
      </c>
      <c r="AS29" s="20">
        <v>0</v>
      </c>
      <c r="AT29" s="20">
        <v>0</v>
      </c>
      <c r="AU29" s="20">
        <v>0</v>
      </c>
      <c r="AV29" s="20">
        <v>0</v>
      </c>
      <c r="AW29" s="20">
        <v>0</v>
      </c>
      <c r="AX29" s="20">
        <v>0</v>
      </c>
      <c r="AY29" s="20">
        <v>0</v>
      </c>
      <c r="AZ29" s="20">
        <v>0</v>
      </c>
      <c r="BA29" s="20">
        <v>0</v>
      </c>
      <c r="BB29" s="20">
        <v>0</v>
      </c>
      <c r="BC29" s="20">
        <v>0</v>
      </c>
      <c r="BD29" s="20">
        <v>0</v>
      </c>
      <c r="BE29" s="20">
        <v>0</v>
      </c>
      <c r="BF29" s="20">
        <v>0</v>
      </c>
      <c r="BG29" s="20">
        <v>0</v>
      </c>
      <c r="BH29" s="20">
        <v>0</v>
      </c>
      <c r="BI29" s="20">
        <v>0</v>
      </c>
      <c r="BJ29" s="20">
        <v>0</v>
      </c>
      <c r="BK29" s="20">
        <v>0</v>
      </c>
      <c r="BL29" s="20">
        <v>0</v>
      </c>
      <c r="BM29" s="20">
        <v>0</v>
      </c>
      <c r="BN29" s="20">
        <v>0</v>
      </c>
      <c r="BO29" s="20">
        <v>0</v>
      </c>
      <c r="BP29" s="38"/>
      <c r="BQ29" s="38"/>
      <c r="BR29" s="38"/>
      <c r="BS29" s="38"/>
      <c r="BT29" s="38"/>
      <c r="BU29" s="38"/>
      <c r="BV29" s="38"/>
      <c r="BW29" s="38"/>
      <c r="BX29" s="38"/>
      <c r="BY29" s="38"/>
      <c r="BZ29" s="38"/>
      <c r="CA29" s="38"/>
      <c r="CB29" s="38"/>
      <c r="CC29" s="38"/>
      <c r="CD29" s="38"/>
      <c r="CE29" s="38"/>
      <c r="CF29" s="38"/>
      <c r="CG29" s="38"/>
      <c r="CH29" s="38"/>
      <c r="CI29" s="38"/>
      <c r="CJ29" s="38"/>
      <c r="CK29" s="38"/>
      <c r="CL29" s="38"/>
      <c r="CM29" s="38"/>
      <c r="CN29" s="38"/>
      <c r="CO29" s="38"/>
      <c r="CP29" s="38"/>
      <c r="CQ29" s="38"/>
      <c r="CR29" s="38"/>
      <c r="CS29" s="38"/>
      <c r="CT29" s="38"/>
      <c r="CU29" s="38"/>
      <c r="CV29" s="38"/>
      <c r="CW29" s="38"/>
      <c r="CX29" s="38"/>
      <c r="CY29" s="38"/>
      <c r="CZ29" s="38"/>
      <c r="DA29" s="38"/>
      <c r="DB29" s="38"/>
      <c r="DC29" s="38"/>
      <c r="DD29" s="38"/>
      <c r="DE29" s="38"/>
      <c r="DF29" s="38"/>
      <c r="DG29" s="38"/>
      <c r="DH29" s="38"/>
      <c r="DI29" s="38"/>
      <c r="DJ29" s="38"/>
      <c r="DK29" s="38"/>
      <c r="DL29" s="38"/>
      <c r="DM29" s="38"/>
      <c r="DN29" s="38"/>
      <c r="DO29" s="38"/>
      <c r="DP29" s="38"/>
      <c r="DQ29" s="38"/>
      <c r="DR29" s="38"/>
      <c r="DS29" s="38"/>
      <c r="DT29" s="38"/>
      <c r="DU29" s="38"/>
      <c r="DV29" s="38"/>
      <c r="DW29" s="38"/>
      <c r="DX29" s="38"/>
      <c r="DY29" s="38"/>
      <c r="DZ29" s="38"/>
      <c r="EA29" s="38"/>
      <c r="EB29" s="38"/>
      <c r="EC29" s="38"/>
      <c r="ED29" s="38"/>
      <c r="EE29" s="38"/>
      <c r="EF29" s="38"/>
      <c r="EG29" s="38"/>
      <c r="EH29" s="38"/>
      <c r="EI29" s="38"/>
      <c r="EJ29" s="38"/>
      <c r="EK29" s="38"/>
      <c r="EL29" s="38"/>
      <c r="EM29" s="38"/>
      <c r="EN29" s="38"/>
      <c r="EO29" s="38"/>
      <c r="EP29" s="38"/>
    </row>
    <row r="30" spans="1:146" x14ac:dyDescent="0.25">
      <c r="A30" s="8" t="s">
        <v>26</v>
      </c>
      <c r="B30" s="8" t="s">
        <v>12</v>
      </c>
      <c r="C30" s="8" t="s">
        <v>29</v>
      </c>
      <c r="D30" s="8">
        <v>1</v>
      </c>
      <c r="E30" s="8">
        <v>2048</v>
      </c>
      <c r="F30" s="49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-37651.531502723803</v>
      </c>
      <c r="M30" s="20">
        <v>0</v>
      </c>
      <c r="N30" s="20">
        <v>0</v>
      </c>
      <c r="O30" s="20">
        <v>0</v>
      </c>
      <c r="P30" s="20">
        <v>0</v>
      </c>
      <c r="Q30" s="20">
        <v>0</v>
      </c>
      <c r="R30" s="20">
        <v>-5152.8149578532903</v>
      </c>
      <c r="S30" s="20">
        <v>0</v>
      </c>
      <c r="T30" s="20">
        <v>0</v>
      </c>
      <c r="U30" s="20">
        <v>10303.0997679254</v>
      </c>
      <c r="V30" s="20">
        <v>4901.8821763343003</v>
      </c>
      <c r="W30" s="20">
        <v>0</v>
      </c>
      <c r="X30" s="20">
        <v>0</v>
      </c>
      <c r="Y30" s="20">
        <v>0</v>
      </c>
      <c r="Z30" s="20">
        <v>0</v>
      </c>
      <c r="AA30" s="20">
        <v>0</v>
      </c>
      <c r="AB30" s="20">
        <v>0</v>
      </c>
      <c r="AC30" s="20">
        <v>0</v>
      </c>
      <c r="AD30" s="20">
        <v>0</v>
      </c>
      <c r="AE30" s="20">
        <v>0</v>
      </c>
      <c r="AF30" s="20">
        <v>0</v>
      </c>
      <c r="AG30" s="20">
        <v>0</v>
      </c>
      <c r="AH30" s="20">
        <v>0</v>
      </c>
      <c r="AI30" s="20">
        <v>0</v>
      </c>
      <c r="AJ30" s="20">
        <v>0</v>
      </c>
      <c r="AK30" s="20">
        <v>0</v>
      </c>
      <c r="AL30" s="20">
        <v>0</v>
      </c>
      <c r="AM30" s="20">
        <v>0</v>
      </c>
      <c r="AN30" s="20">
        <v>0</v>
      </c>
      <c r="AO30" s="20">
        <v>0</v>
      </c>
      <c r="AP30" s="20">
        <v>0</v>
      </c>
      <c r="AQ30" s="20">
        <v>0</v>
      </c>
      <c r="AR30" s="20">
        <v>0</v>
      </c>
      <c r="AS30" s="20">
        <v>0</v>
      </c>
      <c r="AT30" s="20">
        <v>0</v>
      </c>
      <c r="AU30" s="20">
        <v>0</v>
      </c>
      <c r="AV30" s="20">
        <v>0</v>
      </c>
      <c r="AW30" s="20">
        <v>0</v>
      </c>
      <c r="AX30" s="20">
        <v>0</v>
      </c>
      <c r="AY30" s="20">
        <v>0</v>
      </c>
      <c r="AZ30" s="20">
        <v>0</v>
      </c>
      <c r="BA30" s="20">
        <v>0</v>
      </c>
      <c r="BB30" s="20">
        <v>0</v>
      </c>
      <c r="BC30" s="20">
        <v>0</v>
      </c>
      <c r="BD30" s="20">
        <v>0</v>
      </c>
      <c r="BE30" s="20">
        <v>0</v>
      </c>
      <c r="BF30" s="20">
        <v>0</v>
      </c>
      <c r="BG30" s="20">
        <v>0</v>
      </c>
      <c r="BH30" s="20">
        <v>0</v>
      </c>
      <c r="BI30" s="20">
        <v>0</v>
      </c>
      <c r="BJ30" s="20">
        <v>0</v>
      </c>
      <c r="BK30" s="20">
        <v>0</v>
      </c>
      <c r="BL30" s="20">
        <v>0</v>
      </c>
      <c r="BM30" s="20">
        <v>0</v>
      </c>
      <c r="BN30" s="20">
        <v>0</v>
      </c>
      <c r="BO30" s="20">
        <v>0</v>
      </c>
      <c r="BP30" s="38"/>
      <c r="BQ30" s="38"/>
      <c r="BR30" s="38"/>
      <c r="BS30" s="38"/>
      <c r="BT30" s="38"/>
      <c r="BU30" s="38"/>
      <c r="BV30" s="38"/>
      <c r="BW30" s="38"/>
      <c r="BX30" s="38"/>
      <c r="BY30" s="38"/>
      <c r="BZ30" s="38"/>
      <c r="CA30" s="38"/>
      <c r="CB30" s="38"/>
      <c r="CC30" s="38"/>
      <c r="CD30" s="38"/>
      <c r="CE30" s="38"/>
      <c r="CF30" s="38"/>
      <c r="CG30" s="38"/>
      <c r="CH30" s="38"/>
      <c r="CI30" s="38"/>
      <c r="CJ30" s="38"/>
      <c r="CK30" s="38"/>
      <c r="CL30" s="38"/>
      <c r="CM30" s="38"/>
      <c r="CN30" s="38"/>
      <c r="CO30" s="38"/>
      <c r="CP30" s="38"/>
      <c r="CQ30" s="38"/>
      <c r="CR30" s="38"/>
      <c r="CS30" s="38"/>
      <c r="CT30" s="38"/>
      <c r="CU30" s="38"/>
      <c r="CV30" s="38"/>
      <c r="CW30" s="38"/>
      <c r="CX30" s="38"/>
      <c r="CY30" s="38"/>
      <c r="CZ30" s="38"/>
      <c r="DA30" s="38"/>
      <c r="DB30" s="38"/>
      <c r="DC30" s="38"/>
      <c r="DD30" s="38"/>
      <c r="DE30" s="38"/>
      <c r="DF30" s="38"/>
      <c r="DG30" s="38"/>
      <c r="DH30" s="38"/>
      <c r="DI30" s="38"/>
      <c r="DJ30" s="38"/>
      <c r="DK30" s="38"/>
      <c r="DL30" s="38"/>
      <c r="DM30" s="38"/>
      <c r="DN30" s="38"/>
      <c r="DO30" s="38"/>
      <c r="DP30" s="38"/>
      <c r="DQ30" s="38"/>
      <c r="DR30" s="38"/>
      <c r="DS30" s="38"/>
      <c r="DT30" s="38"/>
      <c r="DU30" s="38"/>
      <c r="DV30" s="38"/>
      <c r="DW30" s="38"/>
      <c r="DX30" s="38"/>
      <c r="DY30" s="38"/>
      <c r="DZ30" s="38"/>
      <c r="EA30" s="38"/>
      <c r="EB30" s="38"/>
      <c r="EC30" s="38"/>
      <c r="ED30" s="38"/>
      <c r="EE30" s="38"/>
      <c r="EF30" s="38"/>
      <c r="EG30" s="38"/>
      <c r="EH30" s="38"/>
      <c r="EI30" s="38"/>
      <c r="EJ30" s="38"/>
      <c r="EK30" s="38"/>
      <c r="EL30" s="38"/>
      <c r="EM30" s="38"/>
      <c r="EN30" s="38"/>
      <c r="EO30" s="38"/>
      <c r="EP30" s="38"/>
    </row>
    <row r="31" spans="1:146" x14ac:dyDescent="0.25">
      <c r="A31" s="8" t="s">
        <v>26</v>
      </c>
      <c r="B31" s="8" t="s">
        <v>12</v>
      </c>
      <c r="C31" s="8" t="s">
        <v>29</v>
      </c>
      <c r="D31" s="8">
        <v>1</v>
      </c>
      <c r="E31" s="8">
        <v>2049</v>
      </c>
      <c r="F31" s="49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-38929.173357443397</v>
      </c>
      <c r="M31" s="20">
        <v>0</v>
      </c>
      <c r="N31" s="20">
        <v>0</v>
      </c>
      <c r="O31" s="20">
        <v>0</v>
      </c>
      <c r="P31" s="20">
        <v>0</v>
      </c>
      <c r="Q31" s="20">
        <v>0</v>
      </c>
      <c r="R31" s="20">
        <v>-5134.64271213351</v>
      </c>
      <c r="S31" s="20">
        <v>0</v>
      </c>
      <c r="T31" s="20">
        <v>0</v>
      </c>
      <c r="U31" s="20">
        <v>9574.0011501469999</v>
      </c>
      <c r="V31" s="20">
        <v>4537.3328674451996</v>
      </c>
      <c r="W31" s="20">
        <v>0</v>
      </c>
      <c r="X31" s="20">
        <v>0</v>
      </c>
      <c r="Y31" s="20">
        <v>0</v>
      </c>
      <c r="Z31" s="20">
        <v>0</v>
      </c>
      <c r="AA31" s="20">
        <v>0</v>
      </c>
      <c r="AB31" s="20">
        <v>0</v>
      </c>
      <c r="AC31" s="20">
        <v>0</v>
      </c>
      <c r="AD31" s="20">
        <v>0</v>
      </c>
      <c r="AE31" s="20">
        <v>0</v>
      </c>
      <c r="AF31" s="20">
        <v>0</v>
      </c>
      <c r="AG31" s="20">
        <v>0</v>
      </c>
      <c r="AH31" s="20">
        <v>0</v>
      </c>
      <c r="AI31" s="20">
        <v>0</v>
      </c>
      <c r="AJ31" s="20">
        <v>0</v>
      </c>
      <c r="AK31" s="20">
        <v>0</v>
      </c>
      <c r="AL31" s="20">
        <v>0</v>
      </c>
      <c r="AM31" s="20">
        <v>0</v>
      </c>
      <c r="AN31" s="20">
        <v>0</v>
      </c>
      <c r="AO31" s="20">
        <v>0</v>
      </c>
      <c r="AP31" s="20">
        <v>0</v>
      </c>
      <c r="AQ31" s="20">
        <v>0</v>
      </c>
      <c r="AR31" s="20">
        <v>0</v>
      </c>
      <c r="AS31" s="20">
        <v>0</v>
      </c>
      <c r="AT31" s="20">
        <v>0</v>
      </c>
      <c r="AU31" s="20">
        <v>0</v>
      </c>
      <c r="AV31" s="20">
        <v>0</v>
      </c>
      <c r="AW31" s="20">
        <v>0</v>
      </c>
      <c r="AX31" s="20">
        <v>0</v>
      </c>
      <c r="AY31" s="20">
        <v>0</v>
      </c>
      <c r="AZ31" s="20">
        <v>0</v>
      </c>
      <c r="BA31" s="20">
        <v>0</v>
      </c>
      <c r="BB31" s="20">
        <v>0</v>
      </c>
      <c r="BC31" s="20">
        <v>0</v>
      </c>
      <c r="BD31" s="20">
        <v>0</v>
      </c>
      <c r="BE31" s="20">
        <v>0</v>
      </c>
      <c r="BF31" s="20">
        <v>0</v>
      </c>
      <c r="BG31" s="20">
        <v>0</v>
      </c>
      <c r="BH31" s="20">
        <v>0</v>
      </c>
      <c r="BI31" s="20">
        <v>0</v>
      </c>
      <c r="BJ31" s="20">
        <v>0</v>
      </c>
      <c r="BK31" s="20">
        <v>0</v>
      </c>
      <c r="BL31" s="20">
        <v>0</v>
      </c>
      <c r="BM31" s="20">
        <v>0</v>
      </c>
      <c r="BN31" s="20">
        <v>0</v>
      </c>
      <c r="BO31" s="20">
        <v>0</v>
      </c>
      <c r="BP31" s="38"/>
      <c r="BQ31" s="38"/>
      <c r="BR31" s="38"/>
      <c r="BS31" s="38"/>
      <c r="BT31" s="38"/>
      <c r="BU31" s="38"/>
      <c r="BV31" s="38"/>
      <c r="BW31" s="38"/>
      <c r="BX31" s="38"/>
      <c r="BY31" s="38"/>
      <c r="BZ31" s="38"/>
      <c r="CA31" s="38"/>
      <c r="CB31" s="38"/>
      <c r="CC31" s="38"/>
      <c r="CD31" s="38"/>
      <c r="CE31" s="38"/>
      <c r="CF31" s="38"/>
      <c r="CG31" s="38"/>
      <c r="CH31" s="38"/>
      <c r="CI31" s="38"/>
      <c r="CJ31" s="38"/>
      <c r="CK31" s="38"/>
      <c r="CL31" s="38"/>
      <c r="CM31" s="38"/>
      <c r="CN31" s="38"/>
      <c r="CO31" s="38"/>
      <c r="CP31" s="38"/>
      <c r="CQ31" s="38"/>
      <c r="CR31" s="38"/>
      <c r="CS31" s="38"/>
      <c r="CT31" s="38"/>
      <c r="CU31" s="38"/>
      <c r="CV31" s="38"/>
      <c r="CW31" s="38"/>
      <c r="CX31" s="38"/>
      <c r="CY31" s="38"/>
      <c r="CZ31" s="38"/>
      <c r="DA31" s="38"/>
      <c r="DB31" s="38"/>
      <c r="DC31" s="38"/>
      <c r="DD31" s="38"/>
      <c r="DE31" s="38"/>
      <c r="DF31" s="38"/>
      <c r="DG31" s="38"/>
      <c r="DH31" s="38"/>
      <c r="DI31" s="38"/>
      <c r="DJ31" s="38"/>
      <c r="DK31" s="38"/>
      <c r="DL31" s="38"/>
      <c r="DM31" s="38"/>
      <c r="DN31" s="38"/>
      <c r="DO31" s="38"/>
      <c r="DP31" s="38"/>
      <c r="DQ31" s="38"/>
      <c r="DR31" s="38"/>
      <c r="DS31" s="38"/>
      <c r="DT31" s="38"/>
      <c r="DU31" s="38"/>
      <c r="DV31" s="38"/>
      <c r="DW31" s="38"/>
      <c r="DX31" s="38"/>
      <c r="DY31" s="38"/>
      <c r="DZ31" s="38"/>
      <c r="EA31" s="38"/>
      <c r="EB31" s="38"/>
      <c r="EC31" s="38"/>
      <c r="ED31" s="38"/>
      <c r="EE31" s="38"/>
      <c r="EF31" s="38"/>
      <c r="EG31" s="38"/>
      <c r="EH31" s="38"/>
      <c r="EI31" s="38"/>
      <c r="EJ31" s="38"/>
      <c r="EK31" s="38"/>
      <c r="EL31" s="38"/>
      <c r="EM31" s="38"/>
      <c r="EN31" s="38"/>
      <c r="EO31" s="38"/>
      <c r="EP31" s="38"/>
    </row>
    <row r="32" spans="1:146" x14ac:dyDescent="0.25">
      <c r="A32" s="8"/>
      <c r="B32" s="8"/>
      <c r="C32" s="8"/>
      <c r="D32" s="8"/>
      <c r="E32" s="8"/>
      <c r="F32" s="33"/>
      <c r="G32" s="33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9"/>
      <c r="CF32" s="29"/>
      <c r="CG32" s="29"/>
      <c r="CH32" s="29"/>
      <c r="CI32" s="29"/>
      <c r="CJ32" s="29"/>
      <c r="CK32" s="29"/>
      <c r="CL32" s="29"/>
      <c r="CM32" s="29"/>
      <c r="CN32" s="29"/>
      <c r="CO32" s="29"/>
      <c r="CP32" s="29"/>
      <c r="CQ32" s="29"/>
      <c r="CR32" s="29"/>
      <c r="CS32" s="29"/>
      <c r="CT32" s="29"/>
      <c r="CU32" s="29"/>
      <c r="CV32" s="29"/>
      <c r="CW32" s="29"/>
      <c r="CX32" s="29"/>
      <c r="CY32" s="29"/>
      <c r="CZ32" s="29"/>
      <c r="DA32" s="29"/>
      <c r="DB32" s="29"/>
      <c r="DC32" s="29"/>
      <c r="DD32" s="29"/>
      <c r="DE32" s="29"/>
      <c r="DF32" s="29"/>
      <c r="DG32" s="29"/>
      <c r="DH32" s="29"/>
      <c r="DI32" s="29"/>
      <c r="DJ32" s="29"/>
      <c r="DK32" s="29"/>
    </row>
    <row r="33" spans="1:146" x14ac:dyDescent="0.25">
      <c r="A33" s="8"/>
      <c r="B33" s="8"/>
      <c r="C33" s="8"/>
      <c r="D33" s="8"/>
      <c r="E33" s="8"/>
      <c r="F33" s="33"/>
      <c r="G33" s="33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</row>
    <row r="34" spans="1:146" x14ac:dyDescent="0.25">
      <c r="A34" s="8"/>
      <c r="B34" s="8"/>
      <c r="C34" s="8"/>
      <c r="D34" s="8"/>
      <c r="E34" s="8"/>
      <c r="F34" s="33"/>
      <c r="G34" s="33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</row>
    <row r="35" spans="1:146" x14ac:dyDescent="0.25">
      <c r="F35" s="30"/>
      <c r="G35" s="30"/>
    </row>
    <row r="36" spans="1:146" ht="15.75" thickBot="1" x14ac:dyDescent="0.3">
      <c r="F36" s="47" t="s">
        <v>30</v>
      </c>
      <c r="G36" s="29">
        <f>NPV(0.0713,G2:G31)</f>
        <v>0</v>
      </c>
      <c r="H36" s="29">
        <f t="shared" ref="H36:AB36" si="0">NPV(0.0713,H2:H31)</f>
        <v>0</v>
      </c>
      <c r="I36" s="29">
        <f t="shared" si="0"/>
        <v>0</v>
      </c>
      <c r="J36" s="29">
        <f t="shared" si="0"/>
        <v>0</v>
      </c>
      <c r="K36" s="29">
        <f t="shared" si="0"/>
        <v>0</v>
      </c>
      <c r="L36" s="29">
        <f t="shared" si="0"/>
        <v>-256630.66412574495</v>
      </c>
      <c r="M36" s="29">
        <f t="shared" si="0"/>
        <v>0</v>
      </c>
      <c r="N36" s="29">
        <f t="shared" si="0"/>
        <v>0</v>
      </c>
      <c r="O36" s="29">
        <f t="shared" si="0"/>
        <v>0</v>
      </c>
      <c r="P36" s="29">
        <f t="shared" si="0"/>
        <v>0</v>
      </c>
      <c r="Q36" s="29">
        <f t="shared" si="0"/>
        <v>-7293.7373273340454</v>
      </c>
      <c r="R36" s="29">
        <f t="shared" si="0"/>
        <v>-15850.021960227528</v>
      </c>
      <c r="S36" s="29">
        <f t="shared" si="0"/>
        <v>0</v>
      </c>
      <c r="T36" s="29">
        <f t="shared" si="0"/>
        <v>0</v>
      </c>
      <c r="U36" s="29">
        <f t="shared" si="0"/>
        <v>7914.2597866768538</v>
      </c>
      <c r="V36" s="29">
        <f t="shared" si="0"/>
        <v>2204.9362840353501</v>
      </c>
      <c r="W36" s="29">
        <f t="shared" si="0"/>
        <v>0</v>
      </c>
      <c r="X36" s="29">
        <f t="shared" si="0"/>
        <v>0</v>
      </c>
      <c r="Y36" s="29">
        <f t="shared" si="0"/>
        <v>0</v>
      </c>
      <c r="Z36" s="29">
        <f t="shared" si="0"/>
        <v>0</v>
      </c>
      <c r="AA36" s="29">
        <f t="shared" si="0"/>
        <v>0</v>
      </c>
      <c r="AB36" s="29">
        <f t="shared" si="0"/>
        <v>0</v>
      </c>
      <c r="AC36" s="29">
        <f t="shared" ref="AC36:BO36" si="1">NPV(0.0713,AC2:AC31)</f>
        <v>0</v>
      </c>
      <c r="AD36" s="29">
        <f t="shared" si="1"/>
        <v>0</v>
      </c>
      <c r="AE36" s="29">
        <f t="shared" si="1"/>
        <v>0</v>
      </c>
      <c r="AF36" s="29">
        <f t="shared" si="1"/>
        <v>0</v>
      </c>
      <c r="AG36" s="29">
        <f t="shared" si="1"/>
        <v>0</v>
      </c>
      <c r="AH36" s="29">
        <f t="shared" si="1"/>
        <v>0</v>
      </c>
      <c r="AI36" s="29">
        <f t="shared" si="1"/>
        <v>0</v>
      </c>
      <c r="AJ36" s="29">
        <f t="shared" si="1"/>
        <v>0</v>
      </c>
      <c r="AK36" s="29">
        <f t="shared" si="1"/>
        <v>0</v>
      </c>
      <c r="AL36" s="29">
        <f t="shared" si="1"/>
        <v>0</v>
      </c>
      <c r="AM36" s="29">
        <f t="shared" si="1"/>
        <v>0</v>
      </c>
      <c r="AN36" s="29">
        <f t="shared" si="1"/>
        <v>0</v>
      </c>
      <c r="AO36" s="29">
        <f t="shared" si="1"/>
        <v>0</v>
      </c>
      <c r="AP36" s="29">
        <f t="shared" si="1"/>
        <v>0</v>
      </c>
      <c r="AQ36" s="29">
        <f t="shared" si="1"/>
        <v>0</v>
      </c>
      <c r="AR36" s="29">
        <f t="shared" si="1"/>
        <v>0</v>
      </c>
      <c r="AS36" s="29">
        <f t="shared" si="1"/>
        <v>0</v>
      </c>
      <c r="AT36" s="29">
        <f t="shared" si="1"/>
        <v>0</v>
      </c>
      <c r="AU36" s="29">
        <f t="shared" si="1"/>
        <v>0</v>
      </c>
      <c r="AV36" s="29">
        <f t="shared" si="1"/>
        <v>0</v>
      </c>
      <c r="AW36" s="29">
        <f t="shared" si="1"/>
        <v>0</v>
      </c>
      <c r="AX36" s="29">
        <f t="shared" si="1"/>
        <v>0</v>
      </c>
      <c r="AY36" s="29">
        <f t="shared" si="1"/>
        <v>0</v>
      </c>
      <c r="AZ36" s="29">
        <f t="shared" si="1"/>
        <v>0</v>
      </c>
      <c r="BA36" s="29">
        <f t="shared" si="1"/>
        <v>0</v>
      </c>
      <c r="BB36" s="29">
        <f t="shared" si="1"/>
        <v>0</v>
      </c>
      <c r="BC36" s="29">
        <f t="shared" si="1"/>
        <v>0</v>
      </c>
      <c r="BD36" s="29">
        <f t="shared" si="1"/>
        <v>0</v>
      </c>
      <c r="BE36" s="29">
        <f t="shared" si="1"/>
        <v>0</v>
      </c>
      <c r="BF36" s="29">
        <f t="shared" si="1"/>
        <v>0</v>
      </c>
      <c r="BG36" s="29">
        <f t="shared" si="1"/>
        <v>0</v>
      </c>
      <c r="BH36" s="29">
        <f t="shared" si="1"/>
        <v>0</v>
      </c>
      <c r="BI36" s="29">
        <f t="shared" si="1"/>
        <v>0</v>
      </c>
      <c r="BJ36" s="29">
        <f t="shared" si="1"/>
        <v>0</v>
      </c>
      <c r="BK36" s="29">
        <f t="shared" si="1"/>
        <v>0</v>
      </c>
      <c r="BL36" s="29">
        <f t="shared" si="1"/>
        <v>0</v>
      </c>
      <c r="BM36" s="29">
        <f t="shared" si="1"/>
        <v>0</v>
      </c>
      <c r="BN36" s="29">
        <f t="shared" si="1"/>
        <v>0</v>
      </c>
      <c r="BO36" s="29">
        <f t="shared" si="1"/>
        <v>0</v>
      </c>
      <c r="CE36" s="29"/>
      <c r="CF36" s="29"/>
      <c r="CG36" s="29"/>
      <c r="CH36" s="29"/>
      <c r="CI36" s="29"/>
      <c r="CJ36" s="29"/>
      <c r="CK36" s="29"/>
      <c r="CL36" s="29"/>
      <c r="CM36" s="29"/>
      <c r="CN36" s="29"/>
      <c r="CO36" s="29"/>
      <c r="CP36" s="29"/>
      <c r="CQ36" s="29"/>
      <c r="CR36" s="29"/>
      <c r="CS36" s="29"/>
      <c r="CT36" s="29"/>
      <c r="CU36" s="29"/>
      <c r="CV36" s="29"/>
      <c r="CW36" s="29"/>
      <c r="CX36" s="29"/>
      <c r="CY36" s="29"/>
      <c r="CZ36" s="29"/>
      <c r="DA36" s="29"/>
      <c r="DB36" s="29"/>
      <c r="DC36" s="29"/>
      <c r="DD36" s="29"/>
      <c r="DE36" s="29"/>
      <c r="DF36" s="29"/>
      <c r="DG36" s="29"/>
      <c r="DH36" s="29"/>
      <c r="DI36" s="29"/>
      <c r="DJ36" s="29"/>
      <c r="DK36" s="29"/>
      <c r="DL36" s="29"/>
      <c r="DM36" s="29"/>
      <c r="DN36" s="29"/>
      <c r="DO36" s="29"/>
      <c r="DP36" s="29"/>
      <c r="DQ36" s="29"/>
      <c r="DR36" s="29"/>
      <c r="DS36" s="29"/>
      <c r="DT36" s="29"/>
      <c r="DU36" s="29"/>
      <c r="DV36" s="29"/>
      <c r="DW36" s="29"/>
      <c r="DX36" s="29"/>
      <c r="DY36" s="29"/>
      <c r="DZ36" s="29"/>
      <c r="EA36" s="29"/>
      <c r="EB36" s="29"/>
      <c r="EC36" s="29"/>
      <c r="ED36" s="29"/>
      <c r="EE36" s="29"/>
      <c r="EF36" s="29"/>
      <c r="EG36" s="29"/>
      <c r="EH36" s="29"/>
      <c r="EI36" s="29"/>
      <c r="EJ36" s="29"/>
      <c r="EK36" s="29"/>
      <c r="EL36" s="29"/>
      <c r="EM36" s="29"/>
      <c r="EN36" s="29"/>
      <c r="EO36" s="29"/>
      <c r="EP36" s="29"/>
    </row>
    <row r="37" spans="1:146" ht="15.75" thickBot="1" x14ac:dyDescent="0.3">
      <c r="B37" s="46" t="s">
        <v>72</v>
      </c>
      <c r="C37" s="45">
        <v>1.7765495410432337</v>
      </c>
      <c r="E37" s="42"/>
      <c r="F37" s="47" t="s">
        <v>28</v>
      </c>
      <c r="G37" s="31">
        <f>$C$37*G31</f>
        <v>0</v>
      </c>
      <c r="H37" s="31">
        <f t="shared" ref="H37:AB37" si="2">$C$37*H31</f>
        <v>0</v>
      </c>
      <c r="I37" s="31">
        <f t="shared" si="2"/>
        <v>0</v>
      </c>
      <c r="J37" s="31">
        <f t="shared" si="2"/>
        <v>0</v>
      </c>
      <c r="K37" s="31">
        <f t="shared" si="2"/>
        <v>0</v>
      </c>
      <c r="L37" s="31">
        <f t="shared" si="2"/>
        <v>-69159.605061358554</v>
      </c>
      <c r="M37" s="31">
        <f t="shared" si="2"/>
        <v>0</v>
      </c>
      <c r="N37" s="31">
        <f t="shared" si="2"/>
        <v>0</v>
      </c>
      <c r="O37" s="31">
        <f t="shared" si="2"/>
        <v>0</v>
      </c>
      <c r="P37" s="31">
        <f t="shared" si="2"/>
        <v>0</v>
      </c>
      <c r="Q37" s="31">
        <f t="shared" si="2"/>
        <v>0</v>
      </c>
      <c r="R37" s="31">
        <f t="shared" si="2"/>
        <v>-9121.9471536617712</v>
      </c>
      <c r="S37" s="31">
        <f t="shared" si="2"/>
        <v>0</v>
      </c>
      <c r="T37" s="31">
        <f t="shared" si="2"/>
        <v>0</v>
      </c>
      <c r="U37" s="31">
        <f t="shared" si="2"/>
        <v>17008.687349241045</v>
      </c>
      <c r="V37" s="31">
        <f t="shared" si="2"/>
        <v>8060.7966232201488</v>
      </c>
      <c r="W37" s="31">
        <f t="shared" si="2"/>
        <v>0</v>
      </c>
      <c r="X37" s="31">
        <f t="shared" si="2"/>
        <v>0</v>
      </c>
      <c r="Y37" s="31">
        <f t="shared" si="2"/>
        <v>0</v>
      </c>
      <c r="Z37" s="31">
        <f t="shared" si="2"/>
        <v>0</v>
      </c>
      <c r="AA37" s="31">
        <f t="shared" si="2"/>
        <v>0</v>
      </c>
      <c r="AB37" s="31">
        <f t="shared" si="2"/>
        <v>0</v>
      </c>
      <c r="AC37" s="31">
        <f t="shared" ref="AC37:BO37" si="3">$C$37*AC31</f>
        <v>0</v>
      </c>
      <c r="AD37" s="31">
        <f t="shared" si="3"/>
        <v>0</v>
      </c>
      <c r="AE37" s="31">
        <f t="shared" si="3"/>
        <v>0</v>
      </c>
      <c r="AF37" s="31">
        <f t="shared" si="3"/>
        <v>0</v>
      </c>
      <c r="AG37" s="31">
        <f t="shared" si="3"/>
        <v>0</v>
      </c>
      <c r="AH37" s="31">
        <f t="shared" si="3"/>
        <v>0</v>
      </c>
      <c r="AI37" s="31">
        <f t="shared" si="3"/>
        <v>0</v>
      </c>
      <c r="AJ37" s="31">
        <f t="shared" si="3"/>
        <v>0</v>
      </c>
      <c r="AK37" s="31">
        <f t="shared" si="3"/>
        <v>0</v>
      </c>
      <c r="AL37" s="31">
        <f t="shared" si="3"/>
        <v>0</v>
      </c>
      <c r="AM37" s="31">
        <f t="shared" si="3"/>
        <v>0</v>
      </c>
      <c r="AN37" s="31">
        <f t="shared" si="3"/>
        <v>0</v>
      </c>
      <c r="AO37" s="31">
        <f t="shared" si="3"/>
        <v>0</v>
      </c>
      <c r="AP37" s="31">
        <f t="shared" si="3"/>
        <v>0</v>
      </c>
      <c r="AQ37" s="31">
        <f t="shared" si="3"/>
        <v>0</v>
      </c>
      <c r="AR37" s="31">
        <f t="shared" si="3"/>
        <v>0</v>
      </c>
      <c r="AS37" s="31">
        <f t="shared" si="3"/>
        <v>0</v>
      </c>
      <c r="AT37" s="31">
        <f t="shared" si="3"/>
        <v>0</v>
      </c>
      <c r="AU37" s="31">
        <f t="shared" si="3"/>
        <v>0</v>
      </c>
      <c r="AV37" s="31">
        <f t="shared" si="3"/>
        <v>0</v>
      </c>
      <c r="AW37" s="31">
        <f t="shared" si="3"/>
        <v>0</v>
      </c>
      <c r="AX37" s="31">
        <f t="shared" si="3"/>
        <v>0</v>
      </c>
      <c r="AY37" s="31">
        <f t="shared" si="3"/>
        <v>0</v>
      </c>
      <c r="AZ37" s="31">
        <f t="shared" si="3"/>
        <v>0</v>
      </c>
      <c r="BA37" s="31">
        <f t="shared" si="3"/>
        <v>0</v>
      </c>
      <c r="BB37" s="31">
        <f t="shared" si="3"/>
        <v>0</v>
      </c>
      <c r="BC37" s="31">
        <f t="shared" si="3"/>
        <v>0</v>
      </c>
      <c r="BD37" s="31">
        <f t="shared" si="3"/>
        <v>0</v>
      </c>
      <c r="BE37" s="31">
        <f t="shared" si="3"/>
        <v>0</v>
      </c>
      <c r="BF37" s="31">
        <f t="shared" si="3"/>
        <v>0</v>
      </c>
      <c r="BG37" s="31">
        <f t="shared" si="3"/>
        <v>0</v>
      </c>
      <c r="BH37" s="31">
        <f t="shared" si="3"/>
        <v>0</v>
      </c>
      <c r="BI37" s="31">
        <f t="shared" si="3"/>
        <v>0</v>
      </c>
      <c r="BJ37" s="31">
        <f t="shared" si="3"/>
        <v>0</v>
      </c>
      <c r="BK37" s="31">
        <f t="shared" si="3"/>
        <v>0</v>
      </c>
      <c r="BL37" s="31">
        <f t="shared" si="3"/>
        <v>0</v>
      </c>
      <c r="BM37" s="31">
        <f t="shared" si="3"/>
        <v>0</v>
      </c>
      <c r="BN37" s="31">
        <f t="shared" si="3"/>
        <v>0</v>
      </c>
      <c r="BO37" s="31">
        <f t="shared" si="3"/>
        <v>0</v>
      </c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I37" s="31"/>
      <c r="CJ37" s="31"/>
      <c r="CK37" s="31"/>
      <c r="CL37" s="31"/>
      <c r="CM37" s="31"/>
      <c r="CN37" s="31"/>
      <c r="CO37" s="31"/>
      <c r="CP37" s="31"/>
      <c r="CQ37" s="31"/>
      <c r="CR37" s="31"/>
      <c r="CS37" s="31"/>
      <c r="CT37" s="31"/>
      <c r="CU37" s="31"/>
      <c r="CV37" s="31"/>
      <c r="CW37" s="31"/>
      <c r="CX37" s="31"/>
      <c r="CY37" s="31"/>
      <c r="CZ37" s="31"/>
      <c r="DA37" s="31"/>
      <c r="DB37" s="31"/>
      <c r="DC37" s="31"/>
      <c r="DD37" s="31"/>
      <c r="DE37" s="31"/>
      <c r="DF37" s="31"/>
      <c r="DG37" s="31"/>
      <c r="DH37" s="31"/>
      <c r="DI37" s="31"/>
      <c r="DJ37" s="31"/>
      <c r="DK37" s="31"/>
      <c r="DL37" s="31"/>
      <c r="DM37" s="31"/>
      <c r="DN37" s="31"/>
      <c r="DO37" s="31"/>
      <c r="DP37" s="31"/>
      <c r="DQ37" s="31"/>
      <c r="DR37" s="31"/>
      <c r="DS37" s="31"/>
      <c r="DT37" s="31"/>
      <c r="DU37" s="31"/>
      <c r="DV37" s="31"/>
      <c r="DW37" s="31"/>
      <c r="DX37" s="31"/>
      <c r="DY37" s="31"/>
      <c r="DZ37" s="31"/>
      <c r="EA37" s="31"/>
      <c r="EB37" s="31"/>
      <c r="EC37" s="31"/>
      <c r="ED37" s="31"/>
      <c r="EE37" s="31"/>
      <c r="EF37" s="31"/>
      <c r="EG37" s="31"/>
      <c r="EH37" s="31"/>
      <c r="EI37" s="31"/>
      <c r="EJ37" s="31"/>
      <c r="EK37" s="31"/>
      <c r="EL37" s="31"/>
      <c r="EM37" s="31"/>
      <c r="EN37" s="31"/>
      <c r="EO37" s="31"/>
      <c r="EP37" s="31"/>
    </row>
    <row r="38" spans="1:146" x14ac:dyDescent="0.25">
      <c r="C38" s="44">
        <v>43724</v>
      </c>
      <c r="F38" s="47" t="s">
        <v>27</v>
      </c>
      <c r="G38" s="29">
        <f>SUM(G36:G37)</f>
        <v>0</v>
      </c>
      <c r="H38" s="29">
        <f t="shared" ref="H38:AB38" si="4">SUM(H36:H37)</f>
        <v>0</v>
      </c>
      <c r="I38" s="29">
        <f t="shared" si="4"/>
        <v>0</v>
      </c>
      <c r="J38" s="29">
        <f t="shared" si="4"/>
        <v>0</v>
      </c>
      <c r="K38" s="29">
        <f t="shared" si="4"/>
        <v>0</v>
      </c>
      <c r="L38" s="29">
        <f t="shared" si="4"/>
        <v>-325790.26918710349</v>
      </c>
      <c r="M38" s="29">
        <f t="shared" ref="M38" si="5">SUM(M36:M37)</f>
        <v>0</v>
      </c>
      <c r="N38" s="29">
        <f t="shared" si="4"/>
        <v>0</v>
      </c>
      <c r="O38" s="29">
        <f t="shared" si="4"/>
        <v>0</v>
      </c>
      <c r="P38" s="29">
        <f t="shared" si="4"/>
        <v>0</v>
      </c>
      <c r="Q38" s="29">
        <f t="shared" si="4"/>
        <v>-7293.7373273340454</v>
      </c>
      <c r="R38" s="29">
        <f t="shared" si="4"/>
        <v>-24971.969113889299</v>
      </c>
      <c r="S38" s="29">
        <f t="shared" si="4"/>
        <v>0</v>
      </c>
      <c r="T38" s="29">
        <f t="shared" si="4"/>
        <v>0</v>
      </c>
      <c r="U38" s="29">
        <f t="shared" si="4"/>
        <v>24922.947135917901</v>
      </c>
      <c r="V38" s="29">
        <f t="shared" si="4"/>
        <v>10265.732907255499</v>
      </c>
      <c r="W38" s="29">
        <f t="shared" si="4"/>
        <v>0</v>
      </c>
      <c r="X38" s="29">
        <f t="shared" si="4"/>
        <v>0</v>
      </c>
      <c r="Y38" s="29">
        <f t="shared" si="4"/>
        <v>0</v>
      </c>
      <c r="Z38" s="29">
        <f t="shared" si="4"/>
        <v>0</v>
      </c>
      <c r="AA38" s="29">
        <f t="shared" si="4"/>
        <v>0</v>
      </c>
      <c r="AB38" s="29">
        <f t="shared" si="4"/>
        <v>0</v>
      </c>
      <c r="AC38" s="29">
        <f t="shared" ref="AC38:BO38" si="6">SUM(AC36:AC37)</f>
        <v>0</v>
      </c>
      <c r="AD38" s="29">
        <f t="shared" si="6"/>
        <v>0</v>
      </c>
      <c r="AE38" s="29">
        <f t="shared" si="6"/>
        <v>0</v>
      </c>
      <c r="AF38" s="29">
        <f t="shared" si="6"/>
        <v>0</v>
      </c>
      <c r="AG38" s="29">
        <f t="shared" si="6"/>
        <v>0</v>
      </c>
      <c r="AH38" s="29">
        <f t="shared" si="6"/>
        <v>0</v>
      </c>
      <c r="AI38" s="29">
        <f t="shared" si="6"/>
        <v>0</v>
      </c>
      <c r="AJ38" s="29">
        <f t="shared" si="6"/>
        <v>0</v>
      </c>
      <c r="AK38" s="29">
        <f t="shared" si="6"/>
        <v>0</v>
      </c>
      <c r="AL38" s="29">
        <f t="shared" si="6"/>
        <v>0</v>
      </c>
      <c r="AM38" s="29">
        <f t="shared" si="6"/>
        <v>0</v>
      </c>
      <c r="AN38" s="29">
        <f t="shared" si="6"/>
        <v>0</v>
      </c>
      <c r="AO38" s="29">
        <f t="shared" si="6"/>
        <v>0</v>
      </c>
      <c r="AP38" s="29">
        <f t="shared" si="6"/>
        <v>0</v>
      </c>
      <c r="AQ38" s="29">
        <f t="shared" si="6"/>
        <v>0</v>
      </c>
      <c r="AR38" s="29">
        <f t="shared" si="6"/>
        <v>0</v>
      </c>
      <c r="AS38" s="29">
        <f t="shared" si="6"/>
        <v>0</v>
      </c>
      <c r="AT38" s="29">
        <f t="shared" si="6"/>
        <v>0</v>
      </c>
      <c r="AU38" s="29">
        <f t="shared" si="6"/>
        <v>0</v>
      </c>
      <c r="AV38" s="29">
        <f t="shared" si="6"/>
        <v>0</v>
      </c>
      <c r="AW38" s="29">
        <f t="shared" si="6"/>
        <v>0</v>
      </c>
      <c r="AX38" s="29">
        <f t="shared" si="6"/>
        <v>0</v>
      </c>
      <c r="AY38" s="29">
        <f t="shared" si="6"/>
        <v>0</v>
      </c>
      <c r="AZ38" s="29">
        <f t="shared" si="6"/>
        <v>0</v>
      </c>
      <c r="BA38" s="29">
        <f t="shared" si="6"/>
        <v>0</v>
      </c>
      <c r="BB38" s="29">
        <f t="shared" si="6"/>
        <v>0</v>
      </c>
      <c r="BC38" s="29">
        <f t="shared" si="6"/>
        <v>0</v>
      </c>
      <c r="BD38" s="29">
        <f t="shared" si="6"/>
        <v>0</v>
      </c>
      <c r="BE38" s="29">
        <f t="shared" si="6"/>
        <v>0</v>
      </c>
      <c r="BF38" s="29">
        <f t="shared" si="6"/>
        <v>0</v>
      </c>
      <c r="BG38" s="29">
        <f t="shared" si="6"/>
        <v>0</v>
      </c>
      <c r="BH38" s="29">
        <f t="shared" si="6"/>
        <v>0</v>
      </c>
      <c r="BI38" s="29">
        <f t="shared" si="6"/>
        <v>0</v>
      </c>
      <c r="BJ38" s="29">
        <f t="shared" si="6"/>
        <v>0</v>
      </c>
      <c r="BK38" s="29">
        <f t="shared" si="6"/>
        <v>0</v>
      </c>
      <c r="BL38" s="29">
        <f t="shared" si="6"/>
        <v>0</v>
      </c>
      <c r="BM38" s="29">
        <f t="shared" si="6"/>
        <v>0</v>
      </c>
      <c r="BN38" s="29">
        <f t="shared" si="6"/>
        <v>0</v>
      </c>
      <c r="BO38" s="29">
        <f t="shared" si="6"/>
        <v>0</v>
      </c>
      <c r="CE38" s="29"/>
      <c r="CF38" s="29"/>
      <c r="CG38" s="29"/>
      <c r="CH38" s="29"/>
      <c r="CI38" s="29"/>
      <c r="CJ38" s="29"/>
      <c r="CK38" s="29"/>
      <c r="CL38" s="29"/>
      <c r="CM38" s="29"/>
      <c r="CN38" s="29"/>
      <c r="CO38" s="29"/>
      <c r="CP38" s="29"/>
      <c r="CQ38" s="29"/>
      <c r="CR38" s="29"/>
      <c r="CS38" s="29"/>
      <c r="CT38" s="29"/>
      <c r="CU38" s="29"/>
      <c r="CV38" s="29"/>
      <c r="CW38" s="29"/>
      <c r="CX38" s="29"/>
      <c r="CY38" s="29"/>
      <c r="CZ38" s="29"/>
      <c r="DA38" s="29"/>
      <c r="DB38" s="29"/>
      <c r="DC38" s="29"/>
      <c r="DD38" s="29"/>
      <c r="DE38" s="29"/>
      <c r="DF38" s="29"/>
      <c r="DG38" s="29"/>
      <c r="DH38" s="29"/>
      <c r="DI38" s="29"/>
      <c r="DJ38" s="29"/>
      <c r="DK38" s="29"/>
      <c r="DL38" s="29"/>
      <c r="DM38" s="29"/>
      <c r="DN38" s="29"/>
      <c r="DO38" s="29"/>
      <c r="DP38" s="29"/>
      <c r="DQ38" s="29"/>
      <c r="DR38" s="29"/>
      <c r="DS38" s="29"/>
      <c r="DT38" s="29"/>
      <c r="DU38" s="29"/>
      <c r="DV38" s="29"/>
      <c r="DW38" s="29"/>
      <c r="DX38" s="29"/>
      <c r="DY38" s="29"/>
      <c r="DZ38" s="29"/>
      <c r="EA38" s="29"/>
      <c r="EB38" s="29"/>
      <c r="EC38" s="29"/>
      <c r="ED38" s="29"/>
      <c r="EE38" s="29"/>
      <c r="EF38" s="29"/>
      <c r="EG38" s="29"/>
      <c r="EH38" s="29"/>
      <c r="EI38" s="29"/>
      <c r="EJ38" s="29"/>
      <c r="EK38" s="29"/>
      <c r="EL38" s="29"/>
      <c r="EM38" s="29"/>
      <c r="EN38" s="29"/>
      <c r="EO38" s="29"/>
      <c r="EP38" s="29"/>
    </row>
    <row r="43" spans="1:146" x14ac:dyDescent="0.25">
      <c r="E43" s="23" t="s">
        <v>40</v>
      </c>
      <c r="F43" s="29">
        <f>SUM(G38:BO38)*1000</f>
        <v>-322867295.58515352</v>
      </c>
      <c r="G43" s="29"/>
    </row>
    <row r="44" spans="1:146" x14ac:dyDescent="0.25">
      <c r="E44" s="23" t="s">
        <v>35</v>
      </c>
      <c r="F44" s="31">
        <v>322894027.49000001</v>
      </c>
      <c r="G44" s="31"/>
    </row>
    <row r="45" spans="1:146" x14ac:dyDescent="0.25">
      <c r="E45" s="23" t="s">
        <v>36</v>
      </c>
      <c r="F45" s="29">
        <f>SUM(F43:F44)</f>
        <v>26731.904846489429</v>
      </c>
      <c r="G45" s="32">
        <f>F45/F44</f>
        <v>8.2788477242172939E-5</v>
      </c>
      <c r="I45" s="36"/>
      <c r="BX45" s="32"/>
    </row>
    <row r="48" spans="1:146" x14ac:dyDescent="0.25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1"/>
      <c r="BW48" s="11"/>
      <c r="BX48" s="11"/>
      <c r="BY48" s="11"/>
      <c r="BZ48" s="11"/>
      <c r="CA48" s="11"/>
      <c r="CB48" s="11"/>
      <c r="CC48" s="11"/>
      <c r="CD48" s="11"/>
      <c r="CE48" s="11"/>
      <c r="CF48" s="11"/>
      <c r="CG48" s="11"/>
      <c r="CH48" s="11"/>
      <c r="CI48" s="11"/>
      <c r="CJ48" s="11"/>
      <c r="CK48" s="11"/>
      <c r="CL48" s="11"/>
      <c r="CM48" s="11"/>
      <c r="CN48" s="11"/>
      <c r="CO48" s="11"/>
      <c r="CP48" s="11"/>
      <c r="CQ48" s="11"/>
      <c r="CR48" s="11"/>
      <c r="CS48" s="11"/>
      <c r="CT48" s="11"/>
      <c r="CU48" s="11"/>
    </row>
    <row r="49" spans="1:99" x14ac:dyDescent="0.25">
      <c r="A49" s="11"/>
      <c r="B49" s="11"/>
      <c r="C49" s="11"/>
      <c r="D49" s="12"/>
      <c r="E49" s="11"/>
      <c r="F49" s="13"/>
      <c r="G49" s="13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</row>
    <row r="50" spans="1:99" x14ac:dyDescent="0.25">
      <c r="A50" s="11"/>
      <c r="B50" s="11"/>
      <c r="C50" s="11"/>
      <c r="D50" s="12"/>
      <c r="E50" s="11"/>
      <c r="F50" s="13"/>
      <c r="G50" s="13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</row>
    <row r="51" spans="1:99" x14ac:dyDescent="0.25">
      <c r="A51" s="11"/>
      <c r="B51" s="11"/>
      <c r="C51" s="11"/>
      <c r="D51" s="12"/>
      <c r="E51" s="11"/>
      <c r="F51" s="13"/>
      <c r="G51" s="13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</row>
    <row r="52" spans="1:99" x14ac:dyDescent="0.25">
      <c r="A52" s="11"/>
      <c r="B52" s="11"/>
      <c r="C52" s="11"/>
      <c r="D52" s="12"/>
      <c r="E52" s="11"/>
      <c r="F52" s="13"/>
      <c r="G52" s="13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</row>
    <row r="53" spans="1:99" x14ac:dyDescent="0.25">
      <c r="A53" s="11"/>
      <c r="B53" s="11"/>
      <c r="C53" s="11"/>
      <c r="D53" s="12"/>
      <c r="E53" s="11"/>
      <c r="F53" s="13"/>
      <c r="G53" s="13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</row>
    <row r="54" spans="1:99" x14ac:dyDescent="0.25">
      <c r="A54" s="11"/>
      <c r="B54" s="11"/>
      <c r="C54" s="11"/>
      <c r="D54" s="12"/>
      <c r="E54" s="11"/>
      <c r="F54" s="13"/>
      <c r="G54" s="13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</row>
    <row r="55" spans="1:99" x14ac:dyDescent="0.25">
      <c r="A55" s="11"/>
      <c r="B55" s="11"/>
      <c r="C55" s="11"/>
      <c r="D55" s="12"/>
      <c r="E55" s="11"/>
      <c r="F55" s="13"/>
      <c r="G55" s="13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</row>
    <row r="56" spans="1:99" x14ac:dyDescent="0.25">
      <c r="A56" s="11"/>
      <c r="B56" s="11"/>
      <c r="C56" s="11"/>
      <c r="D56" s="12"/>
      <c r="E56" s="11"/>
      <c r="F56" s="13"/>
      <c r="G56" s="13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</row>
    <row r="57" spans="1:99" x14ac:dyDescent="0.25">
      <c r="A57" s="11"/>
      <c r="B57" s="11"/>
      <c r="C57" s="11"/>
      <c r="D57" s="12"/>
      <c r="E57" s="11"/>
      <c r="F57" s="13"/>
      <c r="G57" s="13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</row>
    <row r="58" spans="1:99" x14ac:dyDescent="0.25">
      <c r="A58" s="11"/>
      <c r="B58" s="11"/>
      <c r="C58" s="11"/>
      <c r="D58" s="12"/>
      <c r="E58" s="11"/>
      <c r="F58" s="13"/>
      <c r="G58" s="13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</row>
    <row r="59" spans="1:99" x14ac:dyDescent="0.25">
      <c r="A59" s="11"/>
      <c r="B59" s="11"/>
      <c r="C59" s="11"/>
      <c r="D59" s="12"/>
      <c r="E59" s="11"/>
      <c r="F59" s="13"/>
      <c r="G59" s="13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</row>
    <row r="60" spans="1:99" x14ac:dyDescent="0.25">
      <c r="A60" s="11"/>
      <c r="B60" s="11"/>
      <c r="C60" s="11"/>
      <c r="D60" s="12"/>
      <c r="E60" s="11"/>
      <c r="F60" s="13"/>
      <c r="G60" s="13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2"/>
      <c r="CB60" s="12"/>
      <c r="CC60" s="12"/>
      <c r="CD60" s="12"/>
      <c r="CE60" s="12"/>
      <c r="CF60" s="12"/>
      <c r="CG60" s="12"/>
      <c r="CH60" s="12"/>
      <c r="CI60" s="12"/>
      <c r="CJ60" s="12"/>
      <c r="CK60" s="12"/>
      <c r="CL60" s="12"/>
      <c r="CM60" s="12"/>
      <c r="CN60" s="12"/>
      <c r="CO60" s="12"/>
      <c r="CP60" s="12"/>
      <c r="CQ60" s="12"/>
      <c r="CR60" s="12"/>
      <c r="CS60" s="12"/>
      <c r="CT60" s="12"/>
      <c r="CU60" s="12"/>
    </row>
    <row r="61" spans="1:99" x14ac:dyDescent="0.25">
      <c r="A61" s="11"/>
      <c r="B61" s="11"/>
      <c r="C61" s="11"/>
      <c r="D61" s="12"/>
      <c r="E61" s="11"/>
      <c r="F61" s="13"/>
      <c r="G61" s="13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  <c r="CE61" s="12"/>
      <c r="CF61" s="12"/>
      <c r="CG61" s="12"/>
      <c r="CH61" s="12"/>
      <c r="CI61" s="12"/>
      <c r="CJ61" s="12"/>
      <c r="CK61" s="12"/>
      <c r="CL61" s="12"/>
      <c r="CM61" s="12"/>
      <c r="CN61" s="12"/>
      <c r="CO61" s="12"/>
      <c r="CP61" s="12"/>
      <c r="CQ61" s="12"/>
      <c r="CR61" s="12"/>
      <c r="CS61" s="12"/>
      <c r="CT61" s="12"/>
      <c r="CU61" s="12"/>
    </row>
    <row r="62" spans="1:99" x14ac:dyDescent="0.25">
      <c r="A62" s="11"/>
      <c r="B62" s="11"/>
      <c r="C62" s="11"/>
      <c r="D62" s="12"/>
      <c r="E62" s="11"/>
      <c r="F62" s="13"/>
      <c r="G62" s="13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</row>
    <row r="63" spans="1:99" x14ac:dyDescent="0.25">
      <c r="A63" s="11"/>
      <c r="B63" s="11"/>
      <c r="C63" s="11"/>
      <c r="D63" s="12"/>
      <c r="E63" s="11"/>
      <c r="F63" s="13"/>
      <c r="G63" s="13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</row>
    <row r="64" spans="1:99" x14ac:dyDescent="0.25">
      <c r="A64" s="11"/>
      <c r="B64" s="11"/>
      <c r="C64" s="11"/>
      <c r="D64" s="12"/>
      <c r="E64" s="11"/>
      <c r="F64" s="13"/>
      <c r="G64" s="13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2"/>
      <c r="CB64" s="12"/>
      <c r="CC64" s="12"/>
      <c r="CD64" s="12"/>
      <c r="CE64" s="12"/>
      <c r="CF64" s="12"/>
      <c r="CG64" s="12"/>
      <c r="CH64" s="12"/>
      <c r="CI64" s="12"/>
      <c r="CJ64" s="12"/>
      <c r="CK64" s="12"/>
      <c r="CL64" s="12"/>
      <c r="CM64" s="12"/>
      <c r="CN64" s="12"/>
      <c r="CO64" s="12"/>
      <c r="CP64" s="12"/>
      <c r="CQ64" s="12"/>
      <c r="CR64" s="12"/>
      <c r="CS64" s="12"/>
      <c r="CT64" s="12"/>
      <c r="CU64" s="12"/>
    </row>
    <row r="65" spans="1:99" x14ac:dyDescent="0.25">
      <c r="A65" s="11"/>
      <c r="B65" s="11"/>
      <c r="C65" s="11"/>
      <c r="D65" s="12"/>
      <c r="E65" s="11"/>
      <c r="F65" s="13"/>
      <c r="G65" s="13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  <c r="BY65" s="12"/>
      <c r="BZ65" s="12"/>
      <c r="CA65" s="12"/>
      <c r="CB65" s="12"/>
      <c r="CC65" s="12"/>
      <c r="CD65" s="12"/>
      <c r="CE65" s="12"/>
      <c r="CF65" s="12"/>
      <c r="CG65" s="12"/>
      <c r="CH65" s="12"/>
      <c r="CI65" s="12"/>
      <c r="CJ65" s="12"/>
      <c r="CK65" s="12"/>
      <c r="CL65" s="12"/>
      <c r="CM65" s="12"/>
      <c r="CN65" s="12"/>
      <c r="CO65" s="12"/>
      <c r="CP65" s="12"/>
      <c r="CQ65" s="12"/>
      <c r="CR65" s="12"/>
      <c r="CS65" s="12"/>
      <c r="CT65" s="12"/>
      <c r="CU65" s="12"/>
    </row>
    <row r="66" spans="1:99" x14ac:dyDescent="0.25">
      <c r="A66" s="11"/>
      <c r="B66" s="11"/>
      <c r="C66" s="11"/>
      <c r="D66" s="12"/>
      <c r="E66" s="11"/>
      <c r="F66" s="13"/>
      <c r="G66" s="13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  <c r="CR66" s="12"/>
      <c r="CS66" s="12"/>
      <c r="CT66" s="12"/>
      <c r="CU66" s="12"/>
    </row>
    <row r="67" spans="1:99" x14ac:dyDescent="0.25">
      <c r="A67" s="11"/>
      <c r="B67" s="11"/>
      <c r="C67" s="11"/>
      <c r="D67" s="12"/>
      <c r="E67" s="11"/>
      <c r="F67" s="13"/>
      <c r="G67" s="13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</row>
    <row r="68" spans="1:99" x14ac:dyDescent="0.25">
      <c r="A68" s="11"/>
      <c r="B68" s="11"/>
      <c r="C68" s="11"/>
      <c r="D68" s="12"/>
      <c r="E68" s="11"/>
      <c r="F68" s="13"/>
      <c r="G68" s="13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  <c r="CR68" s="12"/>
      <c r="CS68" s="12"/>
      <c r="CT68" s="12"/>
      <c r="CU68" s="12"/>
    </row>
    <row r="69" spans="1:99" x14ac:dyDescent="0.25">
      <c r="A69" s="11"/>
      <c r="B69" s="11"/>
      <c r="C69" s="11"/>
      <c r="D69" s="12"/>
      <c r="E69" s="11"/>
      <c r="F69" s="13"/>
      <c r="G69" s="13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</row>
    <row r="70" spans="1:99" x14ac:dyDescent="0.25">
      <c r="A70" s="11"/>
      <c r="B70" s="11"/>
      <c r="C70" s="11"/>
      <c r="D70" s="12"/>
      <c r="E70" s="11"/>
      <c r="F70" s="13"/>
      <c r="G70" s="13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</row>
    <row r="71" spans="1:99" x14ac:dyDescent="0.25">
      <c r="A71" s="11"/>
      <c r="B71" s="11"/>
      <c r="C71" s="11"/>
      <c r="D71" s="12"/>
      <c r="E71" s="11"/>
      <c r="F71" s="13"/>
      <c r="G71" s="13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  <c r="BY71" s="12"/>
      <c r="BZ71" s="12"/>
      <c r="CA71" s="12"/>
      <c r="CB71" s="12"/>
      <c r="CC71" s="12"/>
      <c r="CD71" s="12"/>
      <c r="CE71" s="12"/>
      <c r="CF71" s="12"/>
      <c r="CG71" s="12"/>
      <c r="CH71" s="12"/>
      <c r="CI71" s="12"/>
      <c r="CJ71" s="12"/>
      <c r="CK71" s="12"/>
      <c r="CL71" s="12"/>
      <c r="CM71" s="12"/>
      <c r="CN71" s="12"/>
      <c r="CO71" s="12"/>
      <c r="CP71" s="12"/>
      <c r="CQ71" s="12"/>
      <c r="CR71" s="12"/>
      <c r="CS71" s="12"/>
      <c r="CT71" s="12"/>
      <c r="CU71" s="12"/>
    </row>
    <row r="72" spans="1:99" x14ac:dyDescent="0.25">
      <c r="A72" s="11"/>
      <c r="B72" s="11"/>
      <c r="C72" s="11"/>
      <c r="D72" s="12"/>
      <c r="E72" s="11"/>
      <c r="F72" s="13"/>
      <c r="G72" s="13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"/>
      <c r="BY72" s="12"/>
      <c r="BZ72" s="12"/>
      <c r="CA72" s="12"/>
      <c r="CB72" s="12"/>
      <c r="CC72" s="12"/>
      <c r="CD72" s="12"/>
      <c r="CE72" s="12"/>
      <c r="CF72" s="12"/>
      <c r="CG72" s="12"/>
      <c r="CH72" s="12"/>
      <c r="CI72" s="12"/>
      <c r="CJ72" s="12"/>
      <c r="CK72" s="12"/>
      <c r="CL72" s="12"/>
      <c r="CM72" s="12"/>
      <c r="CN72" s="12"/>
      <c r="CO72" s="12"/>
      <c r="CP72" s="12"/>
      <c r="CQ72" s="12"/>
      <c r="CR72" s="12"/>
      <c r="CS72" s="12"/>
      <c r="CT72" s="12"/>
      <c r="CU72" s="12"/>
    </row>
    <row r="73" spans="1:99" x14ac:dyDescent="0.25">
      <c r="A73" s="11"/>
      <c r="B73" s="11"/>
      <c r="C73" s="11"/>
      <c r="D73" s="12"/>
      <c r="E73" s="11"/>
      <c r="F73" s="13"/>
      <c r="G73" s="13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  <c r="CI73" s="12"/>
      <c r="CJ73" s="12"/>
      <c r="CK73" s="12"/>
      <c r="CL73" s="12"/>
      <c r="CM73" s="12"/>
      <c r="CN73" s="12"/>
      <c r="CO73" s="12"/>
      <c r="CP73" s="12"/>
      <c r="CQ73" s="12"/>
      <c r="CR73" s="12"/>
      <c r="CS73" s="12"/>
      <c r="CT73" s="12"/>
      <c r="CU73" s="12"/>
    </row>
    <row r="74" spans="1:99" x14ac:dyDescent="0.25">
      <c r="A74" s="11"/>
      <c r="B74" s="11"/>
      <c r="C74" s="11"/>
      <c r="D74" s="12"/>
      <c r="E74" s="11"/>
      <c r="F74" s="13"/>
      <c r="G74" s="13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  <c r="CR74" s="12"/>
      <c r="CS74" s="12"/>
      <c r="CT74" s="12"/>
      <c r="CU74" s="12"/>
    </row>
    <row r="75" spans="1:99" x14ac:dyDescent="0.25">
      <c r="A75" s="11"/>
      <c r="B75" s="11"/>
      <c r="C75" s="11"/>
      <c r="D75" s="12"/>
      <c r="E75" s="11"/>
      <c r="F75" s="13"/>
      <c r="G75" s="13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  <c r="BY75" s="12"/>
      <c r="BZ75" s="12"/>
      <c r="CA75" s="12"/>
      <c r="CB75" s="12"/>
      <c r="CC75" s="12"/>
      <c r="CD75" s="12"/>
      <c r="CE75" s="12"/>
      <c r="CF75" s="12"/>
      <c r="CG75" s="12"/>
      <c r="CH75" s="12"/>
      <c r="CI75" s="12"/>
      <c r="CJ75" s="12"/>
      <c r="CK75" s="12"/>
      <c r="CL75" s="12"/>
      <c r="CM75" s="12"/>
      <c r="CN75" s="12"/>
      <c r="CO75" s="12"/>
      <c r="CP75" s="12"/>
      <c r="CQ75" s="12"/>
      <c r="CR75" s="12"/>
      <c r="CS75" s="12"/>
      <c r="CT75" s="12"/>
      <c r="CU75" s="12"/>
    </row>
    <row r="76" spans="1:99" x14ac:dyDescent="0.25">
      <c r="A76" s="11"/>
      <c r="B76" s="11"/>
      <c r="C76" s="11"/>
      <c r="D76" s="12"/>
      <c r="E76" s="11"/>
      <c r="F76" s="13"/>
      <c r="G76" s="13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  <c r="BY76" s="12"/>
      <c r="BZ76" s="12"/>
      <c r="CA76" s="12"/>
      <c r="CB76" s="12"/>
      <c r="CC76" s="12"/>
      <c r="CD76" s="12"/>
      <c r="CE76" s="12"/>
      <c r="CF76" s="12"/>
      <c r="CG76" s="12"/>
      <c r="CH76" s="12"/>
      <c r="CI76" s="12"/>
      <c r="CJ76" s="12"/>
      <c r="CK76" s="12"/>
      <c r="CL76" s="12"/>
      <c r="CM76" s="12"/>
      <c r="CN76" s="12"/>
      <c r="CO76" s="12"/>
      <c r="CP76" s="12"/>
      <c r="CQ76" s="12"/>
      <c r="CR76" s="12"/>
      <c r="CS76" s="12"/>
      <c r="CT76" s="12"/>
      <c r="CU76" s="12"/>
    </row>
    <row r="77" spans="1:99" x14ac:dyDescent="0.25">
      <c r="A77" s="11"/>
      <c r="B77" s="11"/>
      <c r="C77" s="11"/>
      <c r="D77" s="12"/>
      <c r="E77" s="11"/>
      <c r="F77" s="13"/>
      <c r="G77" s="13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  <c r="CR77" s="12"/>
      <c r="CS77" s="12"/>
      <c r="CT77" s="12"/>
      <c r="CU77" s="12"/>
    </row>
    <row r="78" spans="1:99" x14ac:dyDescent="0.25">
      <c r="A78" s="11"/>
      <c r="B78" s="11"/>
      <c r="C78" s="11"/>
      <c r="D78" s="12"/>
      <c r="E78" s="11"/>
      <c r="F78" s="13"/>
      <c r="G78" s="13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5"/>
  <sheetViews>
    <sheetView topLeftCell="A33" workbookViewId="0">
      <selection activeCell="G34" sqref="G34:G63"/>
    </sheetView>
  </sheetViews>
  <sheetFormatPr defaultRowHeight="15" x14ac:dyDescent="0.25"/>
  <cols>
    <col min="1" max="1" width="12.5703125" bestFit="1" customWidth="1"/>
    <col min="2" max="2" width="10" bestFit="1" customWidth="1"/>
    <col min="3" max="3" width="20.5703125" bestFit="1" customWidth="1"/>
    <col min="4" max="4" width="5.42578125" bestFit="1" customWidth="1"/>
    <col min="5" max="5" width="9.28515625" bestFit="1" customWidth="1"/>
    <col min="6" max="6" width="5.5703125" bestFit="1" customWidth="1"/>
    <col min="7" max="7" width="14.5703125" bestFit="1" customWidth="1"/>
    <col min="8" max="8" width="15.85546875" bestFit="1" customWidth="1"/>
    <col min="9" max="9" width="10.140625" bestFit="1" customWidth="1"/>
    <col min="11" max="11" width="17.42578125" bestFit="1" customWidth="1"/>
  </cols>
  <sheetData>
    <row r="1" spans="1:11" x14ac:dyDescent="0.25">
      <c r="A1" s="11" t="s">
        <v>6</v>
      </c>
      <c r="B1" s="11" t="s">
        <v>7</v>
      </c>
      <c r="C1" s="11" t="s">
        <v>8</v>
      </c>
      <c r="D1" s="11" t="s">
        <v>9</v>
      </c>
      <c r="E1" s="11" t="s">
        <v>10</v>
      </c>
      <c r="F1" s="11" t="s">
        <v>11</v>
      </c>
      <c r="G1" s="11" t="s">
        <v>25</v>
      </c>
      <c r="H1" s="11" t="s">
        <v>33</v>
      </c>
      <c r="I1" s="11" t="s">
        <v>23</v>
      </c>
      <c r="K1" s="11" t="s">
        <v>34</v>
      </c>
    </row>
    <row r="2" spans="1:11" x14ac:dyDescent="0.25">
      <c r="A2" s="11" t="s">
        <v>26</v>
      </c>
      <c r="B2" s="11" t="s">
        <v>12</v>
      </c>
      <c r="C2" s="11" t="s">
        <v>32</v>
      </c>
      <c r="D2" s="12">
        <v>1</v>
      </c>
      <c r="E2" s="11">
        <v>2016</v>
      </c>
      <c r="F2" s="13">
        <v>0</v>
      </c>
      <c r="G2" s="12"/>
      <c r="H2" s="12"/>
      <c r="I2" s="12"/>
      <c r="K2">
        <f>H2</f>
        <v>0</v>
      </c>
    </row>
    <row r="3" spans="1:11" x14ac:dyDescent="0.25">
      <c r="A3" s="11" t="s">
        <v>26</v>
      </c>
      <c r="B3" s="11" t="s">
        <v>12</v>
      </c>
      <c r="C3" s="11" t="s">
        <v>32</v>
      </c>
      <c r="D3" s="12">
        <v>1</v>
      </c>
      <c r="E3" s="11">
        <v>2017</v>
      </c>
      <c r="F3" s="13">
        <v>0</v>
      </c>
      <c r="G3" s="12"/>
      <c r="H3" s="12"/>
      <c r="I3" s="12"/>
      <c r="K3" s="9">
        <f t="shared" ref="K3:K11" si="0">H3</f>
        <v>0</v>
      </c>
    </row>
    <row r="4" spans="1:11" x14ac:dyDescent="0.25">
      <c r="A4" s="11" t="s">
        <v>26</v>
      </c>
      <c r="B4" s="11" t="s">
        <v>12</v>
      </c>
      <c r="C4" s="11" t="s">
        <v>32</v>
      </c>
      <c r="D4" s="12">
        <v>1</v>
      </c>
      <c r="E4" s="11">
        <v>2018</v>
      </c>
      <c r="F4" s="13">
        <v>0</v>
      </c>
      <c r="G4" s="12"/>
      <c r="H4" s="12"/>
      <c r="I4" s="12"/>
      <c r="K4" s="9">
        <f t="shared" si="0"/>
        <v>0</v>
      </c>
    </row>
    <row r="5" spans="1:11" x14ac:dyDescent="0.25">
      <c r="A5" s="11" t="s">
        <v>26</v>
      </c>
      <c r="B5" s="11" t="s">
        <v>12</v>
      </c>
      <c r="C5" s="11" t="s">
        <v>32</v>
      </c>
      <c r="D5" s="12">
        <v>1</v>
      </c>
      <c r="E5" s="11">
        <v>2019</v>
      </c>
      <c r="F5" s="13">
        <v>0</v>
      </c>
      <c r="G5" s="12"/>
      <c r="H5" s="12"/>
      <c r="I5" s="12"/>
      <c r="K5" s="9">
        <f t="shared" si="0"/>
        <v>0</v>
      </c>
    </row>
    <row r="6" spans="1:11" x14ac:dyDescent="0.25">
      <c r="A6" s="11" t="s">
        <v>26</v>
      </c>
      <c r="B6" s="11" t="s">
        <v>12</v>
      </c>
      <c r="C6" s="11" t="s">
        <v>32</v>
      </c>
      <c r="D6" s="12">
        <v>1</v>
      </c>
      <c r="E6" s="11">
        <v>2020</v>
      </c>
      <c r="F6" s="13">
        <v>0</v>
      </c>
      <c r="G6" s="12"/>
      <c r="H6" s="12"/>
      <c r="I6" s="12"/>
      <c r="K6" s="9">
        <f t="shared" si="0"/>
        <v>0</v>
      </c>
    </row>
    <row r="7" spans="1:11" x14ac:dyDescent="0.25">
      <c r="A7" s="11" t="s">
        <v>26</v>
      </c>
      <c r="B7" s="11" t="s">
        <v>12</v>
      </c>
      <c r="C7" s="11" t="s">
        <v>32</v>
      </c>
      <c r="D7" s="12">
        <v>1</v>
      </c>
      <c r="E7" s="11">
        <v>2021</v>
      </c>
      <c r="F7" s="13">
        <v>0</v>
      </c>
      <c r="G7" s="12"/>
      <c r="H7" s="12"/>
      <c r="I7" s="12"/>
      <c r="K7" s="9">
        <f t="shared" si="0"/>
        <v>0</v>
      </c>
    </row>
    <row r="8" spans="1:11" x14ac:dyDescent="0.25">
      <c r="A8" s="11" t="s">
        <v>26</v>
      </c>
      <c r="B8" s="11" t="s">
        <v>12</v>
      </c>
      <c r="C8" s="11" t="s">
        <v>32</v>
      </c>
      <c r="D8" s="12">
        <v>1</v>
      </c>
      <c r="E8" s="11">
        <v>2022</v>
      </c>
      <c r="F8" s="13">
        <v>0</v>
      </c>
      <c r="G8" s="12"/>
      <c r="H8" s="12"/>
      <c r="I8" s="12"/>
      <c r="K8" s="9">
        <f t="shared" si="0"/>
        <v>0</v>
      </c>
    </row>
    <row r="9" spans="1:11" x14ac:dyDescent="0.25">
      <c r="A9" s="11" t="s">
        <v>26</v>
      </c>
      <c r="B9" s="11" t="s">
        <v>12</v>
      </c>
      <c r="C9" s="11" t="s">
        <v>32</v>
      </c>
      <c r="D9" s="12">
        <v>1</v>
      </c>
      <c r="E9" s="11">
        <v>2023</v>
      </c>
      <c r="F9" s="13">
        <v>0</v>
      </c>
      <c r="G9" s="12"/>
      <c r="H9" s="12"/>
      <c r="I9" s="12"/>
      <c r="K9" s="9">
        <f t="shared" si="0"/>
        <v>0</v>
      </c>
    </row>
    <row r="10" spans="1:11" x14ac:dyDescent="0.25">
      <c r="A10" s="11" t="s">
        <v>26</v>
      </c>
      <c r="B10" s="11" t="s">
        <v>12</v>
      </c>
      <c r="C10" s="11" t="s">
        <v>32</v>
      </c>
      <c r="D10" s="12">
        <v>1</v>
      </c>
      <c r="E10" s="11">
        <v>2024</v>
      </c>
      <c r="F10" s="13">
        <v>0</v>
      </c>
      <c r="G10" s="12"/>
      <c r="H10" s="12"/>
      <c r="I10" s="12"/>
      <c r="K10" s="9">
        <f t="shared" si="0"/>
        <v>0</v>
      </c>
    </row>
    <row r="11" spans="1:11" x14ac:dyDescent="0.25">
      <c r="A11" s="11" t="s">
        <v>26</v>
      </c>
      <c r="B11" s="11" t="s">
        <v>12</v>
      </c>
      <c r="C11" s="11" t="s">
        <v>32</v>
      </c>
      <c r="D11" s="12">
        <v>1</v>
      </c>
      <c r="E11" s="11">
        <v>2025</v>
      </c>
      <c r="F11" s="13">
        <v>0</v>
      </c>
      <c r="G11" s="12"/>
      <c r="H11" s="12"/>
      <c r="I11" s="12"/>
      <c r="K11" s="9">
        <f t="shared" si="0"/>
        <v>0</v>
      </c>
    </row>
    <row r="12" spans="1:11" x14ac:dyDescent="0.25">
      <c r="A12" s="11" t="s">
        <v>26</v>
      </c>
      <c r="B12" s="11" t="s">
        <v>12</v>
      </c>
      <c r="C12" s="11" t="s">
        <v>32</v>
      </c>
      <c r="D12" s="12">
        <v>1</v>
      </c>
      <c r="E12" s="11">
        <v>2026</v>
      </c>
      <c r="F12" s="13">
        <v>0</v>
      </c>
      <c r="G12" s="12"/>
      <c r="H12" s="12"/>
      <c r="I12" s="12"/>
      <c r="K12">
        <f>G12-G$11</f>
        <v>0</v>
      </c>
    </row>
    <row r="13" spans="1:11" x14ac:dyDescent="0.25">
      <c r="A13" s="11" t="s">
        <v>26</v>
      </c>
      <c r="B13" s="11" t="s">
        <v>12</v>
      </c>
      <c r="C13" s="11" t="s">
        <v>32</v>
      </c>
      <c r="D13" s="12">
        <v>1</v>
      </c>
      <c r="E13" s="11">
        <v>2027</v>
      </c>
      <c r="F13" s="13">
        <v>0</v>
      </c>
      <c r="G13" s="12"/>
      <c r="H13" s="12"/>
      <c r="I13" s="12"/>
      <c r="K13" s="9">
        <f t="shared" ref="K13:K28" si="1">G13-G$11</f>
        <v>0</v>
      </c>
    </row>
    <row r="14" spans="1:11" x14ac:dyDescent="0.25">
      <c r="A14" s="11" t="s">
        <v>26</v>
      </c>
      <c r="B14" s="11" t="s">
        <v>12</v>
      </c>
      <c r="C14" s="11" t="s">
        <v>32</v>
      </c>
      <c r="D14" s="12">
        <v>1</v>
      </c>
      <c r="E14" s="11">
        <v>2028</v>
      </c>
      <c r="F14" s="13">
        <v>0</v>
      </c>
      <c r="G14" s="12"/>
      <c r="H14" s="12"/>
      <c r="I14" s="12"/>
      <c r="K14" s="9">
        <f t="shared" si="1"/>
        <v>0</v>
      </c>
    </row>
    <row r="15" spans="1:11" x14ac:dyDescent="0.25">
      <c r="A15" s="11" t="s">
        <v>26</v>
      </c>
      <c r="B15" s="11" t="s">
        <v>12</v>
      </c>
      <c r="C15" s="11" t="s">
        <v>32</v>
      </c>
      <c r="D15" s="12">
        <v>1</v>
      </c>
      <c r="E15" s="11">
        <v>2029</v>
      </c>
      <c r="F15" s="13">
        <v>0</v>
      </c>
      <c r="G15" s="12"/>
      <c r="H15" s="12"/>
      <c r="I15" s="12"/>
      <c r="K15" s="9">
        <f t="shared" si="1"/>
        <v>0</v>
      </c>
    </row>
    <row r="16" spans="1:11" x14ac:dyDescent="0.25">
      <c r="A16" s="11" t="s">
        <v>26</v>
      </c>
      <c r="B16" s="11" t="s">
        <v>12</v>
      </c>
      <c r="C16" s="11" t="s">
        <v>32</v>
      </c>
      <c r="D16" s="12">
        <v>1</v>
      </c>
      <c r="E16" s="11">
        <v>2030</v>
      </c>
      <c r="F16" s="13">
        <v>0</v>
      </c>
      <c r="G16" s="12"/>
      <c r="H16" s="12"/>
      <c r="I16" s="12"/>
      <c r="K16" s="9">
        <f t="shared" si="1"/>
        <v>0</v>
      </c>
    </row>
    <row r="17" spans="1:11" x14ac:dyDescent="0.25">
      <c r="A17" s="11" t="s">
        <v>26</v>
      </c>
      <c r="B17" s="11" t="s">
        <v>12</v>
      </c>
      <c r="C17" s="11" t="s">
        <v>32</v>
      </c>
      <c r="D17" s="12">
        <v>1</v>
      </c>
      <c r="E17" s="11">
        <v>2031</v>
      </c>
      <c r="F17" s="13">
        <v>0</v>
      </c>
      <c r="G17" s="12"/>
      <c r="H17" s="12"/>
      <c r="I17" s="12"/>
      <c r="K17" s="9">
        <f t="shared" si="1"/>
        <v>0</v>
      </c>
    </row>
    <row r="18" spans="1:11" x14ac:dyDescent="0.25">
      <c r="A18" s="11" t="s">
        <v>26</v>
      </c>
      <c r="B18" s="11" t="s">
        <v>12</v>
      </c>
      <c r="C18" s="11" t="s">
        <v>32</v>
      </c>
      <c r="D18" s="12">
        <v>1</v>
      </c>
      <c r="E18" s="11">
        <v>2032</v>
      </c>
      <c r="F18" s="13">
        <v>0</v>
      </c>
      <c r="G18" s="12"/>
      <c r="H18" s="12"/>
      <c r="I18" s="12"/>
      <c r="K18" s="9">
        <f t="shared" si="1"/>
        <v>0</v>
      </c>
    </row>
    <row r="19" spans="1:11" x14ac:dyDescent="0.25">
      <c r="A19" s="11" t="s">
        <v>26</v>
      </c>
      <c r="B19" s="11" t="s">
        <v>12</v>
      </c>
      <c r="C19" s="11" t="s">
        <v>32</v>
      </c>
      <c r="D19" s="12">
        <v>1</v>
      </c>
      <c r="E19" s="11">
        <v>2033</v>
      </c>
      <c r="F19" s="13">
        <v>0</v>
      </c>
      <c r="G19" s="12"/>
      <c r="H19" s="12"/>
      <c r="I19" s="12"/>
      <c r="K19" s="9">
        <f t="shared" si="1"/>
        <v>0</v>
      </c>
    </row>
    <row r="20" spans="1:11" x14ac:dyDescent="0.25">
      <c r="A20" s="11" t="s">
        <v>26</v>
      </c>
      <c r="B20" s="11" t="s">
        <v>12</v>
      </c>
      <c r="C20" s="11" t="s">
        <v>32</v>
      </c>
      <c r="D20" s="12">
        <v>1</v>
      </c>
      <c r="E20" s="11">
        <v>2034</v>
      </c>
      <c r="F20" s="13">
        <v>0</v>
      </c>
      <c r="G20" s="12"/>
      <c r="H20" s="12"/>
      <c r="I20" s="12"/>
      <c r="K20" s="9">
        <f t="shared" si="1"/>
        <v>0</v>
      </c>
    </row>
    <row r="21" spans="1:11" x14ac:dyDescent="0.25">
      <c r="A21" s="11" t="s">
        <v>26</v>
      </c>
      <c r="B21" s="11" t="s">
        <v>12</v>
      </c>
      <c r="C21" s="11" t="s">
        <v>32</v>
      </c>
      <c r="D21" s="12">
        <v>1</v>
      </c>
      <c r="E21" s="11">
        <v>2035</v>
      </c>
      <c r="F21" s="13">
        <v>0</v>
      </c>
      <c r="G21" s="12"/>
      <c r="H21" s="12"/>
      <c r="I21" s="12"/>
      <c r="K21" s="9">
        <f t="shared" si="1"/>
        <v>0</v>
      </c>
    </row>
    <row r="22" spans="1:11" x14ac:dyDescent="0.25">
      <c r="A22" s="11" t="s">
        <v>26</v>
      </c>
      <c r="B22" s="11" t="s">
        <v>12</v>
      </c>
      <c r="C22" s="11" t="s">
        <v>32</v>
      </c>
      <c r="D22" s="12">
        <v>1</v>
      </c>
      <c r="E22" s="11">
        <v>2036</v>
      </c>
      <c r="F22" s="13">
        <v>0</v>
      </c>
      <c r="G22" s="12"/>
      <c r="H22" s="12"/>
      <c r="I22" s="12"/>
      <c r="K22" s="9">
        <f t="shared" si="1"/>
        <v>0</v>
      </c>
    </row>
    <row r="23" spans="1:11" x14ac:dyDescent="0.25">
      <c r="A23" s="11" t="s">
        <v>26</v>
      </c>
      <c r="B23" s="11" t="s">
        <v>12</v>
      </c>
      <c r="C23" s="11" t="s">
        <v>32</v>
      </c>
      <c r="D23" s="12">
        <v>1</v>
      </c>
      <c r="E23" s="11">
        <v>2037</v>
      </c>
      <c r="F23" s="13">
        <v>0</v>
      </c>
      <c r="G23" s="12"/>
      <c r="H23" s="12"/>
      <c r="I23" s="12"/>
      <c r="K23" s="9">
        <f t="shared" si="1"/>
        <v>0</v>
      </c>
    </row>
    <row r="24" spans="1:11" x14ac:dyDescent="0.25">
      <c r="A24" s="11" t="s">
        <v>26</v>
      </c>
      <c r="B24" s="11" t="s">
        <v>12</v>
      </c>
      <c r="C24" s="11" t="s">
        <v>32</v>
      </c>
      <c r="D24" s="12">
        <v>1</v>
      </c>
      <c r="E24" s="11">
        <v>2038</v>
      </c>
      <c r="F24" s="13">
        <v>0</v>
      </c>
      <c r="G24" s="12"/>
      <c r="H24" s="12"/>
      <c r="I24" s="12"/>
      <c r="K24" s="9">
        <f t="shared" si="1"/>
        <v>0</v>
      </c>
    </row>
    <row r="25" spans="1:11" x14ac:dyDescent="0.25">
      <c r="A25" s="11" t="s">
        <v>26</v>
      </c>
      <c r="B25" s="11" t="s">
        <v>12</v>
      </c>
      <c r="C25" s="11" t="s">
        <v>32</v>
      </c>
      <c r="D25" s="12">
        <v>1</v>
      </c>
      <c r="E25" s="11">
        <v>2039</v>
      </c>
      <c r="F25" s="13">
        <v>0</v>
      </c>
      <c r="G25" s="12"/>
      <c r="H25" s="12"/>
      <c r="I25" s="12"/>
      <c r="K25" s="9">
        <f t="shared" si="1"/>
        <v>0</v>
      </c>
    </row>
    <row r="26" spans="1:11" x14ac:dyDescent="0.25">
      <c r="A26" s="11" t="s">
        <v>26</v>
      </c>
      <c r="B26" s="11" t="s">
        <v>12</v>
      </c>
      <c r="C26" s="11" t="s">
        <v>32</v>
      </c>
      <c r="D26" s="12">
        <v>1</v>
      </c>
      <c r="E26" s="11">
        <v>2040</v>
      </c>
      <c r="F26" s="13">
        <v>0</v>
      </c>
      <c r="G26" s="12"/>
      <c r="H26" s="12"/>
      <c r="I26" s="12"/>
      <c r="K26" s="9">
        <f t="shared" si="1"/>
        <v>0</v>
      </c>
    </row>
    <row r="27" spans="1:11" x14ac:dyDescent="0.25">
      <c r="A27" s="11" t="s">
        <v>26</v>
      </c>
      <c r="B27" s="11" t="s">
        <v>12</v>
      </c>
      <c r="C27" s="11" t="s">
        <v>32</v>
      </c>
      <c r="D27" s="12">
        <v>1</v>
      </c>
      <c r="E27" s="11">
        <v>2041</v>
      </c>
      <c r="F27" s="13">
        <v>0</v>
      </c>
      <c r="G27" s="12"/>
      <c r="H27" s="12"/>
      <c r="I27" s="12"/>
      <c r="K27" s="9">
        <f t="shared" si="1"/>
        <v>0</v>
      </c>
    </row>
    <row r="28" spans="1:11" x14ac:dyDescent="0.25">
      <c r="A28" s="11" t="s">
        <v>26</v>
      </c>
      <c r="B28" s="11" t="s">
        <v>12</v>
      </c>
      <c r="C28" s="11" t="s">
        <v>32</v>
      </c>
      <c r="D28" s="12">
        <v>1</v>
      </c>
      <c r="E28" s="11">
        <v>2042</v>
      </c>
      <c r="F28" s="13">
        <v>0</v>
      </c>
      <c r="G28" s="12"/>
      <c r="H28" s="12"/>
      <c r="I28" s="12"/>
      <c r="K28" s="9">
        <f t="shared" si="1"/>
        <v>0</v>
      </c>
    </row>
    <row r="29" spans="1:11" x14ac:dyDescent="0.25">
      <c r="A29" s="11" t="s">
        <v>26</v>
      </c>
      <c r="B29" s="11" t="s">
        <v>12</v>
      </c>
      <c r="C29" s="11" t="s">
        <v>32</v>
      </c>
      <c r="D29" s="12">
        <v>1</v>
      </c>
      <c r="E29" s="11">
        <v>2043</v>
      </c>
      <c r="F29" s="13">
        <v>0</v>
      </c>
      <c r="G29" s="12"/>
      <c r="H29" s="12"/>
      <c r="I29" s="12"/>
      <c r="K29" s="9">
        <f>G29-(G$11-G9)</f>
        <v>0</v>
      </c>
    </row>
    <row r="30" spans="1:11" x14ac:dyDescent="0.25">
      <c r="A30" s="11" t="s">
        <v>26</v>
      </c>
      <c r="B30" s="11" t="s">
        <v>12</v>
      </c>
      <c r="C30" s="11" t="s">
        <v>32</v>
      </c>
      <c r="D30" s="12">
        <v>1</v>
      </c>
      <c r="E30" s="11">
        <v>2044</v>
      </c>
      <c r="F30" s="13">
        <v>0</v>
      </c>
      <c r="G30" s="12"/>
      <c r="H30" s="12"/>
      <c r="I30" s="12"/>
      <c r="K30" s="9">
        <f>G30-(G$11-G10)</f>
        <v>0</v>
      </c>
    </row>
    <row r="31" spans="1:11" x14ac:dyDescent="0.25">
      <c r="A31" s="11" t="s">
        <v>26</v>
      </c>
      <c r="B31" s="11" t="s">
        <v>12</v>
      </c>
      <c r="C31" s="11" t="s">
        <v>32</v>
      </c>
      <c r="D31" s="12">
        <v>1</v>
      </c>
      <c r="E31" s="11">
        <v>2045</v>
      </c>
      <c r="F31" s="13">
        <v>0</v>
      </c>
      <c r="G31" s="12"/>
      <c r="H31" s="12"/>
      <c r="I31" s="12"/>
      <c r="K31" s="9">
        <f>G31</f>
        <v>0</v>
      </c>
    </row>
    <row r="33" spans="1:7" x14ac:dyDescent="0.25">
      <c r="A33" s="14" t="s">
        <v>6</v>
      </c>
      <c r="B33" s="14" t="s">
        <v>7</v>
      </c>
      <c r="C33" s="14" t="s">
        <v>8</v>
      </c>
      <c r="D33" s="14" t="s">
        <v>9</v>
      </c>
      <c r="E33" s="14" t="s">
        <v>10</v>
      </c>
      <c r="F33" s="14" t="s">
        <v>11</v>
      </c>
      <c r="G33" s="14" t="s">
        <v>25</v>
      </c>
    </row>
    <row r="34" spans="1:7" x14ac:dyDescent="0.25">
      <c r="A34" s="14" t="s">
        <v>26</v>
      </c>
      <c r="B34" s="14" t="s">
        <v>12</v>
      </c>
      <c r="C34" s="14" t="s">
        <v>31</v>
      </c>
      <c r="D34" s="15">
        <v>1</v>
      </c>
      <c r="E34" s="14">
        <v>2016</v>
      </c>
      <c r="F34" s="16">
        <v>0</v>
      </c>
      <c r="G34" s="15"/>
    </row>
    <row r="35" spans="1:7" x14ac:dyDescent="0.25">
      <c r="A35" s="14" t="s">
        <v>26</v>
      </c>
      <c r="B35" s="14" t="s">
        <v>12</v>
      </c>
      <c r="C35" s="14" t="s">
        <v>31</v>
      </c>
      <c r="D35" s="15">
        <v>1</v>
      </c>
      <c r="E35" s="14">
        <v>2017</v>
      </c>
      <c r="F35" s="16">
        <v>0</v>
      </c>
      <c r="G35" s="15"/>
    </row>
    <row r="36" spans="1:7" x14ac:dyDescent="0.25">
      <c r="A36" s="14" t="s">
        <v>26</v>
      </c>
      <c r="B36" s="14" t="s">
        <v>12</v>
      </c>
      <c r="C36" s="14" t="s">
        <v>31</v>
      </c>
      <c r="D36" s="15">
        <v>1</v>
      </c>
      <c r="E36" s="14">
        <v>2018</v>
      </c>
      <c r="F36" s="16">
        <v>0</v>
      </c>
      <c r="G36" s="15"/>
    </row>
    <row r="37" spans="1:7" x14ac:dyDescent="0.25">
      <c r="A37" s="14" t="s">
        <v>26</v>
      </c>
      <c r="B37" s="14" t="s">
        <v>12</v>
      </c>
      <c r="C37" s="14" t="s">
        <v>31</v>
      </c>
      <c r="D37" s="15">
        <v>1</v>
      </c>
      <c r="E37" s="14">
        <v>2019</v>
      </c>
      <c r="F37" s="16">
        <v>0</v>
      </c>
      <c r="G37" s="15"/>
    </row>
    <row r="38" spans="1:7" x14ac:dyDescent="0.25">
      <c r="A38" s="14" t="s">
        <v>26</v>
      </c>
      <c r="B38" s="14" t="s">
        <v>12</v>
      </c>
      <c r="C38" s="14" t="s">
        <v>31</v>
      </c>
      <c r="D38" s="15">
        <v>1</v>
      </c>
      <c r="E38" s="14">
        <v>2020</v>
      </c>
      <c r="F38" s="16">
        <v>0</v>
      </c>
      <c r="G38" s="15"/>
    </row>
    <row r="39" spans="1:7" x14ac:dyDescent="0.25">
      <c r="A39" s="14" t="s">
        <v>26</v>
      </c>
      <c r="B39" s="14" t="s">
        <v>12</v>
      </c>
      <c r="C39" s="14" t="s">
        <v>31</v>
      </c>
      <c r="D39" s="15">
        <v>1</v>
      </c>
      <c r="E39" s="14">
        <v>2021</v>
      </c>
      <c r="F39" s="16">
        <v>0</v>
      </c>
      <c r="G39" s="15"/>
    </row>
    <row r="40" spans="1:7" x14ac:dyDescent="0.25">
      <c r="A40" s="14" t="s">
        <v>26</v>
      </c>
      <c r="B40" s="14" t="s">
        <v>12</v>
      </c>
      <c r="C40" s="14" t="s">
        <v>31</v>
      </c>
      <c r="D40" s="15">
        <v>1</v>
      </c>
      <c r="E40" s="14">
        <v>2022</v>
      </c>
      <c r="F40" s="16">
        <v>0</v>
      </c>
      <c r="G40" s="15"/>
    </row>
    <row r="41" spans="1:7" x14ac:dyDescent="0.25">
      <c r="A41" s="14" t="s">
        <v>26</v>
      </c>
      <c r="B41" s="14" t="s">
        <v>12</v>
      </c>
      <c r="C41" s="14" t="s">
        <v>31</v>
      </c>
      <c r="D41" s="15">
        <v>1</v>
      </c>
      <c r="E41" s="14">
        <v>2023</v>
      </c>
      <c r="F41" s="16">
        <v>0</v>
      </c>
      <c r="G41" s="15"/>
    </row>
    <row r="42" spans="1:7" x14ac:dyDescent="0.25">
      <c r="A42" s="14" t="s">
        <v>26</v>
      </c>
      <c r="B42" s="14" t="s">
        <v>12</v>
      </c>
      <c r="C42" s="14" t="s">
        <v>31</v>
      </c>
      <c r="D42" s="15">
        <v>1</v>
      </c>
      <c r="E42" s="14">
        <v>2024</v>
      </c>
      <c r="F42" s="16">
        <v>0</v>
      </c>
      <c r="G42" s="15"/>
    </row>
    <row r="43" spans="1:7" x14ac:dyDescent="0.25">
      <c r="A43" s="14" t="s">
        <v>26</v>
      </c>
      <c r="B43" s="14" t="s">
        <v>12</v>
      </c>
      <c r="C43" s="14" t="s">
        <v>31</v>
      </c>
      <c r="D43" s="15">
        <v>1</v>
      </c>
      <c r="E43" s="14">
        <v>2025</v>
      </c>
      <c r="F43" s="16">
        <v>0</v>
      </c>
      <c r="G43" s="15"/>
    </row>
    <row r="44" spans="1:7" x14ac:dyDescent="0.25">
      <c r="A44" s="14" t="s">
        <v>26</v>
      </c>
      <c r="B44" s="14" t="s">
        <v>12</v>
      </c>
      <c r="C44" s="14" t="s">
        <v>31</v>
      </c>
      <c r="D44" s="15">
        <v>1</v>
      </c>
      <c r="E44" s="14">
        <v>2026</v>
      </c>
      <c r="F44" s="16">
        <v>0</v>
      </c>
      <c r="G44" s="15"/>
    </row>
    <row r="45" spans="1:7" x14ac:dyDescent="0.25">
      <c r="A45" s="14" t="s">
        <v>26</v>
      </c>
      <c r="B45" s="14" t="s">
        <v>12</v>
      </c>
      <c r="C45" s="14" t="s">
        <v>31</v>
      </c>
      <c r="D45" s="15">
        <v>1</v>
      </c>
      <c r="E45" s="14">
        <v>2027</v>
      </c>
      <c r="F45" s="16">
        <v>0</v>
      </c>
      <c r="G45" s="15"/>
    </row>
    <row r="46" spans="1:7" x14ac:dyDescent="0.25">
      <c r="A46" s="14" t="s">
        <v>26</v>
      </c>
      <c r="B46" s="14" t="s">
        <v>12</v>
      </c>
      <c r="C46" s="14" t="s">
        <v>31</v>
      </c>
      <c r="D46" s="15">
        <v>1</v>
      </c>
      <c r="E46" s="14">
        <v>2028</v>
      </c>
      <c r="F46" s="16">
        <v>0</v>
      </c>
      <c r="G46" s="15"/>
    </row>
    <row r="47" spans="1:7" x14ac:dyDescent="0.25">
      <c r="A47" s="14" t="s">
        <v>26</v>
      </c>
      <c r="B47" s="14" t="s">
        <v>12</v>
      </c>
      <c r="C47" s="14" t="s">
        <v>31</v>
      </c>
      <c r="D47" s="15">
        <v>1</v>
      </c>
      <c r="E47" s="14">
        <v>2029</v>
      </c>
      <c r="F47" s="16">
        <v>0</v>
      </c>
      <c r="G47" s="15"/>
    </row>
    <row r="48" spans="1:7" x14ac:dyDescent="0.25">
      <c r="A48" s="14" t="s">
        <v>26</v>
      </c>
      <c r="B48" s="14" t="s">
        <v>12</v>
      </c>
      <c r="C48" s="14" t="s">
        <v>31</v>
      </c>
      <c r="D48" s="15">
        <v>1</v>
      </c>
      <c r="E48" s="14">
        <v>2030</v>
      </c>
      <c r="F48" s="16">
        <v>0</v>
      </c>
      <c r="G48" s="15"/>
    </row>
    <row r="49" spans="1:7" x14ac:dyDescent="0.25">
      <c r="A49" s="14" t="s">
        <v>26</v>
      </c>
      <c r="B49" s="14" t="s">
        <v>12</v>
      </c>
      <c r="C49" s="14" t="s">
        <v>31</v>
      </c>
      <c r="D49" s="15">
        <v>1</v>
      </c>
      <c r="E49" s="14">
        <v>2031</v>
      </c>
      <c r="F49" s="16">
        <v>0</v>
      </c>
      <c r="G49" s="15"/>
    </row>
    <row r="50" spans="1:7" x14ac:dyDescent="0.25">
      <c r="A50" s="14" t="s">
        <v>26</v>
      </c>
      <c r="B50" s="14" t="s">
        <v>12</v>
      </c>
      <c r="C50" s="14" t="s">
        <v>31</v>
      </c>
      <c r="D50" s="15">
        <v>1</v>
      </c>
      <c r="E50" s="14">
        <v>2032</v>
      </c>
      <c r="F50" s="16">
        <v>0</v>
      </c>
      <c r="G50" s="15"/>
    </row>
    <row r="51" spans="1:7" x14ac:dyDescent="0.25">
      <c r="A51" s="14" t="s">
        <v>26</v>
      </c>
      <c r="B51" s="14" t="s">
        <v>12</v>
      </c>
      <c r="C51" s="14" t="s">
        <v>31</v>
      </c>
      <c r="D51" s="15">
        <v>1</v>
      </c>
      <c r="E51" s="14">
        <v>2033</v>
      </c>
      <c r="F51" s="16">
        <v>0</v>
      </c>
      <c r="G51" s="15"/>
    </row>
    <row r="52" spans="1:7" x14ac:dyDescent="0.25">
      <c r="A52" s="14" t="s">
        <v>26</v>
      </c>
      <c r="B52" s="14" t="s">
        <v>12</v>
      </c>
      <c r="C52" s="14" t="s">
        <v>31</v>
      </c>
      <c r="D52" s="15">
        <v>1</v>
      </c>
      <c r="E52" s="14">
        <v>2034</v>
      </c>
      <c r="F52" s="16">
        <v>0</v>
      </c>
      <c r="G52" s="15"/>
    </row>
    <row r="53" spans="1:7" x14ac:dyDescent="0.25">
      <c r="A53" s="14" t="s">
        <v>26</v>
      </c>
      <c r="B53" s="14" t="s">
        <v>12</v>
      </c>
      <c r="C53" s="14" t="s">
        <v>31</v>
      </c>
      <c r="D53" s="15">
        <v>1</v>
      </c>
      <c r="E53" s="14">
        <v>2035</v>
      </c>
      <c r="F53" s="16">
        <v>0</v>
      </c>
      <c r="G53" s="15"/>
    </row>
    <row r="54" spans="1:7" x14ac:dyDescent="0.25">
      <c r="A54" s="14" t="s">
        <v>26</v>
      </c>
      <c r="B54" s="14" t="s">
        <v>12</v>
      </c>
      <c r="C54" s="14" t="s">
        <v>31</v>
      </c>
      <c r="D54" s="15">
        <v>1</v>
      </c>
      <c r="E54" s="14">
        <v>2036</v>
      </c>
      <c r="F54" s="16">
        <v>0</v>
      </c>
      <c r="G54" s="15"/>
    </row>
    <row r="55" spans="1:7" x14ac:dyDescent="0.25">
      <c r="A55" s="14" t="s">
        <v>26</v>
      </c>
      <c r="B55" s="14" t="s">
        <v>12</v>
      </c>
      <c r="C55" s="14" t="s">
        <v>31</v>
      </c>
      <c r="D55" s="15">
        <v>1</v>
      </c>
      <c r="E55" s="14">
        <v>2037</v>
      </c>
      <c r="F55" s="16">
        <v>0</v>
      </c>
      <c r="G55" s="15"/>
    </row>
    <row r="56" spans="1:7" x14ac:dyDescent="0.25">
      <c r="A56" s="14" t="s">
        <v>26</v>
      </c>
      <c r="B56" s="14" t="s">
        <v>12</v>
      </c>
      <c r="C56" s="14" t="s">
        <v>31</v>
      </c>
      <c r="D56" s="15">
        <v>1</v>
      </c>
      <c r="E56" s="14">
        <v>2038</v>
      </c>
      <c r="F56" s="16">
        <v>0</v>
      </c>
      <c r="G56" s="15"/>
    </row>
    <row r="57" spans="1:7" x14ac:dyDescent="0.25">
      <c r="A57" s="14" t="s">
        <v>26</v>
      </c>
      <c r="B57" s="14" t="s">
        <v>12</v>
      </c>
      <c r="C57" s="14" t="s">
        <v>31</v>
      </c>
      <c r="D57" s="15">
        <v>1</v>
      </c>
      <c r="E57" s="14">
        <v>2039</v>
      </c>
      <c r="F57" s="16">
        <v>0</v>
      </c>
      <c r="G57" s="15"/>
    </row>
    <row r="58" spans="1:7" x14ac:dyDescent="0.25">
      <c r="A58" s="14" t="s">
        <v>26</v>
      </c>
      <c r="B58" s="14" t="s">
        <v>12</v>
      </c>
      <c r="C58" s="14" t="s">
        <v>31</v>
      </c>
      <c r="D58" s="15">
        <v>1</v>
      </c>
      <c r="E58" s="14">
        <v>2040</v>
      </c>
      <c r="F58" s="16">
        <v>0</v>
      </c>
      <c r="G58" s="15"/>
    </row>
    <row r="59" spans="1:7" x14ac:dyDescent="0.25">
      <c r="A59" s="14" t="s">
        <v>26</v>
      </c>
      <c r="B59" s="14" t="s">
        <v>12</v>
      </c>
      <c r="C59" s="14" t="s">
        <v>31</v>
      </c>
      <c r="D59" s="15">
        <v>1</v>
      </c>
      <c r="E59" s="14">
        <v>2041</v>
      </c>
      <c r="F59" s="16">
        <v>0</v>
      </c>
      <c r="G59" s="15"/>
    </row>
    <row r="60" spans="1:7" x14ac:dyDescent="0.25">
      <c r="A60" s="14" t="s">
        <v>26</v>
      </c>
      <c r="B60" s="14" t="s">
        <v>12</v>
      </c>
      <c r="C60" s="14" t="s">
        <v>31</v>
      </c>
      <c r="D60" s="15">
        <v>1</v>
      </c>
      <c r="E60" s="14">
        <v>2042</v>
      </c>
      <c r="F60" s="16">
        <v>0</v>
      </c>
      <c r="G60" s="15"/>
    </row>
    <row r="61" spans="1:7" x14ac:dyDescent="0.25">
      <c r="A61" s="14" t="s">
        <v>26</v>
      </c>
      <c r="B61" s="14" t="s">
        <v>12</v>
      </c>
      <c r="C61" s="14" t="s">
        <v>31</v>
      </c>
      <c r="D61" s="15">
        <v>1</v>
      </c>
      <c r="E61" s="14">
        <v>2043</v>
      </c>
      <c r="F61" s="16">
        <v>0</v>
      </c>
      <c r="G61" s="15"/>
    </row>
    <row r="62" spans="1:7" x14ac:dyDescent="0.25">
      <c r="A62" s="14" t="s">
        <v>26</v>
      </c>
      <c r="B62" s="14" t="s">
        <v>12</v>
      </c>
      <c r="C62" s="14" t="s">
        <v>31</v>
      </c>
      <c r="D62" s="15">
        <v>1</v>
      </c>
      <c r="E62" s="14">
        <v>2044</v>
      </c>
      <c r="F62" s="16">
        <v>0</v>
      </c>
      <c r="G62" s="15"/>
    </row>
    <row r="63" spans="1:7" x14ac:dyDescent="0.25">
      <c r="A63" s="14" t="s">
        <v>26</v>
      </c>
      <c r="B63" s="14" t="s">
        <v>12</v>
      </c>
      <c r="C63" s="14" t="s">
        <v>31</v>
      </c>
      <c r="D63" s="15">
        <v>1</v>
      </c>
      <c r="E63" s="14">
        <v>2045</v>
      </c>
      <c r="F63" s="16">
        <v>0</v>
      </c>
      <c r="G63" s="15"/>
    </row>
    <row r="65" spans="1:7" x14ac:dyDescent="0.25">
      <c r="A65" s="14"/>
      <c r="B65" s="14"/>
      <c r="C65" s="14" t="s">
        <v>29</v>
      </c>
      <c r="D65" s="14"/>
      <c r="E65" s="14" t="s">
        <v>10</v>
      </c>
      <c r="F65" s="14"/>
      <c r="G65" s="14" t="s">
        <v>25</v>
      </c>
    </row>
    <row r="66" spans="1:7" x14ac:dyDescent="0.25">
      <c r="A66" s="14"/>
      <c r="B66" s="14"/>
      <c r="C66" s="14"/>
      <c r="D66" s="15"/>
      <c r="E66" s="14">
        <v>2016</v>
      </c>
      <c r="F66" s="16"/>
      <c r="G66" s="15">
        <f>G34-K2</f>
        <v>0</v>
      </c>
    </row>
    <row r="67" spans="1:7" x14ac:dyDescent="0.25">
      <c r="A67" s="14"/>
      <c r="B67" s="14"/>
      <c r="C67" s="14"/>
      <c r="D67" s="15"/>
      <c r="E67" s="14">
        <v>2017</v>
      </c>
      <c r="F67" s="16"/>
      <c r="G67" s="15">
        <f t="shared" ref="G67:G95" si="2">G35-K3</f>
        <v>0</v>
      </c>
    </row>
    <row r="68" spans="1:7" x14ac:dyDescent="0.25">
      <c r="A68" s="14"/>
      <c r="B68" s="14"/>
      <c r="C68" s="14"/>
      <c r="D68" s="15"/>
      <c r="E68" s="14">
        <v>2018</v>
      </c>
      <c r="F68" s="16"/>
      <c r="G68" s="15">
        <f t="shared" si="2"/>
        <v>0</v>
      </c>
    </row>
    <row r="69" spans="1:7" x14ac:dyDescent="0.25">
      <c r="A69" s="14"/>
      <c r="B69" s="14"/>
      <c r="C69" s="14"/>
      <c r="D69" s="15"/>
      <c r="E69" s="14">
        <v>2019</v>
      </c>
      <c r="F69" s="16"/>
      <c r="G69" s="15">
        <f t="shared" si="2"/>
        <v>0</v>
      </c>
    </row>
    <row r="70" spans="1:7" x14ac:dyDescent="0.25">
      <c r="A70" s="14"/>
      <c r="B70" s="14"/>
      <c r="C70" s="14"/>
      <c r="D70" s="15"/>
      <c r="E70" s="14">
        <v>2020</v>
      </c>
      <c r="F70" s="16"/>
      <c r="G70" s="15">
        <f t="shared" si="2"/>
        <v>0</v>
      </c>
    </row>
    <row r="71" spans="1:7" x14ac:dyDescent="0.25">
      <c r="A71" s="14"/>
      <c r="B71" s="14"/>
      <c r="C71" s="14"/>
      <c r="D71" s="15"/>
      <c r="E71" s="14">
        <v>2021</v>
      </c>
      <c r="F71" s="16"/>
      <c r="G71" s="15">
        <f t="shared" si="2"/>
        <v>0</v>
      </c>
    </row>
    <row r="72" spans="1:7" x14ac:dyDescent="0.25">
      <c r="A72" s="14"/>
      <c r="B72" s="14"/>
      <c r="C72" s="14"/>
      <c r="D72" s="15"/>
      <c r="E72" s="14">
        <v>2022</v>
      </c>
      <c r="F72" s="16"/>
      <c r="G72" s="15">
        <f t="shared" si="2"/>
        <v>0</v>
      </c>
    </row>
    <row r="73" spans="1:7" x14ac:dyDescent="0.25">
      <c r="A73" s="14"/>
      <c r="B73" s="14"/>
      <c r="C73" s="14"/>
      <c r="D73" s="15"/>
      <c r="E73" s="14">
        <v>2023</v>
      </c>
      <c r="F73" s="16"/>
      <c r="G73" s="15">
        <f t="shared" si="2"/>
        <v>0</v>
      </c>
    </row>
    <row r="74" spans="1:7" x14ac:dyDescent="0.25">
      <c r="A74" s="14"/>
      <c r="B74" s="14"/>
      <c r="C74" s="14"/>
      <c r="D74" s="15"/>
      <c r="E74" s="14">
        <v>2024</v>
      </c>
      <c r="F74" s="16"/>
      <c r="G74" s="15">
        <f t="shared" si="2"/>
        <v>0</v>
      </c>
    </row>
    <row r="75" spans="1:7" x14ac:dyDescent="0.25">
      <c r="A75" s="14"/>
      <c r="B75" s="14"/>
      <c r="C75" s="14"/>
      <c r="D75" s="15"/>
      <c r="E75" s="14">
        <v>2025</v>
      </c>
      <c r="F75" s="16"/>
      <c r="G75" s="15">
        <f t="shared" si="2"/>
        <v>0</v>
      </c>
    </row>
    <row r="76" spans="1:7" x14ac:dyDescent="0.25">
      <c r="A76" s="14"/>
      <c r="B76" s="14"/>
      <c r="C76" s="14"/>
      <c r="D76" s="15"/>
      <c r="E76" s="14">
        <v>2026</v>
      </c>
      <c r="F76" s="16"/>
      <c r="G76" s="15">
        <f t="shared" si="2"/>
        <v>0</v>
      </c>
    </row>
    <row r="77" spans="1:7" x14ac:dyDescent="0.25">
      <c r="A77" s="14"/>
      <c r="B77" s="14"/>
      <c r="C77" s="14"/>
      <c r="D77" s="15"/>
      <c r="E77" s="14">
        <v>2027</v>
      </c>
      <c r="F77" s="16"/>
      <c r="G77" s="15">
        <f t="shared" si="2"/>
        <v>0</v>
      </c>
    </row>
    <row r="78" spans="1:7" x14ac:dyDescent="0.25">
      <c r="A78" s="14"/>
      <c r="B78" s="14"/>
      <c r="C78" s="14"/>
      <c r="D78" s="15"/>
      <c r="E78" s="14">
        <v>2028</v>
      </c>
      <c r="F78" s="16"/>
      <c r="G78" s="15">
        <f t="shared" si="2"/>
        <v>0</v>
      </c>
    </row>
    <row r="79" spans="1:7" x14ac:dyDescent="0.25">
      <c r="A79" s="14"/>
      <c r="B79" s="14"/>
      <c r="C79" s="14"/>
      <c r="D79" s="15"/>
      <c r="E79" s="14">
        <v>2029</v>
      </c>
      <c r="F79" s="16"/>
      <c r="G79" s="15">
        <f t="shared" si="2"/>
        <v>0</v>
      </c>
    </row>
    <row r="80" spans="1:7" x14ac:dyDescent="0.25">
      <c r="A80" s="14"/>
      <c r="B80" s="14"/>
      <c r="C80" s="14"/>
      <c r="D80" s="15"/>
      <c r="E80" s="14">
        <v>2030</v>
      </c>
      <c r="F80" s="16"/>
      <c r="G80" s="15">
        <f t="shared" si="2"/>
        <v>0</v>
      </c>
    </row>
    <row r="81" spans="1:7" x14ac:dyDescent="0.25">
      <c r="A81" s="14"/>
      <c r="B81" s="14"/>
      <c r="C81" s="14"/>
      <c r="D81" s="15"/>
      <c r="E81" s="14">
        <v>2031</v>
      </c>
      <c r="F81" s="16"/>
      <c r="G81" s="15">
        <f t="shared" si="2"/>
        <v>0</v>
      </c>
    </row>
    <row r="82" spans="1:7" x14ac:dyDescent="0.25">
      <c r="A82" s="14"/>
      <c r="B82" s="14"/>
      <c r="C82" s="14"/>
      <c r="D82" s="15"/>
      <c r="E82" s="14">
        <v>2032</v>
      </c>
      <c r="F82" s="16"/>
      <c r="G82" s="15">
        <f t="shared" si="2"/>
        <v>0</v>
      </c>
    </row>
    <row r="83" spans="1:7" x14ac:dyDescent="0.25">
      <c r="A83" s="14"/>
      <c r="B83" s="14"/>
      <c r="C83" s="14"/>
      <c r="D83" s="15"/>
      <c r="E83" s="14">
        <v>2033</v>
      </c>
      <c r="F83" s="16"/>
      <c r="G83" s="15">
        <f t="shared" si="2"/>
        <v>0</v>
      </c>
    </row>
    <row r="84" spans="1:7" x14ac:dyDescent="0.25">
      <c r="A84" s="14"/>
      <c r="B84" s="14"/>
      <c r="C84" s="14"/>
      <c r="D84" s="15"/>
      <c r="E84" s="14">
        <v>2034</v>
      </c>
      <c r="F84" s="16"/>
      <c r="G84" s="15">
        <f t="shared" si="2"/>
        <v>0</v>
      </c>
    </row>
    <row r="85" spans="1:7" x14ac:dyDescent="0.25">
      <c r="A85" s="14"/>
      <c r="B85" s="14"/>
      <c r="C85" s="14"/>
      <c r="D85" s="15"/>
      <c r="E85" s="14">
        <v>2035</v>
      </c>
      <c r="F85" s="16"/>
      <c r="G85" s="15">
        <f t="shared" si="2"/>
        <v>0</v>
      </c>
    </row>
    <row r="86" spans="1:7" x14ac:dyDescent="0.25">
      <c r="A86" s="14"/>
      <c r="B86" s="14"/>
      <c r="C86" s="14"/>
      <c r="D86" s="15"/>
      <c r="E86" s="14">
        <v>2036</v>
      </c>
      <c r="F86" s="16"/>
      <c r="G86" s="15">
        <f t="shared" si="2"/>
        <v>0</v>
      </c>
    </row>
    <row r="87" spans="1:7" x14ac:dyDescent="0.25">
      <c r="A87" s="14"/>
      <c r="B87" s="14"/>
      <c r="C87" s="14"/>
      <c r="D87" s="15"/>
      <c r="E87" s="14">
        <v>2037</v>
      </c>
      <c r="F87" s="16"/>
      <c r="G87" s="15">
        <f t="shared" si="2"/>
        <v>0</v>
      </c>
    </row>
    <row r="88" spans="1:7" x14ac:dyDescent="0.25">
      <c r="A88" s="14"/>
      <c r="B88" s="14"/>
      <c r="C88" s="14"/>
      <c r="D88" s="15"/>
      <c r="E88" s="14">
        <v>2038</v>
      </c>
      <c r="F88" s="16"/>
      <c r="G88" s="15">
        <f t="shared" si="2"/>
        <v>0</v>
      </c>
    </row>
    <row r="89" spans="1:7" x14ac:dyDescent="0.25">
      <c r="A89" s="14"/>
      <c r="B89" s="14"/>
      <c r="C89" s="14"/>
      <c r="D89" s="15"/>
      <c r="E89" s="14">
        <v>2039</v>
      </c>
      <c r="F89" s="16"/>
      <c r="G89" s="15">
        <f t="shared" si="2"/>
        <v>0</v>
      </c>
    </row>
    <row r="90" spans="1:7" x14ac:dyDescent="0.25">
      <c r="A90" s="14"/>
      <c r="B90" s="14"/>
      <c r="C90" s="14"/>
      <c r="D90" s="15"/>
      <c r="E90" s="14">
        <v>2040</v>
      </c>
      <c r="F90" s="16"/>
      <c r="G90" s="15">
        <f t="shared" si="2"/>
        <v>0</v>
      </c>
    </row>
    <row r="91" spans="1:7" x14ac:dyDescent="0.25">
      <c r="A91" s="14"/>
      <c r="B91" s="14"/>
      <c r="C91" s="14"/>
      <c r="D91" s="15"/>
      <c r="E91" s="14">
        <v>2041</v>
      </c>
      <c r="F91" s="16"/>
      <c r="G91" s="15">
        <f t="shared" si="2"/>
        <v>0</v>
      </c>
    </row>
    <row r="92" spans="1:7" x14ac:dyDescent="0.25">
      <c r="A92" s="14"/>
      <c r="B92" s="14"/>
      <c r="C92" s="14"/>
      <c r="D92" s="15"/>
      <c r="E92" s="14">
        <v>2042</v>
      </c>
      <c r="F92" s="16"/>
      <c r="G92" s="15">
        <f t="shared" si="2"/>
        <v>0</v>
      </c>
    </row>
    <row r="93" spans="1:7" x14ac:dyDescent="0.25">
      <c r="A93" s="14"/>
      <c r="B93" s="14"/>
      <c r="C93" s="14"/>
      <c r="D93" s="15"/>
      <c r="E93" s="14">
        <v>2043</v>
      </c>
      <c r="F93" s="16"/>
      <c r="G93" s="15">
        <f t="shared" si="2"/>
        <v>0</v>
      </c>
    </row>
    <row r="94" spans="1:7" x14ac:dyDescent="0.25">
      <c r="A94" s="14"/>
      <c r="B94" s="14"/>
      <c r="C94" s="14"/>
      <c r="D94" s="15"/>
      <c r="E94" s="14">
        <v>2044</v>
      </c>
      <c r="F94" s="16"/>
      <c r="G94" s="15">
        <f t="shared" si="2"/>
        <v>0</v>
      </c>
    </row>
    <row r="95" spans="1:7" x14ac:dyDescent="0.25">
      <c r="A95" s="14"/>
      <c r="B95" s="14"/>
      <c r="C95" s="14"/>
      <c r="D95" s="15"/>
      <c r="E95" s="14">
        <v>2045</v>
      </c>
      <c r="F95" s="16"/>
      <c r="G95" s="15">
        <f t="shared" si="2"/>
        <v>0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autoSelectedSuggestion">
  <element uid="50c31824-0780-4910-87d1-eaaffd182d42" value=""/>
  <element uid="c64218ab-b8d1-40b6-a478-cb8be1e10ecc" value=""/>
</sisl>
</file>

<file path=customXml/itemProps1.xml><?xml version="1.0" encoding="utf-8"?>
<ds:datastoreItem xmlns:ds="http://schemas.openxmlformats.org/officeDocument/2006/customXml" ds:itemID="{DD50545F-C071-42E2-9F2C-3D9BC0EAB2A8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Capacity Position</vt:lpstr>
      <vt:lpstr>Additions Data</vt:lpstr>
      <vt:lpstr>Net Profitability</vt:lpstr>
      <vt:lpstr>Wind Net Profit</vt:lpstr>
      <vt:lpstr>Sheet1</vt:lpstr>
      <vt:lpstr>'Capacity Position'!Print_Area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Becker</dc:creator>
  <cp:keywords/>
  <cp:lastModifiedBy>s290792</cp:lastModifiedBy>
  <cp:lastPrinted>2018-03-28T13:35:49Z</cp:lastPrinted>
  <dcterms:created xsi:type="dcterms:W3CDTF">2014-01-27T16:42:03Z</dcterms:created>
  <dcterms:modified xsi:type="dcterms:W3CDTF">2020-05-21T12:49:15Z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72325aa5-07d1-4260-b824-f4ab2ffb6f69</vt:lpwstr>
  </property>
  <property fmtid="{D5CDD505-2E9C-101B-9397-08002B2CF9AE}" pid="3" name="bjSaver">
    <vt:lpwstr>TcbvLi4e86fzy7tBpGOiJMJb99tIFtN+</vt:lpwstr>
  </property>
  <property fmtid="{D5CDD505-2E9C-101B-9397-08002B2CF9AE}" pid="4" name="bjDocumentSecurityLabel">
    <vt:lpwstr>AEP Internal</vt:lpwstr>
  </property>
  <property fmtid="{D5CDD505-2E9C-101B-9397-08002B2CF9AE}" pid="5" name="bjDocumentLabelXML">
    <vt:lpwstr>&lt;?xml version="1.0" encoding="us-ascii"?&gt;&lt;sisl xmlns:xsi="http://www.w3.org/2001/XMLSchema-instance" xmlns:xsd="http://www.w3.org/2001/XMLSchema" sislVersion="0" policy="e9c0b8d7-bdb4-4fd3-b62a-f50327aaefce" origin="autoSelectedSuggestion" xmlns="http://w</vt:lpwstr>
  </property>
  <property fmtid="{D5CDD505-2E9C-101B-9397-08002B2CF9AE}" pid="6" name="bjDocumentLabelXML-0">
    <vt:lpwstr>ww.boldonjames.com/2008/01/sie/internal/label"&gt;&lt;element uid="50c31824-0780-4910-87d1-eaaffd182d42" value="" /&gt;&lt;element uid="c64218ab-b8d1-40b6-a478-cb8be1e10ecc" value="" /&gt;&lt;/sisl&gt;</vt:lpwstr>
  </property>
  <property fmtid="{D5CDD505-2E9C-101B-9397-08002B2CF9AE}" pid="7" name="Visual Markings Removed">
    <vt:lpwstr>No</vt:lpwstr>
  </property>
</Properties>
</file>