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/>
  </bookViews>
  <sheets>
    <sheet name="battery storage est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ScreenCrv" hidden="1">[1]screeningcurves!$F$16:$F$23</definedName>
    <definedName name="__123Graph_BScreenCrv" hidden="1">[1]screeningcurves!$G$16:$G$23</definedName>
    <definedName name="__123Graph_CScreenCrv" hidden="1">[1]screeningcurves!$K$19:$K$23</definedName>
    <definedName name="_Order1" hidden="1">255</definedName>
    <definedName name="_Order2" hidden="1">255</definedName>
    <definedName name="AnnualInflationFactors">[2]Inflation_Factors!$F$2:$I$42</definedName>
    <definedName name="AvailFactor">'[3]Generator Data'!$D$8</definedName>
    <definedName name="BaseYear">[2]Inflation_Factors!$M$2</definedName>
    <definedName name="CaseName">[2]Inflation_Factors!$M$3</definedName>
    <definedName name="cc">#REF!</definedName>
    <definedName name="CO2AllowanceCost">'[3]Simulation Data'!$G$11</definedName>
    <definedName name="CO2Rate">'[3]Generator Data'!$W$8</definedName>
    <definedName name="DiscountRate">'[4]Simulation Data'!$G$6</definedName>
    <definedName name="EI_ZonesToInclude">#REF!</definedName>
    <definedName name="FirstAnalysisYear">'[4]Simulation Data'!$G$2</definedName>
    <definedName name="FirstYearCostEst">'[4]Simulation Data'!$G$1</definedName>
    <definedName name="FixedOMkW">'[3]Generator Data'!$AK$8</definedName>
    <definedName name="ForcedCapacityFactor">'[3]Simulation Data'!$E$13</definedName>
    <definedName name="FU">#REF!</definedName>
    <definedName name="Fuel_Labels">[2]XML_Export!$T$2</definedName>
    <definedName name="FullLoadHeatRate">'[3]Generator Data'!$J$8</definedName>
    <definedName name="GenCarryingChargeRate">'[4]Simulation Data'!$G$7</definedName>
    <definedName name="GenEsc">'[4]Simulation Data'!$G$4</definedName>
    <definedName name="GHG_Price_Grid">[2]Emissions!$A$197:$N$236</definedName>
    <definedName name="HELPMEFINGFORMS">#REF!</definedName>
    <definedName name="ICAPISO">'[3]Generator Data'!$M$8</definedName>
    <definedName name="InflationFactors">[2]Inflation_Factors!$G$3</definedName>
    <definedName name="InstalledCapCost">'[3]Generator Data'!$Z$8</definedName>
    <definedName name="InstalledCapCostDeflated">'[3]Generator Data'!$AD$8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FG_Tech">#REF!</definedName>
    <definedName name="LU_Cap_Factor">#REF!</definedName>
    <definedName name="LU_Unit">#REF!</definedName>
    <definedName name="LU_Year">#REF!</definedName>
    <definedName name="LU_Yr">#REF!</definedName>
    <definedName name="MonthlyInflationFactors">[2]Inflation_Factors!$B$2:$D$434</definedName>
    <definedName name="NOxAllowanceCost">'[3]Simulation Data'!$G$10</definedName>
    <definedName name="NOxAnnual_AEP_Price_Grid">[2]Emissions!$A$144:$N$160</definedName>
    <definedName name="NOxAnnual_Price_Grid">[2]Emissions!$A$125:$N$141</definedName>
    <definedName name="NOxRate">'[3]Generator Data'!$V$8</definedName>
    <definedName name="NOxSummer_Price_Grid">[2]Emissions!$A$104:$N$122</definedName>
    <definedName name="OM_TransEsc">'[4]Simulation Data'!$G$5</definedName>
    <definedName name="PresentValueYear">'[4]Simulation Data'!$G$3</definedName>
    <definedName name="Prices_EI">#REF!</definedName>
    <definedName name="Prices_ERCOT">#REF!</definedName>
    <definedName name="Prices_WECC">#REF!</definedName>
    <definedName name="_xlnm.Print_Area" localSheetId="0">'battery storage est'!#REF!</definedName>
    <definedName name="rty">'[3]Simulation Data'!$G$3</definedName>
    <definedName name="SO2AllowanceCost">'[3]Simulation Data'!$G$9</definedName>
    <definedName name="SO2Rate">'[3]Generator Data'!$U$8</definedName>
    <definedName name="TransCapCost">'[3]Generator Data'!$AA$8</definedName>
    <definedName name="TransCapCostDeflated">'[3]Generator Data'!$AE$8</definedName>
    <definedName name="TransCarryingChargeRate">'[4]Simulation Data'!$G$8</definedName>
    <definedName name="VariableOM">'[3]Generator Data'!$AI$8</definedName>
  </definedNames>
  <calcPr calcId="162913"/>
</workbook>
</file>

<file path=xl/calcChain.xml><?xml version="1.0" encoding="utf-8"?>
<calcChain xmlns="http://schemas.openxmlformats.org/spreadsheetml/2006/main">
  <c r="C6" i="1" l="1"/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D6" i="1"/>
  <c r="E6" i="1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B7" i="1" l="1"/>
  <c r="B8" i="1" l="1"/>
  <c r="D7" i="1"/>
  <c r="E7" i="1" s="1"/>
  <c r="D8" i="1" l="1"/>
  <c r="E8" i="1" s="1"/>
  <c r="B9" i="1"/>
  <c r="B10" i="1" l="1"/>
  <c r="D9" i="1"/>
  <c r="E9" i="1" s="1"/>
  <c r="D10" i="1" l="1"/>
  <c r="E10" i="1" s="1"/>
  <c r="B11" i="1"/>
  <c r="B12" i="1" l="1"/>
  <c r="D11" i="1"/>
  <c r="E11" i="1" s="1"/>
  <c r="B13" i="1" l="1"/>
  <c r="D12" i="1"/>
  <c r="E12" i="1" s="1"/>
  <c r="B14" i="1" l="1"/>
  <c r="D13" i="1"/>
  <c r="E13" i="1" s="1"/>
  <c r="B15" i="1" l="1"/>
  <c r="D14" i="1"/>
  <c r="E14" i="1" s="1"/>
  <c r="B16" i="1" l="1"/>
  <c r="D15" i="1"/>
  <c r="E15" i="1" s="1"/>
  <c r="D16" i="1" l="1"/>
  <c r="E16" i="1" s="1"/>
  <c r="B17" i="1"/>
  <c r="B18" i="1" l="1"/>
  <c r="D17" i="1"/>
  <c r="E17" i="1" s="1"/>
  <c r="B19" i="1" l="1"/>
  <c r="D18" i="1"/>
  <c r="E18" i="1" s="1"/>
  <c r="B20" i="1" l="1"/>
  <c r="D19" i="1"/>
  <c r="E19" i="1" s="1"/>
  <c r="D20" i="1" l="1"/>
  <c r="E20" i="1" s="1"/>
  <c r="B21" i="1"/>
  <c r="B22" i="1" l="1"/>
  <c r="D21" i="1"/>
  <c r="E21" i="1" s="1"/>
  <c r="D22" i="1" l="1"/>
  <c r="E22" i="1" s="1"/>
  <c r="B23" i="1"/>
  <c r="B24" i="1" l="1"/>
  <c r="D23" i="1"/>
  <c r="E23" i="1" s="1"/>
  <c r="B25" i="1" l="1"/>
  <c r="D24" i="1"/>
  <c r="E24" i="1" s="1"/>
  <c r="B26" i="1" l="1"/>
  <c r="D25" i="1"/>
  <c r="E25" i="1" s="1"/>
  <c r="D26" i="1" l="1"/>
  <c r="E26" i="1" s="1"/>
  <c r="B27" i="1"/>
  <c r="B28" i="1" l="1"/>
  <c r="D27" i="1"/>
  <c r="E27" i="1" s="1"/>
  <c r="D28" i="1" l="1"/>
  <c r="E28" i="1" s="1"/>
  <c r="B29" i="1"/>
  <c r="B30" i="1" l="1"/>
  <c r="D29" i="1"/>
  <c r="E29" i="1" s="1"/>
  <c r="B31" i="1" l="1"/>
  <c r="D30" i="1"/>
  <c r="E30" i="1" s="1"/>
  <c r="B32" i="1" l="1"/>
  <c r="D31" i="1"/>
  <c r="E31" i="1" s="1"/>
  <c r="D32" i="1" l="1"/>
  <c r="E32" i="1" s="1"/>
  <c r="B33" i="1"/>
  <c r="B34" i="1" l="1"/>
  <c r="D33" i="1"/>
  <c r="E33" i="1" s="1"/>
  <c r="D34" i="1" l="1"/>
  <c r="E34" i="1" s="1"/>
  <c r="B35" i="1"/>
  <c r="B36" i="1" l="1"/>
  <c r="D36" i="1" s="1"/>
  <c r="E36" i="1" s="1"/>
  <c r="D35" i="1"/>
  <c r="E35" i="1" s="1"/>
  <c r="M35" i="1"/>
</calcChain>
</file>

<file path=xl/comments1.xml><?xml version="1.0" encoding="utf-8"?>
<comments xmlns="http://schemas.openxmlformats.org/spreadsheetml/2006/main">
  <authors>
    <author>dtso762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dtso762:</t>
        </r>
        <r>
          <rPr>
            <sz val="9"/>
            <color indexed="81"/>
            <rFont val="Tahoma"/>
            <family val="2"/>
          </rPr>
          <t xml:space="preserve">
From 9/4/2018 Update</t>
        </r>
      </text>
    </comment>
  </commentList>
</comments>
</file>

<file path=xl/sharedStrings.xml><?xml version="1.0" encoding="utf-8"?>
<sst xmlns="http://schemas.openxmlformats.org/spreadsheetml/2006/main" count="16" uniqueCount="16">
  <si>
    <t>Inflation Factor</t>
  </si>
  <si>
    <t>MW</t>
  </si>
  <si>
    <t>MWh</t>
  </si>
  <si>
    <t>Battery System</t>
  </si>
  <si>
    <t>$/kWh</t>
  </si>
  <si>
    <t>BOP$/kWh</t>
  </si>
  <si>
    <t>Total-$/kWh</t>
  </si>
  <si>
    <t>T-$/kW</t>
  </si>
  <si>
    <t>Index</t>
  </si>
  <si>
    <t>BNEF Installed Cost ($/kWh)</t>
  </si>
  <si>
    <t>2018 Real</t>
  </si>
  <si>
    <t>$ Nominal</t>
  </si>
  <si>
    <t>Update: 10/22/2018 - Tesla/BNEF</t>
  </si>
  <si>
    <t>Fixed O&amp;M ($/kW-yr)</t>
  </si>
  <si>
    <t>Round Trip Efficiency:</t>
  </si>
  <si>
    <t>AEP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</si>
</sst>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0.0"/>
    <numFmt numFmtId="167" formatCode="#,##0.0"/>
    <numFmt numFmtId="168" formatCode="_-* #,##0.00_-;\-* #,##0.00_-;_-* &quot;-&quot;??_-;_-@_-"/>
    <numFmt numFmtId="169" formatCode="mmmm\ d\,\ yyyy"/>
    <numFmt numFmtId="170" formatCode="0.0%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2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3" fontId="1" fillId="0" borderId="0" applyFill="0" applyBorder="0" applyAlignment="0" applyProtection="0"/>
    <xf numFmtId="0" fontId="4" fillId="0" borderId="0"/>
    <xf numFmtId="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7" applyNumberFormat="0" applyFill="0" applyAlignment="0" applyProtection="0"/>
    <xf numFmtId="169" fontId="1" fillId="0" borderId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4" fontId="9" fillId="0" borderId="0" applyFont="0" applyFill="0" applyBorder="0" applyAlignment="0" applyProtection="0"/>
    <xf numFmtId="0" fontId="10" fillId="0" borderId="1">
      <alignment horizontal="center"/>
    </xf>
    <xf numFmtId="0" fontId="2" fillId="0" borderId="0" applyNumberFormat="0" applyFill="0" applyBorder="0" applyAlignment="0" applyProtection="0"/>
    <xf numFmtId="2" fontId="1" fillId="0" borderId="0" applyFont="0" applyFill="0" applyBorder="0" applyProtection="0">
      <alignment horizontal="right"/>
    </xf>
    <xf numFmtId="0" fontId="2" fillId="0" borderId="0" applyNumberFormat="0" applyFill="0" applyBorder="0" applyProtection="0">
      <alignment horizontal="right"/>
    </xf>
    <xf numFmtId="0" fontId="1" fillId="0" borderId="2" applyNumberFormat="0" applyFill="0" applyAlignment="0" applyProtection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10" fontId="0" fillId="0" borderId="4" xfId="432" applyNumberFormat="1" applyFont="1" applyFill="1" applyBorder="1"/>
    <xf numFmtId="43" fontId="0" fillId="0" borderId="0" xfId="0" applyNumberFormat="1"/>
    <xf numFmtId="165" fontId="0" fillId="0" borderId="0" xfId="0" applyNumberFormat="1"/>
    <xf numFmtId="166" fontId="0" fillId="0" borderId="0" xfId="0" applyNumberFormat="1"/>
    <xf numFmtId="10" fontId="0" fillId="0" borderId="6" xfId="432" applyNumberFormat="1" applyFont="1" applyFill="1" applyBorder="1"/>
    <xf numFmtId="2" fontId="2" fillId="2" borderId="3" xfId="246" applyNumberFormat="1" applyFont="1" applyFill="1" applyBorder="1" applyAlignment="1">
      <alignment horizontal="center" vertical="center" wrapText="1"/>
    </xf>
    <xf numFmtId="2" fontId="2" fillId="2" borderId="4" xfId="246" applyNumberFormat="1" applyFont="1" applyFill="1" applyBorder="1" applyAlignment="1">
      <alignment horizontal="center" vertical="center" wrapText="1"/>
    </xf>
    <xf numFmtId="170" fontId="0" fillId="0" borderId="0" xfId="431" applyNumberFormat="1" applyFont="1"/>
    <xf numFmtId="43" fontId="0" fillId="0" borderId="4" xfId="1" applyFont="1" applyFill="1" applyBorder="1"/>
    <xf numFmtId="164" fontId="0" fillId="0" borderId="4" xfId="432" applyNumberFormat="1" applyFont="1" applyFill="1" applyBorder="1"/>
    <xf numFmtId="164" fontId="0" fillId="0" borderId="6" xfId="432" applyNumberFormat="1" applyFont="1" applyFill="1" applyBorder="1"/>
    <xf numFmtId="0" fontId="1" fillId="0" borderId="0" xfId="0" applyFont="1"/>
    <xf numFmtId="9" fontId="0" fillId="0" borderId="0" xfId="431" applyFont="1"/>
    <xf numFmtId="165" fontId="0" fillId="0" borderId="0" xfId="0" applyNumberFormat="1" applyFill="1"/>
    <xf numFmtId="165" fontId="0" fillId="3" borderId="0" xfId="0" applyNumberFormat="1" applyFill="1"/>
    <xf numFmtId="1" fontId="0" fillId="3" borderId="0" xfId="0" applyNumberFormat="1" applyFill="1"/>
    <xf numFmtId="0" fontId="0" fillId="3" borderId="0" xfId="0" applyFill="1"/>
    <xf numFmtId="2" fontId="2" fillId="2" borderId="5" xfId="246" applyNumberFormat="1" applyFont="1" applyFill="1" applyBorder="1" applyAlignment="1">
      <alignment horizontal="center" vertical="center" wrapText="1"/>
    </xf>
    <xf numFmtId="2" fontId="2" fillId="2" borderId="0" xfId="246" applyNumberFormat="1" applyFont="1" applyFill="1" applyBorder="1" applyAlignment="1">
      <alignment horizontal="center" vertical="center" wrapText="1"/>
    </xf>
  </cellXfs>
  <cellStyles count="628">
    <cellStyle name="Comma" xfId="1" builtinId="3"/>
    <cellStyle name="Comma 18" xfId="2"/>
    <cellStyle name="Comma 18 2" xfId="3"/>
    <cellStyle name="Comma 19" xfId="4"/>
    <cellStyle name="Comma 19 2" xfId="5"/>
    <cellStyle name="Comma 2" xfId="6"/>
    <cellStyle name="Comma 2 10" xfId="7"/>
    <cellStyle name="Comma 2 10 2" xfId="8"/>
    <cellStyle name="Comma 2 11" xfId="9"/>
    <cellStyle name="Comma 2 11 2" xfId="10"/>
    <cellStyle name="Comma 2 12" xfId="11"/>
    <cellStyle name="Comma 2 12 2" xfId="12"/>
    <cellStyle name="Comma 2 13" xfId="13"/>
    <cellStyle name="Comma 2 13 2" xfId="14"/>
    <cellStyle name="Comma 2 14" xfId="15"/>
    <cellStyle name="Comma 2 14 2" xfId="16"/>
    <cellStyle name="Comma 2 15" xfId="17"/>
    <cellStyle name="Comma 2 15 2" xfId="18"/>
    <cellStyle name="Comma 2 16" xfId="19"/>
    <cellStyle name="Comma 2 16 2" xfId="20"/>
    <cellStyle name="Comma 2 17" xfId="21"/>
    <cellStyle name="Comma 2 17 2" xfId="22"/>
    <cellStyle name="Comma 2 18" xfId="23"/>
    <cellStyle name="Comma 2 18 2" xfId="24"/>
    <cellStyle name="Comma 2 19" xfId="25"/>
    <cellStyle name="Comma 2 19 2" xfId="26"/>
    <cellStyle name="Comma 2 2" xfId="27"/>
    <cellStyle name="Comma 2 2 2" xfId="28"/>
    <cellStyle name="Comma 2 20" xfId="29"/>
    <cellStyle name="Comma 2 20 2" xfId="30"/>
    <cellStyle name="Comma 2 21" xfId="31"/>
    <cellStyle name="Comma 2 21 2" xfId="32"/>
    <cellStyle name="Comma 2 22" xfId="33"/>
    <cellStyle name="Comma 2 22 2" xfId="34"/>
    <cellStyle name="Comma 2 23" xfId="35"/>
    <cellStyle name="Comma 2 23 2" xfId="36"/>
    <cellStyle name="Comma 2 24" xfId="37"/>
    <cellStyle name="Comma 2 24 2" xfId="38"/>
    <cellStyle name="Comma 2 25" xfId="39"/>
    <cellStyle name="Comma 2 25 2" xfId="40"/>
    <cellStyle name="Comma 2 26" xfId="41"/>
    <cellStyle name="Comma 2 26 2" xfId="42"/>
    <cellStyle name="Comma 2 27" xfId="43"/>
    <cellStyle name="Comma 2 27 2" xfId="44"/>
    <cellStyle name="Comma 2 28" xfId="45"/>
    <cellStyle name="Comma 2 28 2" xfId="46"/>
    <cellStyle name="Comma 2 29" xfId="47"/>
    <cellStyle name="Comma 2 29 2" xfId="48"/>
    <cellStyle name="Comma 2 3" xfId="49"/>
    <cellStyle name="Comma 2 3 2" xfId="50"/>
    <cellStyle name="Comma 2 30" xfId="51"/>
    <cellStyle name="Comma 2 30 2" xfId="52"/>
    <cellStyle name="Comma 2 31" xfId="53"/>
    <cellStyle name="Comma 2 31 2" xfId="54"/>
    <cellStyle name="Comma 2 32" xfId="55"/>
    <cellStyle name="Comma 2 32 2" xfId="56"/>
    <cellStyle name="Comma 2 33" xfId="57"/>
    <cellStyle name="Comma 2 33 2" xfId="58"/>
    <cellStyle name="Comma 2 34" xfId="59"/>
    <cellStyle name="Comma 2 34 2" xfId="60"/>
    <cellStyle name="Comma 2 35" xfId="61"/>
    <cellStyle name="Comma 2 35 2" xfId="62"/>
    <cellStyle name="Comma 2 36" xfId="63"/>
    <cellStyle name="Comma 2 36 2" xfId="64"/>
    <cellStyle name="Comma 2 37" xfId="65"/>
    <cellStyle name="Comma 2 37 2" xfId="66"/>
    <cellStyle name="Comma 2 38" xfId="67"/>
    <cellStyle name="Comma 2 38 2" xfId="68"/>
    <cellStyle name="Comma 2 39" xfId="69"/>
    <cellStyle name="Comma 2 39 2" xfId="70"/>
    <cellStyle name="Comma 2 4" xfId="71"/>
    <cellStyle name="Comma 2 4 2" xfId="72"/>
    <cellStyle name="Comma 2 40" xfId="73"/>
    <cellStyle name="Comma 2 40 2" xfId="74"/>
    <cellStyle name="Comma 2 41" xfId="75"/>
    <cellStyle name="Comma 2 41 2" xfId="76"/>
    <cellStyle name="Comma 2 42" xfId="77"/>
    <cellStyle name="Comma 2 42 2" xfId="78"/>
    <cellStyle name="Comma 2 43" xfId="79"/>
    <cellStyle name="Comma 2 43 2" xfId="80"/>
    <cellStyle name="Comma 2 44" xfId="81"/>
    <cellStyle name="Comma 2 44 2" xfId="82"/>
    <cellStyle name="Comma 2 45" xfId="83"/>
    <cellStyle name="Comma 2 45 2" xfId="84"/>
    <cellStyle name="Comma 2 46" xfId="85"/>
    <cellStyle name="Comma 2 46 2" xfId="86"/>
    <cellStyle name="Comma 2 47" xfId="87"/>
    <cellStyle name="Comma 2 47 2" xfId="88"/>
    <cellStyle name="Comma 2 48" xfId="89"/>
    <cellStyle name="Comma 2 48 2" xfId="90"/>
    <cellStyle name="Comma 2 49" xfId="91"/>
    <cellStyle name="Comma 2 49 2" xfId="92"/>
    <cellStyle name="Comma 2 5" xfId="93"/>
    <cellStyle name="Comma 2 5 2" xfId="94"/>
    <cellStyle name="Comma 2 50" xfId="95"/>
    <cellStyle name="Comma 2 50 2" xfId="96"/>
    <cellStyle name="Comma 2 51" xfId="97"/>
    <cellStyle name="Comma 2 6" xfId="98"/>
    <cellStyle name="Comma 2 6 2" xfId="99"/>
    <cellStyle name="Comma 2 7" xfId="100"/>
    <cellStyle name="Comma 2 7 2" xfId="101"/>
    <cellStyle name="Comma 2 8" xfId="102"/>
    <cellStyle name="Comma 2 8 2" xfId="103"/>
    <cellStyle name="Comma 2 9" xfId="104"/>
    <cellStyle name="Comma 2 9 2" xfId="105"/>
    <cellStyle name="Comma 3" xfId="106"/>
    <cellStyle name="Comma 3 2" xfId="107"/>
    <cellStyle name="Comma 4" xfId="108"/>
    <cellStyle name="Comma 4 2" xfId="109"/>
    <cellStyle name="Comma 5" xfId="110"/>
    <cellStyle name="Comma 6" xfId="111"/>
    <cellStyle name="Comma 7" xfId="112"/>
    <cellStyle name="Comma 8" xfId="113"/>
    <cellStyle name="Comma0" xfId="114"/>
    <cellStyle name="Comma0 - Style3" xfId="115"/>
    <cellStyle name="Comma0 2" xfId="116"/>
    <cellStyle name="Currency 2" xfId="117"/>
    <cellStyle name="Currency 2 2" xfId="118"/>
    <cellStyle name="Currency 3" xfId="119"/>
    <cellStyle name="Currency 3 2" xfId="120"/>
    <cellStyle name="Currency 4" xfId="121"/>
    <cellStyle name="Currency 5" xfId="122"/>
    <cellStyle name="Currency 6" xfId="123"/>
    <cellStyle name="Currency0" xfId="124"/>
    <cellStyle name="Date" xfId="125"/>
    <cellStyle name="Date 2" xfId="126"/>
    <cellStyle name="Fixed" xfId="127"/>
    <cellStyle name="Fixed 2" xfId="128"/>
    <cellStyle name="Fixed2 - Style2" xfId="129"/>
    <cellStyle name="Heading 1 2" xfId="130"/>
    <cellStyle name="Heading 2 2" xfId="131"/>
    <cellStyle name="Heading 3 2" xfId="132"/>
    <cellStyle name="HEADING1" xfId="133"/>
    <cellStyle name="HEADING2" xfId="134"/>
    <cellStyle name="Hyperlink 2" xfId="135"/>
    <cellStyle name="Normal" xfId="0" builtinId="0"/>
    <cellStyle name="Normal 10" xfId="136"/>
    <cellStyle name="Normal 10 2" xfId="137"/>
    <cellStyle name="Normal 10_Stop Light Grid Original" xfId="138"/>
    <cellStyle name="Normal 11" xfId="139"/>
    <cellStyle name="Normal 11 2" xfId="140"/>
    <cellStyle name="Normal 11_Stop Light Grid Original" xfId="141"/>
    <cellStyle name="Normal 12" xfId="142"/>
    <cellStyle name="Normal 12 2" xfId="143"/>
    <cellStyle name="Normal 12_Stop Light Grid Original" xfId="144"/>
    <cellStyle name="Normal 13" xfId="145"/>
    <cellStyle name="Normal 13 2" xfId="146"/>
    <cellStyle name="Normal 13_Stop Light Grid Original" xfId="147"/>
    <cellStyle name="Normal 14" xfId="148"/>
    <cellStyle name="Normal 14 2" xfId="149"/>
    <cellStyle name="Normal 14_Stop Light Grid Original" xfId="150"/>
    <cellStyle name="Normal 15" xfId="151"/>
    <cellStyle name="Normal 15 2" xfId="152"/>
    <cellStyle name="Normal 15_Stop Light Grid Original" xfId="153"/>
    <cellStyle name="Normal 16" xfId="154"/>
    <cellStyle name="Normal 16 2" xfId="155"/>
    <cellStyle name="Normal 16_Stop Light Grid Original" xfId="156"/>
    <cellStyle name="Normal 17" xfId="157"/>
    <cellStyle name="Normal 17 2" xfId="158"/>
    <cellStyle name="Normal 17_Stop Light Grid Original" xfId="159"/>
    <cellStyle name="Normal 18" xfId="160"/>
    <cellStyle name="Normal 18 2" xfId="161"/>
    <cellStyle name="Normal 18_Stop Light Grid Original" xfId="162"/>
    <cellStyle name="Normal 19" xfId="163"/>
    <cellStyle name="Normal 19 2" xfId="164"/>
    <cellStyle name="Normal 19_Stop Light Grid Original" xfId="165"/>
    <cellStyle name="normal 2" xfId="166"/>
    <cellStyle name="Normal 2 10" xfId="167"/>
    <cellStyle name="Normal 2 11" xfId="168"/>
    <cellStyle name="Normal 2 12" xfId="169"/>
    <cellStyle name="Normal 2 13" xfId="170"/>
    <cellStyle name="Normal 2 14" xfId="171"/>
    <cellStyle name="Normal 2 15" xfId="172"/>
    <cellStyle name="Normal 2 16" xfId="173"/>
    <cellStyle name="Normal 2 17" xfId="174"/>
    <cellStyle name="Normal 2 18" xfId="175"/>
    <cellStyle name="Normal 2 19" xfId="176"/>
    <cellStyle name="Normal 2 2" xfId="177"/>
    <cellStyle name="Normal 2 2 10" xfId="178"/>
    <cellStyle name="Normal 2 2 11" xfId="179"/>
    <cellStyle name="Normal 2 2 12" xfId="180"/>
    <cellStyle name="Normal 2 2 13" xfId="181"/>
    <cellStyle name="Normal 2 2 14" xfId="182"/>
    <cellStyle name="Normal 2 2 15" xfId="183"/>
    <cellStyle name="Normal 2 2 16" xfId="184"/>
    <cellStyle name="Normal 2 2 17" xfId="185"/>
    <cellStyle name="Normal 2 2 18" xfId="186"/>
    <cellStyle name="Normal 2 2 19" xfId="187"/>
    <cellStyle name="Normal 2 2 2" xfId="188"/>
    <cellStyle name="Normal 2 2 2 10" xfId="189"/>
    <cellStyle name="Normal 2 2 2 11" xfId="190"/>
    <cellStyle name="Normal 2 2 2 12" xfId="191"/>
    <cellStyle name="Normal 2 2 2 13" xfId="192"/>
    <cellStyle name="Normal 2 2 2 14" xfId="193"/>
    <cellStyle name="Normal 2 2 2 15" xfId="194"/>
    <cellStyle name="Normal 2 2 2 16" xfId="195"/>
    <cellStyle name="Normal 2 2 2 17" xfId="196"/>
    <cellStyle name="Normal 2 2 2 18" xfId="197"/>
    <cellStyle name="Normal 2 2 2 19" xfId="198"/>
    <cellStyle name="Normal 2 2 2 2" xfId="199"/>
    <cellStyle name="Normal 2 2 2 20" xfId="200"/>
    <cellStyle name="Normal 2 2 2 21" xfId="201"/>
    <cellStyle name="Normal 2 2 2 22" xfId="202"/>
    <cellStyle name="Normal 2 2 2 23" xfId="203"/>
    <cellStyle name="Normal 2 2 2 3" xfId="204"/>
    <cellStyle name="Normal 2 2 2 4" xfId="205"/>
    <cellStyle name="Normal 2 2 2 5" xfId="206"/>
    <cellStyle name="Normal 2 2 2 6" xfId="207"/>
    <cellStyle name="Normal 2 2 2 7" xfId="208"/>
    <cellStyle name="Normal 2 2 2 8" xfId="209"/>
    <cellStyle name="Normal 2 2 2 9" xfId="210"/>
    <cellStyle name="Normal 2 2 2_Bulk" xfId="211"/>
    <cellStyle name="Normal 2 2 20" xfId="212"/>
    <cellStyle name="Normal 2 2 21" xfId="213"/>
    <cellStyle name="Normal 2 2 22" xfId="214"/>
    <cellStyle name="Normal 2 2 23" xfId="215"/>
    <cellStyle name="Normal 2 2 24" xfId="216"/>
    <cellStyle name="Normal 2 2 25" xfId="217"/>
    <cellStyle name="Normal 2 2 26" xfId="218"/>
    <cellStyle name="Normal 2 2 27" xfId="219"/>
    <cellStyle name="Normal 2 2 28" xfId="220"/>
    <cellStyle name="Normal 2 2 29" xfId="221"/>
    <cellStyle name="Normal 2 2 3" xfId="222"/>
    <cellStyle name="Normal 2 2 30" xfId="223"/>
    <cellStyle name="Normal 2 2 31" xfId="224"/>
    <cellStyle name="Normal 2 2 32" xfId="225"/>
    <cellStyle name="Normal 2 2 33" xfId="226"/>
    <cellStyle name="Normal 2 2 34" xfId="227"/>
    <cellStyle name="Normal 2 2 35" xfId="228"/>
    <cellStyle name="Normal 2 2 36" xfId="229"/>
    <cellStyle name="Normal 2 2 37" xfId="230"/>
    <cellStyle name="Normal 2 2 38" xfId="231"/>
    <cellStyle name="Normal 2 2 39" xfId="232"/>
    <cellStyle name="Normal 2 2 4" xfId="233"/>
    <cellStyle name="Normal 2 2 40" xfId="234"/>
    <cellStyle name="Normal 2 2 41" xfId="235"/>
    <cellStyle name="Normal 2 2 42" xfId="236"/>
    <cellStyle name="Normal 2 2 43" xfId="237"/>
    <cellStyle name="Normal 2 2 44" xfId="238"/>
    <cellStyle name="Normal 2 2 45" xfId="239"/>
    <cellStyle name="Normal 2 2 46" xfId="240"/>
    <cellStyle name="Normal 2 2 47" xfId="241"/>
    <cellStyle name="Normal 2 2 48" xfId="242"/>
    <cellStyle name="Normal 2 2 49" xfId="243"/>
    <cellStyle name="Normal 2 2 5" xfId="244"/>
    <cellStyle name="Normal 2 2 50" xfId="245"/>
    <cellStyle name="Normal 2 2 51" xfId="246"/>
    <cellStyle name="Normal 2 2 52" xfId="247"/>
    <cellStyle name="Normal 2 2 6" xfId="248"/>
    <cellStyle name="Normal 2 2 7" xfId="249"/>
    <cellStyle name="Normal 2 2 8" xfId="250"/>
    <cellStyle name="Normal 2 2 9" xfId="251"/>
    <cellStyle name="Normal 2 2_Bulk" xfId="252"/>
    <cellStyle name="Normal 2 20" xfId="253"/>
    <cellStyle name="Normal 2 21" xfId="254"/>
    <cellStyle name="Normal 2 22" xfId="255"/>
    <cellStyle name="Normal 2 23" xfId="256"/>
    <cellStyle name="Normal 2 24" xfId="257"/>
    <cellStyle name="Normal 2 25" xfId="258"/>
    <cellStyle name="Normal 2 26" xfId="259"/>
    <cellStyle name="Normal 2 27" xfId="260"/>
    <cellStyle name="Normal 2 28" xfId="261"/>
    <cellStyle name="Normal 2 29" xfId="262"/>
    <cellStyle name="Normal 2 3" xfId="263"/>
    <cellStyle name="Normal 2 3 10" xfId="264"/>
    <cellStyle name="Normal 2 3 11" xfId="265"/>
    <cellStyle name="Normal 2 3 12" xfId="266"/>
    <cellStyle name="Normal 2 3 13" xfId="267"/>
    <cellStyle name="Normal 2 3 14" xfId="268"/>
    <cellStyle name="Normal 2 3 15" xfId="269"/>
    <cellStyle name="Normal 2 3 16" xfId="270"/>
    <cellStyle name="Normal 2 3 17" xfId="271"/>
    <cellStyle name="Normal 2 3 18" xfId="272"/>
    <cellStyle name="Normal 2 3 19" xfId="273"/>
    <cellStyle name="Normal 2 3 2" xfId="274"/>
    <cellStyle name="Normal 2 3 20" xfId="275"/>
    <cellStyle name="Normal 2 3 21" xfId="276"/>
    <cellStyle name="Normal 2 3 22" xfId="277"/>
    <cellStyle name="Normal 2 3 23" xfId="278"/>
    <cellStyle name="Normal 2 3 3" xfId="279"/>
    <cellStyle name="Normal 2 3 4" xfId="280"/>
    <cellStyle name="Normal 2 3 5" xfId="281"/>
    <cellStyle name="Normal 2 3 6" xfId="282"/>
    <cellStyle name="Normal 2 3 7" xfId="283"/>
    <cellStyle name="Normal 2 3 8" xfId="284"/>
    <cellStyle name="Normal 2 3 9" xfId="285"/>
    <cellStyle name="Normal 2 3_Bulk" xfId="286"/>
    <cellStyle name="Normal 2 30" xfId="287"/>
    <cellStyle name="Normal 2 31" xfId="288"/>
    <cellStyle name="Normal 2 32" xfId="289"/>
    <cellStyle name="Normal 2 33" xfId="290"/>
    <cellStyle name="Normal 2 34" xfId="291"/>
    <cellStyle name="Normal 2 35" xfId="292"/>
    <cellStyle name="Normal 2 36" xfId="293"/>
    <cellStyle name="Normal 2 37" xfId="294"/>
    <cellStyle name="Normal 2 38" xfId="295"/>
    <cellStyle name="Normal 2 39" xfId="296"/>
    <cellStyle name="Normal 2 4" xfId="297"/>
    <cellStyle name="Normal 2 40" xfId="298"/>
    <cellStyle name="Normal 2 41" xfId="299"/>
    <cellStyle name="Normal 2 42" xfId="300"/>
    <cellStyle name="Normal 2 43" xfId="301"/>
    <cellStyle name="Normal 2 44" xfId="302"/>
    <cellStyle name="Normal 2 45" xfId="303"/>
    <cellStyle name="Normal 2 46" xfId="304"/>
    <cellStyle name="Normal 2 47" xfId="305"/>
    <cellStyle name="Normal 2 48" xfId="306"/>
    <cellStyle name="Normal 2 49" xfId="307"/>
    <cellStyle name="Normal 2 5" xfId="308"/>
    <cellStyle name="Normal 2 50" xfId="309"/>
    <cellStyle name="Normal 2 51" xfId="310"/>
    <cellStyle name="normal 2 52" xfId="311"/>
    <cellStyle name="Normal 2 53" xfId="312"/>
    <cellStyle name="Normal 2 54" xfId="313"/>
    <cellStyle name="Normal 2 55" xfId="314"/>
    <cellStyle name="Normal 2 6" xfId="315"/>
    <cellStyle name="Normal 2 7" xfId="316"/>
    <cellStyle name="Normal 2 8" xfId="317"/>
    <cellStyle name="Normal 2 9" xfId="318"/>
    <cellStyle name="Normal 2_Bulk" xfId="319"/>
    <cellStyle name="Normal 20" xfId="320"/>
    <cellStyle name="Normal 20 2" xfId="321"/>
    <cellStyle name="Normal 20_Stop Light Grid Original" xfId="322"/>
    <cellStyle name="Normal 21" xfId="323"/>
    <cellStyle name="Normal 21 2" xfId="324"/>
    <cellStyle name="Normal 21_Stop Light Grid Original" xfId="325"/>
    <cellStyle name="Normal 22" xfId="326"/>
    <cellStyle name="Normal 22 2" xfId="327"/>
    <cellStyle name="Normal 22_Stop Light Grid Original" xfId="328"/>
    <cellStyle name="Normal 23" xfId="329"/>
    <cellStyle name="Normal 23 2" xfId="330"/>
    <cellStyle name="Normal 23_Stop Light Grid Original" xfId="331"/>
    <cellStyle name="Normal 24" xfId="332"/>
    <cellStyle name="Normal 24 2" xfId="333"/>
    <cellStyle name="Normal 24_Stop Light Grid Original" xfId="334"/>
    <cellStyle name="Normal 25" xfId="335"/>
    <cellStyle name="Normal 25 2" xfId="336"/>
    <cellStyle name="Normal 25_Stop Light Grid Original" xfId="337"/>
    <cellStyle name="Normal 26" xfId="338"/>
    <cellStyle name="Normal 26 2" xfId="339"/>
    <cellStyle name="Normal 26_Stop Light Grid Original" xfId="340"/>
    <cellStyle name="Normal 27" xfId="341"/>
    <cellStyle name="Normal 27 2" xfId="342"/>
    <cellStyle name="Normal 27_Stop Light Grid Original" xfId="343"/>
    <cellStyle name="Normal 28" xfId="344"/>
    <cellStyle name="Normal 28 2" xfId="345"/>
    <cellStyle name="Normal 28_Stop Light Grid Original" xfId="346"/>
    <cellStyle name="Normal 29" xfId="347"/>
    <cellStyle name="Normal 29 2" xfId="348"/>
    <cellStyle name="Normal 29_Stop Light Grid Original" xfId="349"/>
    <cellStyle name="Normal 3" xfId="350"/>
    <cellStyle name="Normal 3 2" xfId="351"/>
    <cellStyle name="Normal 3_Stop Light Grid Original" xfId="352"/>
    <cellStyle name="Normal 30" xfId="353"/>
    <cellStyle name="Normal 30 2" xfId="354"/>
    <cellStyle name="Normal 30_Stop Light Grid Original" xfId="355"/>
    <cellStyle name="Normal 31" xfId="356"/>
    <cellStyle name="Normal 31 2" xfId="357"/>
    <cellStyle name="Normal 31_Stop Light Grid Original" xfId="358"/>
    <cellStyle name="Normal 32" xfId="359"/>
    <cellStyle name="Normal 32 2" xfId="360"/>
    <cellStyle name="Normal 32_Stop Light Grid Original" xfId="361"/>
    <cellStyle name="Normal 33" xfId="362"/>
    <cellStyle name="Normal 34" xfId="363"/>
    <cellStyle name="Normal 34 2" xfId="364"/>
    <cellStyle name="Normal 34_Stop Light Grid Original" xfId="365"/>
    <cellStyle name="Normal 35" xfId="366"/>
    <cellStyle name="Normal 35 2" xfId="367"/>
    <cellStyle name="Normal 35_Stop Light Grid Original" xfId="368"/>
    <cellStyle name="Normal 36" xfId="369"/>
    <cellStyle name="Normal 36 2" xfId="370"/>
    <cellStyle name="Normal 36_Stop Light Grid Original" xfId="371"/>
    <cellStyle name="Normal 37" xfId="372"/>
    <cellStyle name="Normal 37 2" xfId="373"/>
    <cellStyle name="Normal 37_Stop Light Grid Original" xfId="374"/>
    <cellStyle name="Normal 38" xfId="375"/>
    <cellStyle name="Normal 38 2" xfId="376"/>
    <cellStyle name="Normal 38_Stop Light Grid Original" xfId="377"/>
    <cellStyle name="Normal 39" xfId="378"/>
    <cellStyle name="Normal 39 2" xfId="379"/>
    <cellStyle name="Normal 39_Stop Light Grid Original" xfId="380"/>
    <cellStyle name="Normal 4" xfId="381"/>
    <cellStyle name="Normal 4 2" xfId="382"/>
    <cellStyle name="Normal 4_Bulk" xfId="383"/>
    <cellStyle name="Normal 40" xfId="384"/>
    <cellStyle name="Normal 41" xfId="385"/>
    <cellStyle name="Normal 41 2" xfId="386"/>
    <cellStyle name="Normal 41_Stop Light Grid Original" xfId="387"/>
    <cellStyle name="Normal 42" xfId="388"/>
    <cellStyle name="Normal 42 2" xfId="389"/>
    <cellStyle name="Normal 42_Stop Light Grid Original" xfId="390"/>
    <cellStyle name="Normal 43" xfId="391"/>
    <cellStyle name="Normal 43 2" xfId="392"/>
    <cellStyle name="Normal 43_Stop Light Grid Original" xfId="393"/>
    <cellStyle name="Normal 44" xfId="394"/>
    <cellStyle name="Normal 45" xfId="395"/>
    <cellStyle name="Normal 46" xfId="396"/>
    <cellStyle name="Normal 47" xfId="397"/>
    <cellStyle name="Normal 48" xfId="398"/>
    <cellStyle name="Normal 49" xfId="399"/>
    <cellStyle name="Normal 5" xfId="400"/>
    <cellStyle name="Normal 5 2" xfId="401"/>
    <cellStyle name="Normal 5_Stop Light Grid Original" xfId="402"/>
    <cellStyle name="Normal 50" xfId="403"/>
    <cellStyle name="Normal 51" xfId="404"/>
    <cellStyle name="Normal 52" xfId="405"/>
    <cellStyle name="Normal 53" xfId="406"/>
    <cellStyle name="Normal 54" xfId="407"/>
    <cellStyle name="Normal 55" xfId="408"/>
    <cellStyle name="Normal 56" xfId="409"/>
    <cellStyle name="Normal 57" xfId="410"/>
    <cellStyle name="Normal 58" xfId="411"/>
    <cellStyle name="Normal 59" xfId="412"/>
    <cellStyle name="Normal 6" xfId="413"/>
    <cellStyle name="Normal 6 2" xfId="414"/>
    <cellStyle name="Normal 6_Stop Light Grid Original" xfId="415"/>
    <cellStyle name="Normal 60" xfId="416"/>
    <cellStyle name="Normal 61" xfId="417"/>
    <cellStyle name="Normal 62" xfId="418"/>
    <cellStyle name="Normal 63" xfId="419"/>
    <cellStyle name="Normal 64" xfId="420"/>
    <cellStyle name="Normal 7" xfId="421"/>
    <cellStyle name="Normal 7 2" xfId="422"/>
    <cellStyle name="Normal 7_Stop Light Grid Original" xfId="423"/>
    <cellStyle name="Normal 8" xfId="424"/>
    <cellStyle name="Normal 8 2" xfId="425"/>
    <cellStyle name="Normal 8_Stop Light Grid Original" xfId="426"/>
    <cellStyle name="Normal 9" xfId="427"/>
    <cellStyle name="Normal 9 2" xfId="428"/>
    <cellStyle name="Normal 9_Stop Light Grid Original" xfId="429"/>
    <cellStyle name="Percen - Style1" xfId="430"/>
    <cellStyle name="Percent" xfId="431" builtinId="5"/>
    <cellStyle name="Percent 2" xfId="432"/>
    <cellStyle name="Percent 2 10" xfId="433"/>
    <cellStyle name="Percent 2 10 2" xfId="434"/>
    <cellStyle name="Percent 2 11" xfId="435"/>
    <cellStyle name="Percent 2 11 2" xfId="436"/>
    <cellStyle name="Percent 2 12" xfId="437"/>
    <cellStyle name="Percent 2 12 2" xfId="438"/>
    <cellStyle name="Percent 2 13" xfId="439"/>
    <cellStyle name="Percent 2 13 2" xfId="440"/>
    <cellStyle name="Percent 2 14" xfId="441"/>
    <cellStyle name="Percent 2 14 2" xfId="442"/>
    <cellStyle name="Percent 2 15" xfId="443"/>
    <cellStyle name="Percent 2 15 2" xfId="444"/>
    <cellStyle name="Percent 2 16" xfId="445"/>
    <cellStyle name="Percent 2 16 2" xfId="446"/>
    <cellStyle name="Percent 2 17" xfId="447"/>
    <cellStyle name="Percent 2 17 2" xfId="448"/>
    <cellStyle name="Percent 2 18" xfId="449"/>
    <cellStyle name="Percent 2 18 2" xfId="450"/>
    <cellStyle name="Percent 2 19" xfId="451"/>
    <cellStyle name="Percent 2 19 2" xfId="452"/>
    <cellStyle name="Percent 2 2" xfId="453"/>
    <cellStyle name="Percent 2 2 2" xfId="454"/>
    <cellStyle name="Percent 2 20" xfId="455"/>
    <cellStyle name="Percent 2 20 2" xfId="456"/>
    <cellStyle name="Percent 2 21" xfId="457"/>
    <cellStyle name="Percent 2 21 2" xfId="458"/>
    <cellStyle name="Percent 2 22" xfId="459"/>
    <cellStyle name="Percent 2 22 2" xfId="460"/>
    <cellStyle name="Percent 2 23" xfId="461"/>
    <cellStyle name="Percent 2 23 2" xfId="462"/>
    <cellStyle name="Percent 2 24" xfId="463"/>
    <cellStyle name="Percent 2 24 2" xfId="464"/>
    <cellStyle name="Percent 2 25" xfId="465"/>
    <cellStyle name="Percent 2 25 2" xfId="466"/>
    <cellStyle name="Percent 2 26" xfId="467"/>
    <cellStyle name="Percent 2 26 2" xfId="468"/>
    <cellStyle name="Percent 2 27" xfId="469"/>
    <cellStyle name="Percent 2 27 2" xfId="470"/>
    <cellStyle name="Percent 2 28" xfId="471"/>
    <cellStyle name="Percent 2 28 2" xfId="472"/>
    <cellStyle name="Percent 2 29" xfId="473"/>
    <cellStyle name="Percent 2 29 2" xfId="474"/>
    <cellStyle name="Percent 2 3" xfId="475"/>
    <cellStyle name="Percent 2 3 2" xfId="476"/>
    <cellStyle name="Percent 2 30" xfId="477"/>
    <cellStyle name="Percent 2 30 2" xfId="478"/>
    <cellStyle name="Percent 2 31" xfId="479"/>
    <cellStyle name="Percent 2 31 2" xfId="480"/>
    <cellStyle name="Percent 2 32" xfId="481"/>
    <cellStyle name="Percent 2 32 2" xfId="482"/>
    <cellStyle name="Percent 2 33" xfId="483"/>
    <cellStyle name="Percent 2 33 2" xfId="484"/>
    <cellStyle name="Percent 2 34" xfId="485"/>
    <cellStyle name="Percent 2 34 2" xfId="486"/>
    <cellStyle name="Percent 2 35" xfId="487"/>
    <cellStyle name="Percent 2 35 2" xfId="488"/>
    <cellStyle name="Percent 2 36" xfId="489"/>
    <cellStyle name="Percent 2 36 2" xfId="490"/>
    <cellStyle name="Percent 2 37" xfId="491"/>
    <cellStyle name="Percent 2 37 2" xfId="492"/>
    <cellStyle name="Percent 2 38" xfId="493"/>
    <cellStyle name="Percent 2 38 2" xfId="494"/>
    <cellStyle name="Percent 2 39" xfId="495"/>
    <cellStyle name="Percent 2 39 2" xfId="496"/>
    <cellStyle name="Percent 2 4" xfId="497"/>
    <cellStyle name="Percent 2 4 2" xfId="498"/>
    <cellStyle name="Percent 2 40" xfId="499"/>
    <cellStyle name="Percent 2 40 2" xfId="500"/>
    <cellStyle name="Percent 2 41" xfId="501"/>
    <cellStyle name="Percent 2 41 2" xfId="502"/>
    <cellStyle name="Percent 2 42" xfId="503"/>
    <cellStyle name="Percent 2 42 2" xfId="504"/>
    <cellStyle name="Percent 2 43" xfId="505"/>
    <cellStyle name="Percent 2 43 2" xfId="506"/>
    <cellStyle name="Percent 2 44" xfId="507"/>
    <cellStyle name="Percent 2 44 2" xfId="508"/>
    <cellStyle name="Percent 2 45" xfId="509"/>
    <cellStyle name="Percent 2 45 2" xfId="510"/>
    <cellStyle name="Percent 2 46" xfId="511"/>
    <cellStyle name="Percent 2 46 2" xfId="512"/>
    <cellStyle name="Percent 2 47" xfId="513"/>
    <cellStyle name="Percent 2 47 2" xfId="514"/>
    <cellStyle name="Percent 2 48" xfId="515"/>
    <cellStyle name="Percent 2 48 2" xfId="516"/>
    <cellStyle name="Percent 2 49" xfId="517"/>
    <cellStyle name="Percent 2 49 2" xfId="518"/>
    <cellStyle name="Percent 2 5" xfId="519"/>
    <cellStyle name="Percent 2 5 2" xfId="520"/>
    <cellStyle name="Percent 2 50" xfId="521"/>
    <cellStyle name="Percent 2 50 2" xfId="522"/>
    <cellStyle name="Percent 2 51" xfId="523"/>
    <cellStyle name="Percent 2 51 2" xfId="524"/>
    <cellStyle name="Percent 2 52" xfId="525"/>
    <cellStyle name="Percent 2 52 2" xfId="526"/>
    <cellStyle name="Percent 2 53" xfId="527"/>
    <cellStyle name="Percent 2 53 2" xfId="528"/>
    <cellStyle name="Percent 2 54" xfId="529"/>
    <cellStyle name="Percent 2 54 2" xfId="530"/>
    <cellStyle name="Percent 2 55" xfId="531"/>
    <cellStyle name="Percent 2 55 2" xfId="532"/>
    <cellStyle name="Percent 2 56" xfId="533"/>
    <cellStyle name="Percent 2 56 2" xfId="534"/>
    <cellStyle name="Percent 2 57" xfId="535"/>
    <cellStyle name="Percent 2 57 2" xfId="536"/>
    <cellStyle name="Percent 2 58" xfId="537"/>
    <cellStyle name="Percent 2 58 2" xfId="538"/>
    <cellStyle name="Percent 2 59" xfId="539"/>
    <cellStyle name="Percent 2 59 2" xfId="540"/>
    <cellStyle name="Percent 2 6" xfId="541"/>
    <cellStyle name="Percent 2 6 2" xfId="542"/>
    <cellStyle name="Percent 2 60" xfId="543"/>
    <cellStyle name="Percent 2 60 2" xfId="544"/>
    <cellStyle name="Percent 2 61" xfId="545"/>
    <cellStyle name="Percent 2 61 2" xfId="546"/>
    <cellStyle name="Percent 2 62" xfId="547"/>
    <cellStyle name="Percent 2 62 2" xfId="548"/>
    <cellStyle name="Percent 2 63" xfId="549"/>
    <cellStyle name="Percent 2 63 2" xfId="550"/>
    <cellStyle name="Percent 2 64" xfId="551"/>
    <cellStyle name="Percent 2 64 2" xfId="552"/>
    <cellStyle name="Percent 2 65" xfId="553"/>
    <cellStyle name="Percent 2 65 2" xfId="554"/>
    <cellStyle name="Percent 2 66" xfId="555"/>
    <cellStyle name="Percent 2 66 2" xfId="556"/>
    <cellStyle name="Percent 2 67" xfId="557"/>
    <cellStyle name="Percent 2 67 2" xfId="558"/>
    <cellStyle name="Percent 2 68" xfId="559"/>
    <cellStyle name="Percent 2 68 2" xfId="560"/>
    <cellStyle name="Percent 2 69" xfId="561"/>
    <cellStyle name="Percent 2 69 2" xfId="562"/>
    <cellStyle name="Percent 2 7" xfId="563"/>
    <cellStyle name="Percent 2 7 2" xfId="564"/>
    <cellStyle name="Percent 2 70" xfId="565"/>
    <cellStyle name="Percent 2 70 2" xfId="566"/>
    <cellStyle name="Percent 2 71" xfId="567"/>
    <cellStyle name="Percent 2 71 2" xfId="568"/>
    <cellStyle name="Percent 2 72" xfId="569"/>
    <cellStyle name="Percent 2 72 2" xfId="570"/>
    <cellStyle name="Percent 2 73" xfId="571"/>
    <cellStyle name="Percent 2 73 2" xfId="572"/>
    <cellStyle name="Percent 2 74" xfId="573"/>
    <cellStyle name="Percent 2 74 2" xfId="574"/>
    <cellStyle name="Percent 2 75" xfId="575"/>
    <cellStyle name="Percent 2 75 2" xfId="576"/>
    <cellStyle name="Percent 2 76" xfId="577"/>
    <cellStyle name="Percent 2 76 2" xfId="578"/>
    <cellStyle name="Percent 2 77" xfId="579"/>
    <cellStyle name="Percent 2 77 2" xfId="580"/>
    <cellStyle name="Percent 2 78" xfId="581"/>
    <cellStyle name="Percent 2 78 2" xfId="582"/>
    <cellStyle name="Percent 2 79" xfId="583"/>
    <cellStyle name="Percent 2 79 2" xfId="584"/>
    <cellStyle name="Percent 2 8" xfId="585"/>
    <cellStyle name="Percent 2 8 2" xfId="586"/>
    <cellStyle name="Percent 2 80" xfId="587"/>
    <cellStyle name="Percent 2 80 2" xfId="588"/>
    <cellStyle name="Percent 2 81" xfId="589"/>
    <cellStyle name="Percent 2 81 2" xfId="590"/>
    <cellStyle name="Percent 2 82" xfId="591"/>
    <cellStyle name="Percent 2 82 2" xfId="592"/>
    <cellStyle name="Percent 2 83" xfId="593"/>
    <cellStyle name="Percent 2 83 2" xfId="594"/>
    <cellStyle name="Percent 2 84" xfId="595"/>
    <cellStyle name="Percent 2 84 2" xfId="596"/>
    <cellStyle name="Percent 2 85" xfId="597"/>
    <cellStyle name="Percent 2 85 2" xfId="598"/>
    <cellStyle name="Percent 2 86" xfId="599"/>
    <cellStyle name="Percent 2 86 2" xfId="600"/>
    <cellStyle name="Percent 2 87" xfId="601"/>
    <cellStyle name="Percent 2 87 2" xfId="602"/>
    <cellStyle name="Percent 2 88" xfId="603"/>
    <cellStyle name="Percent 2 88 2" xfId="604"/>
    <cellStyle name="Percent 2 89" xfId="605"/>
    <cellStyle name="Percent 2 89 2" xfId="606"/>
    <cellStyle name="Percent 2 9" xfId="607"/>
    <cellStyle name="Percent 2 9 2" xfId="608"/>
    <cellStyle name="Percent 2 90" xfId="609"/>
    <cellStyle name="Percent 2 90 2" xfId="610"/>
    <cellStyle name="Percent 2 91" xfId="611"/>
    <cellStyle name="Percent 3" xfId="612"/>
    <cellStyle name="Percent 3 2" xfId="613"/>
    <cellStyle name="Percent 4" xfId="614"/>
    <cellStyle name="Percent 5" xfId="615"/>
    <cellStyle name="Percent 6" xfId="616"/>
    <cellStyle name="Percent 7" xfId="617"/>
    <cellStyle name="PSChar" xfId="618"/>
    <cellStyle name="PSDec" xfId="619"/>
    <cellStyle name="PSHeading" xfId="620"/>
    <cellStyle name="Style 21" xfId="621"/>
    <cellStyle name="Style 24" xfId="622"/>
    <cellStyle name="Style 26" xfId="623"/>
    <cellStyle name="Total 2" xfId="624"/>
    <cellStyle name="표준 2" xfId="625"/>
    <cellStyle name="표준 2 2" xfId="626"/>
    <cellStyle name="표준 2_Stop Light Grid Original" xfId="627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107156</xdr:colOff>
      <xdr:row>37</xdr:row>
      <xdr:rowOff>1</xdr:rowOff>
    </xdr:from>
    <xdr:to>
      <xdr:col>12</xdr:col>
      <xdr:colOff>14950</xdr:colOff>
      <xdr:row>57</xdr:row>
      <xdr:rowOff>147369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2656" y="6155532"/>
          <a:ext cx="5444200" cy="3481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WPW\norrisscreening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WPW\Screening\Screening_2017\2017%20IRP\Integrated_Price_Forecast_Y2016H1_Base_PTC_201610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WPW\Screening\Screening_2017\2017%20IRP\West\AutoScreen%20for%202016%20AEP-West%20Screening%20Calculations%202%20___16%20NEW%20WKS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WPW\Screening\Screening%202012\AutoScreen%20for%202012%20AEP-East%20Screening%20Calculations%2002612%20NEW%20WK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eeningcurves"/>
    </sheetNames>
    <sheetDataSet>
      <sheetData sheetId="0">
        <row r="16">
          <cell r="F16">
            <v>5813</v>
          </cell>
          <cell r="G16" t="str">
            <v>--</v>
          </cell>
        </row>
        <row r="17">
          <cell r="F17">
            <v>8.76</v>
          </cell>
          <cell r="G17" t="str">
            <v>--</v>
          </cell>
        </row>
        <row r="18">
          <cell r="F18">
            <v>100</v>
          </cell>
          <cell r="G18" t="str">
            <v>--</v>
          </cell>
        </row>
        <row r="19">
          <cell r="F19">
            <v>2</v>
          </cell>
          <cell r="G19">
            <v>2</v>
          </cell>
        </row>
        <row r="20">
          <cell r="F20">
            <v>10780</v>
          </cell>
          <cell r="G20">
            <v>7050</v>
          </cell>
        </row>
        <row r="21">
          <cell r="F21">
            <v>4</v>
          </cell>
          <cell r="G21">
            <v>4</v>
          </cell>
        </row>
        <row r="22">
          <cell r="F22">
            <v>0</v>
          </cell>
          <cell r="G2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28.860000610351563</v>
          </cell>
          <cell r="D227">
            <v>28.860000610351563</v>
          </cell>
          <cell r="E227">
            <v>28.860000610351563</v>
          </cell>
          <cell r="F227">
            <v>28.860002517700195</v>
          </cell>
          <cell r="G227">
            <v>28.860000610351563</v>
          </cell>
          <cell r="H227">
            <v>28.860000610351563</v>
          </cell>
          <cell r="I227">
            <v>28.85999870300293</v>
          </cell>
          <cell r="J227">
            <v>28.860000610351563</v>
          </cell>
          <cell r="K227">
            <v>28.85999870300293</v>
          </cell>
          <cell r="L227">
            <v>28.85999870300293</v>
          </cell>
          <cell r="M227">
            <v>28.860000610351563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33.990005493164063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A"/>
      <sheetName val="Detail B"/>
      <sheetName val="Detail C"/>
      <sheetName val="Detail D"/>
      <sheetName val="Simulation Data"/>
      <sheetName val="Generator Data"/>
      <sheetName val="Fuel Cost"/>
      <sheetName val="Template"/>
      <sheetName val="PCUltraSup_618"/>
      <sheetName val="IGCC_FClass"/>
      <sheetName val="Nuclear_1606"/>
      <sheetName val="PCUltraSup_464_90CO2"/>
      <sheetName val="IGCC_FClass_90CO2"/>
      <sheetName val="CC_GE7F.05_358"/>
      <sheetName val="CC_GE7F.05_BLKST"/>
      <sheetName val="CC_M501_JAC"/>
      <sheetName val="CC_M501_GAC"/>
      <sheetName val="CC_M501_J"/>
      <sheetName val="CC_GE7HA"/>
      <sheetName val="CC_M501GAC_DF_EC"/>
      <sheetName val="CT_GE7F_170"/>
      <sheetName val="CT_GE7F_447_EC"/>
      <sheetName val="CT_GE7F_447_IC"/>
      <sheetName val="CT_LMS100PB"/>
      <sheetName val="CT_LMS100PB_180"/>
      <sheetName val="CT_LMS6000PF"/>
      <sheetName val="CT_LM6000_91"/>
      <sheetName val="CT_GE7EA_175"/>
      <sheetName val="CT_GE7EA_175_EC"/>
      <sheetName val="CT_GE7FA_433_EC"/>
      <sheetName val="CT_GE7FA.05_433_IC"/>
      <sheetName val="CT_LMS100PB_98"/>
      <sheetName val="CT_LMS100PB_196"/>
      <sheetName val="CC_GE7FA.05_637"/>
      <sheetName val="CC_GE7FA.05_DF"/>
      <sheetName val="CC_GE7FA.05_DF_BLKST"/>
      <sheetName val="CC_GE7FA.05_DF_IC"/>
      <sheetName val="CC_SGT6_608_EC"/>
      <sheetName val="CC_KA24_644_EC"/>
    </sheetNames>
    <sheetDataSet>
      <sheetData sheetId="0"/>
      <sheetData sheetId="1"/>
      <sheetData sheetId="2"/>
      <sheetData sheetId="3"/>
      <sheetData sheetId="4">
        <row r="3">
          <cell r="G3">
            <v>2017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13.262408156190546</v>
          </cell>
        </row>
        <row r="13">
          <cell r="E13" t="str">
            <v>Forced Capacity Factor</v>
          </cell>
        </row>
      </sheetData>
      <sheetData sheetId="5">
        <row r="8">
          <cell r="D8" t="str">
            <v>Eqv. Availability Factor</v>
          </cell>
          <cell r="J8" t="str">
            <v>Full Load(d) (HHV,Btu/kWh)</v>
          </cell>
          <cell r="M8" t="str">
            <v>Std. ISO (ICAP)</v>
          </cell>
          <cell r="U8" t="str">
            <v>S02 (Lb/mmBtu)</v>
          </cell>
          <cell r="V8" t="str">
            <v>NOx (Lb/mmBtu)</v>
          </cell>
          <cell r="W8" t="str">
            <v>CO2 (Lb/mmBtu)</v>
          </cell>
          <cell r="Z8" t="str">
            <v>Installed ($w/AFUDC)</v>
          </cell>
          <cell r="AA8" t="str">
            <v>Transmission ($w/AFUDC)</v>
          </cell>
          <cell r="AD8" t="str">
            <v>Installed ($w/AFUDC)</v>
          </cell>
          <cell r="AE8" t="str">
            <v>Transmission ($w/AFUDC)</v>
          </cell>
          <cell r="AI8" t="str">
            <v>Variable ($/MWh)</v>
          </cell>
          <cell r="AK8" t="str">
            <v>Fixed ($/kW/-yr)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A"/>
      <sheetName val="Detail B"/>
      <sheetName val="Detail C"/>
      <sheetName val="Detail D"/>
      <sheetName val="Simulation Data"/>
      <sheetName val="Generator Data"/>
      <sheetName val="Fuel Cost"/>
      <sheetName val="Template"/>
      <sheetName val="PCUltraSup_618"/>
      <sheetName val="IGCC_FClass"/>
      <sheetName val="Nuclear_1606"/>
      <sheetName val="PCUltraSup_464_90CO2"/>
      <sheetName val="IGCC_FClass_90CO2"/>
      <sheetName val="CC_GE7FA.05_305"/>
      <sheetName val="CC_GE7FA.05_610"/>
      <sheetName val="CC_GE7FA.05_DF"/>
      <sheetName val="CC_GE7FA.05_DF_IC"/>
      <sheetName val="CC_GE7FA.05_DF_BLKST"/>
      <sheetName val="CC_SGT6_320_EC"/>
      <sheetName val="CC_SGT6_623_EC"/>
      <sheetName val="CC_KA24_638_EC"/>
      <sheetName val="CC_M501GAC_DF_IC"/>
      <sheetName val="CT_GE7EA_164"/>
      <sheetName val="CT_GE7EA_164_BLKST"/>
      <sheetName val="CT_GE7EA_164_IC"/>
      <sheetName val="CT_GE7FA.05_408_IC"/>
      <sheetName val="CT_GE7FA_201_RE"/>
      <sheetName val="CT_LM60000PF_46"/>
      <sheetName val="CT_LM60000PF_92"/>
      <sheetName val="CT_LM6000PF_92_BLKST"/>
      <sheetName val="CT_LMS100PB_98"/>
      <sheetName val="CT_LMS100PB_196_BLKST"/>
      <sheetName val="CT_LMS100PB_196_IC"/>
      <sheetName val="CFB"/>
      <sheetName val="IGCC_HClass"/>
      <sheetName val="PCUltraSup_526_90CO2"/>
      <sheetName val="CFB_90CO2"/>
      <sheetName val="IGCC_FClass_Bio_90CO2"/>
      <sheetName val="IGCC_HClass_90CO2"/>
      <sheetName val="CC_GE7FA_ 307"/>
      <sheetName val="CC_GE7FA_DF_600"/>
      <sheetName val="CC_GE7FA_DF_BLKST_600"/>
      <sheetName val="CC_GE7FH_402"/>
      <sheetName val="CC_SW501G_402"/>
      <sheetName val="CC_GE7FB_DF_652"/>
      <sheetName val="CC_M701G_962"/>
      <sheetName val="CC_GE7FB_90CO2_554"/>
      <sheetName val="CC_M701G_90CO2_818"/>
      <sheetName val="CT_GE7FA_332"/>
      <sheetName val="CT_GE7FA_332_IC"/>
      <sheetName val="CT_LM60000PC_60"/>
      <sheetName val="CT_LMS100PB_98_IC"/>
      <sheetName val="CT_LM6000PF_92"/>
      <sheetName val="CAES"/>
      <sheetName val="PCSup_CCS_90CO2"/>
      <sheetName val="CC_GE7FA"/>
      <sheetName val="CC_GE7FA_DF"/>
      <sheetName val="CC_GE7FH"/>
      <sheetName val="CC_SW501G"/>
      <sheetName val="CC_GE7FB_DF"/>
      <sheetName val="CC_M701G"/>
      <sheetName val="CC_GE7FB_90CO2"/>
      <sheetName val="CC_M701G_90CO2"/>
    </sheetNames>
    <sheetDataSet>
      <sheetData sheetId="0"/>
      <sheetData sheetId="1"/>
      <sheetData sheetId="2"/>
      <sheetData sheetId="3"/>
      <sheetData sheetId="4">
        <row r="1">
          <cell r="G1">
            <v>2011</v>
          </cell>
        </row>
        <row r="2">
          <cell r="G2">
            <v>2013</v>
          </cell>
        </row>
        <row r="3">
          <cell r="G3">
            <v>2013</v>
          </cell>
        </row>
        <row r="4">
          <cell r="G4">
            <v>1.6E-2</v>
          </cell>
        </row>
        <row r="5">
          <cell r="G5">
            <v>1.6E-2</v>
          </cell>
        </row>
        <row r="6">
          <cell r="G6">
            <v>8.3500000000000005E-2</v>
          </cell>
        </row>
        <row r="7">
          <cell r="G7">
            <v>0.129232062067069</v>
          </cell>
        </row>
        <row r="8">
          <cell r="G8">
            <v>0.14525538842368901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Q39"/>
  <sheetViews>
    <sheetView tabSelected="1" topLeftCell="A2" zoomScale="80" zoomScaleNormal="80" workbookViewId="0">
      <selection activeCell="J6" sqref="J6"/>
    </sheetView>
  </sheetViews>
  <sheetFormatPr defaultRowHeight="12.75" x14ac:dyDescent="0.2"/>
  <cols>
    <col min="2" max="2" width="11.42578125" customWidth="1"/>
    <col min="3" max="3" width="10.85546875" customWidth="1"/>
    <col min="4" max="4" width="11.85546875" customWidth="1"/>
    <col min="9" max="9" width="2.42578125" customWidth="1"/>
    <col min="10" max="10" width="13.85546875" customWidth="1"/>
    <col min="11" max="11" width="9.5703125" bestFit="1" customWidth="1"/>
    <col min="12" max="12" width="8.7109375" customWidth="1"/>
    <col min="13" max="14" width="9.85546875" bestFit="1" customWidth="1"/>
    <col min="15" max="15" width="9.85546875" customWidth="1"/>
    <col min="16" max="16" width="3" customWidth="1"/>
  </cols>
  <sheetData>
    <row r="1" spans="1:17" ht="13.15" hidden="1" customHeight="1" x14ac:dyDescent="0.2"/>
    <row r="2" spans="1:17" ht="13.5" thickBot="1" x14ac:dyDescent="0.25">
      <c r="A2" t="s">
        <v>12</v>
      </c>
    </row>
    <row r="3" spans="1:17" ht="25.5" x14ac:dyDescent="0.2">
      <c r="B3" t="s">
        <v>15</v>
      </c>
      <c r="C3" s="1" t="s">
        <v>1</v>
      </c>
      <c r="D3" s="1" t="s">
        <v>2</v>
      </c>
      <c r="G3" s="7" t="s">
        <v>0</v>
      </c>
      <c r="H3" s="7" t="s">
        <v>8</v>
      </c>
      <c r="J3" s="19" t="s">
        <v>9</v>
      </c>
      <c r="K3" s="20"/>
      <c r="N3" s="1"/>
      <c r="O3" s="1"/>
    </row>
    <row r="4" spans="1:17" x14ac:dyDescent="0.2">
      <c r="B4" s="13" t="s">
        <v>3</v>
      </c>
      <c r="C4">
        <v>10</v>
      </c>
      <c r="D4">
        <v>40</v>
      </c>
      <c r="G4" s="8"/>
      <c r="H4" s="8"/>
      <c r="J4" s="19"/>
      <c r="K4" s="20"/>
    </row>
    <row r="5" spans="1:17" ht="13.15" customHeight="1" x14ac:dyDescent="0.2">
      <c r="B5" t="s">
        <v>4</v>
      </c>
      <c r="C5" t="s">
        <v>5</v>
      </c>
      <c r="D5" t="s">
        <v>6</v>
      </c>
      <c r="E5" t="s">
        <v>7</v>
      </c>
      <c r="G5" s="8"/>
      <c r="H5" s="8"/>
      <c r="J5" s="8" t="s">
        <v>10</v>
      </c>
      <c r="K5" s="8" t="s">
        <v>11</v>
      </c>
      <c r="Q5" s="3"/>
    </row>
    <row r="6" spans="1:17" x14ac:dyDescent="0.2">
      <c r="A6">
        <v>2018</v>
      </c>
      <c r="B6" s="15">
        <v>457</v>
      </c>
      <c r="C6" s="4">
        <f>N6*0</f>
        <v>0</v>
      </c>
      <c r="D6" s="4">
        <f>B6+C6</f>
        <v>457</v>
      </c>
      <c r="E6" s="4">
        <f>D6*$D$4/$C$4</f>
        <v>1828</v>
      </c>
      <c r="G6" s="2">
        <v>2.4189694339485035E-2</v>
      </c>
      <c r="H6" s="10">
        <v>1</v>
      </c>
      <c r="J6" s="16"/>
      <c r="K6" s="17"/>
      <c r="M6" s="4"/>
      <c r="N6" s="4"/>
      <c r="O6" s="4"/>
      <c r="Q6" s="3"/>
    </row>
    <row r="7" spans="1:17" x14ac:dyDescent="0.2">
      <c r="A7">
        <v>2019</v>
      </c>
      <c r="B7" s="5">
        <f>B6*(1+L7)</f>
        <v>446.11616521112705</v>
      </c>
      <c r="C7" s="5">
        <f>C6*(1+G7)</f>
        <v>0</v>
      </c>
      <c r="D7" s="4">
        <f t="shared" ref="D7" si="0">B7+C7</f>
        <v>446.11616521112705</v>
      </c>
      <c r="E7" s="4">
        <f t="shared" ref="E7:E36" si="1">D7*$D$4/$C$4</f>
        <v>1784.464660844508</v>
      </c>
      <c r="G7" s="2">
        <v>2.9257872834930199E-2</v>
      </c>
      <c r="H7" s="11">
        <f>(1+G7)*H6</f>
        <v>1.0292578728349302</v>
      </c>
      <c r="J7" s="16"/>
      <c r="K7" s="17"/>
      <c r="L7" s="9">
        <v>-2.3815831047862054E-2</v>
      </c>
      <c r="M7" s="4"/>
      <c r="N7" s="4"/>
      <c r="O7" s="4"/>
      <c r="Q7" s="3"/>
    </row>
    <row r="8" spans="1:17" x14ac:dyDescent="0.2">
      <c r="A8">
        <v>2020</v>
      </c>
      <c r="B8" s="5">
        <f t="shared" ref="B8:B36" si="2">B7*(1+L8)</f>
        <v>430.48236531562549</v>
      </c>
      <c r="C8" s="5">
        <f t="shared" ref="C8:C36" si="3">C7*(1+G8)</f>
        <v>0</v>
      </c>
      <c r="D8" s="4">
        <f t="shared" ref="D8:D36" si="4">B8+C8</f>
        <v>430.48236531562549</v>
      </c>
      <c r="E8" s="4">
        <f t="shared" si="1"/>
        <v>1721.9294612625022</v>
      </c>
      <c r="G8" s="2">
        <v>2.2373984607171549E-2</v>
      </c>
      <c r="H8" s="11">
        <f t="shared" ref="H8:H36" si="5">(1+G8)*H7</f>
        <v>1.052286472638549</v>
      </c>
      <c r="J8" s="16"/>
      <c r="K8" s="17"/>
      <c r="L8" s="9">
        <v>-3.5044235368836683E-2</v>
      </c>
      <c r="M8" s="4"/>
      <c r="N8" s="4"/>
      <c r="O8" s="4"/>
      <c r="Q8" s="3"/>
    </row>
    <row r="9" spans="1:17" x14ac:dyDescent="0.2">
      <c r="A9">
        <v>2021</v>
      </c>
      <c r="B9" s="5">
        <f t="shared" si="2"/>
        <v>411.57109135418483</v>
      </c>
      <c r="C9" s="5">
        <f t="shared" si="3"/>
        <v>0</v>
      </c>
      <c r="D9" s="4">
        <f t="shared" si="4"/>
        <v>411.57109135418483</v>
      </c>
      <c r="E9" s="4">
        <f t="shared" si="1"/>
        <v>1646.2843654167395</v>
      </c>
      <c r="G9" s="2">
        <v>2.1723435654036116E-2</v>
      </c>
      <c r="H9" s="11">
        <f t="shared" si="5"/>
        <v>1.0751457501165251</v>
      </c>
      <c r="J9" s="16"/>
      <c r="K9" s="17"/>
      <c r="L9" s="9">
        <v>-4.3930426621715681E-2</v>
      </c>
      <c r="M9" s="4"/>
      <c r="N9" s="4"/>
      <c r="O9" s="4"/>
      <c r="Q9" s="3"/>
    </row>
    <row r="10" spans="1:17" x14ac:dyDescent="0.2">
      <c r="A10">
        <v>2022</v>
      </c>
      <c r="B10" s="5">
        <f t="shared" si="2"/>
        <v>390.31064460169881</v>
      </c>
      <c r="C10" s="5">
        <f t="shared" si="3"/>
        <v>0</v>
      </c>
      <c r="D10" s="4">
        <f t="shared" si="4"/>
        <v>390.31064460169881</v>
      </c>
      <c r="E10" s="4">
        <f t="shared" si="1"/>
        <v>1561.2425784067952</v>
      </c>
      <c r="G10" s="2">
        <v>1.9799954655792762E-2</v>
      </c>
      <c r="H10" s="11">
        <f t="shared" si="5"/>
        <v>1.0964335872172006</v>
      </c>
      <c r="J10" s="16"/>
      <c r="K10" s="17"/>
      <c r="L10" s="9">
        <v>-5.1656802917165949E-2</v>
      </c>
      <c r="M10" s="4"/>
      <c r="N10" s="4"/>
      <c r="O10" s="4"/>
      <c r="Q10" s="3"/>
    </row>
    <row r="11" spans="1:17" x14ac:dyDescent="0.2">
      <c r="A11">
        <v>2023</v>
      </c>
      <c r="B11" s="5">
        <f t="shared" si="2"/>
        <v>365.04874671459532</v>
      </c>
      <c r="C11" s="5">
        <f t="shared" si="3"/>
        <v>0</v>
      </c>
      <c r="D11" s="4">
        <f t="shared" si="4"/>
        <v>365.04874671459532</v>
      </c>
      <c r="E11" s="4">
        <f t="shared" si="1"/>
        <v>1460.1949868583813</v>
      </c>
      <c r="G11" s="2">
        <v>1.9801443612126768E-2</v>
      </c>
      <c r="H11" s="11">
        <f t="shared" si="5"/>
        <v>1.118144555068924</v>
      </c>
      <c r="J11" s="16"/>
      <c r="K11" s="17"/>
      <c r="L11" s="9">
        <v>-6.4722544046633801E-2</v>
      </c>
      <c r="M11" s="4"/>
      <c r="N11" s="4"/>
      <c r="O11" s="4"/>
      <c r="Q11" s="3"/>
    </row>
    <row r="12" spans="1:17" x14ac:dyDescent="0.2">
      <c r="A12">
        <v>2024</v>
      </c>
      <c r="B12" s="5">
        <f t="shared" si="2"/>
        <v>341.2913689552243</v>
      </c>
      <c r="C12" s="5">
        <f t="shared" si="3"/>
        <v>0</v>
      </c>
      <c r="D12" s="4">
        <f t="shared" si="4"/>
        <v>341.2913689552243</v>
      </c>
      <c r="E12" s="4">
        <f t="shared" si="1"/>
        <v>1365.1654758208972</v>
      </c>
      <c r="G12" s="2">
        <v>2.0008587157689162E-2</v>
      </c>
      <c r="H12" s="11">
        <f t="shared" si="5"/>
        <v>1.1405170478539162</v>
      </c>
      <c r="J12" s="16"/>
      <c r="K12" s="17"/>
      <c r="L12" s="9">
        <v>-6.508001458212144E-2</v>
      </c>
      <c r="M12" s="4"/>
      <c r="N12" s="4"/>
      <c r="O12" s="4"/>
      <c r="Q12" s="3"/>
    </row>
    <row r="13" spans="1:17" x14ac:dyDescent="0.2">
      <c r="A13">
        <v>2025</v>
      </c>
      <c r="B13" s="5">
        <f t="shared" si="2"/>
        <v>319.13615005979733</v>
      </c>
      <c r="C13" s="5">
        <f t="shared" si="3"/>
        <v>0</v>
      </c>
      <c r="D13" s="4">
        <f t="shared" si="4"/>
        <v>319.13615005979733</v>
      </c>
      <c r="E13" s="4">
        <f t="shared" si="1"/>
        <v>1276.5446002391893</v>
      </c>
      <c r="G13" s="2">
        <v>2.0174201119455892E-2</v>
      </c>
      <c r="H13" s="11">
        <f t="shared" si="5"/>
        <v>1.1635260681574893</v>
      </c>
      <c r="J13" s="16"/>
      <c r="K13" s="17"/>
      <c r="L13" s="9">
        <v>-6.4915848775342538E-2</v>
      </c>
      <c r="M13" s="4"/>
      <c r="N13" s="4"/>
      <c r="O13" s="4"/>
      <c r="Q13" s="3"/>
    </row>
    <row r="14" spans="1:17" x14ac:dyDescent="0.2">
      <c r="A14">
        <v>2026</v>
      </c>
      <c r="B14" s="5">
        <f t="shared" si="2"/>
        <v>308.57949981650972</v>
      </c>
      <c r="C14" s="5">
        <f t="shared" si="3"/>
        <v>0</v>
      </c>
      <c r="D14" s="4">
        <f t="shared" si="4"/>
        <v>308.57949981650972</v>
      </c>
      <c r="E14" s="4">
        <f t="shared" si="1"/>
        <v>1234.3179992660389</v>
      </c>
      <c r="G14" s="2">
        <v>2.0119348712988927E-2</v>
      </c>
      <c r="H14" s="11">
        <f t="shared" si="5"/>
        <v>1.1869354548594027</v>
      </c>
      <c r="J14" s="16"/>
      <c r="K14" s="17"/>
      <c r="L14" s="9">
        <v>-3.3078829337602686E-2</v>
      </c>
      <c r="M14" s="4"/>
      <c r="N14" s="4"/>
      <c r="O14" s="4"/>
      <c r="Q14" s="3"/>
    </row>
    <row r="15" spans="1:17" x14ac:dyDescent="0.2">
      <c r="A15">
        <v>2027</v>
      </c>
      <c r="B15" s="5">
        <f t="shared" si="2"/>
        <v>299.60636753554957</v>
      </c>
      <c r="C15" s="5">
        <f t="shared" si="3"/>
        <v>0</v>
      </c>
      <c r="D15" s="4">
        <f t="shared" si="4"/>
        <v>299.60636753554957</v>
      </c>
      <c r="E15" s="4">
        <f t="shared" si="1"/>
        <v>1198.4254701421983</v>
      </c>
      <c r="G15" s="2">
        <v>1.9776528801667581E-2</v>
      </c>
      <c r="H15" s="11">
        <f t="shared" si="5"/>
        <v>1.2104089180681501</v>
      </c>
      <c r="J15" s="16"/>
      <c r="K15" s="17"/>
      <c r="L15" s="9">
        <v>-2.9078834745327672E-2</v>
      </c>
      <c r="M15" s="4"/>
      <c r="N15" s="4"/>
      <c r="O15" s="4"/>
      <c r="Q15" s="3"/>
    </row>
    <row r="16" spans="1:17" x14ac:dyDescent="0.2">
      <c r="A16">
        <v>2028</v>
      </c>
      <c r="B16" s="5">
        <f t="shared" si="2"/>
        <v>290.94189806790712</v>
      </c>
      <c r="C16" s="5">
        <f t="shared" si="3"/>
        <v>0</v>
      </c>
      <c r="D16" s="4">
        <f t="shared" si="4"/>
        <v>290.94189806790712</v>
      </c>
      <c r="E16" s="4">
        <f t="shared" si="1"/>
        <v>1163.7675922716285</v>
      </c>
      <c r="G16" s="2">
        <v>1.9827697458852267E-2</v>
      </c>
      <c r="H16" s="11">
        <f t="shared" si="5"/>
        <v>1.2344085398971021</v>
      </c>
      <c r="J16" s="16"/>
      <c r="K16" s="17"/>
      <c r="L16" s="9">
        <v>-2.8919510419331627E-2</v>
      </c>
      <c r="M16" s="4"/>
      <c r="N16" s="4"/>
      <c r="O16" s="4"/>
      <c r="Q16" s="3"/>
    </row>
    <row r="17" spans="1:17" x14ac:dyDescent="0.2">
      <c r="A17">
        <v>2029</v>
      </c>
      <c r="B17" s="5">
        <f t="shared" si="2"/>
        <v>284.58257156817041</v>
      </c>
      <c r="C17" s="5">
        <f t="shared" si="3"/>
        <v>0</v>
      </c>
      <c r="D17" s="4">
        <f t="shared" si="4"/>
        <v>284.58257156817041</v>
      </c>
      <c r="E17" s="4">
        <f t="shared" si="1"/>
        <v>1138.3302862726816</v>
      </c>
      <c r="G17" s="2">
        <v>1.996180648257817E-2</v>
      </c>
      <c r="H17" s="11">
        <f t="shared" si="5"/>
        <v>1.2590495642909698</v>
      </c>
      <c r="J17" s="16"/>
      <c r="K17" s="17"/>
      <c r="L17" s="9">
        <v>-2.1857719847047978E-2</v>
      </c>
      <c r="M17" s="4"/>
      <c r="N17" s="4"/>
      <c r="O17" s="4"/>
      <c r="Q17" s="3"/>
    </row>
    <row r="18" spans="1:17" x14ac:dyDescent="0.2">
      <c r="A18">
        <v>2030</v>
      </c>
      <c r="B18" s="5">
        <f t="shared" si="2"/>
        <v>280.05308695543386</v>
      </c>
      <c r="C18" s="5">
        <f t="shared" si="3"/>
        <v>0</v>
      </c>
      <c r="D18" s="4">
        <f t="shared" si="4"/>
        <v>280.05308695543386</v>
      </c>
      <c r="E18" s="4">
        <f t="shared" si="1"/>
        <v>1120.2123478217354</v>
      </c>
      <c r="G18" s="2">
        <v>1.9546502770699581E-2</v>
      </c>
      <c r="H18" s="11">
        <f t="shared" si="5"/>
        <v>1.2836595800878314</v>
      </c>
      <c r="J18" s="16"/>
      <c r="K18" s="17"/>
      <c r="L18" s="9">
        <v>-1.5916240364886626E-2</v>
      </c>
      <c r="M18" s="4"/>
      <c r="N18" s="4"/>
      <c r="O18" s="4"/>
      <c r="Q18" s="3"/>
    </row>
    <row r="19" spans="1:17" x14ac:dyDescent="0.2">
      <c r="A19">
        <v>2031</v>
      </c>
      <c r="B19" s="5">
        <f t="shared" si="2"/>
        <v>285.46398316101772</v>
      </c>
      <c r="C19" s="5">
        <f t="shared" si="3"/>
        <v>0</v>
      </c>
      <c r="D19" s="4">
        <f t="shared" si="4"/>
        <v>285.46398316101772</v>
      </c>
      <c r="E19" s="4">
        <f t="shared" si="1"/>
        <v>1141.8559326440709</v>
      </c>
      <c r="G19" s="2">
        <v>1.9320966122558403E-2</v>
      </c>
      <c r="H19" s="11">
        <f t="shared" si="5"/>
        <v>1.308461123347606</v>
      </c>
      <c r="J19" s="18"/>
      <c r="K19" s="17"/>
      <c r="L19" s="9">
        <v>1.9320966122558403E-2</v>
      </c>
      <c r="M19" s="4"/>
      <c r="N19" s="4"/>
      <c r="O19" s="4"/>
      <c r="Q19" s="3"/>
    </row>
    <row r="20" spans="1:17" x14ac:dyDescent="0.2">
      <c r="A20">
        <v>2032</v>
      </c>
      <c r="B20" s="5">
        <f t="shared" si="2"/>
        <v>290.9043277862632</v>
      </c>
      <c r="C20" s="5">
        <f t="shared" si="3"/>
        <v>0</v>
      </c>
      <c r="D20" s="4">
        <f t="shared" si="4"/>
        <v>290.9043277862632</v>
      </c>
      <c r="E20" s="4">
        <f t="shared" si="1"/>
        <v>1163.6173111450528</v>
      </c>
      <c r="G20" s="2">
        <v>1.9057902033745577E-2</v>
      </c>
      <c r="H20" s="11">
        <f t="shared" si="5"/>
        <v>1.3333976472513294</v>
      </c>
      <c r="J20" s="18"/>
      <c r="K20" s="17"/>
      <c r="L20" s="9">
        <v>1.9057902033745602E-2</v>
      </c>
      <c r="M20" s="4"/>
      <c r="N20" s="4"/>
      <c r="O20" s="4"/>
      <c r="Q20" s="3"/>
    </row>
    <row r="21" spans="1:17" x14ac:dyDescent="0.2">
      <c r="A21">
        <v>2033</v>
      </c>
      <c r="B21" s="5">
        <f t="shared" si="2"/>
        <v>296.4859003794856</v>
      </c>
      <c r="C21" s="5">
        <f t="shared" si="3"/>
        <v>0</v>
      </c>
      <c r="D21" s="4">
        <f t="shared" si="4"/>
        <v>296.4859003794856</v>
      </c>
      <c r="E21" s="4">
        <f t="shared" si="1"/>
        <v>1185.9436015179424</v>
      </c>
      <c r="G21" s="2">
        <v>1.9186969941964449E-2</v>
      </c>
      <c r="H21" s="11">
        <f t="shared" si="5"/>
        <v>1.3589815078298266</v>
      </c>
      <c r="J21" s="18"/>
      <c r="K21" s="17"/>
      <c r="L21" s="9">
        <v>1.9186969941964407E-2</v>
      </c>
      <c r="M21" s="4"/>
      <c r="N21" s="4"/>
      <c r="O21" s="4"/>
      <c r="Q21" s="3"/>
    </row>
    <row r="22" spans="1:17" x14ac:dyDescent="0.2">
      <c r="A22">
        <v>2034</v>
      </c>
      <c r="B22" s="5">
        <f t="shared" si="2"/>
        <v>302.09220800694931</v>
      </c>
      <c r="C22" s="5">
        <f t="shared" si="3"/>
        <v>0</v>
      </c>
      <c r="D22" s="4">
        <f t="shared" si="4"/>
        <v>302.09220800694931</v>
      </c>
      <c r="E22" s="4">
        <f t="shared" si="1"/>
        <v>1208.3688320277972</v>
      </c>
      <c r="G22" s="2">
        <v>1.8909187992710352E-2</v>
      </c>
      <c r="H22" s="11">
        <f t="shared" si="5"/>
        <v>1.3846787446399977</v>
      </c>
      <c r="J22" s="18"/>
      <c r="K22" s="17"/>
      <c r="L22" s="9">
        <v>1.8909187992710332E-2</v>
      </c>
      <c r="M22" s="4"/>
      <c r="N22" s="4"/>
      <c r="O22" s="4"/>
      <c r="Q22" s="3"/>
    </row>
    <row r="23" spans="1:17" x14ac:dyDescent="0.2">
      <c r="A23">
        <v>2035</v>
      </c>
      <c r="B23" s="5">
        <f t="shared" si="2"/>
        <v>307.83587379407396</v>
      </c>
      <c r="C23" s="5">
        <f t="shared" si="3"/>
        <v>0</v>
      </c>
      <c r="D23" s="4">
        <f t="shared" si="4"/>
        <v>307.83587379407396</v>
      </c>
      <c r="E23" s="4">
        <f t="shared" si="1"/>
        <v>1231.3434951762958</v>
      </c>
      <c r="G23" s="2">
        <v>1.9012955762806483E-2</v>
      </c>
      <c r="H23" s="11">
        <f t="shared" si="5"/>
        <v>1.4110055803575365</v>
      </c>
      <c r="J23" s="18"/>
      <c r="K23" s="17"/>
      <c r="L23" s="9">
        <v>1.9012955762806462E-2</v>
      </c>
      <c r="M23" s="4"/>
      <c r="N23" s="4"/>
      <c r="O23" s="4"/>
      <c r="Q23" s="3"/>
    </row>
    <row r="24" spans="1:17" x14ac:dyDescent="0.2">
      <c r="A24">
        <v>2036</v>
      </c>
      <c r="B24" s="5">
        <f t="shared" si="2"/>
        <v>313.70520539642683</v>
      </c>
      <c r="C24" s="5">
        <f t="shared" si="3"/>
        <v>0</v>
      </c>
      <c r="D24" s="4">
        <f t="shared" si="4"/>
        <v>313.70520539642683</v>
      </c>
      <c r="E24" s="4">
        <f t="shared" si="1"/>
        <v>1254.8208215857073</v>
      </c>
      <c r="G24" s="2">
        <v>1.9066431504598302E-2</v>
      </c>
      <c r="H24" s="11">
        <f t="shared" si="5"/>
        <v>1.4379084216080296</v>
      </c>
      <c r="J24" s="18"/>
      <c r="K24" s="17"/>
      <c r="L24" s="9">
        <v>1.9066431504598247E-2</v>
      </c>
      <c r="M24" s="4"/>
      <c r="N24" s="4"/>
      <c r="O24" s="4"/>
      <c r="Q24" s="3"/>
    </row>
    <row r="25" spans="1:17" x14ac:dyDescent="0.2">
      <c r="A25">
        <v>2037</v>
      </c>
      <c r="B25" s="5">
        <f t="shared" si="2"/>
        <v>319.75127506942528</v>
      </c>
      <c r="C25" s="5">
        <f t="shared" si="3"/>
        <v>0</v>
      </c>
      <c r="D25" s="4">
        <f t="shared" si="4"/>
        <v>319.75127506942528</v>
      </c>
      <c r="E25" s="4">
        <f t="shared" si="1"/>
        <v>1279.0051002777011</v>
      </c>
      <c r="G25" s="2">
        <v>1.9273093238469041E-2</v>
      </c>
      <c r="H25" s="11">
        <f t="shared" si="5"/>
        <v>1.465621364686061</v>
      </c>
      <c r="J25" s="18"/>
      <c r="K25" s="17"/>
      <c r="L25" s="9">
        <v>1.9273093238469034E-2</v>
      </c>
      <c r="M25" s="4"/>
      <c r="N25" s="4"/>
      <c r="O25" s="4"/>
      <c r="Q25" s="3"/>
    </row>
    <row r="26" spans="1:17" x14ac:dyDescent="0.2">
      <c r="A26">
        <v>2038</v>
      </c>
      <c r="B26" s="5">
        <f t="shared" si="2"/>
        <v>326.0366584615345</v>
      </c>
      <c r="C26" s="5">
        <f t="shared" si="3"/>
        <v>0</v>
      </c>
      <c r="D26" s="4">
        <f t="shared" si="4"/>
        <v>326.0366584615345</v>
      </c>
      <c r="E26" s="4">
        <f t="shared" si="1"/>
        <v>1304.146633846138</v>
      </c>
      <c r="G26" s="2">
        <v>1.96571018856595E-2</v>
      </c>
      <c r="H26" s="11">
        <f t="shared" si="5"/>
        <v>1.4944312331774943</v>
      </c>
      <c r="J26" s="18"/>
      <c r="K26" s="17"/>
      <c r="L26" s="9">
        <v>1.9657101885659448E-2</v>
      </c>
      <c r="M26" s="4"/>
      <c r="N26" s="4"/>
      <c r="O26" s="4"/>
      <c r="Q26" s="3"/>
    </row>
    <row r="27" spans="1:17" x14ac:dyDescent="0.2">
      <c r="A27">
        <v>2039</v>
      </c>
      <c r="B27" s="5">
        <f t="shared" si="2"/>
        <v>332.45297927011779</v>
      </c>
      <c r="C27" s="5">
        <f t="shared" si="3"/>
        <v>0</v>
      </c>
      <c r="D27" s="4">
        <f t="shared" si="4"/>
        <v>332.45297927011779</v>
      </c>
      <c r="E27" s="4">
        <f t="shared" si="1"/>
        <v>1329.8119170804712</v>
      </c>
      <c r="G27" s="2">
        <v>1.9679752696705632E-2</v>
      </c>
      <c r="H27" s="11">
        <f t="shared" si="5"/>
        <v>1.5238412702686601</v>
      </c>
      <c r="J27" s="18"/>
      <c r="K27" s="17"/>
      <c r="L27" s="9">
        <v>1.967975269670557E-2</v>
      </c>
      <c r="M27" s="4"/>
      <c r="N27" s="4"/>
      <c r="O27" s="4"/>
      <c r="Q27" s="3"/>
    </row>
    <row r="28" spans="1:17" x14ac:dyDescent="0.2">
      <c r="A28">
        <v>2040</v>
      </c>
      <c r="B28" s="5">
        <f t="shared" si="2"/>
        <v>339.02698830795856</v>
      </c>
      <c r="C28" s="5">
        <f t="shared" si="3"/>
        <v>0</v>
      </c>
      <c r="D28" s="4">
        <f t="shared" si="4"/>
        <v>339.02698830795856</v>
      </c>
      <c r="E28" s="4">
        <f t="shared" si="1"/>
        <v>1356.1079532318342</v>
      </c>
      <c r="G28" s="2">
        <v>1.9774252143186288E-2</v>
      </c>
      <c r="H28" s="11">
        <f t="shared" si="5"/>
        <v>1.5539740917731459</v>
      </c>
      <c r="J28" s="18"/>
      <c r="K28" s="17"/>
      <c r="L28" s="9">
        <v>1.9774252143186257E-2</v>
      </c>
      <c r="M28" s="4"/>
      <c r="N28" s="4"/>
      <c r="O28" s="4"/>
      <c r="Q28" s="3"/>
    </row>
    <row r="29" spans="1:17" x14ac:dyDescent="0.2">
      <c r="A29">
        <v>2041</v>
      </c>
      <c r="B29" s="5">
        <f t="shared" si="2"/>
        <v>345.67214850726486</v>
      </c>
      <c r="C29" s="5">
        <f t="shared" si="3"/>
        <v>0</v>
      </c>
      <c r="D29" s="4">
        <f t="shared" si="4"/>
        <v>345.67214850726486</v>
      </c>
      <c r="E29" s="4">
        <f t="shared" si="1"/>
        <v>1382.6885940290595</v>
      </c>
      <c r="G29" s="2">
        <v>1.960068203558496E-2</v>
      </c>
      <c r="H29" s="11">
        <f t="shared" si="5"/>
        <v>1.5844330438375283</v>
      </c>
      <c r="J29" s="18"/>
      <c r="K29" s="17"/>
      <c r="L29" s="9">
        <v>1.9600682035584974E-2</v>
      </c>
      <c r="M29" s="4"/>
      <c r="N29" s="4"/>
      <c r="O29" s="4"/>
      <c r="Q29" s="3"/>
    </row>
    <row r="30" spans="1:17" x14ac:dyDescent="0.2">
      <c r="A30">
        <v>2042</v>
      </c>
      <c r="B30" s="5">
        <f t="shared" si="2"/>
        <v>352.31187644267618</v>
      </c>
      <c r="C30" s="5">
        <f t="shared" si="3"/>
        <v>0</v>
      </c>
      <c r="D30" s="4">
        <f t="shared" si="4"/>
        <v>352.31187644267618</v>
      </c>
      <c r="E30" s="4">
        <f t="shared" si="1"/>
        <v>1409.2475057707047</v>
      </c>
      <c r="G30" s="2">
        <v>1.9208165783919817E-2</v>
      </c>
      <c r="H30" s="11">
        <f t="shared" si="5"/>
        <v>1.6148670964170802</v>
      </c>
      <c r="J30" s="18"/>
      <c r="K30" s="17"/>
      <c r="L30" s="9">
        <v>1.9208165783919762E-2</v>
      </c>
      <c r="M30" s="4"/>
      <c r="N30" s="4"/>
      <c r="O30" s="4"/>
      <c r="Q30" s="3"/>
    </row>
    <row r="31" spans="1:17" x14ac:dyDescent="0.2">
      <c r="A31">
        <v>2043</v>
      </c>
      <c r="B31" s="5">
        <f t="shared" si="2"/>
        <v>359.0984285223937</v>
      </c>
      <c r="C31" s="5">
        <f t="shared" si="3"/>
        <v>0</v>
      </c>
      <c r="D31" s="4">
        <f t="shared" si="4"/>
        <v>359.0984285223937</v>
      </c>
      <c r="E31" s="4">
        <f t="shared" si="1"/>
        <v>1436.3937140895748</v>
      </c>
      <c r="G31" s="2">
        <v>1.9262910317534354E-2</v>
      </c>
      <c r="H31" s="11">
        <f t="shared" si="5"/>
        <v>1.6459741364700995</v>
      </c>
      <c r="J31" s="18"/>
      <c r="K31" s="17"/>
      <c r="L31" s="9">
        <v>1.9262910317534309E-2</v>
      </c>
      <c r="M31" s="4"/>
      <c r="N31" s="4"/>
      <c r="O31" s="4"/>
      <c r="Q31" s="3"/>
    </row>
    <row r="32" spans="1:17" x14ac:dyDescent="0.2">
      <c r="A32">
        <v>2044</v>
      </c>
      <c r="B32" s="5">
        <f t="shared" si="2"/>
        <v>365.91109558034759</v>
      </c>
      <c r="C32" s="5">
        <f t="shared" si="3"/>
        <v>0</v>
      </c>
      <c r="D32" s="4">
        <f t="shared" si="4"/>
        <v>365.91109558034759</v>
      </c>
      <c r="E32" s="4">
        <f t="shared" si="1"/>
        <v>1463.6443823213904</v>
      </c>
      <c r="G32" s="2">
        <v>1.8971586943408392E-2</v>
      </c>
      <c r="H32" s="11">
        <f t="shared" si="5"/>
        <v>1.6772008779067435</v>
      </c>
      <c r="J32" s="18"/>
      <c r="K32" s="17"/>
      <c r="L32" s="9">
        <v>1.8971586943408319E-2</v>
      </c>
      <c r="M32" s="4"/>
      <c r="N32" s="4"/>
      <c r="O32" s="4"/>
      <c r="Q32" s="3"/>
    </row>
    <row r="33" spans="1:17" x14ac:dyDescent="0.2">
      <c r="A33">
        <v>2045</v>
      </c>
      <c r="B33" s="5">
        <f t="shared" si="2"/>
        <v>372.63032481284415</v>
      </c>
      <c r="C33" s="5">
        <f t="shared" si="3"/>
        <v>0</v>
      </c>
      <c r="D33" s="4">
        <f t="shared" si="4"/>
        <v>372.63032481284415</v>
      </c>
      <c r="E33" s="4">
        <f t="shared" si="1"/>
        <v>1490.5212992513766</v>
      </c>
      <c r="G33" s="2">
        <v>1.836301034227894E-2</v>
      </c>
      <c r="H33" s="11">
        <f t="shared" si="5"/>
        <v>1.7079993349738245</v>
      </c>
      <c r="J33" s="18"/>
      <c r="K33" s="17"/>
      <c r="L33" s="9">
        <v>1.8363010342279017E-2</v>
      </c>
      <c r="M33" s="4"/>
      <c r="N33" s="4"/>
      <c r="O33" s="4"/>
      <c r="Q33" s="3"/>
    </row>
    <row r="34" spans="1:17" x14ac:dyDescent="0.2">
      <c r="A34">
        <v>2046</v>
      </c>
      <c r="B34" s="5">
        <f t="shared" si="2"/>
        <v>379.37842994481713</v>
      </c>
      <c r="C34" s="5">
        <f t="shared" si="3"/>
        <v>0</v>
      </c>
      <c r="D34" s="4">
        <f t="shared" si="4"/>
        <v>379.37842994481713</v>
      </c>
      <c r="E34" s="4">
        <f t="shared" si="1"/>
        <v>1517.5137197792685</v>
      </c>
      <c r="G34" s="2">
        <v>1.8109382631062765E-2</v>
      </c>
      <c r="H34" s="11">
        <f t="shared" si="5"/>
        <v>1.7389301484644661</v>
      </c>
      <c r="J34" s="18"/>
      <c r="K34" s="17"/>
      <c r="L34" s="9">
        <v>1.8109382631062796E-2</v>
      </c>
      <c r="M34" s="4"/>
      <c r="N34" s="4"/>
      <c r="O34" s="4"/>
      <c r="Q34" s="3"/>
    </row>
    <row r="35" spans="1:17" x14ac:dyDescent="0.2">
      <c r="A35">
        <v>2047</v>
      </c>
      <c r="B35" s="5">
        <f t="shared" si="2"/>
        <v>386.24873975387749</v>
      </c>
      <c r="C35" s="5">
        <f t="shared" si="3"/>
        <v>0</v>
      </c>
      <c r="D35" s="4">
        <f t="shared" si="4"/>
        <v>386.24873975387749</v>
      </c>
      <c r="E35" s="4">
        <f t="shared" si="1"/>
        <v>1544.9949590155099</v>
      </c>
      <c r="G35" s="2">
        <v>1.8109384368688808E-2</v>
      </c>
      <c r="H35" s="11">
        <f t="shared" si="5"/>
        <v>1.7704211029133103</v>
      </c>
      <c r="J35" s="18"/>
      <c r="K35" s="17"/>
      <c r="L35" s="9">
        <v>1.8109384368688825E-2</v>
      </c>
      <c r="M35" s="4">
        <f t="shared" ref="M35" si="6">M34</f>
        <v>0</v>
      </c>
      <c r="N35" s="4"/>
      <c r="O35" s="4"/>
    </row>
    <row r="36" spans="1:17" ht="13.5" thickBot="1" x14ac:dyDescent="0.25">
      <c r="A36">
        <v>2048</v>
      </c>
      <c r="B36" s="5">
        <f t="shared" si="2"/>
        <v>393.24346731514356</v>
      </c>
      <c r="C36" s="5">
        <f t="shared" si="3"/>
        <v>0</v>
      </c>
      <c r="D36" s="4">
        <f t="shared" si="4"/>
        <v>393.24346731514356</v>
      </c>
      <c r="E36" s="4">
        <f t="shared" si="1"/>
        <v>1572.9738692605742</v>
      </c>
      <c r="G36" s="6">
        <v>1.8109386106277547E-2</v>
      </c>
      <c r="H36" s="12">
        <f t="shared" si="5"/>
        <v>1.8024823422366691</v>
      </c>
      <c r="J36" s="18"/>
      <c r="K36" s="17"/>
      <c r="L36" s="9">
        <v>1.8109386106277565E-2</v>
      </c>
    </row>
    <row r="38" spans="1:17" x14ac:dyDescent="0.2">
      <c r="A38" t="s">
        <v>13</v>
      </c>
      <c r="C38">
        <v>38.99</v>
      </c>
    </row>
    <row r="39" spans="1:17" x14ac:dyDescent="0.2">
      <c r="A39" t="s">
        <v>14</v>
      </c>
      <c r="C39" s="14">
        <v>0.83</v>
      </c>
    </row>
  </sheetData>
  <mergeCells count="2">
    <mergeCell ref="J3:K3"/>
    <mergeCell ref="J4:K4"/>
  </mergeCells>
  <conditionalFormatting sqref="G6:G36">
    <cfRule type="expression" dxfId="1" priority="4" stopIfTrue="1">
      <formula>MOD(ROW(),2)</formula>
    </cfRule>
  </conditionalFormatting>
  <conditionalFormatting sqref="H6:H36">
    <cfRule type="expression" dxfId="0" priority="3" stopIfTrue="1">
      <formula>MOD(ROW(),2)</formula>
    </cfRule>
  </conditionalFormatting>
  <pageMargins left="0.7" right="0.7" top="0.75" bottom="0.75" header="0.3" footer="0.3"/>
  <pageSetup scale="80"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1f6a98d5-4e6a-406f-8258-3f07b61a1b98" value=""/>
  <element uid="c64218ab-b8d1-40b6-a478-cb8be1e10ecc" value=""/>
</sisl>
</file>

<file path=customXml/itemProps1.xml><?xml version="1.0" encoding="utf-8"?>
<ds:datastoreItem xmlns:ds="http://schemas.openxmlformats.org/officeDocument/2006/customXml" ds:itemID="{84EA79C4-A05E-41D5-BB2C-5A3A9A3D334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battery storage est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dtso762</dc:creator>
  <cp:keywords/>
  <cp:lastModifiedBy>s290792</cp:lastModifiedBy>
  <cp:lastPrinted>2019-12-12T19:11:36Z</cp:lastPrinted>
  <dcterms:created xsi:type="dcterms:W3CDTF">2018-04-18T22:15:58Z</dcterms:created>
  <dcterms:modified xsi:type="dcterms:W3CDTF">2020-05-21T16:04:50Z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640e09a2-a33b-4d2c-8b63-26a1df4046b0</vt:lpwstr>
  </property>
  <property fmtid="{D5CDD505-2E9C-101B-9397-08002B2CF9AE}" pid="3" name="bjSaver">
    <vt:lpwstr>i+9F+0FBqD9gWvYDSNzhhcsmbL4u6P0Z</vt:lpwstr>
  </property>
  <property fmtid="{D5CDD505-2E9C-101B-9397-08002B2CF9AE}" pid="4" name="Visual Markings Removed">
    <vt:lpwstr>No</vt:lpwstr>
  </property>
  <property fmtid="{D5CDD505-2E9C-101B-9397-08002B2CF9AE}" pid="5" name="bjDocumentSecurityLabel">
    <vt:lpwstr>AEP Confidential</vt:lpwstr>
  </property>
  <property fmtid="{D5CDD505-2E9C-101B-9397-08002B2CF9AE}" pid="6" name="bjCentreFooterLabel-first">
    <vt:lpwstr>&amp;"Calibri,Regular"&amp;11&amp;B&amp;K000000AEP CONFIDENTIAL</vt:lpwstr>
  </property>
  <property fmtid="{D5CDD505-2E9C-101B-9397-08002B2CF9AE}" pid="7" name="bjCentreFooterLabel-even">
    <vt:lpwstr>&amp;"Calibri,Regular"&amp;11&amp;B&amp;K000000AEP CONFIDENTIAL</vt:lpwstr>
  </property>
  <property fmtid="{D5CDD505-2E9C-101B-9397-08002B2CF9AE}" pid="8" name="bjCentreFooterLabel">
    <vt:lpwstr>&amp;"Calibri,Regular"&amp;11&amp;B&amp;K000000AEP CONFIDENTIAL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10" name="bjDocumentLabelXML-0">
    <vt:lpwstr>ww.boldonjames.com/2008/01/sie/internal/label"&gt;&lt;element uid="1f6a98d5-4e6a-406f-8258-3f07b61a1b98" value="" /&gt;&lt;element uid="c64218ab-b8d1-40b6-a478-cb8be1e10ecc" value="" /&gt;&lt;/sisl&gt;</vt:lpwstr>
  </property>
  <property fmtid="{D5CDD505-2E9C-101B-9397-08002B2CF9AE}" pid="11" name="{A44787D4-0540-4523-9961-78E4036D8C6D}">
    <vt:lpwstr>{E539390C-40F8-4136-A78B-13B82F7C6F51}</vt:lpwstr>
  </property>
</Properties>
</file>