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G38" i="9" l="1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F40" i="9" l="1"/>
  <c r="C40" i="9"/>
  <c r="F41" i="9"/>
  <c r="AG38" i="9"/>
  <c r="AC38" i="9"/>
  <c r="AB38" i="9"/>
  <c r="AD38" i="9" s="1"/>
  <c r="Z38" i="9"/>
  <c r="Y38" i="9"/>
  <c r="X38" i="9"/>
  <c r="W38" i="9"/>
  <c r="U38" i="9"/>
  <c r="S38" i="9"/>
  <c r="Q38" i="9"/>
  <c r="P38" i="9" s="1"/>
  <c r="O38" i="9"/>
  <c r="AF38" i="9" s="1"/>
  <c r="I38" i="9"/>
  <c r="C38" i="9"/>
  <c r="AK38" i="9" s="1"/>
  <c r="AG37" i="9"/>
  <c r="AD37" i="9"/>
  <c r="AC37" i="9"/>
  <c r="AB37" i="9"/>
  <c r="Z37" i="9"/>
  <c r="Y37" i="9"/>
  <c r="X37" i="9"/>
  <c r="AA37" i="9" s="1"/>
  <c r="W37" i="9"/>
  <c r="V37" i="9" s="1"/>
  <c r="U37" i="9"/>
  <c r="S37" i="9"/>
  <c r="R37" i="9" s="1"/>
  <c r="Q37" i="9"/>
  <c r="O37" i="9"/>
  <c r="I37" i="9"/>
  <c r="C37" i="9"/>
  <c r="AG36" i="9"/>
  <c r="AC36" i="9"/>
  <c r="AD36" i="9" s="1"/>
  <c r="AB36" i="9"/>
  <c r="Z36" i="9"/>
  <c r="Y36" i="9"/>
  <c r="X36" i="9"/>
  <c r="AA36" i="9" s="1"/>
  <c r="W36" i="9"/>
  <c r="U36" i="9"/>
  <c r="T37" i="9" s="1"/>
  <c r="S36" i="9"/>
  <c r="Q36" i="9"/>
  <c r="O36" i="9"/>
  <c r="I36" i="9"/>
  <c r="C36" i="9"/>
  <c r="AK36" i="9" s="1"/>
  <c r="AG35" i="9"/>
  <c r="AC35" i="9"/>
  <c r="AD35" i="9" s="1"/>
  <c r="AB35" i="9"/>
  <c r="Z35" i="9"/>
  <c r="Y35" i="9"/>
  <c r="X35" i="9"/>
  <c r="W35" i="9"/>
  <c r="V35" i="9" s="1"/>
  <c r="U35" i="9"/>
  <c r="S35" i="9"/>
  <c r="Q35" i="9"/>
  <c r="AF35" i="9" s="1"/>
  <c r="AI35" i="9" s="1"/>
  <c r="P35" i="9"/>
  <c r="O35" i="9"/>
  <c r="I35" i="9"/>
  <c r="C35" i="9"/>
  <c r="AK35" i="9" s="1"/>
  <c r="AK34" i="9"/>
  <c r="AG34" i="9"/>
  <c r="AC34" i="9"/>
  <c r="AD34" i="9" s="1"/>
  <c r="AB34" i="9"/>
  <c r="Z34" i="9"/>
  <c r="Y34" i="9"/>
  <c r="X34" i="9"/>
  <c r="W34" i="9"/>
  <c r="V34" i="9" s="1"/>
  <c r="U34" i="9"/>
  <c r="S34" i="9"/>
  <c r="Q34" i="9"/>
  <c r="AF34" i="9" s="1"/>
  <c r="AI34" i="9" s="1"/>
  <c r="O34" i="9"/>
  <c r="I34" i="9"/>
  <c r="C34" i="9"/>
  <c r="AK33" i="9"/>
  <c r="AG33" i="9"/>
  <c r="AC33" i="9"/>
  <c r="AB33" i="9"/>
  <c r="AD33" i="9" s="1"/>
  <c r="Z33" i="9"/>
  <c r="Y33" i="9"/>
  <c r="X33" i="9"/>
  <c r="W33" i="9"/>
  <c r="U33" i="9"/>
  <c r="S33" i="9"/>
  <c r="R34" i="9" s="1"/>
  <c r="Q33" i="9"/>
  <c r="AF33" i="9" s="1"/>
  <c r="O33" i="9"/>
  <c r="N34" i="9" s="1"/>
  <c r="I33" i="9"/>
  <c r="C33" i="9"/>
  <c r="AG32" i="9"/>
  <c r="AC32" i="9"/>
  <c r="AB32" i="9"/>
  <c r="AK32" i="9" s="1"/>
  <c r="Z32" i="9"/>
  <c r="Y32" i="9"/>
  <c r="X32" i="9"/>
  <c r="AA32" i="9" s="1"/>
  <c r="W32" i="9"/>
  <c r="V32" i="9" s="1"/>
  <c r="U32" i="9"/>
  <c r="T32" i="9" s="1"/>
  <c r="S32" i="9"/>
  <c r="Q32" i="9"/>
  <c r="P32" i="9" s="1"/>
  <c r="O32" i="9"/>
  <c r="I32" i="9"/>
  <c r="C32" i="9"/>
  <c r="AG31" i="9"/>
  <c r="AC31" i="9"/>
  <c r="AB31" i="9"/>
  <c r="AD31" i="9" s="1"/>
  <c r="Z31" i="9"/>
  <c r="Y31" i="9"/>
  <c r="X31" i="9"/>
  <c r="W31" i="9"/>
  <c r="U31" i="9"/>
  <c r="S31" i="9"/>
  <c r="R32" i="9" s="1"/>
  <c r="R31" i="9"/>
  <c r="Q31" i="9"/>
  <c r="O31" i="9"/>
  <c r="I31" i="9"/>
  <c r="C31" i="9"/>
  <c r="AK31" i="9" s="1"/>
  <c r="AG30" i="9"/>
  <c r="AC30" i="9"/>
  <c r="AB30" i="9"/>
  <c r="AD30" i="9" s="1"/>
  <c r="Z30" i="9"/>
  <c r="Y30" i="9"/>
  <c r="X30" i="9"/>
  <c r="W30" i="9"/>
  <c r="U30" i="9"/>
  <c r="T31" i="9" s="1"/>
  <c r="T30" i="9"/>
  <c r="S30" i="9"/>
  <c r="R30" i="9"/>
  <c r="Q30" i="9"/>
  <c r="P30" i="9" s="1"/>
  <c r="O30" i="9"/>
  <c r="AF30" i="9" s="1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AD29" i="9" s="1"/>
  <c r="Z29" i="9"/>
  <c r="Y29" i="9"/>
  <c r="X29" i="9"/>
  <c r="W29" i="9"/>
  <c r="V30" i="9" s="1"/>
  <c r="U29" i="9"/>
  <c r="S29" i="9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AK29" i="9" s="1"/>
  <c r="B29" i="9"/>
  <c r="B30" i="9" s="1"/>
  <c r="B31" i="9" s="1"/>
  <c r="B32" i="9" s="1"/>
  <c r="B33" i="9" s="1"/>
  <c r="B34" i="9" s="1"/>
  <c r="B35" i="9" s="1"/>
  <c r="B36" i="9" s="1"/>
  <c r="B37" i="9" s="1"/>
  <c r="B38" i="9" s="1"/>
  <c r="AA31" i="9" l="1"/>
  <c r="AE31" i="9" s="1"/>
  <c r="AA35" i="9"/>
  <c r="AE35" i="9" s="1"/>
  <c r="AA29" i="9"/>
  <c r="R33" i="9"/>
  <c r="R38" i="9"/>
  <c r="AH34" i="9"/>
  <c r="T33" i="9"/>
  <c r="AF36" i="9"/>
  <c r="AH36" i="9" s="1"/>
  <c r="V38" i="9"/>
  <c r="V31" i="9"/>
  <c r="V33" i="9"/>
  <c r="P36" i="9"/>
  <c r="AA30" i="9"/>
  <c r="AE30" i="9" s="1"/>
  <c r="AF31" i="9"/>
  <c r="AI31" i="9" s="1"/>
  <c r="AA33" i="9"/>
  <c r="AE33" i="9" s="1"/>
  <c r="R36" i="9"/>
  <c r="AA38" i="9"/>
  <c r="AE38" i="9" s="1"/>
  <c r="AF29" i="9"/>
  <c r="P31" i="9"/>
  <c r="N35" i="9"/>
  <c r="T36" i="9"/>
  <c r="V36" i="9"/>
  <c r="R35" i="9"/>
  <c r="N38" i="9"/>
  <c r="T35" i="9"/>
  <c r="P37" i="9"/>
  <c r="N33" i="9"/>
  <c r="AA34" i="9"/>
  <c r="AE34" i="9" s="1"/>
  <c r="T38" i="9"/>
  <c r="P34" i="9"/>
  <c r="N36" i="9"/>
  <c r="AH30" i="9"/>
  <c r="AI30" i="9"/>
  <c r="AE29" i="9"/>
  <c r="AI38" i="9"/>
  <c r="AH38" i="9"/>
  <c r="AE37" i="9"/>
  <c r="AI29" i="9"/>
  <c r="AH29" i="9"/>
  <c r="AH31" i="9"/>
  <c r="AI33" i="9"/>
  <c r="AH33" i="9"/>
  <c r="AE36" i="9"/>
  <c r="N37" i="9"/>
  <c r="N31" i="9"/>
  <c r="AF37" i="9"/>
  <c r="N32" i="9"/>
  <c r="AD32" i="9"/>
  <c r="AE32" i="9" s="1"/>
  <c r="T34" i="9"/>
  <c r="AK37" i="9"/>
  <c r="AF32" i="9"/>
  <c r="AH35" i="9"/>
  <c r="C41" i="9"/>
  <c r="N30" i="9"/>
  <c r="P33" i="9"/>
  <c r="A35" i="41"/>
  <c r="A25" i="41"/>
  <c r="A26" i="41"/>
  <c r="A27" i="41"/>
  <c r="A28" i="41"/>
  <c r="A29" i="41"/>
  <c r="A30" i="41"/>
  <c r="A31" i="41"/>
  <c r="A32" i="41"/>
  <c r="A33" i="41"/>
  <c r="A34" i="41"/>
  <c r="AI36" i="9" l="1"/>
  <c r="AI37" i="9"/>
  <c r="AH37" i="9"/>
  <c r="AI32" i="9"/>
  <c r="AH32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1" i="9"/>
  <c r="X13" i="9"/>
  <c r="X14" i="9"/>
  <c r="X19" i="9"/>
  <c r="X21" i="9"/>
  <c r="X22" i="9"/>
  <c r="X23" i="9"/>
  <c r="X24" i="9"/>
  <c r="X25" i="9"/>
  <c r="X26" i="9"/>
  <c r="X27" i="9"/>
  <c r="X28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2" i="9"/>
  <c r="X15" i="9"/>
  <c r="X16" i="9"/>
  <c r="X17" i="9"/>
  <c r="X18" i="9"/>
  <c r="X20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J42" i="2"/>
  <c r="C19" i="9" s="1"/>
  <c r="J43" i="2"/>
  <c r="C20" i="9" s="1"/>
  <c r="J44" i="2"/>
  <c r="C21" i="9" s="1"/>
  <c r="J45" i="2"/>
  <c r="C22" i="9" s="1"/>
  <c r="J46" i="2"/>
  <c r="C23" i="9" s="1"/>
  <c r="J47" i="2"/>
  <c r="C24" i="9" s="1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19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H27" i="9" s="1"/>
  <c r="BQ229" i="54"/>
  <c r="H26" i="9" s="1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H20" i="9" s="1"/>
  <c r="BQ222" i="54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AL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K36" i="9" l="1"/>
  <c r="AM36" i="9" s="1"/>
  <c r="AL36" i="9"/>
  <c r="E41" i="9"/>
  <c r="E40" i="9"/>
  <c r="J40" i="9"/>
  <c r="J41" i="9"/>
  <c r="K37" i="9"/>
  <c r="AM37" i="9" s="1"/>
  <c r="AL37" i="9"/>
  <c r="K30" i="9"/>
  <c r="AM30" i="9" s="1"/>
  <c r="AL30" i="9"/>
  <c r="AL32" i="9"/>
  <c r="K32" i="9"/>
  <c r="AM32" i="9" s="1"/>
  <c r="AL31" i="9"/>
  <c r="K31" i="9"/>
  <c r="AM31" i="9" s="1"/>
  <c r="AL33" i="9"/>
  <c r="H40" i="9"/>
  <c r="H41" i="9"/>
  <c r="AL29" i="9"/>
  <c r="K33" i="9"/>
  <c r="AM33" i="9" s="1"/>
  <c r="K34" i="9"/>
  <c r="AM34" i="9" s="1"/>
  <c r="AL34" i="9"/>
  <c r="K38" i="9"/>
  <c r="K29" i="9"/>
  <c r="AM29" i="9" s="1"/>
  <c r="AL35" i="9"/>
  <c r="K35" i="9"/>
  <c r="AM35" i="9" s="1"/>
  <c r="I11" i="9"/>
  <c r="I12" i="9"/>
  <c r="I13" i="9"/>
  <c r="I16" i="9"/>
  <c r="I17" i="9"/>
  <c r="I18" i="9"/>
  <c r="I19" i="9"/>
  <c r="I20" i="9"/>
  <c r="I21" i="9"/>
  <c r="I27" i="9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K27" i="9" l="1"/>
  <c r="G40" i="9"/>
  <c r="G41" i="9"/>
  <c r="AM38" i="9"/>
  <c r="K42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K40" i="9" l="1"/>
  <c r="L9" i="9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<sst xmlns="http://schemas.openxmlformats.org/spreadsheetml/2006/main" count="2629" uniqueCount="212">
  <si>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</si>
  <si>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</si>
  <si>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</si>
  <si>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</si>
  <si>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</si>
  <si>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</si>
  <si>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</si>
  <si>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</si>
  <si>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</si>
  <si>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</si>
  <si>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</si>
  <si>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</si>
  <si>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</si>
  <si>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</si>
  <si>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</si>
  <si>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</si>
  <si>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</si>
  <si>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</si>
  <si>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</si>
  <si>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</si>
  <si>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</si>
  <si>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</si>
  <si>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</si>
  <si>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</si>
  <si>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</si>
  <si>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</si>
  <si>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</si>
  <si>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</si>
  <si>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</si>
  <si>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</si>
  <si>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</si>
  <si>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</si>
  <si>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</si>
  <si>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</si>
  <si>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</si>
  <si>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</si>
  <si>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</si>
  <si>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</si>
  <si>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</si>
  <si>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</si>
  <si>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</si>
  <si>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</si>
  <si>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</si>
  <si>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</si>
  <si>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</si>
  <si>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</si>
  <si>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</si>
  <si>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</si>
  <si>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</si>
  <si>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</si>
  <si>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</si>
  <si>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</si>
  <si>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</si>
  <si>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</si>
  <si>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</si>
  <si>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</si>
  <si>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</si>
  <si>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</si>
  <si>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</si>
  <si>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</si>
  <si>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</si>
  <si>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</si>
  <si>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</si>
  <si>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</si>
  <si>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</si>
  <si>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</si>
  <si>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</si>
  <si>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</si>
  <si>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</si>
  <si>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</si>
  <si>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</si>
  <si>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</si>
  <si>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</si>
  <si>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</si>
  <si>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</si>
  <si>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</si>
  <si>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</si>
  <si>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</si>
  <si>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Generation Cost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</si>
  <si>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</si>
  <si>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</si>
  <si>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</si>
  <si>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</si>
  <si>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</si>
  <si>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</si>
  <si>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</si>
  <si>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</si>
  <si>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</si>
  <si>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</si>
  <si>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</si>
  <si>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</si>
  <si>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</si>
  <si>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</si>
  <si>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</si>
  <si>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</si>
  <si>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</si>
  <si>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</si>
  <si>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</si>
  <si>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</si>
  <si>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</si>
  <si>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</si>
  <si>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</si>
  <si>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</si>
  <si>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</si>
  <si>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</si>
  <si>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</si>
  <si>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</si>
  <si>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</si>
  <si>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</si>
  <si>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</si>
  <si>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</si>
  <si>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</si>
  <si>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</si>
  <si>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</si>
  <si>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</si>
  <si>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</si>
  <si>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</si>
  <si>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</si>
  <si>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</si>
  <si>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</si>
  <si>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</si>
  <si>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</si>
  <si>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</si>
  <si>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</si>
  <si>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</si>
  <si>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</si>
  <si>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</si>
  <si>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</si>
  <si>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</si>
  <si>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</si>
  <si>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</si>
  <si>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</si>
  <si>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</si>
  <si>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</si>
  <si>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</si>
  <si>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</si>
  <si>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</si>
  <si>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</si>
  <si>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</si>
  <si>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</si>
  <si>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</si>
  <si>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</si>
  <si>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</si>
  <si>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</si>
  <si>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</si>
  <si>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</si>
  <si>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</si>
  <si>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</si>
  <si>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</si>
  <si>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</si>
  <si>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</si>
  <si>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</si>
  <si>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</si>
  <si>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</si>
  <si>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</si>
  <si>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</si>
  <si>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</si>
  <si>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</si>
  <si>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</si>
  <si>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</si>
  <si>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</si>
  <si>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</si>
  <si>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</si>
  <si>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</si>
  <si>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</si>
  <si>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</si>
  <si>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</si>
  <si>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</si>
  <si>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</si>
  <si>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</si>
  <si>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</si>
  <si>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</si>
  <si>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</si>
  <si>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</si>
  <si>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</si>
  <si>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</si>
  <si>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</si>
  <si>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</si>
  <si>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</si>
  <si>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</si>
  <si>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</si>
  <si>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</si>
  <si>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</si>
  <si>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</si>
  <si>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</si>
  <si>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</si>
  <si>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</si>
  <si>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</si>
  <si>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</si>
  <si>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</si>
  <si>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</si>
  <si>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</si>
  <si>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</si>
  <si>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</si>
  <si>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</si>
  <si>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</si>
  <si>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</si>
  <si>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</si>
  <si>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</si>
  <si>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</si>
  <si>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</si>
  <si>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</si>
  <si>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</si>
  <si>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</si>
  <si>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</si>
  <si>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</si>
  <si>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</si>
  <si>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2020-2034</t>
  </si>
  <si>
    <t>Utility CPW 2020-2049</t>
  </si>
  <si>
    <t>CPW of End Effects beyond 2049</t>
  </si>
  <si>
    <t>NPV 
(7.13%)</t>
  </si>
  <si>
    <t>Case 3 Low Band Commodity Pricing and Allowance Market Pricing Optimal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</si>
</sst>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8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64" fontId="0" fillId="0" borderId="0" xfId="0" applyNumberFormat="1" applyAlignment="1">
      <alignment horizontal="right" vertical="center" wrapText="1"/>
    </xf>
    <xf numFmtId="164" fontId="0" fillId="0" borderId="0" xfId="0" applyNumberFormat="1"/>
    <xf numFmtId="6" fontId="0" fillId="0" borderId="0" xfId="0" quotePrefix="1" applyNumberFormat="1" applyAlignment="1">
      <alignment vertical="center" wrapText="1"/>
    </xf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0" fillId="64" borderId="0" xfId="0" applyFill="1" applyAlignment="1">
      <alignment horizontal="right" vertical="center" wrapText="1"/>
    </xf>
    <xf numFmtId="0" fontId="0" fillId="64" borderId="0" xfId="0" applyFill="1" applyAlignment="1">
      <alignment horizontal="right" vertical="center"/>
    </xf>
    <xf numFmtId="0" fontId="0" fillId="64" borderId="0" xfId="0" applyFill="1" applyAlignment="1">
      <alignment horizontal="center" vertical="center"/>
    </xf>
    <xf numFmtId="0" fontId="0" fillId="64" borderId="23" xfId="0" applyFill="1" applyBorder="1"/>
    <xf numFmtId="38" fontId="155" fillId="64" borderId="0" xfId="4147" applyNumberFormat="1" applyFont="1" applyFill="1" applyBorder="1" applyAlignment="1">
      <alignment horizontal="center"/>
    </xf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38" fontId="156" fillId="64" borderId="0" xfId="4147" applyNumberFormat="1" applyFont="1" applyFill="1" applyBorder="1" applyAlignment="1">
      <alignment horizontal="center"/>
    </xf>
    <xf numFmtId="0" fontId="0" fillId="64" borderId="0" xfId="0" applyFill="1" applyAlignment="1">
      <alignment horizontal="center"/>
    </xf>
    <xf numFmtId="0" fontId="0" fillId="64" borderId="0" xfId="0" applyFill="1"/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0" fontId="0" fillId="64" borderId="0" xfId="0" applyFill="1" applyBorder="1"/>
    <xf numFmtId="3" fontId="0" fillId="64" borderId="23" xfId="0" quotePrefix="1" applyNumberForma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vertical="center"/>
    </xf>
    <xf numFmtId="0" fontId="0" fillId="64" borderId="0" xfId="0" applyFill="1" applyAlignment="1">
      <alignment vertical="center" wrapText="1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3" fontId="71" fillId="64" borderId="0" xfId="0" quotePrefix="1" applyNumberFormat="1" applyFont="1" applyFill="1" applyBorder="1" applyAlignment="1" applyProtection="1">
      <alignment horizontal="center"/>
      <protection locked="0"/>
    </xf>
    <xf numFmtId="0" fontId="0" fillId="64" borderId="0" xfId="0" applyFill="1" applyBorder="1" applyAlignment="1">
      <alignment horizontal="center"/>
    </xf>
    <xf numFmtId="3" fontId="0" fillId="64" borderId="0" xfId="0" applyNumberFormat="1" applyFill="1" applyBorder="1" applyAlignment="1">
      <alignment horizontal="center"/>
    </xf>
    <xf numFmtId="3" fontId="0" fillId="64" borderId="0" xfId="0" applyNumberFormat="1" applyFill="1" applyBorder="1"/>
    <xf numFmtId="3" fontId="0" fillId="64" borderId="0" xfId="0" quotePrefix="1" applyNumberFormat="1" applyFill="1" applyBorder="1" applyAlignment="1">
      <alignment horizontal="center"/>
    </xf>
    <xf numFmtId="0" fontId="68" fillId="0" borderId="0" xfId="0" applyFont="1" applyAlignment="1">
      <alignment horizontal="center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112219 Low Case 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Low Case 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Low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112219 Low Case 3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Low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Low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Low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5"/>
    </sheetView>
  </sheetViews>
  <sheetFormatPr defaultColWidth="9" defaultRowHeight="15.75"/>
  <cols>
    <col min="1" max="1" width="8.75" style="179" customWidth="1"/>
    <col min="2" max="2" width="7.5" style="179" bestFit="1" customWidth="1"/>
    <col min="3" max="3" width="8.375" style="179" customWidth="1"/>
    <col min="4" max="4" width="9.5" style="179" bestFit="1" customWidth="1"/>
    <col min="5" max="5" width="11.875" style="180" bestFit="1" customWidth="1"/>
    <col min="6" max="6" width="3" style="180" customWidth="1"/>
    <col min="7" max="7" width="5.375" style="180" customWidth="1"/>
    <col min="8" max="8" width="8.25" style="180" bestFit="1" customWidth="1"/>
    <col min="9" max="9" width="8.25" style="179" bestFit="1" customWidth="1"/>
    <col min="10" max="11" width="8.25" style="179" customWidth="1"/>
    <col min="12" max="12" width="10.75" style="179" bestFit="1" customWidth="1"/>
    <col min="13" max="13" width="7.75" style="179" bestFit="1" customWidth="1"/>
    <col min="14" max="14" width="4" style="179" customWidth="1"/>
    <col min="15" max="15" width="5.125" style="179" bestFit="1" customWidth="1"/>
    <col min="16" max="16" width="7.875" style="179" bestFit="1" customWidth="1"/>
    <col min="17" max="18" width="8.875" style="179" customWidth="1"/>
    <col min="19" max="19" width="9.5" style="179" customWidth="1"/>
    <col min="20" max="21" width="9" style="179"/>
    <col min="22" max="22" width="10.25" style="179" bestFit="1" customWidth="1"/>
    <col min="23" max="23" width="9" style="179"/>
    <col min="24" max="24" width="8.875" style="179" bestFit="1" customWidth="1"/>
    <col min="25" max="25" width="6.75" style="179" bestFit="1" customWidth="1"/>
    <col min="26" max="26" width="5.125" style="179" bestFit="1" customWidth="1"/>
    <col min="27" max="28" width="7" style="179" bestFit="1" customWidth="1"/>
    <col min="29" max="29" width="7.375" style="179" bestFit="1" customWidth="1"/>
    <col min="30" max="30" width="8" style="179" bestFit="1" customWidth="1"/>
    <col min="31" max="41" width="7" style="179" bestFit="1" customWidth="1"/>
    <col min="42" max="45" width="9" style="179"/>
    <col min="46" max="47" width="6.75" style="179" bestFit="1" customWidth="1"/>
    <col min="48" max="48" width="8" style="179" customWidth="1"/>
    <col min="49" max="49" width="4.875" style="179" bestFit="1" customWidth="1"/>
    <col min="50" max="53" width="9" style="179"/>
    <col min="54" max="55" width="6.75" style="179" bestFit="1" customWidth="1"/>
    <col min="56" max="56" width="8.875" style="179" customWidth="1"/>
    <col min="57" max="71" width="7" style="179" bestFit="1" customWidth="1"/>
    <col min="72" max="72" width="9" style="179"/>
    <col min="73" max="73" width="10.25" style="179" customWidth="1"/>
    <col min="74" max="16384" width="9" style="179"/>
  </cols>
  <sheetData>
    <row r="1" spans="1:75">
      <c r="B1" s="249" t="s">
        <v>199</v>
      </c>
      <c r="C1" s="249"/>
      <c r="D1" s="249"/>
      <c r="E1" s="249"/>
      <c r="H1" s="249" t="s">
        <v>202</v>
      </c>
      <c r="I1" s="249"/>
      <c r="J1" s="249"/>
      <c r="K1" s="249"/>
      <c r="L1" s="249"/>
      <c r="P1" s="249" t="s">
        <v>200</v>
      </c>
      <c r="Q1" s="249"/>
      <c r="R1" s="249"/>
      <c r="S1" s="249"/>
    </row>
    <row r="2" spans="1:75">
      <c r="B2" s="74"/>
      <c r="C2" s="74"/>
      <c r="E2" s="187"/>
      <c r="F2" s="179"/>
      <c r="G2" s="179"/>
      <c r="H2" s="74"/>
      <c r="I2" s="74"/>
      <c r="J2" s="74"/>
      <c r="K2" s="74"/>
      <c r="L2" s="187"/>
      <c r="M2" s="187"/>
      <c r="N2" s="187"/>
      <c r="O2" s="187"/>
      <c r="P2" s="202"/>
      <c r="Q2" s="187"/>
      <c r="R2" s="187"/>
      <c r="S2" s="187"/>
      <c r="T2" s="187"/>
      <c r="U2" s="188" t="s">
        <v>201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89"/>
      <c r="AR2" s="189"/>
      <c r="AS2" s="189"/>
      <c r="AT2" s="190"/>
      <c r="AU2" s="191"/>
      <c r="AV2" s="192"/>
      <c r="AW2" s="189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U2" s="74"/>
      <c r="BV2" s="74"/>
      <c r="BW2" s="74"/>
    </row>
    <row r="3" spans="1:75">
      <c r="B3" s="237"/>
      <c r="C3" s="237"/>
      <c r="D3" s="238"/>
      <c r="E3" s="239"/>
      <c r="F3" s="226"/>
      <c r="G3" s="226"/>
      <c r="H3" s="237"/>
      <c r="I3" s="237"/>
      <c r="J3" s="237"/>
      <c r="K3" s="240"/>
      <c r="L3" s="241"/>
      <c r="M3" s="227"/>
      <c r="N3" s="227"/>
      <c r="O3" s="227"/>
      <c r="P3" s="237"/>
      <c r="Q3" s="237"/>
      <c r="R3" s="242"/>
      <c r="S3" s="243"/>
      <c r="U3" s="232" t="s">
        <v>203</v>
      </c>
    </row>
    <row r="4" spans="1:75">
      <c r="B4" s="221"/>
      <c r="C4" s="221"/>
      <c r="D4" s="221"/>
      <c r="E4" s="222"/>
      <c r="F4" s="226"/>
      <c r="G4" s="226"/>
      <c r="H4" s="226"/>
      <c r="I4" s="226"/>
      <c r="J4" s="226"/>
      <c r="K4" s="226"/>
      <c r="L4" s="227"/>
      <c r="M4" s="227"/>
      <c r="N4" s="227"/>
      <c r="O4" s="227"/>
      <c r="P4" s="226"/>
      <c r="Q4" s="226"/>
      <c r="R4" s="226"/>
      <c r="S4" s="230"/>
      <c r="U4" s="233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79">
        <v>2020</v>
      </c>
      <c r="B5" s="223"/>
      <c r="C5" s="223"/>
      <c r="D5" s="223"/>
      <c r="E5" s="224"/>
      <c r="F5" s="226"/>
      <c r="G5" s="227"/>
      <c r="H5" s="228"/>
      <c r="I5" s="228"/>
      <c r="J5" s="228"/>
      <c r="K5" s="228"/>
      <c r="L5" s="229"/>
      <c r="M5" s="227"/>
      <c r="N5" s="227"/>
      <c r="O5" s="227"/>
      <c r="P5" s="228"/>
      <c r="Q5" s="228"/>
      <c r="R5" s="228"/>
      <c r="S5" s="231"/>
      <c r="U5" s="234">
        <v>18832.5</v>
      </c>
      <c r="V5" s="209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79">
        <f>A5+1</f>
        <v>2021</v>
      </c>
      <c r="B6" s="223"/>
      <c r="C6" s="223"/>
      <c r="D6" s="223"/>
      <c r="E6" s="224"/>
      <c r="F6" s="226"/>
      <c r="G6" s="227"/>
      <c r="H6" s="228"/>
      <c r="I6" s="228"/>
      <c r="J6" s="228"/>
      <c r="K6" s="228"/>
      <c r="L6" s="229"/>
      <c r="M6" s="227"/>
      <c r="N6" s="227"/>
      <c r="O6" s="227"/>
      <c r="P6" s="228"/>
      <c r="Q6" s="228"/>
      <c r="R6" s="228"/>
      <c r="S6" s="231"/>
      <c r="U6" s="234">
        <v>18832.5</v>
      </c>
      <c r="V6" s="209"/>
    </row>
    <row r="7" spans="1:75">
      <c r="A7" s="179">
        <f t="shared" ref="A7:A34" si="0">A6+1</f>
        <v>2022</v>
      </c>
      <c r="B7" s="223"/>
      <c r="C7" s="223"/>
      <c r="D7" s="223"/>
      <c r="E7" s="224"/>
      <c r="F7" s="226"/>
      <c r="G7" s="227"/>
      <c r="H7" s="228"/>
      <c r="I7" s="228"/>
      <c r="J7" s="228"/>
      <c r="K7" s="228"/>
      <c r="L7" s="229"/>
      <c r="M7" s="227"/>
      <c r="N7" s="227"/>
      <c r="O7" s="227"/>
      <c r="P7" s="228"/>
      <c r="Q7" s="228"/>
      <c r="R7" s="228"/>
      <c r="S7" s="231"/>
      <c r="U7" s="234">
        <v>18832.5</v>
      </c>
      <c r="V7" s="209"/>
    </row>
    <row r="8" spans="1:75">
      <c r="A8" s="179">
        <f t="shared" si="0"/>
        <v>2023</v>
      </c>
      <c r="B8" s="223"/>
      <c r="C8" s="223"/>
      <c r="D8" s="223"/>
      <c r="E8" s="224"/>
      <c r="F8" s="226"/>
      <c r="G8" s="227"/>
      <c r="H8" s="228"/>
      <c r="I8" s="228"/>
      <c r="J8" s="228"/>
      <c r="K8" s="228"/>
      <c r="L8" s="229"/>
      <c r="M8" s="227"/>
      <c r="N8" s="227"/>
      <c r="O8" s="227"/>
      <c r="P8" s="228"/>
      <c r="Q8" s="228"/>
      <c r="R8" s="228"/>
      <c r="S8" s="231"/>
      <c r="U8" s="234">
        <v>0</v>
      </c>
      <c r="V8" s="209"/>
    </row>
    <row r="9" spans="1:75">
      <c r="A9" s="179">
        <f t="shared" si="0"/>
        <v>2024</v>
      </c>
      <c r="B9" s="223"/>
      <c r="C9" s="223"/>
      <c r="D9" s="223"/>
      <c r="E9" s="224"/>
      <c r="F9" s="226"/>
      <c r="G9" s="227"/>
      <c r="H9" s="228"/>
      <c r="I9" s="228"/>
      <c r="J9" s="228"/>
      <c r="K9" s="228"/>
      <c r="L9" s="229"/>
      <c r="M9" s="227"/>
      <c r="N9" s="227"/>
      <c r="O9" s="227"/>
      <c r="P9" s="228"/>
      <c r="Q9" s="228"/>
      <c r="R9" s="228"/>
      <c r="S9" s="231"/>
      <c r="U9" s="234">
        <v>0</v>
      </c>
      <c r="V9" s="209"/>
      <c r="AH9" s="194"/>
    </row>
    <row r="10" spans="1:75">
      <c r="A10" s="179">
        <f t="shared" si="0"/>
        <v>2025</v>
      </c>
      <c r="B10" s="223"/>
      <c r="C10" s="223"/>
      <c r="D10" s="223"/>
      <c r="E10" s="224"/>
      <c r="F10" s="226"/>
      <c r="G10" s="227"/>
      <c r="H10" s="228"/>
      <c r="I10" s="228"/>
      <c r="J10" s="228"/>
      <c r="K10" s="228"/>
      <c r="L10" s="229"/>
      <c r="M10" s="227"/>
      <c r="N10" s="227"/>
      <c r="O10" s="227"/>
      <c r="P10" s="228"/>
      <c r="Q10" s="228"/>
      <c r="R10" s="228"/>
      <c r="S10" s="231"/>
      <c r="U10" s="234">
        <v>0</v>
      </c>
      <c r="V10" s="209"/>
      <c r="AH10" s="194"/>
    </row>
    <row r="11" spans="1:75">
      <c r="A11" s="179">
        <f t="shared" si="0"/>
        <v>2026</v>
      </c>
      <c r="B11" s="223"/>
      <c r="C11" s="223"/>
      <c r="D11" s="223"/>
      <c r="E11" s="224"/>
      <c r="F11" s="226"/>
      <c r="G11" s="227"/>
      <c r="H11" s="228"/>
      <c r="I11" s="228"/>
      <c r="J11" s="228"/>
      <c r="K11" s="228"/>
      <c r="L11" s="229"/>
      <c r="M11" s="227"/>
      <c r="N11" s="227"/>
      <c r="O11" s="227"/>
      <c r="P11" s="228"/>
      <c r="Q11" s="228"/>
      <c r="R11" s="228"/>
      <c r="S11" s="231"/>
      <c r="U11" s="234">
        <v>0</v>
      </c>
      <c r="V11" s="209"/>
      <c r="AH11" s="194"/>
    </row>
    <row r="12" spans="1:75">
      <c r="A12" s="179">
        <f t="shared" si="0"/>
        <v>2027</v>
      </c>
      <c r="B12" s="223"/>
      <c r="C12" s="223"/>
      <c r="D12" s="223"/>
      <c r="E12" s="224"/>
      <c r="F12" s="226"/>
      <c r="G12" s="227"/>
      <c r="H12" s="228"/>
      <c r="I12" s="228"/>
      <c r="J12" s="228"/>
      <c r="K12" s="228"/>
      <c r="L12" s="229"/>
      <c r="M12" s="227"/>
      <c r="N12" s="227"/>
      <c r="O12" s="227"/>
      <c r="P12" s="228"/>
      <c r="Q12" s="228"/>
      <c r="R12" s="228"/>
      <c r="S12" s="231"/>
      <c r="U12" s="234">
        <v>0</v>
      </c>
      <c r="V12" s="209"/>
      <c r="AH12" s="194"/>
    </row>
    <row r="13" spans="1:75">
      <c r="A13" s="179">
        <f t="shared" si="0"/>
        <v>2028</v>
      </c>
      <c r="B13" s="223"/>
      <c r="C13" s="223"/>
      <c r="D13" s="223"/>
      <c r="E13" s="224"/>
      <c r="F13" s="226"/>
      <c r="G13" s="227"/>
      <c r="H13" s="228"/>
      <c r="I13" s="228"/>
      <c r="J13" s="228"/>
      <c r="K13" s="228"/>
      <c r="L13" s="229"/>
      <c r="M13" s="227"/>
      <c r="N13" s="227"/>
      <c r="O13" s="227"/>
      <c r="P13" s="228"/>
      <c r="Q13" s="228"/>
      <c r="R13" s="228"/>
      <c r="S13" s="231"/>
      <c r="U13" s="234">
        <v>0</v>
      </c>
      <c r="V13" s="209"/>
      <c r="AH13" s="194"/>
    </row>
    <row r="14" spans="1:75">
      <c r="A14" s="179">
        <f t="shared" si="0"/>
        <v>2029</v>
      </c>
      <c r="B14" s="223"/>
      <c r="C14" s="223"/>
      <c r="D14" s="223"/>
      <c r="E14" s="224"/>
      <c r="F14" s="226"/>
      <c r="G14" s="227"/>
      <c r="H14" s="228"/>
      <c r="I14" s="228"/>
      <c r="J14" s="228"/>
      <c r="K14" s="228"/>
      <c r="L14" s="229"/>
      <c r="M14" s="227"/>
      <c r="N14" s="227"/>
      <c r="O14" s="227"/>
      <c r="P14" s="228"/>
      <c r="Q14" s="228"/>
      <c r="R14" s="228"/>
      <c r="S14" s="231"/>
      <c r="U14" s="234">
        <v>0</v>
      </c>
      <c r="V14" s="209"/>
      <c r="AH14" s="194"/>
    </row>
    <row r="15" spans="1:75">
      <c r="A15" s="179">
        <f t="shared" si="0"/>
        <v>2030</v>
      </c>
      <c r="B15" s="223"/>
      <c r="C15" s="223"/>
      <c r="D15" s="223"/>
      <c r="E15" s="224"/>
      <c r="F15" s="226"/>
      <c r="G15" s="227"/>
      <c r="H15" s="228"/>
      <c r="I15" s="228"/>
      <c r="J15" s="228"/>
      <c r="K15" s="228"/>
      <c r="L15" s="229"/>
      <c r="M15" s="227"/>
      <c r="N15" s="227"/>
      <c r="O15" s="227"/>
      <c r="P15" s="228"/>
      <c r="Q15" s="228"/>
      <c r="R15" s="228"/>
      <c r="S15" s="231"/>
      <c r="U15" s="234">
        <v>0</v>
      </c>
      <c r="V15" s="209"/>
      <c r="AH15" s="194"/>
    </row>
    <row r="16" spans="1:75">
      <c r="A16" s="179">
        <f t="shared" si="0"/>
        <v>2031</v>
      </c>
      <c r="B16" s="223"/>
      <c r="C16" s="223"/>
      <c r="D16" s="223"/>
      <c r="E16" s="224"/>
      <c r="F16" s="226"/>
      <c r="G16" s="227"/>
      <c r="H16" s="228"/>
      <c r="I16" s="228"/>
      <c r="J16" s="228"/>
      <c r="K16" s="228"/>
      <c r="L16" s="229"/>
      <c r="M16" s="227"/>
      <c r="N16" s="227"/>
      <c r="O16" s="227"/>
      <c r="P16" s="228"/>
      <c r="Q16" s="228"/>
      <c r="R16" s="228"/>
      <c r="S16" s="231"/>
      <c r="U16" s="234">
        <v>0</v>
      </c>
      <c r="V16" s="209"/>
      <c r="AH16" s="194"/>
    </row>
    <row r="17" spans="1:34">
      <c r="A17" s="179">
        <f t="shared" si="0"/>
        <v>2032</v>
      </c>
      <c r="B17" s="223"/>
      <c r="C17" s="223"/>
      <c r="D17" s="223"/>
      <c r="E17" s="224"/>
      <c r="F17" s="226"/>
      <c r="G17" s="227"/>
      <c r="H17" s="228"/>
      <c r="I17" s="228"/>
      <c r="J17" s="228"/>
      <c r="K17" s="228"/>
      <c r="L17" s="229"/>
      <c r="M17" s="227"/>
      <c r="N17" s="227"/>
      <c r="O17" s="227"/>
      <c r="P17" s="228"/>
      <c r="Q17" s="228"/>
      <c r="R17" s="228"/>
      <c r="S17" s="231"/>
      <c r="U17" s="234">
        <v>0</v>
      </c>
      <c r="V17" s="209"/>
      <c r="AH17" s="194"/>
    </row>
    <row r="18" spans="1:34">
      <c r="A18" s="179">
        <f t="shared" si="0"/>
        <v>2033</v>
      </c>
      <c r="B18" s="223"/>
      <c r="C18" s="223"/>
      <c r="D18" s="223"/>
      <c r="E18" s="224"/>
      <c r="F18" s="226"/>
      <c r="G18" s="227"/>
      <c r="H18" s="228"/>
      <c r="I18" s="228"/>
      <c r="J18" s="228"/>
      <c r="K18" s="228"/>
      <c r="L18" s="229"/>
      <c r="M18" s="227"/>
      <c r="N18" s="227"/>
      <c r="O18" s="227"/>
      <c r="P18" s="228"/>
      <c r="Q18" s="228"/>
      <c r="R18" s="228"/>
      <c r="S18" s="231"/>
      <c r="U18" s="234">
        <v>0</v>
      </c>
      <c r="V18" s="209"/>
      <c r="AH18" s="194"/>
    </row>
    <row r="19" spans="1:34">
      <c r="A19" s="179">
        <f t="shared" si="0"/>
        <v>2034</v>
      </c>
      <c r="B19" s="223"/>
      <c r="C19" s="223"/>
      <c r="D19" s="223"/>
      <c r="E19" s="224"/>
      <c r="F19" s="226"/>
      <c r="G19" s="227"/>
      <c r="H19" s="228"/>
      <c r="I19" s="228"/>
      <c r="J19" s="228"/>
      <c r="K19" s="228"/>
      <c r="L19" s="229"/>
      <c r="M19" s="227"/>
      <c r="N19" s="227"/>
      <c r="O19" s="227"/>
      <c r="P19" s="228"/>
      <c r="Q19" s="228"/>
      <c r="R19" s="228"/>
      <c r="S19" s="231"/>
      <c r="U19" s="234">
        <v>0</v>
      </c>
      <c r="V19" s="209"/>
      <c r="AH19" s="194"/>
    </row>
    <row r="20" spans="1:34">
      <c r="A20" s="179">
        <f t="shared" si="0"/>
        <v>2035</v>
      </c>
      <c r="B20" s="223"/>
      <c r="C20" s="223"/>
      <c r="D20" s="223"/>
      <c r="E20" s="224"/>
      <c r="F20" s="226"/>
      <c r="G20" s="227"/>
      <c r="H20" s="228"/>
      <c r="I20" s="228"/>
      <c r="J20" s="228"/>
      <c r="K20" s="228"/>
      <c r="L20" s="229"/>
      <c r="M20" s="227"/>
      <c r="N20" s="227"/>
      <c r="O20" s="227"/>
      <c r="P20" s="228"/>
      <c r="Q20" s="228"/>
      <c r="R20" s="228"/>
      <c r="S20" s="231"/>
      <c r="U20" s="234">
        <v>0</v>
      </c>
      <c r="V20" s="209"/>
      <c r="AH20" s="194"/>
    </row>
    <row r="21" spans="1:34">
      <c r="A21" s="179">
        <f t="shared" si="0"/>
        <v>2036</v>
      </c>
      <c r="B21" s="223"/>
      <c r="C21" s="223"/>
      <c r="D21" s="223"/>
      <c r="E21" s="224"/>
      <c r="F21" s="226"/>
      <c r="G21" s="227"/>
      <c r="H21" s="228"/>
      <c r="I21" s="228"/>
      <c r="J21" s="228"/>
      <c r="K21" s="228"/>
      <c r="L21" s="229"/>
      <c r="M21" s="227"/>
      <c r="N21" s="227"/>
      <c r="O21" s="227"/>
      <c r="P21" s="228"/>
      <c r="Q21" s="228"/>
      <c r="R21" s="228"/>
      <c r="S21" s="231"/>
      <c r="U21" s="234">
        <v>0</v>
      </c>
      <c r="V21" s="209"/>
      <c r="AH21" s="194"/>
    </row>
    <row r="22" spans="1:34">
      <c r="A22" s="179">
        <f t="shared" si="0"/>
        <v>2037</v>
      </c>
      <c r="B22" s="223"/>
      <c r="C22" s="223"/>
      <c r="D22" s="223"/>
      <c r="E22" s="224"/>
      <c r="F22" s="226"/>
      <c r="G22" s="227"/>
      <c r="H22" s="228"/>
      <c r="I22" s="228"/>
      <c r="J22" s="228"/>
      <c r="K22" s="228"/>
      <c r="L22" s="229"/>
      <c r="M22" s="227"/>
      <c r="N22" s="227"/>
      <c r="O22" s="227"/>
      <c r="P22" s="228"/>
      <c r="Q22" s="228"/>
      <c r="R22" s="228"/>
      <c r="S22" s="231"/>
      <c r="U22" s="234">
        <v>0</v>
      </c>
      <c r="V22" s="209"/>
      <c r="AH22" s="194"/>
    </row>
    <row r="23" spans="1:34">
      <c r="A23" s="179">
        <f t="shared" si="0"/>
        <v>2038</v>
      </c>
      <c r="B23" s="223"/>
      <c r="C23" s="223"/>
      <c r="D23" s="223"/>
      <c r="E23" s="224"/>
      <c r="F23" s="226"/>
      <c r="G23" s="227"/>
      <c r="H23" s="228"/>
      <c r="I23" s="228"/>
      <c r="J23" s="228"/>
      <c r="K23" s="228"/>
      <c r="L23" s="229"/>
      <c r="M23" s="227"/>
      <c r="N23" s="227"/>
      <c r="O23" s="227"/>
      <c r="P23" s="228"/>
      <c r="Q23" s="228"/>
      <c r="R23" s="228"/>
      <c r="S23" s="231"/>
      <c r="U23" s="234">
        <v>0</v>
      </c>
      <c r="V23" s="209"/>
      <c r="AH23" s="194"/>
    </row>
    <row r="24" spans="1:34">
      <c r="A24" s="179">
        <f t="shared" si="0"/>
        <v>2039</v>
      </c>
      <c r="B24" s="223"/>
      <c r="C24" s="223"/>
      <c r="D24" s="223"/>
      <c r="E24" s="224"/>
      <c r="F24" s="226"/>
      <c r="G24" s="227"/>
      <c r="H24" s="228"/>
      <c r="I24" s="228"/>
      <c r="J24" s="228"/>
      <c r="K24" s="228"/>
      <c r="L24" s="229"/>
      <c r="M24" s="227"/>
      <c r="N24" s="227"/>
      <c r="O24" s="227"/>
      <c r="P24" s="228"/>
      <c r="Q24" s="228"/>
      <c r="R24" s="228"/>
      <c r="S24" s="231"/>
      <c r="U24" s="234">
        <v>0</v>
      </c>
      <c r="V24" s="209"/>
      <c r="AH24" s="194"/>
    </row>
    <row r="25" spans="1:34">
      <c r="A25" s="179">
        <f t="shared" si="0"/>
        <v>2040</v>
      </c>
      <c r="B25" s="223"/>
      <c r="C25" s="223"/>
      <c r="D25" s="223"/>
      <c r="E25" s="224"/>
      <c r="F25" s="226"/>
      <c r="G25" s="227"/>
      <c r="H25" s="228"/>
      <c r="I25" s="228"/>
      <c r="J25" s="228"/>
      <c r="K25" s="228"/>
      <c r="L25" s="229"/>
      <c r="M25" s="227"/>
      <c r="N25" s="227"/>
      <c r="O25" s="227"/>
      <c r="P25" s="228"/>
      <c r="Q25" s="228"/>
      <c r="R25" s="228"/>
      <c r="S25" s="231"/>
      <c r="U25" s="234">
        <v>0</v>
      </c>
      <c r="V25" s="209"/>
      <c r="AH25" s="194"/>
    </row>
    <row r="26" spans="1:34">
      <c r="A26" s="179">
        <f t="shared" si="0"/>
        <v>2041</v>
      </c>
      <c r="B26" s="223"/>
      <c r="C26" s="223"/>
      <c r="D26" s="223"/>
      <c r="E26" s="224"/>
      <c r="F26" s="226"/>
      <c r="G26" s="227"/>
      <c r="H26" s="228"/>
      <c r="I26" s="228"/>
      <c r="J26" s="228"/>
      <c r="K26" s="228"/>
      <c r="L26" s="229"/>
      <c r="M26" s="227"/>
      <c r="N26" s="227"/>
      <c r="O26" s="227"/>
      <c r="P26" s="228"/>
      <c r="Q26" s="228"/>
      <c r="R26" s="228"/>
      <c r="S26" s="231"/>
      <c r="U26" s="234">
        <v>0</v>
      </c>
      <c r="V26" s="209"/>
      <c r="AH26" s="194"/>
    </row>
    <row r="27" spans="1:34">
      <c r="A27" s="179">
        <f t="shared" si="0"/>
        <v>2042</v>
      </c>
      <c r="B27" s="223"/>
      <c r="C27" s="223"/>
      <c r="D27" s="223"/>
      <c r="E27" s="224"/>
      <c r="F27" s="226"/>
      <c r="G27" s="227"/>
      <c r="H27" s="228"/>
      <c r="I27" s="228"/>
      <c r="J27" s="228"/>
      <c r="K27" s="228"/>
      <c r="L27" s="229"/>
      <c r="M27" s="227"/>
      <c r="N27" s="227"/>
      <c r="O27" s="227"/>
      <c r="P27" s="228"/>
      <c r="Q27" s="228"/>
      <c r="R27" s="228"/>
      <c r="S27" s="231"/>
      <c r="U27" s="234">
        <v>0</v>
      </c>
      <c r="V27" s="209"/>
      <c r="AH27" s="194"/>
    </row>
    <row r="28" spans="1:34">
      <c r="A28" s="179">
        <f t="shared" si="0"/>
        <v>2043</v>
      </c>
      <c r="B28" s="223"/>
      <c r="C28" s="223"/>
      <c r="D28" s="223"/>
      <c r="E28" s="224"/>
      <c r="F28" s="226"/>
      <c r="G28" s="227"/>
      <c r="H28" s="228"/>
      <c r="I28" s="228"/>
      <c r="J28" s="228"/>
      <c r="K28" s="228"/>
      <c r="L28" s="229"/>
      <c r="M28" s="227"/>
      <c r="N28" s="227"/>
      <c r="O28" s="227"/>
      <c r="P28" s="228"/>
      <c r="Q28" s="228"/>
      <c r="R28" s="228"/>
      <c r="S28" s="231"/>
      <c r="U28" s="234">
        <v>0</v>
      </c>
      <c r="V28" s="209"/>
      <c r="AH28" s="194"/>
    </row>
    <row r="29" spans="1:34">
      <c r="A29" s="179">
        <f t="shared" si="0"/>
        <v>2044</v>
      </c>
      <c r="B29" s="223"/>
      <c r="C29" s="223"/>
      <c r="D29" s="223"/>
      <c r="E29" s="224"/>
      <c r="F29" s="226"/>
      <c r="G29" s="227"/>
      <c r="H29" s="228"/>
      <c r="I29" s="228"/>
      <c r="J29" s="228"/>
      <c r="K29" s="228"/>
      <c r="L29" s="229"/>
      <c r="M29" s="227"/>
      <c r="N29" s="227"/>
      <c r="O29" s="227"/>
      <c r="P29" s="228"/>
      <c r="Q29" s="228"/>
      <c r="R29" s="228"/>
      <c r="S29" s="231"/>
      <c r="U29" s="234">
        <v>0</v>
      </c>
      <c r="V29" s="209"/>
      <c r="AH29" s="194"/>
    </row>
    <row r="30" spans="1:34">
      <c r="A30" s="179">
        <f t="shared" si="0"/>
        <v>2045</v>
      </c>
      <c r="B30" s="223"/>
      <c r="C30" s="223"/>
      <c r="D30" s="223"/>
      <c r="E30" s="224"/>
      <c r="F30" s="226"/>
      <c r="G30" s="227"/>
      <c r="H30" s="228"/>
      <c r="I30" s="228"/>
      <c r="J30" s="228"/>
      <c r="K30" s="228"/>
      <c r="L30" s="229"/>
      <c r="M30" s="227"/>
      <c r="N30" s="227"/>
      <c r="O30" s="227"/>
      <c r="P30" s="228"/>
      <c r="Q30" s="228"/>
      <c r="R30" s="228"/>
      <c r="S30" s="231"/>
      <c r="U30" s="234">
        <v>0</v>
      </c>
      <c r="V30" s="209"/>
      <c r="AH30" s="194"/>
    </row>
    <row r="31" spans="1:34">
      <c r="A31" s="179">
        <f t="shared" si="0"/>
        <v>2046</v>
      </c>
      <c r="B31" s="223"/>
      <c r="C31" s="223"/>
      <c r="D31" s="223"/>
      <c r="E31" s="224"/>
      <c r="F31" s="226"/>
      <c r="G31" s="227"/>
      <c r="H31" s="228"/>
      <c r="I31" s="228"/>
      <c r="J31" s="228"/>
      <c r="K31" s="228"/>
      <c r="L31" s="229"/>
      <c r="M31" s="227"/>
      <c r="N31" s="227"/>
      <c r="O31" s="227"/>
      <c r="P31" s="228"/>
      <c r="Q31" s="228"/>
      <c r="R31" s="228"/>
      <c r="S31" s="231"/>
      <c r="U31" s="234">
        <v>0</v>
      </c>
      <c r="V31" s="209"/>
      <c r="AH31" s="194"/>
    </row>
    <row r="32" spans="1:34">
      <c r="A32" s="179">
        <f t="shared" si="0"/>
        <v>2047</v>
      </c>
      <c r="B32" s="225"/>
      <c r="C32" s="225"/>
      <c r="D32" s="223"/>
      <c r="E32" s="224"/>
      <c r="F32" s="226"/>
      <c r="G32" s="227"/>
      <c r="H32" s="228"/>
      <c r="I32" s="228"/>
      <c r="J32" s="228"/>
      <c r="K32" s="228"/>
      <c r="L32" s="229"/>
      <c r="M32" s="227"/>
      <c r="N32" s="227"/>
      <c r="O32" s="227"/>
      <c r="P32" s="228"/>
      <c r="Q32" s="228"/>
      <c r="R32" s="228"/>
      <c r="S32" s="231"/>
      <c r="U32" s="234">
        <v>0</v>
      </c>
      <c r="V32" s="209"/>
      <c r="AF32" s="74"/>
      <c r="AH32" s="194"/>
    </row>
    <row r="33" spans="1:35">
      <c r="A33" s="179">
        <f t="shared" si="0"/>
        <v>2048</v>
      </c>
      <c r="B33" s="225"/>
      <c r="C33" s="225"/>
      <c r="D33" s="223"/>
      <c r="E33" s="224"/>
      <c r="F33" s="226"/>
      <c r="G33" s="227"/>
      <c r="H33" s="228"/>
      <c r="I33" s="228"/>
      <c r="J33" s="228"/>
      <c r="K33" s="228"/>
      <c r="L33" s="229"/>
      <c r="M33" s="227"/>
      <c r="N33" s="227"/>
      <c r="O33" s="227"/>
      <c r="P33" s="228"/>
      <c r="Q33" s="228"/>
      <c r="R33" s="228"/>
      <c r="S33" s="231"/>
      <c r="U33" s="234">
        <v>0</v>
      </c>
      <c r="V33" s="209"/>
      <c r="AF33" s="74"/>
      <c r="AH33" s="194"/>
    </row>
    <row r="34" spans="1:35">
      <c r="A34" s="179">
        <f t="shared" si="0"/>
        <v>2049</v>
      </c>
      <c r="B34" s="225"/>
      <c r="C34" s="225"/>
      <c r="D34" s="223"/>
      <c r="E34" s="224"/>
      <c r="F34" s="226"/>
      <c r="G34" s="227"/>
      <c r="H34" s="228"/>
      <c r="I34" s="228"/>
      <c r="J34" s="228"/>
      <c r="K34" s="228"/>
      <c r="L34" s="229"/>
      <c r="M34" s="227"/>
      <c r="N34" s="227"/>
      <c r="O34" s="227"/>
      <c r="P34" s="228"/>
      <c r="Q34" s="228"/>
      <c r="R34" s="228"/>
      <c r="S34" s="231"/>
      <c r="U34" s="234">
        <v>0</v>
      </c>
      <c r="AF34" s="74"/>
      <c r="AH34" s="194"/>
    </row>
    <row r="35" spans="1:35" s="199" customFormat="1">
      <c r="B35" s="225"/>
      <c r="C35" s="225"/>
      <c r="D35" s="225"/>
      <c r="E35" s="244"/>
      <c r="F35" s="245"/>
      <c r="G35" s="230"/>
      <c r="H35" s="246"/>
      <c r="I35" s="246"/>
      <c r="J35" s="246"/>
      <c r="K35" s="246"/>
      <c r="L35" s="246"/>
      <c r="M35" s="230"/>
      <c r="N35" s="230"/>
      <c r="O35" s="230"/>
      <c r="P35" s="225"/>
      <c r="Q35" s="247"/>
      <c r="R35" s="225"/>
      <c r="S35" s="248"/>
      <c r="U35" s="205"/>
      <c r="AF35" s="200"/>
      <c r="AH35" s="208"/>
    </row>
    <row r="36" spans="1:35" s="199" customFormat="1">
      <c r="B36" s="195"/>
      <c r="C36" s="195"/>
      <c r="D36" s="195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>
      <c r="G37" s="203"/>
      <c r="H37" s="204"/>
      <c r="I37" s="198"/>
      <c r="J37" s="198"/>
      <c r="K37" s="198"/>
      <c r="L37" s="198"/>
      <c r="M37" s="199"/>
      <c r="N37" s="199"/>
      <c r="O37" s="199"/>
      <c r="P37" s="200"/>
      <c r="Q37" s="200"/>
      <c r="R37" s="200"/>
      <c r="S37" s="196"/>
      <c r="T37" s="196"/>
      <c r="U37" s="205"/>
      <c r="V37" s="199"/>
      <c r="AF37" s="74"/>
      <c r="AH37" s="194"/>
    </row>
    <row r="38" spans="1:35">
      <c r="B38" s="144"/>
      <c r="C38" s="144"/>
      <c r="D38" s="144"/>
      <c r="E38" s="144"/>
      <c r="G38" s="203"/>
      <c r="H38" s="204"/>
      <c r="I38" s="198"/>
      <c r="J38" s="198"/>
      <c r="K38" s="198"/>
      <c r="L38" s="198"/>
      <c r="M38" s="199"/>
      <c r="N38" s="199"/>
      <c r="O38" s="199"/>
      <c r="P38" s="200"/>
      <c r="Q38" s="200"/>
      <c r="R38" s="200"/>
      <c r="S38" s="196"/>
      <c r="T38" s="196"/>
      <c r="U38" s="203"/>
      <c r="V38" s="199"/>
      <c r="AF38" s="74"/>
      <c r="AH38" s="194"/>
    </row>
    <row r="39" spans="1:35">
      <c r="G39" s="203"/>
      <c r="H39" s="204"/>
      <c r="I39" s="198"/>
      <c r="J39" s="198"/>
      <c r="K39" s="198"/>
      <c r="L39" s="198"/>
      <c r="M39" s="199"/>
      <c r="N39" s="199"/>
      <c r="O39" s="199"/>
      <c r="P39" s="200"/>
      <c r="Q39" s="200"/>
      <c r="R39" s="200"/>
      <c r="S39" s="196"/>
      <c r="T39" s="196"/>
      <c r="U39" s="203"/>
      <c r="V39" s="199"/>
      <c r="AF39" s="74"/>
      <c r="AH39" s="194"/>
    </row>
    <row r="40" spans="1:35">
      <c r="G40" s="203"/>
      <c r="H40" s="206"/>
      <c r="I40" s="206"/>
      <c r="J40" s="206"/>
      <c r="K40" s="206"/>
      <c r="L40" s="199"/>
      <c r="M40" s="198"/>
      <c r="N40" s="199"/>
      <c r="O40" s="199"/>
      <c r="P40" s="200"/>
      <c r="Q40" s="200"/>
      <c r="R40" s="200"/>
      <c r="S40" s="196"/>
      <c r="T40" s="196"/>
      <c r="U40" s="203"/>
      <c r="V40" s="199"/>
      <c r="AF40" s="74"/>
      <c r="AH40" s="194"/>
    </row>
    <row r="41" spans="1:35">
      <c r="G41" s="203"/>
      <c r="H41" s="206"/>
      <c r="I41" s="206"/>
      <c r="J41" s="206"/>
      <c r="K41" s="206"/>
      <c r="L41" s="207"/>
      <c r="M41" s="199"/>
      <c r="N41" s="199"/>
      <c r="O41" s="199"/>
      <c r="P41" s="200"/>
      <c r="Q41" s="200"/>
      <c r="R41" s="200"/>
      <c r="S41" s="196"/>
      <c r="T41" s="196"/>
      <c r="U41" s="203"/>
      <c r="V41" s="199"/>
      <c r="AF41" s="74"/>
      <c r="AH41" s="194"/>
    </row>
    <row r="42" spans="1:35">
      <c r="A42" s="199"/>
      <c r="B42" s="200"/>
      <c r="C42" s="200"/>
      <c r="D42" s="200"/>
      <c r="E42" s="201"/>
      <c r="H42" s="197"/>
      <c r="I42" s="197"/>
      <c r="J42" s="197"/>
      <c r="K42" s="197"/>
      <c r="L42" s="30"/>
      <c r="P42" s="74"/>
      <c r="Q42" s="74"/>
      <c r="R42" s="74"/>
      <c r="S42" s="196"/>
      <c r="T42" s="196"/>
      <c r="U42" s="180"/>
      <c r="AF42" s="74"/>
      <c r="AH42" s="194"/>
    </row>
    <row r="43" spans="1:35">
      <c r="B43" s="74"/>
      <c r="C43" s="74"/>
      <c r="D43" s="74"/>
      <c r="H43" s="197"/>
      <c r="I43" s="197"/>
      <c r="J43" s="197"/>
      <c r="K43" s="197"/>
      <c r="L43" s="188"/>
      <c r="P43" s="74"/>
      <c r="Q43" s="74"/>
      <c r="R43" s="74"/>
      <c r="S43" s="196"/>
      <c r="T43" s="196"/>
      <c r="U43" s="180"/>
      <c r="AF43" s="74"/>
      <c r="AH43" s="194"/>
    </row>
    <row r="44" spans="1:35">
      <c r="H44" s="197"/>
      <c r="I44" s="197"/>
      <c r="J44" s="197"/>
      <c r="K44" s="197"/>
      <c r="M44" s="198"/>
      <c r="P44" s="74"/>
      <c r="Q44" s="74"/>
      <c r="R44" s="74"/>
      <c r="S44" s="196"/>
      <c r="T44" s="196"/>
      <c r="U44" s="180"/>
      <c r="AF44" s="74"/>
      <c r="AH44" s="194"/>
    </row>
    <row r="45" spans="1:35">
      <c r="H45" s="197"/>
      <c r="I45" s="197"/>
      <c r="J45" s="197"/>
      <c r="K45" s="197"/>
      <c r="M45" s="198"/>
      <c r="P45" s="74"/>
      <c r="Q45" s="74"/>
      <c r="R45" s="74"/>
      <c r="S45" s="196"/>
      <c r="T45" s="196"/>
      <c r="U45" s="180"/>
      <c r="AF45" s="74"/>
      <c r="AH45" s="194"/>
    </row>
    <row r="46" spans="1:35">
      <c r="H46" s="197"/>
      <c r="I46" s="197"/>
      <c r="J46" s="197"/>
      <c r="K46" s="197"/>
      <c r="M46" s="198"/>
      <c r="P46" s="74"/>
      <c r="Q46" s="74"/>
      <c r="R46" s="74"/>
      <c r="S46" s="196"/>
      <c r="T46" s="196"/>
      <c r="U46" s="180"/>
      <c r="AF46" s="74"/>
      <c r="AH46" s="194"/>
    </row>
    <row r="47" spans="1:35">
      <c r="I47" s="197"/>
      <c r="J47" s="197"/>
      <c r="K47" s="197"/>
      <c r="P47" s="74"/>
      <c r="Q47" s="74"/>
      <c r="R47" s="74"/>
      <c r="S47" s="196"/>
      <c r="T47" s="196"/>
      <c r="U47" s="180"/>
    </row>
    <row r="48" spans="1:35">
      <c r="I48" s="197"/>
      <c r="J48" s="197"/>
      <c r="K48" s="197"/>
      <c r="P48" s="74"/>
      <c r="Q48" s="74"/>
      <c r="R48" s="74"/>
      <c r="S48" s="196"/>
      <c r="T48" s="196"/>
      <c r="U48" s="180"/>
    </row>
    <row r="49" spans="3:21">
      <c r="I49" s="197"/>
      <c r="J49" s="197"/>
      <c r="K49" s="197"/>
      <c r="P49" s="74"/>
      <c r="Q49" s="74"/>
      <c r="R49" s="74"/>
      <c r="S49" s="196"/>
      <c r="T49" s="196"/>
      <c r="U49" s="180"/>
    </row>
    <row r="50" spans="3:21">
      <c r="P50" s="74"/>
      <c r="Q50" s="74"/>
      <c r="R50" s="74"/>
      <c r="S50" s="196"/>
      <c r="T50" s="196"/>
    </row>
    <row r="51" spans="3:21">
      <c r="P51" s="74"/>
      <c r="Q51" s="74"/>
      <c r="R51" s="74"/>
      <c r="S51" s="196"/>
      <c r="T51" s="196"/>
    </row>
    <row r="52" spans="3:21">
      <c r="P52" s="74"/>
      <c r="Q52" s="74"/>
      <c r="R52" s="74"/>
      <c r="S52" s="196"/>
      <c r="T52" s="196"/>
    </row>
    <row r="53" spans="3:21">
      <c r="C53" s="169"/>
      <c r="D53" s="169"/>
      <c r="P53" s="74"/>
      <c r="Q53" s="74"/>
      <c r="R53" s="74"/>
      <c r="S53" s="196"/>
      <c r="T53" s="196"/>
    </row>
    <row r="54" spans="3:21">
      <c r="C54" s="170"/>
      <c r="D54" s="170"/>
      <c r="P54" s="74"/>
      <c r="Q54" s="74"/>
      <c r="R54" s="74"/>
      <c r="S54" s="196"/>
      <c r="T54" s="196"/>
    </row>
    <row r="55" spans="3:21">
      <c r="C55" s="170"/>
      <c r="D55" s="170"/>
      <c r="P55" s="74"/>
      <c r="Q55" s="74"/>
      <c r="R55" s="74"/>
      <c r="S55" s="196"/>
      <c r="T55" s="196"/>
    </row>
    <row r="56" spans="3:21">
      <c r="C56" s="170"/>
      <c r="D56" s="170"/>
      <c r="P56" s="74"/>
      <c r="Q56" s="74"/>
      <c r="R56" s="74"/>
      <c r="S56" s="196"/>
      <c r="T56" s="196"/>
    </row>
    <row r="57" spans="3:21">
      <c r="C57" s="170"/>
      <c r="D57" s="170"/>
      <c r="P57" s="74"/>
      <c r="Q57" s="74"/>
      <c r="R57" s="74"/>
      <c r="S57" s="196"/>
      <c r="T57" s="196"/>
    </row>
    <row r="58" spans="3:21">
      <c r="C58" s="170"/>
      <c r="D58" s="170"/>
      <c r="P58" s="74"/>
      <c r="Q58" s="74"/>
      <c r="R58" s="74"/>
      <c r="S58" s="196"/>
      <c r="T58" s="196"/>
    </row>
    <row r="59" spans="3:21">
      <c r="C59" s="170"/>
      <c r="D59" s="170"/>
      <c r="P59" s="74"/>
      <c r="Q59" s="74"/>
      <c r="R59" s="74"/>
    </row>
    <row r="60" spans="3:21">
      <c r="C60" s="170"/>
      <c r="D60" s="170"/>
    </row>
    <row r="61" spans="3:21">
      <c r="C61" s="170"/>
      <c r="D61" s="170"/>
    </row>
    <row r="62" spans="3:21">
      <c r="C62" s="170"/>
      <c r="D62" s="170"/>
    </row>
    <row r="63" spans="3:21">
      <c r="C63" s="170"/>
      <c r="D63" s="170"/>
    </row>
    <row r="64" spans="3:21">
      <c r="C64" s="170"/>
      <c r="D64" s="170"/>
    </row>
    <row r="65" spans="3:4">
      <c r="C65" s="170"/>
      <c r="D65" s="170"/>
    </row>
    <row r="66" spans="3:4">
      <c r="C66" s="170"/>
      <c r="D66" s="170"/>
    </row>
    <row r="67" spans="3:4">
      <c r="C67" s="170"/>
      <c r="D67" s="170"/>
    </row>
    <row r="68" spans="3:4">
      <c r="C68" s="170"/>
      <c r="D68" s="170"/>
    </row>
    <row r="69" spans="3:4">
      <c r="C69" s="170"/>
      <c r="D69" s="170"/>
    </row>
    <row r="70" spans="3:4">
      <c r="C70" s="170"/>
      <c r="D70" s="170"/>
    </row>
    <row r="71" spans="3:4">
      <c r="C71" s="170"/>
      <c r="D71" s="170"/>
    </row>
    <row r="72" spans="3:4">
      <c r="C72" s="170"/>
      <c r="D72" s="170"/>
    </row>
    <row r="73" spans="3:4">
      <c r="C73" s="170"/>
      <c r="D73" s="170"/>
    </row>
    <row r="74" spans="3:4">
      <c r="C74" s="170"/>
      <c r="D74" s="170"/>
    </row>
    <row r="75" spans="3:4">
      <c r="C75" s="170"/>
      <c r="D75" s="170"/>
    </row>
    <row r="76" spans="3:4">
      <c r="C76" s="170"/>
      <c r="D76" s="170"/>
    </row>
    <row r="77" spans="3:4">
      <c r="C77" s="170"/>
      <c r="D77" s="170"/>
    </row>
    <row r="78" spans="3:4">
      <c r="C78" s="170"/>
      <c r="D78" s="170"/>
    </row>
    <row r="79" spans="3:4">
      <c r="C79" s="170"/>
      <c r="D79" s="170"/>
    </row>
    <row r="80" spans="3:4">
      <c r="C80" s="170"/>
      <c r="D80" s="170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A36" sqref="A36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15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15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15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15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15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15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15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15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15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15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.75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10.87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53" t="s">
        <v>128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</row>
    <row r="2" spans="2:43">
      <c r="B2" s="253" t="s">
        <v>124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</row>
    <row r="3" spans="2:43">
      <c r="B3" s="254" t="s">
        <v>211</v>
      </c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43">
      <c r="B4" s="253" t="s">
        <v>19</v>
      </c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</row>
    <row r="5" spans="2:43" s="38" customFormat="1" ht="15.75" customHeight="1">
      <c r="B5" s="7"/>
      <c r="C5" s="256" t="s">
        <v>106</v>
      </c>
      <c r="D5" s="257"/>
      <c r="E5" s="257"/>
      <c r="F5" s="257"/>
      <c r="G5" s="257"/>
      <c r="H5" s="257"/>
      <c r="I5" s="257"/>
      <c r="J5" s="257"/>
      <c r="K5" s="258"/>
      <c r="L5" s="87"/>
      <c r="N5" s="259" t="s">
        <v>66</v>
      </c>
      <c r="O5" s="260"/>
      <c r="P5" s="260"/>
      <c r="Q5" s="260"/>
      <c r="R5" s="260"/>
      <c r="S5" s="260"/>
      <c r="T5" s="260"/>
      <c r="U5" s="260"/>
      <c r="V5" s="260"/>
      <c r="W5" s="260"/>
      <c r="X5" s="261" t="s">
        <v>44</v>
      </c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3"/>
      <c r="AJ5" s="186" t="s">
        <v>100</v>
      </c>
      <c r="AK5" s="250" t="s">
        <v>65</v>
      </c>
      <c r="AL5" s="251"/>
      <c r="AM5" s="251"/>
      <c r="AN5" s="252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81</v>
      </c>
      <c r="J6" s="107" t="s">
        <v>74</v>
      </c>
      <c r="K6" s="39" t="s">
        <v>82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83</v>
      </c>
      <c r="Z6" s="93" t="s">
        <v>62</v>
      </c>
      <c r="AA6" s="94" t="s">
        <v>84</v>
      </c>
      <c r="AB6" s="94" t="s">
        <v>85</v>
      </c>
      <c r="AC6" s="94" t="s">
        <v>86</v>
      </c>
      <c r="AD6" s="94" t="s">
        <v>101</v>
      </c>
      <c r="AE6" s="94" t="s">
        <v>87</v>
      </c>
      <c r="AF6" s="93" t="s">
        <v>88</v>
      </c>
      <c r="AG6" s="93" t="s">
        <v>63</v>
      </c>
      <c r="AH6" s="93" t="s">
        <v>89</v>
      </c>
      <c r="AI6" s="93" t="s">
        <v>64</v>
      </c>
      <c r="AJ6" s="103" t="s">
        <v>90</v>
      </c>
      <c r="AK6" s="41" t="s">
        <v>196</v>
      </c>
      <c r="AL6" s="41" t="s">
        <v>197</v>
      </c>
      <c r="AM6" s="41" t="s">
        <v>198</v>
      </c>
    </row>
    <row r="7" spans="2:43" s="40" customFormat="1" ht="78.75">
      <c r="B7" s="143"/>
      <c r="C7" s="89" t="s">
        <v>15</v>
      </c>
      <c r="D7" s="90" t="s">
        <v>14</v>
      </c>
      <c r="E7" s="91" t="s">
        <v>16</v>
      </c>
      <c r="F7" s="154" t="s">
        <v>204</v>
      </c>
      <c r="G7" s="110" t="s">
        <v>205</v>
      </c>
      <c r="H7" s="110" t="s">
        <v>206</v>
      </c>
      <c r="I7" s="110" t="s">
        <v>91</v>
      </c>
      <c r="J7" s="101" t="s">
        <v>108</v>
      </c>
      <c r="K7" s="106" t="s">
        <v>68</v>
      </c>
      <c r="L7" s="216" t="s">
        <v>210</v>
      </c>
      <c r="M7" s="90"/>
      <c r="N7" s="267" t="s">
        <v>111</v>
      </c>
      <c r="O7" s="266"/>
      <c r="P7" s="267" t="s">
        <v>119</v>
      </c>
      <c r="Q7" s="266"/>
      <c r="R7" s="264" t="s">
        <v>29</v>
      </c>
      <c r="S7" s="266"/>
      <c r="T7" s="264" t="s">
        <v>30</v>
      </c>
      <c r="U7" s="266"/>
      <c r="V7" s="264" t="s">
        <v>46</v>
      </c>
      <c r="W7" s="265"/>
      <c r="X7" s="185" t="s">
        <v>194</v>
      </c>
      <c r="Y7" s="79" t="s">
        <v>195</v>
      </c>
      <c r="Z7" s="92" t="s">
        <v>53</v>
      </c>
      <c r="AA7" s="81" t="s">
        <v>96</v>
      </c>
      <c r="AB7" s="80" t="s">
        <v>95</v>
      </c>
      <c r="AC7" s="80" t="s">
        <v>69</v>
      </c>
      <c r="AD7" s="81" t="s">
        <v>94</v>
      </c>
      <c r="AE7" s="80" t="s">
        <v>54</v>
      </c>
      <c r="AF7" s="77" t="s">
        <v>93</v>
      </c>
      <c r="AG7" s="78" t="s">
        <v>27</v>
      </c>
      <c r="AH7" s="79" t="s">
        <v>70</v>
      </c>
      <c r="AI7" s="79" t="s">
        <v>79</v>
      </c>
      <c r="AJ7" s="88" t="s">
        <v>92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17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80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4">
        <f>'ST NFL Load &amp; Load Cost'!J32</f>
        <v>163836.52249273629</v>
      </c>
      <c r="D9" s="129">
        <f>'LT New Units Info'!BQ32+'ST Existing Units Info'!L32+'ST Existing Units Info'!L92</f>
        <v>111887.63878293389</v>
      </c>
      <c r="E9" s="129">
        <f>'LT New Units Info'!BQ92+'ST Existing Units Info'!L122</f>
        <v>7858.6126649093649</v>
      </c>
      <c r="F9" s="129">
        <v>53708.784019742561</v>
      </c>
      <c r="G9" s="135">
        <f>'LT New Units Info'!BQ62+'LT New Units Info'!BQ122+'ST Existing Units Info'!L62+'Existing System FOM OGC'!U5</f>
        <v>26161.527656158982</v>
      </c>
      <c r="H9" s="129">
        <f>'LT New Units Info'!BQ212+'LT Battery'!F24</f>
        <v>0</v>
      </c>
      <c r="I9" s="129">
        <f>'ST Physical Contracts'!K2-'ST Physical Contracts'!L2</f>
        <v>-3016.6713052108298</v>
      </c>
      <c r="J9" s="129">
        <f>'LT New Units Info'!BQ152+'ST Existing Units Info'!L152-'LT Battery'!L2</f>
        <v>130165.876327101</v>
      </c>
      <c r="K9" s="136">
        <f>SUM(C9:I9)-J9</f>
        <v>230270.53798416923</v>
      </c>
      <c r="L9" s="218">
        <f>+K9/(1.0713)^(B9-2019)</f>
        <v>214944.96218068633</v>
      </c>
      <c r="M9" s="167">
        <v>2020</v>
      </c>
      <c r="N9" s="132">
        <v>0</v>
      </c>
      <c r="O9" s="70">
        <f>SUM('LT New Units Info'!G182:Q182)</f>
        <v>1302</v>
      </c>
      <c r="P9" s="133">
        <f>Q9</f>
        <v>0</v>
      </c>
      <c r="Q9" s="178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0">
        <f>U9</f>
        <v>0</v>
      </c>
      <c r="U9" s="161">
        <f>'LT New Units Info'!AE182+'LT New Units Info'!AF182</f>
        <v>0</v>
      </c>
      <c r="V9" s="160">
        <f>W9</f>
        <v>0</v>
      </c>
      <c r="W9" s="161">
        <f>'LT New Units Info'!U182+'LT New Units Info'!V182</f>
        <v>0</v>
      </c>
      <c r="X9" s="61">
        <f>SUM('LT New Units Info'!H2:P2,'ST Existing Units Info'!L2)</f>
        <v>4568.9021870030847</v>
      </c>
      <c r="Y9" s="162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4680.7491870030844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1">
        <f>AA9-AD9</f>
        <v>-1379.1698129969154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7">
        <f>'ST LT CO2 Emissions'!B2+'ST LT CO2 Emissions'!B34</f>
        <v>4334069.128261365</v>
      </c>
      <c r="AK9" s="42">
        <f t="shared" ref="AK9:AK28" si="1">C9/AB9</f>
        <v>27.036091157775591</v>
      </c>
      <c r="AL9" s="111">
        <f t="shared" ref="AL9:AL28" si="2">J9/(AA9+AC9)</f>
        <v>27.808769734667525</v>
      </c>
      <c r="AM9" s="112">
        <f t="shared" ref="AM9:AM28" si="3">K9/(AB9)</f>
        <v>37.998946517959936</v>
      </c>
      <c r="AN9" s="11">
        <v>2020</v>
      </c>
      <c r="AP9" s="6"/>
      <c r="AQ9" s="6"/>
    </row>
    <row r="10" spans="2:43">
      <c r="B10" s="1">
        <f>B9+1</f>
        <v>2021</v>
      </c>
      <c r="C10" s="134">
        <f>'ST NFL Load &amp; Load Cost'!J33</f>
        <v>160676.52817729762</v>
      </c>
      <c r="D10" s="129">
        <f>'LT New Units Info'!BQ33+'ST Existing Units Info'!L33+'ST Existing Units Info'!L93</f>
        <v>110576.59746538017</v>
      </c>
      <c r="E10" s="129">
        <f>'LT New Units Info'!BQ93+'ST Existing Units Info'!L123</f>
        <v>8778.0420031800222</v>
      </c>
      <c r="F10" s="129">
        <v>72591.989634965124</v>
      </c>
      <c r="G10" s="135">
        <f>'LT New Units Info'!BQ63+'LT New Units Info'!BQ123+'ST Existing Units Info'!L63+'Existing System FOM OGC'!U6</f>
        <v>26395.781538630912</v>
      </c>
      <c r="H10" s="129">
        <f>'LT New Units Info'!BQ213+'LT Battery'!F25</f>
        <v>0</v>
      </c>
      <c r="I10" s="129">
        <f>'ST Physical Contracts'!K3-'ST Physical Contracts'!L3</f>
        <v>-2956.0904015810402</v>
      </c>
      <c r="J10" s="129">
        <f>'LT New Units Info'!BQ153+'ST Existing Units Info'!L153-'LT Battery'!L3</f>
        <v>121375.68548008273</v>
      </c>
      <c r="K10" s="136">
        <f t="shared" ref="K10:K28" si="4">SUM(C10:I10)-J10</f>
        <v>254687.16293779007</v>
      </c>
      <c r="L10" s="218">
        <f>+K10/(1.0713)^(B10-2019)+L9</f>
        <v>436859.03585528047</v>
      </c>
      <c r="M10" s="167">
        <f>M9+1</f>
        <v>2021</v>
      </c>
      <c r="N10" s="132">
        <f>O10-O9</f>
        <v>0</v>
      </c>
      <c r="O10" s="70">
        <f>SUM('LT New Units Info'!G183:Q183)</f>
        <v>1302</v>
      </c>
      <c r="P10" s="133">
        <f>Q10-Q9</f>
        <v>0</v>
      </c>
      <c r="Q10" s="178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0">
        <f>U10-U9</f>
        <v>0</v>
      </c>
      <c r="U10" s="161">
        <f>'LT New Units Info'!AE183+'LT New Units Info'!AF183</f>
        <v>0</v>
      </c>
      <c r="V10" s="160">
        <f>W10-W9</f>
        <v>0</v>
      </c>
      <c r="W10" s="161">
        <f>'LT New Units Info'!U183+'LT New Units Info'!V183</f>
        <v>0</v>
      </c>
      <c r="X10" s="61">
        <f>SUM('LT New Units Info'!H3:P3,'ST Existing Units Info'!L3)</f>
        <v>4373.019277517813</v>
      </c>
      <c r="Y10" s="162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4484.3992775178131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1">
        <f t="shared" ref="AE10:AE28" si="7">AA10-AD10</f>
        <v>-1552.7647224821867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7">
        <f>'ST LT CO2 Emissions'!B3+'ST LT CO2 Emissions'!B35</f>
        <v>4236976.8846281283</v>
      </c>
      <c r="AK10" s="42">
        <f t="shared" si="1"/>
        <v>26.614570711893467</v>
      </c>
      <c r="AL10" s="111">
        <f t="shared" si="2"/>
        <v>27.06620841917228</v>
      </c>
      <c r="AM10" s="112">
        <f t="shared" si="3"/>
        <v>42.186556955847159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4">
        <f>'ST NFL Load &amp; Load Cost'!J34</f>
        <v>168160.99354377092</v>
      </c>
      <c r="D11" s="129">
        <f>'LT New Units Info'!BQ34+'ST Existing Units Info'!L34+'ST Existing Units Info'!L94</f>
        <v>127332.53773446004</v>
      </c>
      <c r="E11" s="129">
        <f>'LT New Units Info'!BQ94+'ST Existing Units Info'!L124</f>
        <v>12835.060176664996</v>
      </c>
      <c r="F11" s="129">
        <v>75934.982609057159</v>
      </c>
      <c r="G11" s="135">
        <f>'LT New Units Info'!BQ64+'LT New Units Info'!BQ124+'ST Existing Units Info'!L64+'Existing System FOM OGC'!U7</f>
        <v>35334.119164149291</v>
      </c>
      <c r="H11" s="129">
        <f>'LT New Units Info'!BQ214+'LT Battery'!F26</f>
        <v>3659.8997957528409</v>
      </c>
      <c r="I11" s="129">
        <f>'ST Physical Contracts'!K4-'ST Physical Contracts'!L4</f>
        <v>-4297.1486656492498</v>
      </c>
      <c r="J11" s="129">
        <f>'LT New Units Info'!BQ154+'ST Existing Units Info'!L154-'LT Battery'!L4</f>
        <v>163857.98759439454</v>
      </c>
      <c r="K11" s="136">
        <f t="shared" si="4"/>
        <v>255102.45676381147</v>
      </c>
      <c r="L11" s="218">
        <f t="shared" ref="L11:L38" si="10">+K11/(1.0713)^(B11-2019)+L10</f>
        <v>644341.46615542425</v>
      </c>
      <c r="M11" s="167">
        <f t="shared" ref="M11:M38" si="11">M10+1</f>
        <v>2022</v>
      </c>
      <c r="N11" s="132">
        <f t="shared" ref="N11:N28" si="12">O11-O10</f>
        <v>-216.77999999999997</v>
      </c>
      <c r="O11" s="70">
        <f>SUM('LT New Units Info'!G184:Q184)</f>
        <v>1085.22</v>
      </c>
      <c r="P11" s="133">
        <f t="shared" ref="P11:P28" si="13">Q11-Q10</f>
        <v>5.4532801899999992</v>
      </c>
      <c r="Q11" s="178">
        <f>SUM('LT New Units Info'!S184:T184,'LT New Units Info'!W184:AD184,'LT New Units Info'!AG184:BO184)</f>
        <v>5.4532801899999992</v>
      </c>
      <c r="R11" s="48">
        <f t="shared" ref="R11:R28" si="14">S11-S10</f>
        <v>0</v>
      </c>
      <c r="S11" s="47">
        <f>'LT New Units Info'!R184</f>
        <v>0</v>
      </c>
      <c r="T11" s="160">
        <f t="shared" ref="T11:T28" si="15">U11-U10</f>
        <v>0</v>
      </c>
      <c r="U11" s="161">
        <f>'LT New Units Info'!AE184+'LT New Units Info'!AF184</f>
        <v>0</v>
      </c>
      <c r="V11" s="160">
        <f t="shared" ref="V11:V28" si="16">W11-W10</f>
        <v>0</v>
      </c>
      <c r="W11" s="161">
        <f>'LT New Units Info'!U184+'LT New Units Info'!V184</f>
        <v>0</v>
      </c>
      <c r="X11" s="61">
        <f>SUM('LT New Units Info'!H4:P4,'ST Existing Units Info'!L4)</f>
        <v>5793.6416903456739</v>
      </c>
      <c r="Y11" s="162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5949.8359543823835</v>
      </c>
      <c r="AB11" s="67">
        <f>'ST NFL Load &amp; Load Cost'!J4</f>
        <v>6155.08</v>
      </c>
      <c r="AC11" s="67">
        <f>SUM('LT New Units Info'!R4,'LT New Units Info'!W4:AD4,'LT New Units Info'!AG4:BO4)</f>
        <v>36.000000013610006</v>
      </c>
      <c r="AD11" s="66">
        <f t="shared" si="6"/>
        <v>6119.0799999863902</v>
      </c>
      <c r="AE11" s="131">
        <f t="shared" si="7"/>
        <v>-169.24404560400671</v>
      </c>
      <c r="AF11" s="49">
        <f t="shared" si="8"/>
        <v>1090.67328019</v>
      </c>
      <c r="AG11" s="50">
        <f>'LT Region Planning Peak Load'!G4*1.0887</f>
        <v>1076.4160585463999</v>
      </c>
      <c r="AH11" s="62">
        <f t="shared" si="0"/>
        <v>14.257221643600133</v>
      </c>
      <c r="AI11" s="99">
        <f>(AF11-'LT Region Planning Peak Load'!G4)/'LT Region Planning Peak Load'!G4*100</f>
        <v>10.311992348604328</v>
      </c>
      <c r="AJ11" s="127">
        <f>'ST LT CO2 Emissions'!B4+'ST LT CO2 Emissions'!B36</f>
        <v>5765243.0010921722</v>
      </c>
      <c r="AK11" s="42">
        <f t="shared" si="1"/>
        <v>27.320683653790191</v>
      </c>
      <c r="AL11" s="111">
        <f t="shared" si="2"/>
        <v>27.374286372491941</v>
      </c>
      <c r="AM11" s="112">
        <f t="shared" si="3"/>
        <v>41.445839333333033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4">
        <f>'ST NFL Load &amp; Load Cost'!J35</f>
        <v>175877.8547681637</v>
      </c>
      <c r="D12" s="129">
        <f>'LT New Units Info'!BQ35+'ST Existing Units Info'!L35+'ST Existing Units Info'!L95</f>
        <v>101245.78861567035</v>
      </c>
      <c r="E12" s="129">
        <f>'LT New Units Info'!BQ95+'ST Existing Units Info'!L125</f>
        <v>7718.8541494849705</v>
      </c>
      <c r="F12" s="129">
        <v>69537.021213086104</v>
      </c>
      <c r="G12" s="135">
        <f>'LT New Units Info'!BQ65+'LT New Units Info'!BQ125+'ST Existing Units Info'!L65+'Existing System FOM OGC'!U8</f>
        <v>27905.903796575625</v>
      </c>
      <c r="H12" s="129">
        <f>'LT New Units Info'!BQ215+'LT Battery'!F27</f>
        <v>22655.391969705961</v>
      </c>
      <c r="I12" s="129">
        <f>'ST Physical Contracts'!K5-'ST Physical Contracts'!L5</f>
        <v>-4454.40859593805</v>
      </c>
      <c r="J12" s="129">
        <f>'LT New Units Info'!BQ155+'ST Existing Units Info'!L155-'LT Battery'!L5</f>
        <v>161691.51676927341</v>
      </c>
      <c r="K12" s="136">
        <f t="shared" si="4"/>
        <v>238794.88914747522</v>
      </c>
      <c r="L12" s="218">
        <f t="shared" si="10"/>
        <v>825634.28757050436</v>
      </c>
      <c r="M12" s="167">
        <f t="shared" si="11"/>
        <v>2023</v>
      </c>
      <c r="N12" s="132">
        <f t="shared" si="12"/>
        <v>-50</v>
      </c>
      <c r="O12" s="70">
        <f>SUM('LT New Units Info'!G185:Q185)</f>
        <v>1035.22</v>
      </c>
      <c r="P12" s="133">
        <f t="shared" si="13"/>
        <v>5.3125360700000002</v>
      </c>
      <c r="Q12" s="178">
        <f>SUM('LT New Units Info'!S185:T185,'LT New Units Info'!W185:AD185,'LT New Units Info'!AG185:BO185)</f>
        <v>10.765816259999999</v>
      </c>
      <c r="R12" s="48">
        <f t="shared" si="14"/>
        <v>1.022</v>
      </c>
      <c r="S12" s="47">
        <f>'LT New Units Info'!R185</f>
        <v>1.022</v>
      </c>
      <c r="T12" s="160">
        <f t="shared" si="15"/>
        <v>24.6</v>
      </c>
      <c r="U12" s="161">
        <f>'LT New Units Info'!AE185+'LT New Units Info'!AF185</f>
        <v>24.6</v>
      </c>
      <c r="V12" s="160">
        <f t="shared" si="16"/>
        <v>25.856000000000002</v>
      </c>
      <c r="W12" s="161">
        <f>'LT New Units Info'!U185+'LT New Units Info'!V185</f>
        <v>25.856000000000002</v>
      </c>
      <c r="X12" s="61">
        <f>SUM('LT New Units Info'!H5:P5,'ST Existing Units Info'!L5)</f>
        <v>4890.2874999935002</v>
      </c>
      <c r="Y12" s="162">
        <f>'ST Physical Contracts'!J5</f>
        <v>155.69033771775</v>
      </c>
      <c r="Z12" s="67">
        <f>'LT New Units Info'!AE5+'LT New Units Info'!AF5+'LT New Units Info'!U5+'LT New Units Info'!V5</f>
        <v>736.19958953549008</v>
      </c>
      <c r="AA12" s="66">
        <f t="shared" si="5"/>
        <v>5782.1774272467401</v>
      </c>
      <c r="AB12" s="67">
        <f>'ST NFL Load &amp; Load Cost'!J5</f>
        <v>6193.8770000000004</v>
      </c>
      <c r="AC12" s="67">
        <f>SUM('LT New Units Info'!R5,'LT New Units Info'!W5:AD5,'LT New Units Info'!AG5:BO5)</f>
        <v>73.107609161669998</v>
      </c>
      <c r="AD12" s="66">
        <f t="shared" si="6"/>
        <v>6120.7693908383308</v>
      </c>
      <c r="AE12" s="131">
        <f t="shared" si="7"/>
        <v>-338.59196359159068</v>
      </c>
      <c r="AF12" s="49">
        <f t="shared" si="8"/>
        <v>1097.4638162599999</v>
      </c>
      <c r="AG12" s="50">
        <f>'LT Region Planning Peak Load'!G5*1.0887</f>
        <v>1076.6534256299999</v>
      </c>
      <c r="AH12" s="62">
        <f t="shared" si="0"/>
        <v>20.810390630000029</v>
      </c>
      <c r="AI12" s="99">
        <f>(AF12-'LT Region Planning Peak Load'!G5)/'LT Region Planning Peak Load'!G5*100</f>
        <v>10.974323614223744</v>
      </c>
      <c r="AJ12" s="127">
        <f>'ST LT CO2 Emissions'!B5+'ST LT CO2 Emissions'!B37</f>
        <v>4800919.0314286062</v>
      </c>
      <c r="AK12" s="42">
        <f t="shared" si="1"/>
        <v>28.395438716035802</v>
      </c>
      <c r="AL12" s="111">
        <f t="shared" si="2"/>
        <v>27.614627770273987</v>
      </c>
      <c r="AM12" s="112">
        <f t="shared" si="3"/>
        <v>38.553379272380646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4">
        <f>'ST NFL Load &amp; Load Cost'!J36</f>
        <v>181748.28268146701</v>
      </c>
      <c r="D13" s="129">
        <f>'LT New Units Info'!BQ36+'ST Existing Units Info'!L36+'ST Existing Units Info'!L96</f>
        <v>99213.150952813987</v>
      </c>
      <c r="E13" s="129">
        <f>'LT New Units Info'!BQ96+'ST Existing Units Info'!L126</f>
        <v>7426.4111027832751</v>
      </c>
      <c r="F13" s="129">
        <v>61229.540922719723</v>
      </c>
      <c r="G13" s="135">
        <f>'LT New Units Info'!BQ66+'LT New Units Info'!BQ126+'ST Existing Units Info'!L66+'Existing System FOM OGC'!U9</f>
        <v>27216.522863415077</v>
      </c>
      <c r="H13" s="129">
        <f>'LT New Units Info'!BQ216+'LT Battery'!F28</f>
        <v>34617.499933470746</v>
      </c>
      <c r="I13" s="129">
        <f>'ST Physical Contracts'!K6-'ST Physical Contracts'!L6</f>
        <v>-4596.1952100238104</v>
      </c>
      <c r="J13" s="129">
        <f>'LT New Units Info'!BQ156+'ST Existing Units Info'!L156-'LT Battery'!L6</f>
        <v>168374.78850608686</v>
      </c>
      <c r="K13" s="136">
        <f t="shared" si="4"/>
        <v>238480.42474055913</v>
      </c>
      <c r="L13" s="218">
        <f t="shared" si="10"/>
        <v>994638.37641365314</v>
      </c>
      <c r="M13" s="167">
        <f t="shared" si="11"/>
        <v>2024</v>
      </c>
      <c r="N13" s="132">
        <f t="shared" si="12"/>
        <v>-100</v>
      </c>
      <c r="O13" s="70">
        <f>SUM('LT New Units Info'!G186:Q186)</f>
        <v>935.22</v>
      </c>
      <c r="P13" s="133">
        <f t="shared" si="13"/>
        <v>3.1635139200000015</v>
      </c>
      <c r="Q13" s="178">
        <f>SUM('LT New Units Info'!S186:T186,'LT New Units Info'!W186:AD186,'LT New Units Info'!AG186:BO186)</f>
        <v>13.929330180000001</v>
      </c>
      <c r="R13" s="48">
        <f t="shared" si="14"/>
        <v>0.5109999999999999</v>
      </c>
      <c r="S13" s="47">
        <f>'LT New Units Info'!R186</f>
        <v>1.5329999999999999</v>
      </c>
      <c r="T13" s="160">
        <f t="shared" si="15"/>
        <v>0</v>
      </c>
      <c r="U13" s="161">
        <f>'LT New Units Info'!AE186+'LT New Units Info'!AF186</f>
        <v>24.6</v>
      </c>
      <c r="V13" s="160">
        <f t="shared" si="16"/>
        <v>77.568000000000012</v>
      </c>
      <c r="W13" s="161">
        <f>'LT New Units Info'!U186+'LT New Units Info'!V186</f>
        <v>103.42400000000001</v>
      </c>
      <c r="X13" s="61">
        <f>SUM('LT New Units Info'!H6:P6,'ST Existing Units Info'!L6)</f>
        <v>4548.0459574709957</v>
      </c>
      <c r="Y13" s="162">
        <f>'ST Physical Contracts'!J6</f>
        <v>155.0559856431</v>
      </c>
      <c r="Z13" s="67">
        <f>'LT New Units Info'!AE6+'LT New Units Info'!AF6+'LT New Units Info'!U6+'LT New Units Info'!V6</f>
        <v>1064.03303593534</v>
      </c>
      <c r="AA13" s="66">
        <f t="shared" si="5"/>
        <v>5767.134979049436</v>
      </c>
      <c r="AB13" s="67">
        <f>'ST NFL Load &amp; Load Cost'!J6</f>
        <v>6175.223</v>
      </c>
      <c r="AC13" s="67">
        <f>SUM('LT New Units Info'!R6,'LT New Units Info'!W6:AD6,'LT New Units Info'!AG6:BO6)</f>
        <v>96.528292838040002</v>
      </c>
      <c r="AD13" s="66">
        <f t="shared" si="6"/>
        <v>6078.6947071619597</v>
      </c>
      <c r="AE13" s="131">
        <f t="shared" si="7"/>
        <v>-311.55972811252377</v>
      </c>
      <c r="AF13" s="49">
        <f t="shared" si="8"/>
        <v>1078.7063301800001</v>
      </c>
      <c r="AG13" s="50">
        <f>'LT Region Planning Peak Load'!G6*1.0887</f>
        <v>1073.7127812813899</v>
      </c>
      <c r="AH13" s="62">
        <f t="shared" si="0"/>
        <v>4.9935488986102428</v>
      </c>
      <c r="AI13" s="99">
        <f>(AF13-'LT Region Planning Peak Load'!G6)/'LT Region Planning Peak Load'!G6*100</f>
        <v>9.3763250415468526</v>
      </c>
      <c r="AJ13" s="127">
        <f>'ST LT CO2 Emissions'!B6+'ST LT CO2 Emissions'!B38</f>
        <v>4445578.5703833783</v>
      </c>
      <c r="AK13" s="42">
        <f t="shared" si="1"/>
        <v>29.43185738903146</v>
      </c>
      <c r="AL13" s="111">
        <f t="shared" si="2"/>
        <v>28.714948437325269</v>
      </c>
      <c r="AM13" s="112">
        <f t="shared" si="3"/>
        <v>38.618917040009592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4">
        <f>'ST NFL Load &amp; Load Cost'!J37</f>
        <v>186903.9531780855</v>
      </c>
      <c r="D14" s="129">
        <f>'LT New Units Info'!BQ37+'ST Existing Units Info'!L37+'ST Existing Units Info'!L97</f>
        <v>99797.200176033293</v>
      </c>
      <c r="E14" s="129">
        <f>'LT New Units Info'!BQ97+'ST Existing Units Info'!L127</f>
        <v>7799.1159347737193</v>
      </c>
      <c r="F14" s="129">
        <v>56321.083531574106</v>
      </c>
      <c r="G14" s="135">
        <f>'LT New Units Info'!BQ67+'LT New Units Info'!BQ127+'ST Existing Units Info'!L67+'Existing System FOM OGC'!U10</f>
        <v>27615.026331013214</v>
      </c>
      <c r="H14" s="129">
        <f>'LT New Units Info'!BQ217+'LT Battery'!F29</f>
        <v>32377.383016206302</v>
      </c>
      <c r="I14" s="129">
        <f>'ST Physical Contracts'!K7-'ST Physical Contracts'!L7</f>
        <v>-4736.3951280376104</v>
      </c>
      <c r="J14" s="129">
        <f>'LT New Units Info'!BQ157+'ST Existing Units Info'!L157-'LT Battery'!L7</f>
        <v>170866.55210273908</v>
      </c>
      <c r="K14" s="136">
        <f t="shared" si="4"/>
        <v>235210.81493690945</v>
      </c>
      <c r="L14" s="218">
        <f t="shared" si="10"/>
        <v>1150231.592304986</v>
      </c>
      <c r="M14" s="167">
        <f t="shared" si="11"/>
        <v>2025</v>
      </c>
      <c r="N14" s="132">
        <f t="shared" si="12"/>
        <v>0</v>
      </c>
      <c r="O14" s="70">
        <f>SUM('LT New Units Info'!G187:Q187)</f>
        <v>935.22</v>
      </c>
      <c r="P14" s="133">
        <f t="shared" si="13"/>
        <v>-1.2531556600000009</v>
      </c>
      <c r="Q14" s="178">
        <f>SUM('LT New Units Info'!S187:T187,'LT New Units Info'!W187:AD187,'LT New Units Info'!AG187:BO187)</f>
        <v>12.67617452</v>
      </c>
      <c r="R14" s="48">
        <f t="shared" si="14"/>
        <v>0</v>
      </c>
      <c r="S14" s="47">
        <f>'LT New Units Info'!R187</f>
        <v>1.5329999999999999</v>
      </c>
      <c r="T14" s="160">
        <f t="shared" si="15"/>
        <v>0</v>
      </c>
      <c r="U14" s="161">
        <f>'LT New Units Info'!AE187+'LT New Units Info'!AF187</f>
        <v>24.6</v>
      </c>
      <c r="V14" s="160">
        <f t="shared" si="16"/>
        <v>0</v>
      </c>
      <c r="W14" s="161">
        <f>'LT New Units Info'!U187+'LT New Units Info'!V187</f>
        <v>103.42400000000001</v>
      </c>
      <c r="X14" s="61">
        <f>SUM('LT New Units Info'!H7:P7,'ST Existing Units Info'!L7)</f>
        <v>4455.7560000000003</v>
      </c>
      <c r="Y14" s="162">
        <f>'ST Physical Contracts'!J7</f>
        <v>154.6128683352799</v>
      </c>
      <c r="Z14" s="67">
        <f>'LT New Units Info'!AE7+'LT New Units Info'!AF7+'LT New Units Info'!U7+'LT New Units Info'!V7</f>
        <v>1052.63835759469</v>
      </c>
      <c r="AA14" s="66">
        <f t="shared" si="5"/>
        <v>5663.0072259299704</v>
      </c>
      <c r="AB14" s="67">
        <f>'ST NFL Load &amp; Load Cost'!J7</f>
        <v>6161.3240000000005</v>
      </c>
      <c r="AC14" s="67">
        <f>SUM('LT New Units Info'!R7,'LT New Units Info'!W7:AD7,'LT New Units Info'!AG7:BO7)</f>
        <v>88.886913739890005</v>
      </c>
      <c r="AD14" s="66">
        <f t="shared" si="6"/>
        <v>6072.4370862601108</v>
      </c>
      <c r="AE14" s="131">
        <f t="shared" si="7"/>
        <v>-409.4298603301404</v>
      </c>
      <c r="AF14" s="49">
        <f t="shared" si="8"/>
        <v>1077.4531745200002</v>
      </c>
      <c r="AG14" s="50">
        <f>'LT Region Planning Peak Load'!G7*1.0887</f>
        <v>1070.8975854386401</v>
      </c>
      <c r="AH14" s="62">
        <f t="shared" si="0"/>
        <v>6.5555890813600399</v>
      </c>
      <c r="AI14" s="99">
        <f>(AF14-'LT Region Planning Peak Load'!G7)/'LT Region Planning Peak Load'!G7*100</f>
        <v>9.5364568050130973</v>
      </c>
      <c r="AJ14" s="127">
        <f>'ST LT CO2 Emissions'!B7+'ST LT CO2 Emissions'!B39</f>
        <v>4405497.0175640387</v>
      </c>
      <c r="AK14" s="42">
        <f t="shared" si="1"/>
        <v>30.335030778788049</v>
      </c>
      <c r="AL14" s="111">
        <f t="shared" si="2"/>
        <v>29.70613644022076</v>
      </c>
      <c r="AM14" s="112">
        <f t="shared" si="3"/>
        <v>38.175368628059395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4">
        <f>'ST NFL Load &amp; Load Cost'!J38</f>
        <v>191030.22102681</v>
      </c>
      <c r="D15" s="129">
        <f>'LT New Units Info'!BQ38+'ST Existing Units Info'!L38+'ST Existing Units Info'!L98</f>
        <v>105816.38547676215</v>
      </c>
      <c r="E15" s="129">
        <f>'LT New Units Info'!BQ98+'ST Existing Units Info'!L128</f>
        <v>8343.4414883621448</v>
      </c>
      <c r="F15" s="129">
        <v>50029.80577516387</v>
      </c>
      <c r="G15" s="135">
        <f>'LT New Units Info'!BQ68+'LT New Units Info'!BQ128+'ST Existing Units Info'!L68+'Existing System FOM OGC'!U11</f>
        <v>28402.557072266754</v>
      </c>
      <c r="H15" s="129">
        <f>'LT New Units Info'!BQ218+'LT Battery'!F30</f>
        <v>32367.285774426153</v>
      </c>
      <c r="I15" s="129">
        <f>'ST Physical Contracts'!K8-'ST Physical Contracts'!L8</f>
        <v>-4830.5699547030199</v>
      </c>
      <c r="J15" s="129">
        <f>'LT New Units Info'!BQ158+'ST Existing Units Info'!L158-'LT Battery'!L8</f>
        <v>178013.65312625415</v>
      </c>
      <c r="K15" s="136">
        <f t="shared" si="4"/>
        <v>233145.47353283386</v>
      </c>
      <c r="L15" s="218">
        <f t="shared" si="10"/>
        <v>1294194.0505079343</v>
      </c>
      <c r="M15" s="167">
        <f t="shared" si="11"/>
        <v>2026</v>
      </c>
      <c r="N15" s="132">
        <f t="shared" si="12"/>
        <v>0</v>
      </c>
      <c r="O15" s="70">
        <f>SUM('LT New Units Info'!G188:Q188)</f>
        <v>935.22</v>
      </c>
      <c r="P15" s="133">
        <f t="shared" si="13"/>
        <v>-1.3463609400000021</v>
      </c>
      <c r="Q15" s="178">
        <f>SUM('LT New Units Info'!S188:T188,'LT New Units Info'!W188:AD188,'LT New Units Info'!AG188:BO188)</f>
        <v>11.329813579999998</v>
      </c>
      <c r="R15" s="48">
        <f t="shared" si="14"/>
        <v>0</v>
      </c>
      <c r="S15" s="47">
        <f>'LT New Units Info'!R188</f>
        <v>1.5329999999999999</v>
      </c>
      <c r="T15" s="160">
        <f t="shared" si="15"/>
        <v>0</v>
      </c>
      <c r="U15" s="161">
        <f>'LT New Units Info'!AE188+'LT New Units Info'!AF188</f>
        <v>24.6</v>
      </c>
      <c r="V15" s="160">
        <f t="shared" si="16"/>
        <v>0</v>
      </c>
      <c r="W15" s="161">
        <f>'LT New Units Info'!U188+'LT New Units Info'!V188</f>
        <v>103.42400000000001</v>
      </c>
      <c r="X15" s="61">
        <f>SUM('LT New Units Info'!H8:P8,'ST Existing Units Info'!L8)</f>
        <v>4543.33</v>
      </c>
      <c r="Y15" s="162">
        <f>'ST Physical Contracts'!J8</f>
        <v>154.04731400258001</v>
      </c>
      <c r="Z15" s="67">
        <f>'LT New Units Info'!AE8+'LT New Units Info'!AF8+'LT New Units Info'!U8+'LT New Units Info'!V8</f>
        <v>1052.6383575934001</v>
      </c>
      <c r="AA15" s="66">
        <f t="shared" si="5"/>
        <v>5750.0156715959802</v>
      </c>
      <c r="AB15" s="67">
        <f>'ST NFL Load &amp; Load Cost'!J8</f>
        <v>6145.0230000000001</v>
      </c>
      <c r="AC15" s="67">
        <f>SUM('LT New Units Info'!R8,'LT New Units Info'!W8:AD8,'LT New Units Info'!AG8:BO8)</f>
        <v>80.432913729220004</v>
      </c>
      <c r="AD15" s="66">
        <f t="shared" si="6"/>
        <v>6064.5900862707804</v>
      </c>
      <c r="AE15" s="131">
        <f t="shared" si="7"/>
        <v>-314.57441467480021</v>
      </c>
      <c r="AF15" s="49">
        <f t="shared" si="8"/>
        <v>1076.1068135800001</v>
      </c>
      <c r="AG15" s="50">
        <f>'LT Region Planning Peak Load'!G8*1.0887</f>
        <v>1068.39688301811</v>
      </c>
      <c r="AH15" s="62">
        <f t="shared" si="0"/>
        <v>7.7099305618901326</v>
      </c>
      <c r="AI15" s="99">
        <f>(AF15-'LT Region Planning Peak Load'!G8)/'LT Region Planning Peak Load'!G8*100</f>
        <v>9.6556445049725461</v>
      </c>
      <c r="AJ15" s="127">
        <f>'ST LT CO2 Emissions'!B8+'ST LT CO2 Emissions'!B40</f>
        <v>4515044.6677690931</v>
      </c>
      <c r="AK15" s="42">
        <f t="shared" si="1"/>
        <v>31.086982266268166</v>
      </c>
      <c r="AL15" s="111">
        <f t="shared" si="2"/>
        <v>30.531725050161853</v>
      </c>
      <c r="AM15" s="112">
        <f t="shared" si="3"/>
        <v>37.940537168507561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4">
        <f>'ST NFL Load &amp; Load Cost'!J39</f>
        <v>197153.1812868414</v>
      </c>
      <c r="D16" s="129">
        <f>'LT New Units Info'!BQ39+'ST Existing Units Info'!L39+'ST Existing Units Info'!L99</f>
        <v>107060.46987703415</v>
      </c>
      <c r="E16" s="129">
        <f>'LT New Units Info'!BQ99+'ST Existing Units Info'!L129</f>
        <v>8269.4183913770212</v>
      </c>
      <c r="F16" s="129">
        <v>48814.806706505587</v>
      </c>
      <c r="G16" s="135">
        <f>'LT New Units Info'!BQ69+'LT New Units Info'!BQ129+'ST Existing Units Info'!L69+'Existing System FOM OGC'!U12</f>
        <v>28864.462458905931</v>
      </c>
      <c r="H16" s="129">
        <f>'LT New Units Info'!BQ219+'LT Battery'!F31</f>
        <v>32355.445864265199</v>
      </c>
      <c r="I16" s="129">
        <f>'ST Physical Contracts'!K9-'ST Physical Contracts'!L9</f>
        <v>-4979.9600197485397</v>
      </c>
      <c r="J16" s="129">
        <f>'LT New Units Info'!BQ159+'ST Existing Units Info'!L159-'LT Battery'!L9</f>
        <v>177672.91025342708</v>
      </c>
      <c r="K16" s="136">
        <f t="shared" si="4"/>
        <v>239864.91431175367</v>
      </c>
      <c r="L16" s="218">
        <f t="shared" si="10"/>
        <v>1432448.1086405776</v>
      </c>
      <c r="M16" s="167">
        <f t="shared" si="11"/>
        <v>2027</v>
      </c>
      <c r="N16" s="132">
        <f t="shared" si="12"/>
        <v>0</v>
      </c>
      <c r="O16" s="70">
        <f>SUM('LT New Units Info'!G189:Q189)</f>
        <v>935.22</v>
      </c>
      <c r="P16" s="133">
        <f t="shared" si="13"/>
        <v>-1.3171627899999976</v>
      </c>
      <c r="Q16" s="178">
        <f>SUM('LT New Units Info'!S189:T189,'LT New Units Info'!W189:AD189,'LT New Units Info'!AG189:BO189)</f>
        <v>10.01265079</v>
      </c>
      <c r="R16" s="48">
        <f t="shared" si="14"/>
        <v>0.51100000000000012</v>
      </c>
      <c r="S16" s="47">
        <f>'LT New Units Info'!R189</f>
        <v>2.044</v>
      </c>
      <c r="T16" s="160">
        <f t="shared" si="15"/>
        <v>0</v>
      </c>
      <c r="U16" s="161">
        <f>'LT New Units Info'!AE189+'LT New Units Info'!AF189</f>
        <v>24.6</v>
      </c>
      <c r="V16" s="160">
        <f t="shared" si="16"/>
        <v>0</v>
      </c>
      <c r="W16" s="161">
        <f>'LT New Units Info'!U189+'LT New Units Info'!V189</f>
        <v>103.42400000000001</v>
      </c>
      <c r="X16" s="61">
        <f>SUM('LT New Units Info'!H9:P9,'ST Existing Units Info'!L9)</f>
        <v>4374.8458400341297</v>
      </c>
      <c r="Y16" s="162">
        <f>'ST Physical Contracts'!J9</f>
        <v>153.58587243741999</v>
      </c>
      <c r="Z16" s="67">
        <f>'LT New Units Info'!AE9+'LT New Units Info'!AF9+'LT New Units Info'!U9+'LT New Units Info'!V9</f>
        <v>1052.63835759427</v>
      </c>
      <c r="AA16" s="66">
        <f t="shared" si="5"/>
        <v>5581.0700700658199</v>
      </c>
      <c r="AB16" s="67">
        <f>'ST NFL Load &amp; Load Cost'!J9</f>
        <v>6132.3269999999993</v>
      </c>
      <c r="AC16" s="67">
        <f>SUM('LT New Units Info'!R9,'LT New Units Info'!W9:AD9,'LT New Units Info'!AG9:BO9)</f>
        <v>73.225218241659988</v>
      </c>
      <c r="AD16" s="66">
        <f t="shared" si="6"/>
        <v>6059.1017817583397</v>
      </c>
      <c r="AE16" s="131">
        <f t="shared" si="7"/>
        <v>-478.03171169251982</v>
      </c>
      <c r="AF16" s="49">
        <f t="shared" si="8"/>
        <v>1075.30065079</v>
      </c>
      <c r="AG16" s="50">
        <f>'LT Region Planning Peak Load'!G9*1.0887</f>
        <v>1066.96494726267</v>
      </c>
      <c r="AH16" s="62">
        <f t="shared" si="0"/>
        <v>8.3357035273299971</v>
      </c>
      <c r="AI16" s="99">
        <f>(AF16-'LT Region Planning Peak Load'!G9)/'LT Region Planning Peak Load'!G9*100</f>
        <v>9.7205509439168072</v>
      </c>
      <c r="AJ16" s="127">
        <f>'ST LT CO2 Emissions'!B9+'ST LT CO2 Emissions'!B41</f>
        <v>4328685.0548099186</v>
      </c>
      <c r="AK16" s="42">
        <f t="shared" si="1"/>
        <v>32.149815443116687</v>
      </c>
      <c r="AL16" s="111">
        <f t="shared" si="2"/>
        <v>31.422644413502244</v>
      </c>
      <c r="AM16" s="112">
        <f t="shared" si="3"/>
        <v>39.114827750012957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4">
        <f>'ST NFL Load &amp; Load Cost'!J40</f>
        <v>249842.34121379079</v>
      </c>
      <c r="D17" s="129">
        <f>'LT New Units Info'!BQ40+'ST Existing Units Info'!L40+'ST Existing Units Info'!L100</f>
        <v>68208.230918154703</v>
      </c>
      <c r="E17" s="129">
        <f>'LT New Units Info'!BQ100+'ST Existing Units Info'!L130</f>
        <v>41553.578729841109</v>
      </c>
      <c r="F17" s="129">
        <v>49255.252343599852</v>
      </c>
      <c r="G17" s="135">
        <f>'LT New Units Info'!BQ70+'LT New Units Info'!BQ130+'ST Existing Units Info'!L70+'Existing System FOM OGC'!U13</f>
        <v>25680.519572545425</v>
      </c>
      <c r="H17" s="129">
        <f>'LT New Units Info'!BQ220+'LT Battery'!F32</f>
        <v>32341.521575264011</v>
      </c>
      <c r="I17" s="129">
        <f>'ST Physical Contracts'!K10-'ST Physical Contracts'!L10</f>
        <v>-6293.41253571369</v>
      </c>
      <c r="J17" s="129">
        <f>'LT New Units Info'!BQ160+'ST Existing Units Info'!L160-'LT Battery'!L10</f>
        <v>164059.86300441466</v>
      </c>
      <c r="K17" s="136">
        <f t="shared" si="4"/>
        <v>296528.16881306755</v>
      </c>
      <c r="L17" s="218">
        <f t="shared" si="10"/>
        <v>1591986.7948808866</v>
      </c>
      <c r="M17" s="167">
        <f t="shared" si="11"/>
        <v>2028</v>
      </c>
      <c r="N17" s="132">
        <f t="shared" si="12"/>
        <v>0</v>
      </c>
      <c r="O17" s="70">
        <f>SUM('LT New Units Info'!G190:Q190)</f>
        <v>935.22</v>
      </c>
      <c r="P17" s="133">
        <f t="shared" si="13"/>
        <v>-1.4529471800000007</v>
      </c>
      <c r="Q17" s="178">
        <f>SUM('LT New Units Info'!S190:T190,'LT New Units Info'!W190:AD190,'LT New Units Info'!AG190:BO190)</f>
        <v>8.5597036099999997</v>
      </c>
      <c r="R17" s="48">
        <f t="shared" si="14"/>
        <v>0</v>
      </c>
      <c r="S17" s="47">
        <f>'LT New Units Info'!R190</f>
        <v>2.044</v>
      </c>
      <c r="T17" s="160">
        <f t="shared" si="15"/>
        <v>0</v>
      </c>
      <c r="U17" s="161">
        <f>'LT New Units Info'!AE190+'LT New Units Info'!AF190</f>
        <v>24.6</v>
      </c>
      <c r="V17" s="160">
        <f t="shared" si="16"/>
        <v>0</v>
      </c>
      <c r="W17" s="161">
        <f>'LT New Units Info'!U190+'LT New Units Info'!V190</f>
        <v>103.42400000000001</v>
      </c>
      <c r="X17" s="61">
        <f>SUM('LT New Units Info'!H10:P10,'ST Existing Units Info'!L10)</f>
        <v>2735.9202856419697</v>
      </c>
      <c r="Y17" s="162">
        <f>'ST Physical Contracts'!J10</f>
        <v>153.11448507087999</v>
      </c>
      <c r="Z17" s="67">
        <f>'LT New Units Info'!AE10+'LT New Units Info'!AF10+'LT New Units Info'!U10+'LT New Units Info'!V10</f>
        <v>1064.0330359415302</v>
      </c>
      <c r="AA17" s="66">
        <f t="shared" si="5"/>
        <v>3953.0678066543801</v>
      </c>
      <c r="AB17" s="67">
        <f>'ST NFL Load &amp; Load Cost'!J10</f>
        <v>6120.5659999999998</v>
      </c>
      <c r="AC17" s="67">
        <f>SUM('LT New Units Info'!R10,'LT New Units Info'!W10:AD10,'LT New Units Info'!AG10:BO10)</f>
        <v>63.934390421259998</v>
      </c>
      <c r="AD17" s="66">
        <f t="shared" si="6"/>
        <v>6056.6316095787397</v>
      </c>
      <c r="AE17" s="131">
        <f t="shared" si="7"/>
        <v>-2103.5638029243596</v>
      </c>
      <c r="AF17" s="49">
        <f t="shared" si="8"/>
        <v>1073.8477036100001</v>
      </c>
      <c r="AG17" s="50">
        <f>'LT Region Planning Peak Load'!G10*1.0887</f>
        <v>1066.0315923414898</v>
      </c>
      <c r="AH17" s="62">
        <f t="shared" si="0"/>
        <v>7.8161112685102125</v>
      </c>
      <c r="AI17" s="99">
        <f>(AF17-'LT Region Planning Peak Load'!G10)/'LT Region Planning Peak Load'!G10*100</f>
        <v>9.6682315345210768</v>
      </c>
      <c r="AJ17" s="127">
        <f>'ST LT CO2 Emissions'!B10+'ST LT CO2 Emissions'!B42</f>
        <v>2672730.2077930216</v>
      </c>
      <c r="AK17" s="42">
        <f t="shared" si="1"/>
        <v>40.820136767382429</v>
      </c>
      <c r="AL17" s="111">
        <f t="shared" si="2"/>
        <v>40.841367506308437</v>
      </c>
      <c r="AM17" s="112">
        <f t="shared" si="3"/>
        <v>48.447834532470942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4">
        <f>'ST NFL Load &amp; Load Cost'!J41</f>
        <v>250761.82244082511</v>
      </c>
      <c r="D18" s="129">
        <f>'LT New Units Info'!BQ41+'ST Existing Units Info'!L41+'ST Existing Units Info'!L101</f>
        <v>67118.670769870936</v>
      </c>
      <c r="E18" s="129">
        <f>'LT New Units Info'!BQ101+'ST Existing Units Info'!L131</f>
        <v>42202.792774557172</v>
      </c>
      <c r="F18" s="129">
        <v>47861.252343599852</v>
      </c>
      <c r="G18" s="135">
        <f>'LT New Units Info'!BQ71+'LT New Units Info'!BQ131+'ST Existing Units Info'!L71+'Existing System FOM OGC'!U14</f>
        <v>26300.334267153248</v>
      </c>
      <c r="H18" s="129">
        <f>'LT New Units Info'!BQ221+'LT Battery'!F33</f>
        <v>32326.025473111498</v>
      </c>
      <c r="I18" s="129">
        <f>'ST Physical Contracts'!K11-'ST Physical Contracts'!L11</f>
        <v>-6316.2291148861905</v>
      </c>
      <c r="J18" s="129">
        <f>'LT New Units Info'!BQ161+'ST Existing Units Info'!L161-'LT Battery'!L11</f>
        <v>161720.78759686265</v>
      </c>
      <c r="K18" s="136">
        <f t="shared" si="4"/>
        <v>298533.88135736895</v>
      </c>
      <c r="L18" s="218">
        <f t="shared" si="10"/>
        <v>1741914.7364169387</v>
      </c>
      <c r="M18" s="167">
        <f t="shared" si="11"/>
        <v>2029</v>
      </c>
      <c r="N18" s="132">
        <f t="shared" si="12"/>
        <v>0</v>
      </c>
      <c r="O18" s="70">
        <f>SUM('LT New Units Info'!G191:Q191)</f>
        <v>935.22</v>
      </c>
      <c r="P18" s="133">
        <f t="shared" si="13"/>
        <v>-1.5880590999999997</v>
      </c>
      <c r="Q18" s="178">
        <f>SUM('LT New Units Info'!S191:T191,'LT New Units Info'!W191:AD191,'LT New Units Info'!AG191:BO191)</f>
        <v>6.97164451</v>
      </c>
      <c r="R18" s="48">
        <f t="shared" si="14"/>
        <v>0.51100000000000012</v>
      </c>
      <c r="S18" s="47">
        <f>'LT New Units Info'!R191</f>
        <v>2.5550000000000002</v>
      </c>
      <c r="T18" s="160">
        <f t="shared" si="15"/>
        <v>0</v>
      </c>
      <c r="U18" s="161">
        <f>'LT New Units Info'!AE191+'LT New Units Info'!AF191</f>
        <v>24.6</v>
      </c>
      <c r="V18" s="160">
        <f t="shared" si="16"/>
        <v>0</v>
      </c>
      <c r="W18" s="161">
        <f>'LT New Units Info'!U191+'LT New Units Info'!V191</f>
        <v>103.42400000000001</v>
      </c>
      <c r="X18" s="61">
        <f>SUM('LT New Units Info'!H11:P11,'ST Existing Units Info'!L11)</f>
        <v>2670.8096666706097</v>
      </c>
      <c r="Y18" s="162">
        <f>'ST Physical Contracts'!J11</f>
        <v>152.91130539568002</v>
      </c>
      <c r="Z18" s="67">
        <f>'LT New Units Info'!AE11+'LT New Units Info'!AF11+'LT New Units Info'!U11+'LT New Units Info'!V11</f>
        <v>1052.6383575899799</v>
      </c>
      <c r="AA18" s="66">
        <f t="shared" si="5"/>
        <v>3876.3593296562694</v>
      </c>
      <c r="AB18" s="67">
        <f>'ST NFL Load &amp; Load Cost'!J11</f>
        <v>6119.6439999999993</v>
      </c>
      <c r="AC18" s="67">
        <f>SUM('LT New Units Info'!R11,'LT New Units Info'!W11:AD11,'LT New Units Info'!AG11:BO11)</f>
        <v>55.685103857280012</v>
      </c>
      <c r="AD18" s="66">
        <f t="shared" si="6"/>
        <v>6063.9588961427189</v>
      </c>
      <c r="AE18" s="131">
        <f t="shared" si="7"/>
        <v>-2187.5995664864495</v>
      </c>
      <c r="AF18" s="49">
        <f t="shared" si="8"/>
        <v>1072.77064451</v>
      </c>
      <c r="AG18" s="50">
        <f>'LT Region Planning Peak Load'!G11*1.0887</f>
        <v>1066.1558834503801</v>
      </c>
      <c r="AH18" s="62">
        <f t="shared" si="0"/>
        <v>6.6147610596199229</v>
      </c>
      <c r="AI18" s="99">
        <f>(AF18-'LT Region Planning Peak Load'!G11)/'LT Region Planning Peak Load'!G11*100</f>
        <v>9.5454631735747899</v>
      </c>
      <c r="AJ18" s="127">
        <f>'ST LT CO2 Emissions'!B11+'ST LT CO2 Emissions'!B43</f>
        <v>2624648.7063375534</v>
      </c>
      <c r="AK18" s="42">
        <f t="shared" si="1"/>
        <v>40.976537596112642</v>
      </c>
      <c r="AL18" s="111">
        <f t="shared" si="2"/>
        <v>41.128931865185997</v>
      </c>
      <c r="AM18" s="112">
        <f t="shared" si="3"/>
        <v>48.782883670581001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4">
        <f>'ST NFL Load &amp; Load Cost'!J42</f>
        <v>253189.68507908238</v>
      </c>
      <c r="D19" s="129">
        <f>'LT New Units Info'!BQ42+'ST Existing Units Info'!L42+'ST Existing Units Info'!L102</f>
        <v>56820.920194166029</v>
      </c>
      <c r="E19" s="129">
        <f>'LT New Units Info'!BQ102+'ST Existing Units Info'!L132</f>
        <v>36295.755496163598</v>
      </c>
      <c r="F19" s="129">
        <v>40606.372343599855</v>
      </c>
      <c r="G19" s="135">
        <f>'LT New Units Info'!BQ72+'LT New Units Info'!BQ132+'ST Existing Units Info'!L72+'Existing System FOM OGC'!U15</f>
        <v>28377.871876986901</v>
      </c>
      <c r="H19" s="129">
        <f>'LT New Units Info'!BQ222+'LT Battery'!F34</f>
        <v>44770.036125672537</v>
      </c>
      <c r="I19" s="129">
        <f>'ST Physical Contracts'!K12-'ST Physical Contracts'!L12</f>
        <v>-6374.2487945766998</v>
      </c>
      <c r="J19" s="129">
        <f>'LT New Units Info'!BQ162+'ST Existing Units Info'!L162-'LT Battery'!L12</f>
        <v>153826.33677453193</v>
      </c>
      <c r="K19" s="136">
        <f t="shared" si="4"/>
        <v>299860.05554656265</v>
      </c>
      <c r="L19" s="218">
        <f t="shared" si="10"/>
        <v>1882485.9722877487</v>
      </c>
      <c r="M19" s="167">
        <f t="shared" si="11"/>
        <v>2030</v>
      </c>
      <c r="N19" s="132">
        <f t="shared" si="12"/>
        <v>0</v>
      </c>
      <c r="O19" s="70">
        <f>SUM('LT New Units Info'!G192:Q192)</f>
        <v>935.22</v>
      </c>
      <c r="P19" s="133">
        <f t="shared" si="13"/>
        <v>0.74625866999999957</v>
      </c>
      <c r="Q19" s="178">
        <f>SUM('LT New Units Info'!S192:T192,'LT New Units Info'!W192:AD192,'LT New Units Info'!AG192:BO192)</f>
        <v>7.7179031799999995</v>
      </c>
      <c r="R19" s="48">
        <f t="shared" si="14"/>
        <v>0.51099999999999968</v>
      </c>
      <c r="S19" s="47">
        <f>'LT New Units Info'!R192</f>
        <v>3.0659999999999998</v>
      </c>
      <c r="T19" s="160">
        <f t="shared" si="15"/>
        <v>0</v>
      </c>
      <c r="U19" s="161">
        <f>'LT New Units Info'!AE192+'LT New Units Info'!AF192</f>
        <v>24.6</v>
      </c>
      <c r="V19" s="160">
        <f t="shared" si="16"/>
        <v>51.711999999999989</v>
      </c>
      <c r="W19" s="161">
        <f>'LT New Units Info'!U192+'LT New Units Info'!V192</f>
        <v>155.136</v>
      </c>
      <c r="X19" s="61">
        <f>SUM('LT New Units Info'!H12:P12,'ST Existing Units Info'!L12)</f>
        <v>2215.0604583339796</v>
      </c>
      <c r="Y19" s="162">
        <f>'ST Physical Contracts'!J12</f>
        <v>152.48116887360999</v>
      </c>
      <c r="Z19" s="67">
        <f>'LT New Units Info'!AE12+'LT New Units Info'!AF12+'LT New Units Info'!U12+'LT New Units Info'!V12</f>
        <v>1263.5975362961901</v>
      </c>
      <c r="AA19" s="66">
        <f t="shared" si="5"/>
        <v>3631.1391635037799</v>
      </c>
      <c r="AB19" s="67">
        <f>'ST NFL Load &amp; Load Cost'!J12</f>
        <v>6108.1409999999996</v>
      </c>
      <c r="AC19" s="67">
        <f>SUM('LT New Units Info'!R12,'LT New Units Info'!W12:AD12,'LT New Units Info'!AG12:BO12)</f>
        <v>57.085827343470001</v>
      </c>
      <c r="AD19" s="66">
        <f t="shared" si="6"/>
        <v>6051.05517265653</v>
      </c>
      <c r="AE19" s="131">
        <f t="shared" si="7"/>
        <v>-2419.9160091527501</v>
      </c>
      <c r="AF19" s="49">
        <f t="shared" si="8"/>
        <v>1125.7399031800001</v>
      </c>
      <c r="AG19" s="50">
        <f>'LT Region Planning Peak Load'!G12*1.0887</f>
        <v>1065.1819442972101</v>
      </c>
      <c r="AH19" s="62">
        <f t="shared" si="0"/>
        <v>60.55795888278999</v>
      </c>
      <c r="AI19" s="99">
        <f>(AF19-'LT Region Planning Peak Load'!G12)/'LT Region Planning Peak Load'!G12*100</f>
        <v>15.05950125738309</v>
      </c>
      <c r="AJ19" s="127">
        <f>'ST LT CO2 Emissions'!B12+'ST LT CO2 Emissions'!B44</f>
        <v>2183060.3944413913</v>
      </c>
      <c r="AK19" s="42">
        <f t="shared" si="1"/>
        <v>41.451185406342518</v>
      </c>
      <c r="AL19" s="111">
        <f t="shared" si="2"/>
        <v>41.707416753660496</v>
      </c>
      <c r="AM19" s="112">
        <f t="shared" si="3"/>
        <v>49.09186863017122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4">
        <f>'ST NFL Load &amp; Load Cost'!J43</f>
        <v>255830.83260145332</v>
      </c>
      <c r="D20" s="129">
        <f>'LT New Units Info'!BQ43+'ST Existing Units Info'!L43+'ST Existing Units Info'!L103</f>
        <v>58183.471150543744</v>
      </c>
      <c r="E20" s="129">
        <f>'LT New Units Info'!BQ103+'ST Existing Units Info'!L133</f>
        <v>41452.4860601619</v>
      </c>
      <c r="F20" s="129">
        <v>39599.836343599847</v>
      </c>
      <c r="G20" s="135">
        <f>'LT New Units Info'!BQ73+'LT New Units Info'!BQ133+'ST Existing Units Info'!L73+'Existing System FOM OGC'!U16</f>
        <v>38787.290399086021</v>
      </c>
      <c r="H20" s="129">
        <f>'LT New Units Info'!BQ223+'LT Battery'!F35</f>
        <v>85175.901189025302</v>
      </c>
      <c r="I20" s="129">
        <f>'ST Physical Contracts'!K13-'ST Physical Contracts'!L13</f>
        <v>-6449.1638462230903</v>
      </c>
      <c r="J20" s="129">
        <f>'LT New Units Info'!BQ163+'ST Existing Units Info'!L163-'LT Battery'!L13</f>
        <v>175845.09921967649</v>
      </c>
      <c r="K20" s="136">
        <f t="shared" si="4"/>
        <v>336735.55467797059</v>
      </c>
      <c r="L20" s="218">
        <f t="shared" si="10"/>
        <v>2029837.8639012375</v>
      </c>
      <c r="M20" s="167">
        <f t="shared" si="11"/>
        <v>2031</v>
      </c>
      <c r="N20" s="132">
        <f t="shared" si="12"/>
        <v>-139.89999999999998</v>
      </c>
      <c r="O20" s="70">
        <f>SUM('LT New Units Info'!G193:Q193)</f>
        <v>795.32</v>
      </c>
      <c r="P20" s="133">
        <f t="shared" si="13"/>
        <v>1.4162279200000016</v>
      </c>
      <c r="Q20" s="178">
        <f>SUM('LT New Units Info'!S193:T193,'LT New Units Info'!W193:AD193,'LT New Units Info'!AG193:BO193)</f>
        <v>9.1341311000000012</v>
      </c>
      <c r="R20" s="48">
        <f t="shared" si="14"/>
        <v>0.51100000000000012</v>
      </c>
      <c r="S20" s="47">
        <f>'LT New Units Info'!R193</f>
        <v>3.577</v>
      </c>
      <c r="T20" s="160">
        <f t="shared" si="15"/>
        <v>0</v>
      </c>
      <c r="U20" s="161">
        <f>'LT New Units Info'!AE193+'LT New Units Info'!AF193</f>
        <v>24.6</v>
      </c>
      <c r="V20" s="160">
        <f t="shared" si="16"/>
        <v>77.568000000000012</v>
      </c>
      <c r="W20" s="161">
        <f>'LT New Units Info'!U193+'LT New Units Info'!V193</f>
        <v>232.70400000000001</v>
      </c>
      <c r="X20" s="61">
        <f>SUM('LT New Units Info'!H13:P13,'ST Existing Units Info'!L13)</f>
        <v>2383.2426353983346</v>
      </c>
      <c r="Y20" s="162">
        <f>'ST Physical Contracts'!J13</f>
        <v>152.17212302920001</v>
      </c>
      <c r="Z20" s="67">
        <f>'LT New Units Info'!AE13+'LT New Units Info'!AF13+'LT New Units Info'!U13+'LT New Units Info'!V13</f>
        <v>1580.03630436035</v>
      </c>
      <c r="AA20" s="66">
        <f t="shared" si="5"/>
        <v>4115.4510627878844</v>
      </c>
      <c r="AB20" s="67">
        <f>'ST NFL Load &amp; Load Cost'!J13</f>
        <v>6100.982</v>
      </c>
      <c r="AC20" s="67">
        <f>SUM('LT New Units Info'!R13,'LT New Units Info'!W13:AD13,'LT New Units Info'!AG13:BO13)</f>
        <v>60.898131973250017</v>
      </c>
      <c r="AD20" s="66">
        <f t="shared" si="6"/>
        <v>6040.0838680267498</v>
      </c>
      <c r="AE20" s="131">
        <f t="shared" si="7"/>
        <v>-1924.6328052388653</v>
      </c>
      <c r="AF20" s="49">
        <f t="shared" si="8"/>
        <v>1065.3351311000001</v>
      </c>
      <c r="AG20" s="50">
        <f>'LT Region Planning Peak Load'!G13*1.0887</f>
        <v>1065.14507209674</v>
      </c>
      <c r="AH20" s="62">
        <f t="shared" si="0"/>
        <v>0.19005900326010305</v>
      </c>
      <c r="AI20" s="99">
        <f>(AF20-'LT Region Planning Peak Load'!G13)/'LT Region Planning Peak Load'!G13*100</f>
        <v>8.8894262023333592</v>
      </c>
      <c r="AJ20" s="127">
        <f>'ST LT CO2 Emissions'!B13+'ST LT CO2 Emissions'!B45</f>
        <v>2402656.4211581456</v>
      </c>
      <c r="AK20" s="42">
        <f t="shared" si="1"/>
        <v>41.9327302721846</v>
      </c>
      <c r="AL20" s="111">
        <f t="shared" si="2"/>
        <v>42.104979976353221</v>
      </c>
      <c r="AM20" s="112">
        <f t="shared" si="3"/>
        <v>55.193664672010279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4">
        <f>'ST NFL Load &amp; Load Cost'!J44</f>
        <v>260754.05421566812</v>
      </c>
      <c r="D21" s="129">
        <f>'LT New Units Info'!BQ44+'ST Existing Units Info'!L44+'ST Existing Units Info'!L104</f>
        <v>61219.762746341243</v>
      </c>
      <c r="E21" s="129">
        <f>'LT New Units Info'!BQ104+'ST Existing Units Info'!L134</f>
        <v>45207.811124677719</v>
      </c>
      <c r="F21" s="129">
        <v>39501.473143599855</v>
      </c>
      <c r="G21" s="135">
        <f>'LT New Units Info'!BQ74+'LT New Units Info'!BQ134+'ST Existing Units Info'!L74+'Existing System FOM OGC'!U17</f>
        <v>39537.552580318385</v>
      </c>
      <c r="H21" s="129">
        <f>'LT New Units Info'!BQ224+'LT Battery'!F36</f>
        <v>82925.358119834971</v>
      </c>
      <c r="I21" s="129">
        <f>'ST Physical Contracts'!K14-'ST Physical Contracts'!L14</f>
        <v>-6564.4832855249397</v>
      </c>
      <c r="J21" s="129">
        <f>'LT New Units Info'!BQ164+'ST Existing Units Info'!L164-'LT Battery'!L14</f>
        <v>185869.02224420605</v>
      </c>
      <c r="K21" s="136">
        <f t="shared" si="4"/>
        <v>336712.50640070933</v>
      </c>
      <c r="L21" s="218">
        <f t="shared" si="10"/>
        <v>2167373.3870347049</v>
      </c>
      <c r="M21" s="167">
        <f t="shared" si="11"/>
        <v>2032</v>
      </c>
      <c r="N21" s="132">
        <f t="shared" si="12"/>
        <v>0</v>
      </c>
      <c r="O21" s="70">
        <f>SUM('LT New Units Info'!G194:Q194)</f>
        <v>795.32</v>
      </c>
      <c r="P21" s="133">
        <f t="shared" si="13"/>
        <v>-0.14527891999999909</v>
      </c>
      <c r="Q21" s="178">
        <f>SUM('LT New Units Info'!S194:T194,'LT New Units Info'!W194:AD194,'LT New Units Info'!AG194:BO194)</f>
        <v>8.9888521800000021</v>
      </c>
      <c r="R21" s="48">
        <f t="shared" si="14"/>
        <v>0</v>
      </c>
      <c r="S21" s="47">
        <f>'LT New Units Info'!R194</f>
        <v>3.577</v>
      </c>
      <c r="T21" s="160">
        <f t="shared" si="15"/>
        <v>0</v>
      </c>
      <c r="U21" s="161">
        <f>'LT New Units Info'!AE194+'LT New Units Info'!AF194</f>
        <v>24.6</v>
      </c>
      <c r="V21" s="160">
        <f t="shared" si="16"/>
        <v>0</v>
      </c>
      <c r="W21" s="161">
        <f>'LT New Units Info'!U194+'LT New Units Info'!V194</f>
        <v>232.70400000000001</v>
      </c>
      <c r="X21" s="61">
        <f>SUM('LT New Units Info'!H14:P14,'ST Existing Units Info'!L14)</f>
        <v>2507.7758810738901</v>
      </c>
      <c r="Y21" s="162">
        <f>'ST Physical Contracts'!J14</f>
        <v>151.83264153258</v>
      </c>
      <c r="Z21" s="67">
        <f>'LT New Units Info'!AE14+'LT New Units Info'!AF14+'LT New Units Info'!U14+'LT New Units Info'!V14</f>
        <v>1601.875107200701</v>
      </c>
      <c r="AA21" s="66">
        <f t="shared" si="5"/>
        <v>4261.4836298071714</v>
      </c>
      <c r="AB21" s="67">
        <f>'ST NFL Load &amp; Load Cost'!J14</f>
        <v>6092.3810000000003</v>
      </c>
      <c r="AC21" s="67">
        <f>SUM('LT New Units Info'!R14,'LT New Units Info'!W14:AD14,'LT New Units Info'!AG14:BO14)</f>
        <v>55.292683080360007</v>
      </c>
      <c r="AD21" s="66">
        <f t="shared" si="6"/>
        <v>6037.0883169196404</v>
      </c>
      <c r="AE21" s="131">
        <f t="shared" si="7"/>
        <v>-1775.604687112469</v>
      </c>
      <c r="AF21" s="49">
        <f t="shared" si="8"/>
        <v>1065.1898521800001</v>
      </c>
      <c r="AG21" s="50">
        <f>'LT Region Planning Peak Load'!G14*1.0887</f>
        <v>1065.17999443551</v>
      </c>
      <c r="AH21" s="62">
        <f t="shared" si="0"/>
        <v>9.857744490091136E-3</v>
      </c>
      <c r="AI21" s="99">
        <f>(AF21-'LT Region Planning Peak Load'!G14)/'LT Region Planning Peak Load'!G14*100</f>
        <v>8.8710075411181606</v>
      </c>
      <c r="AJ21" s="127">
        <f>'ST LT CO2 Emissions'!B14+'ST LT CO2 Emissions'!B46</f>
        <v>2534420.4978912449</v>
      </c>
      <c r="AK21" s="42">
        <f t="shared" si="1"/>
        <v>42.800024196725076</v>
      </c>
      <c r="AL21" s="111">
        <f t="shared" si="2"/>
        <v>43.057367065627858</v>
      </c>
      <c r="AM21" s="112">
        <f t="shared" si="3"/>
        <v>55.26780193174217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4">
        <f>'ST NFL Load &amp; Load Cost'!J45</f>
        <v>264706.59258569439</v>
      </c>
      <c r="D22" s="129">
        <f>'LT New Units Info'!BQ45+'ST Existing Units Info'!L45+'ST Existing Units Info'!L105</f>
        <v>54621.494529612442</v>
      </c>
      <c r="E22" s="129">
        <f>'LT New Units Info'!BQ105+'ST Existing Units Info'!L135</f>
        <v>41487.567782867329</v>
      </c>
      <c r="F22" s="129">
        <v>39427.877303599846</v>
      </c>
      <c r="G22" s="135">
        <f>'LT New Units Info'!BQ75+'LT New Units Info'!BQ135+'ST Existing Units Info'!L75+'Existing System FOM OGC'!U18</f>
        <v>39694.781700692183</v>
      </c>
      <c r="H22" s="129">
        <f>'LT New Units Info'!BQ225+'LT Battery'!F37</f>
        <v>82540.388181456598</v>
      </c>
      <c r="I22" s="129">
        <f>'ST Physical Contracts'!K15-'ST Physical Contracts'!L15</f>
        <v>-6654.77272325993</v>
      </c>
      <c r="J22" s="129">
        <f>'LT New Units Info'!BQ165+'ST Existing Units Info'!L165-'LT Battery'!L15</f>
        <v>175330.14253481035</v>
      </c>
      <c r="K22" s="136">
        <f t="shared" si="4"/>
        <v>340493.78682585253</v>
      </c>
      <c r="L22" s="218">
        <f t="shared" si="10"/>
        <v>2297197.0094009065</v>
      </c>
      <c r="M22" s="167">
        <f t="shared" si="11"/>
        <v>2033</v>
      </c>
      <c r="N22" s="132">
        <f t="shared" si="12"/>
        <v>0</v>
      </c>
      <c r="O22" s="70">
        <f>SUM('LT New Units Info'!G195:Q195)</f>
        <v>795.32</v>
      </c>
      <c r="P22" s="133">
        <f t="shared" si="13"/>
        <v>-0.65684246000000357</v>
      </c>
      <c r="Q22" s="178">
        <f>SUM('LT New Units Info'!S195:T195,'LT New Units Info'!W195:AD195,'LT New Units Info'!AG195:BO195)</f>
        <v>8.3320097199999985</v>
      </c>
      <c r="R22" s="48">
        <f t="shared" si="14"/>
        <v>0.51100000000000012</v>
      </c>
      <c r="S22" s="47">
        <f>'LT New Units Info'!R195</f>
        <v>4.0880000000000001</v>
      </c>
      <c r="T22" s="160">
        <f t="shared" si="15"/>
        <v>0</v>
      </c>
      <c r="U22" s="161">
        <f>'LT New Units Info'!AE195+'LT New Units Info'!AF195</f>
        <v>24.6</v>
      </c>
      <c r="V22" s="160">
        <f t="shared" si="16"/>
        <v>0</v>
      </c>
      <c r="W22" s="161">
        <f>'LT New Units Info'!U195+'LT New Units Info'!V195</f>
        <v>232.70400000000001</v>
      </c>
      <c r="X22" s="61">
        <f>SUM('LT New Units Info'!H15:P15,'ST Existing Units Info'!L15)</f>
        <v>2229.7684555115702</v>
      </c>
      <c r="Y22" s="162">
        <f>'ST Physical Contracts'!J15</f>
        <v>151.37528161054001</v>
      </c>
      <c r="Z22" s="67">
        <f>'LT New Units Info'!AE15+'LT New Units Info'!AF15+'LT New Units Info'!U15+'LT New Units Info'!V15</f>
        <v>1580.0363043519901</v>
      </c>
      <c r="AA22" s="66">
        <f t="shared" si="5"/>
        <v>3961.1800414741001</v>
      </c>
      <c r="AB22" s="67">
        <f>'ST NFL Load &amp; Load Cost'!J15</f>
        <v>6088.7169999999996</v>
      </c>
      <c r="AC22" s="67">
        <f>SUM('LT New Units Info'!R15,'LT New Units Info'!W15:AD15,'LT New Units Info'!AG15:BO15)</f>
        <v>52.326436467930002</v>
      </c>
      <c r="AD22" s="66">
        <f t="shared" si="6"/>
        <v>6036.3905635320698</v>
      </c>
      <c r="AE22" s="131">
        <f t="shared" si="7"/>
        <v>-2075.2105220579697</v>
      </c>
      <c r="AF22" s="49">
        <f t="shared" si="8"/>
        <v>1065.0440097200001</v>
      </c>
      <c r="AG22" s="50">
        <f>'LT Region Planning Peak Load'!G15*1.0887</f>
        <v>1065.0411240005699</v>
      </c>
      <c r="AH22" s="62">
        <f t="shared" si="0"/>
        <v>2.8857194301963318E-3</v>
      </c>
      <c r="AI22" s="99">
        <f>(AF22-'LT Region Planning Peak Load'!G15)/'LT Region Planning Peak Load'!G15*100</f>
        <v>8.8702949822943715</v>
      </c>
      <c r="AJ22" s="127">
        <f>'ST LT CO2 Emissions'!B15+'ST LT CO2 Emissions'!B47</f>
        <v>2251744.2681627632</v>
      </c>
      <c r="AK22" s="42">
        <f t="shared" si="1"/>
        <v>43.474937755473675</v>
      </c>
      <c r="AL22" s="111">
        <f t="shared" si="2"/>
        <v>43.685027917212388</v>
      </c>
      <c r="AM22" s="112">
        <f t="shared" si="3"/>
        <v>55.922091111452964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4">
        <f>'ST NFL Load &amp; Load Cost'!J46</f>
        <v>272283.45246265712</v>
      </c>
      <c r="D23" s="129">
        <f>'LT New Units Info'!BQ46+'ST Existing Units Info'!L46+'ST Existing Units Info'!L106</f>
        <v>60559.202913082423</v>
      </c>
      <c r="E23" s="129">
        <f>'LT New Units Info'!BQ106+'ST Existing Units Info'!L136</f>
        <v>47264.148067434049</v>
      </c>
      <c r="F23" s="129">
        <v>39388.922295599848</v>
      </c>
      <c r="G23" s="135">
        <f>'LT New Units Info'!BQ76+'LT New Units Info'!BQ136+'ST Existing Units Info'!L76+'Existing System FOM OGC'!U19</f>
        <v>41150.879185403544</v>
      </c>
      <c r="H23" s="129">
        <f>'LT New Units Info'!BQ226+'LT Battery'!F38</f>
        <v>81528.744960326556</v>
      </c>
      <c r="I23" s="129">
        <f>'ST Physical Contracts'!K16-'ST Physical Contracts'!L16</f>
        <v>-6837.7905204869603</v>
      </c>
      <c r="J23" s="129">
        <f>'LT New Units Info'!BQ166+'ST Existing Units Info'!L166-'LT Battery'!L16</f>
        <v>190796.21155618405</v>
      </c>
      <c r="K23" s="136">
        <f t="shared" si="4"/>
        <v>344541.34780783247</v>
      </c>
      <c r="L23" s="218">
        <f t="shared" si="10"/>
        <v>2419820.810592229</v>
      </c>
      <c r="M23" s="167">
        <f t="shared" si="11"/>
        <v>2034</v>
      </c>
      <c r="N23" s="132">
        <f t="shared" si="12"/>
        <v>0</v>
      </c>
      <c r="O23" s="70">
        <f>SUM('LT New Units Info'!G196:Q196)</f>
        <v>795.32</v>
      </c>
      <c r="P23" s="133">
        <f t="shared" si="13"/>
        <v>1.2548839300000001</v>
      </c>
      <c r="Q23" s="178">
        <f>SUM('LT New Units Info'!S196:T196,'LT New Units Info'!W196:AD196,'LT New Units Info'!AG196:BO196)</f>
        <v>9.5868936499999986</v>
      </c>
      <c r="R23" s="48">
        <f t="shared" si="14"/>
        <v>0.51100000000000012</v>
      </c>
      <c r="S23" s="47">
        <f>'LT New Units Info'!R196</f>
        <v>4.5990000000000002</v>
      </c>
      <c r="T23" s="160">
        <f t="shared" si="15"/>
        <v>0</v>
      </c>
      <c r="U23" s="161">
        <f>'LT New Units Info'!AE196+'LT New Units Info'!AF196</f>
        <v>24.6</v>
      </c>
      <c r="V23" s="160">
        <f t="shared" si="16"/>
        <v>0</v>
      </c>
      <c r="W23" s="161">
        <f>'LT New Units Info'!U196+'LT New Units Info'!V196</f>
        <v>232.70400000000001</v>
      </c>
      <c r="X23" s="61">
        <f>SUM('LT New Units Info'!H16:P16,'ST Existing Units Info'!L16)</f>
        <v>2455.9159081845301</v>
      </c>
      <c r="Y23" s="162">
        <f>'ST Physical Contracts'!J16</f>
        <v>151.14447521291999</v>
      </c>
      <c r="Z23" s="67">
        <f>'LT New Units Info'!AE16+'LT New Units Info'!AF16+'LT New Units Info'!U16+'LT New Units Info'!V16</f>
        <v>1580.0363043555308</v>
      </c>
      <c r="AA23" s="66">
        <f t="shared" si="5"/>
        <v>4187.0966877529809</v>
      </c>
      <c r="AB23" s="67">
        <f>'ST NFL Load &amp; Load Cost'!J16</f>
        <v>6084.0739999999996</v>
      </c>
      <c r="AC23" s="67">
        <f>SUM('LT New Units Info'!R16,'LT New Units Info'!W16:AD16,'LT New Units Info'!AG16:BO16)</f>
        <v>55.813757352270017</v>
      </c>
      <c r="AD23" s="66">
        <f t="shared" si="6"/>
        <v>6028.2602426477297</v>
      </c>
      <c r="AE23" s="131">
        <f t="shared" si="7"/>
        <v>-1841.1635548947488</v>
      </c>
      <c r="AF23" s="49">
        <f t="shared" si="8"/>
        <v>1066.80989365</v>
      </c>
      <c r="AG23" s="50">
        <f>'LT Region Planning Peak Load'!G16*1.0887</f>
        <v>1065.7748395390799</v>
      </c>
      <c r="AH23" s="62">
        <f t="shared" si="0"/>
        <v>1.0350541109201004</v>
      </c>
      <c r="AI23" s="99">
        <f>(AF23-'LT Region Planning Peak Load'!G16)/'LT Region Planning Peak Load'!G16*100</f>
        <v>8.9757318458602402</v>
      </c>
      <c r="AJ23" s="127">
        <f>'ST LT CO2 Emissions'!B16+'ST LT CO2 Emissions'!B48</f>
        <v>2481633.5547218458</v>
      </c>
      <c r="AK23" s="42">
        <f t="shared" si="1"/>
        <v>44.753474803668915</v>
      </c>
      <c r="AL23" s="111">
        <f t="shared" si="2"/>
        <v>44.968239142613129</v>
      </c>
      <c r="AM23" s="112">
        <f t="shared" si="3"/>
        <v>56.630038985034119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4">
        <f>'ST NFL Load &amp; Load Cost'!J47</f>
        <v>279632.91209926381</v>
      </c>
      <c r="D24" s="129">
        <f>'LT New Units Info'!BQ47+'ST Existing Units Info'!L47+'ST Existing Units Info'!L107</f>
        <v>68856.44551330473</v>
      </c>
      <c r="E24" s="129">
        <f>'LT New Units Info'!BQ107+'ST Existing Units Info'!L137</f>
        <v>55617.853734684373</v>
      </c>
      <c r="F24" s="129">
        <v>39704.896285999843</v>
      </c>
      <c r="G24" s="135">
        <f>'LT New Units Info'!BQ77+'LT New Units Info'!BQ137+'ST Existing Units Info'!L77+'Existing System FOM OGC'!U20</f>
        <v>42997.143185653062</v>
      </c>
      <c r="H24" s="129">
        <f>'LT New Units Info'!BQ227+'LT Battery'!F39</f>
        <v>82427.754451520057</v>
      </c>
      <c r="I24" s="129">
        <f>'ST Physical Contracts'!K17-'ST Physical Contracts'!L17</f>
        <v>-7025.9011805120808</v>
      </c>
      <c r="J24" s="129">
        <f>'LT New Units Info'!BQ167+'ST Existing Units Info'!L167-'LT Battery'!L17</f>
        <v>212225.12188200498</v>
      </c>
      <c r="K24" s="136">
        <f t="shared" si="4"/>
        <v>349985.98220790888</v>
      </c>
      <c r="L24" s="218">
        <f t="shared" si="10"/>
        <v>2536092.2292790948</v>
      </c>
      <c r="M24" s="167">
        <f t="shared" si="11"/>
        <v>2035</v>
      </c>
      <c r="N24" s="132">
        <f t="shared" si="12"/>
        <v>0</v>
      </c>
      <c r="O24" s="70">
        <f>SUM('LT New Units Info'!G197:Q197)</f>
        <v>795.32</v>
      </c>
      <c r="P24" s="133">
        <f t="shared" si="13"/>
        <v>2.7370287200000032</v>
      </c>
      <c r="Q24" s="178">
        <f>SUM('LT New Units Info'!S197:T197,'LT New Units Info'!W197:AD197,'LT New Units Info'!AG197:BO197)</f>
        <v>12.323922370000002</v>
      </c>
      <c r="R24" s="48">
        <f t="shared" si="14"/>
        <v>0</v>
      </c>
      <c r="S24" s="47">
        <f>'LT New Units Info'!R197</f>
        <v>4.5990000000000002</v>
      </c>
      <c r="T24" s="160">
        <f t="shared" si="15"/>
        <v>0</v>
      </c>
      <c r="U24" s="161">
        <f>'LT New Units Info'!AE197+'LT New Units Info'!AF197</f>
        <v>24.6</v>
      </c>
      <c r="V24" s="160">
        <f t="shared" si="16"/>
        <v>0</v>
      </c>
      <c r="W24" s="161">
        <f>'LT New Units Info'!U197+'LT New Units Info'!V197</f>
        <v>232.70400000000001</v>
      </c>
      <c r="X24" s="61">
        <f>SUM('LT New Units Info'!H17:P17,'ST Existing Units Info'!L17)</f>
        <v>2796.09824979934</v>
      </c>
      <c r="Y24" s="162">
        <f>'ST Physical Contracts'!J17</f>
        <v>150.93273784012001</v>
      </c>
      <c r="Z24" s="67">
        <f>'LT New Units Info'!AE17+'LT New Units Info'!AF17+'LT New Units Info'!U17+'LT New Units Info'!V17</f>
        <v>1580.0363043500311</v>
      </c>
      <c r="AA24" s="66">
        <f t="shared" si="5"/>
        <v>4527.0672919894914</v>
      </c>
      <c r="AB24" s="67">
        <f>'ST NFL Load &amp; Load Cost'!J17</f>
        <v>6081.4500000000007</v>
      </c>
      <c r="AC24" s="67">
        <f>SUM('LT New Units Info'!R17,'LT New Units Info'!W17:AD17,'LT New Units Info'!AG17:BO17)</f>
        <v>65.536297485960034</v>
      </c>
      <c r="AD24" s="66">
        <f t="shared" si="6"/>
        <v>6015.9137025140408</v>
      </c>
      <c r="AE24" s="131">
        <f t="shared" si="7"/>
        <v>-1488.8464105245494</v>
      </c>
      <c r="AF24" s="49">
        <f t="shared" si="8"/>
        <v>1069.5469223700002</v>
      </c>
      <c r="AG24" s="50">
        <f>'LT Region Planning Peak Load'!G17*1.0887</f>
        <v>1066.1847549034198</v>
      </c>
      <c r="AH24" s="62">
        <f t="shared" si="0"/>
        <v>3.3621674665803312</v>
      </c>
      <c r="AI24" s="99">
        <f>(AF24-'LT Region Planning Peak Load'!G17)/'LT Region Planning Peak Load'!G17*100</f>
        <v>9.2133168317246739</v>
      </c>
      <c r="AJ24" s="127">
        <f>'ST LT CO2 Emissions'!B17+'ST LT CO2 Emissions'!B49</f>
        <v>2825541.4274090915</v>
      </c>
      <c r="AK24" s="42">
        <f t="shared" si="1"/>
        <v>45.981289346991879</v>
      </c>
      <c r="AL24" s="111">
        <f t="shared" si="2"/>
        <v>46.210198147374719</v>
      </c>
      <c r="AM24" s="112">
        <f t="shared" si="3"/>
        <v>57.549759055473423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4">
        <f>'ST NFL Load &amp; Load Cost'!J48</f>
        <v>284530.20218496118</v>
      </c>
      <c r="D25" s="129">
        <f>'LT New Units Info'!BQ48+'ST Existing Units Info'!L48+'ST Existing Units Info'!L108</f>
        <v>57998.455585234056</v>
      </c>
      <c r="E25" s="129">
        <f>'LT New Units Info'!BQ108+'ST Existing Units Info'!L138</f>
        <v>46357.040377599951</v>
      </c>
      <c r="F25" s="129">
        <v>39524.601074479848</v>
      </c>
      <c r="G25" s="135">
        <f>'LT New Units Info'!BQ78+'LT New Units Info'!BQ138+'ST Existing Units Info'!L78+'Existing System FOM OGC'!U21</f>
        <v>42215.214078309917</v>
      </c>
      <c r="H25" s="129">
        <f>'LT New Units Info'!BQ228+'LT Battery'!F40</f>
        <v>82427.754451523113</v>
      </c>
      <c r="I25" s="129">
        <f>'ST Physical Contracts'!K18-'ST Physical Contracts'!L18</f>
        <v>-7154.8257436065596</v>
      </c>
      <c r="J25" s="129">
        <f>'LT New Units Info'!BQ168+'ST Existing Units Info'!L168-'LT Battery'!L18</f>
        <v>192609.73805697344</v>
      </c>
      <c r="K25" s="136">
        <f t="shared" si="4"/>
        <v>353288.70395152806</v>
      </c>
      <c r="L25" s="218">
        <f t="shared" si="10"/>
        <v>2645649.440314244</v>
      </c>
      <c r="M25" s="167">
        <f t="shared" si="11"/>
        <v>2036</v>
      </c>
      <c r="N25" s="132">
        <f t="shared" si="12"/>
        <v>0</v>
      </c>
      <c r="O25" s="70">
        <f>SUM('LT New Units Info'!G198:Q198)</f>
        <v>795.32</v>
      </c>
      <c r="P25" s="133">
        <f t="shared" si="13"/>
        <v>-1.2935420600000036</v>
      </c>
      <c r="Q25" s="178">
        <f>SUM('LT New Units Info'!S198:T198,'LT New Units Info'!W198:AD198,'LT New Units Info'!AG198:BO198)</f>
        <v>11.030380309999998</v>
      </c>
      <c r="R25" s="48">
        <f t="shared" si="14"/>
        <v>0.51100000000000012</v>
      </c>
      <c r="S25" s="47">
        <f>'LT New Units Info'!R198</f>
        <v>5.1100000000000003</v>
      </c>
      <c r="T25" s="160">
        <f t="shared" si="15"/>
        <v>0</v>
      </c>
      <c r="U25" s="161">
        <f>'LT New Units Info'!AE198+'LT New Units Info'!AF198</f>
        <v>24.6</v>
      </c>
      <c r="V25" s="160">
        <f t="shared" si="16"/>
        <v>0</v>
      </c>
      <c r="W25" s="161">
        <f>'LT New Units Info'!U198+'LT New Units Info'!V198</f>
        <v>232.70400000000001</v>
      </c>
      <c r="X25" s="61">
        <f>SUM('LT New Units Info'!H18:P18,'ST Existing Units Info'!L18)</f>
        <v>2258.65815200519</v>
      </c>
      <c r="Y25" s="162">
        <f>'ST Physical Contracts'!J18</f>
        <v>150.75010451863</v>
      </c>
      <c r="Z25" s="67">
        <f>'LT New Units Info'!AE18+'LT New Units Info'!AF18+'LT New Units Info'!U18+'LT New Units Info'!V18</f>
        <v>1601.8751072085001</v>
      </c>
      <c r="AA25" s="66">
        <f t="shared" si="5"/>
        <v>4011.2833637323201</v>
      </c>
      <c r="AB25" s="67">
        <f>'ST NFL Load &amp; Load Cost'!J18</f>
        <v>6076.741</v>
      </c>
      <c r="AC25" s="67">
        <f>SUM('LT New Units Info'!R18,'LT New Units Info'!W18:AD18,'LT New Units Info'!AG18:BO18)</f>
        <v>61.810532171220004</v>
      </c>
      <c r="AD25" s="66">
        <f t="shared" si="6"/>
        <v>6014.9304678287799</v>
      </c>
      <c r="AE25" s="131">
        <f t="shared" si="7"/>
        <v>-2003.6471040964598</v>
      </c>
      <c r="AF25" s="49">
        <f t="shared" si="8"/>
        <v>1068.76438031</v>
      </c>
      <c r="AG25" s="50">
        <f>'LT Region Planning Peak Load'!G18*1.0887</f>
        <v>1067.3074838549701</v>
      </c>
      <c r="AH25" s="62">
        <f t="shared" si="0"/>
        <v>1.4568964550298915</v>
      </c>
      <c r="AI25" s="99">
        <f>(AF25-'LT Region Planning Peak Load'!G18)/'LT Region Planning Peak Load'!G18*100</f>
        <v>9.0186097675303731</v>
      </c>
      <c r="AJ25" s="127">
        <f>'ST LT CO2 Emissions'!B18+'ST LT CO2 Emissions'!B50</f>
        <v>2280089.4601979931</v>
      </c>
      <c r="AK25" s="42">
        <f t="shared" si="1"/>
        <v>46.822828582781653</v>
      </c>
      <c r="AL25" s="111">
        <f t="shared" si="2"/>
        <v>47.288312761630195</v>
      </c>
      <c r="AM25" s="112">
        <f t="shared" si="3"/>
        <v>58.137857768091166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4">
        <f>'ST NFL Load &amp; Load Cost'!J49</f>
        <v>292306.44495441183</v>
      </c>
      <c r="D26" s="129">
        <f>'LT New Units Info'!BQ49+'ST Existing Units Info'!L49+'ST Existing Units Info'!L109</f>
        <v>58170.357744557041</v>
      </c>
      <c r="E26" s="129">
        <f>'LT New Units Info'!BQ109+'ST Existing Units Info'!L139</f>
        <v>45441.033722657383</v>
      </c>
      <c r="F26" s="129">
        <v>39509.554020655851</v>
      </c>
      <c r="G26" s="135">
        <f>'LT New Units Info'!BQ79+'LT New Units Info'!BQ139+'ST Existing Units Info'!L79+'Existing System FOM OGC'!U22</f>
        <v>42566.210838412917</v>
      </c>
      <c r="H26" s="129">
        <f>'LT New Units Info'!BQ229+'LT Battery'!F41</f>
        <v>82427.754451520057</v>
      </c>
      <c r="I26" s="129">
        <f>'ST Physical Contracts'!K19-'ST Physical Contracts'!L19</f>
        <v>-7338.8435350330692</v>
      </c>
      <c r="J26" s="129">
        <f>'LT New Units Info'!BQ169+'ST Existing Units Info'!L169-'LT Battery'!L19</f>
        <v>191608.59065204032</v>
      </c>
      <c r="K26" s="136">
        <f t="shared" si="4"/>
        <v>361473.92154514173</v>
      </c>
      <c r="L26" s="218">
        <f t="shared" si="10"/>
        <v>2750284.4652778986</v>
      </c>
      <c r="M26" s="167">
        <f t="shared" si="11"/>
        <v>2037</v>
      </c>
      <c r="N26" s="132">
        <f t="shared" si="12"/>
        <v>0</v>
      </c>
      <c r="O26" s="70">
        <f>SUM('LT New Units Info'!G199:Q199)</f>
        <v>795.32</v>
      </c>
      <c r="P26" s="133">
        <f t="shared" si="13"/>
        <v>-1.1226437899999997</v>
      </c>
      <c r="Q26" s="178">
        <f>SUM('LT New Units Info'!S199:T199,'LT New Units Info'!W199:AD199,'LT New Units Info'!AG199:BO199)</f>
        <v>9.9077365199999985</v>
      </c>
      <c r="R26" s="48">
        <f t="shared" si="14"/>
        <v>0</v>
      </c>
      <c r="S26" s="47">
        <f>'LT New Units Info'!R199</f>
        <v>5.1100000000000003</v>
      </c>
      <c r="T26" s="160">
        <f t="shared" si="15"/>
        <v>0</v>
      </c>
      <c r="U26" s="161">
        <f>'LT New Units Info'!AE199+'LT New Units Info'!AF199</f>
        <v>24.6</v>
      </c>
      <c r="V26" s="160">
        <f t="shared" si="16"/>
        <v>0</v>
      </c>
      <c r="W26" s="161">
        <f>'LT New Units Info'!U199+'LT New Units Info'!V199</f>
        <v>232.70400000000001</v>
      </c>
      <c r="X26" s="61">
        <f>SUM('LT New Units Info'!H19:P19,'ST Existing Units Info'!L19)</f>
        <v>2141.35081958624</v>
      </c>
      <c r="Y26" s="162">
        <f>'ST Physical Contracts'!J19</f>
        <v>150.52344883769001</v>
      </c>
      <c r="Z26" s="67">
        <f>'LT New Units Info'!AE19+'LT New Units Info'!AF19+'LT New Units Info'!U19+'LT New Units Info'!V19</f>
        <v>1580.0363043532002</v>
      </c>
      <c r="AA26" s="66">
        <f t="shared" si="5"/>
        <v>3871.9105727771303</v>
      </c>
      <c r="AB26" s="67">
        <f>'ST NFL Load &amp; Load Cost'!J19</f>
        <v>6076.2380000000003</v>
      </c>
      <c r="AC26" s="67">
        <f>SUM('LT New Units Info'!R19,'LT New Units Info'!W19:AD19,'LT New Units Info'!AG19:BO19)</f>
        <v>57.49860199127</v>
      </c>
      <c r="AD26" s="66">
        <f t="shared" si="6"/>
        <v>6018.7393980087299</v>
      </c>
      <c r="AE26" s="131">
        <f t="shared" si="7"/>
        <v>-2146.8288252315997</v>
      </c>
      <c r="AF26" s="49">
        <f t="shared" si="8"/>
        <v>1067.64173652</v>
      </c>
      <c r="AG26" s="50">
        <f>'LT Region Planning Peak Load'!G19*1.0887</f>
        <v>1067.0111234933399</v>
      </c>
      <c r="AH26" s="62">
        <f t="shared" si="0"/>
        <v>0.63061302666005759</v>
      </c>
      <c r="AI26" s="99">
        <f>(AF26-'LT Region Planning Peak Load'!G19)/'LT Region Planning Peak Load'!G19*100</f>
        <v>8.9343431344817681</v>
      </c>
      <c r="AJ26" s="127">
        <f>'ST LT CO2 Emissions'!B19+'ST LT CO2 Emissions'!B51</f>
        <v>2162445.1399449254</v>
      </c>
      <c r="AK26" s="42">
        <f t="shared" si="1"/>
        <v>48.106483806989097</v>
      </c>
      <c r="AL26" s="111">
        <f t="shared" si="2"/>
        <v>48.76269742596449</v>
      </c>
      <c r="AM26" s="112">
        <f t="shared" si="3"/>
        <v>59.489756909644044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4">
        <f>'ST NFL Load &amp; Load Cost'!J50</f>
        <v>301006.106747079</v>
      </c>
      <c r="D27" s="129">
        <f>'LT New Units Info'!BQ50+'ST Existing Units Info'!L50+'ST Existing Units Info'!L110</f>
        <v>64723.027173196409</v>
      </c>
      <c r="E27" s="129">
        <f>'LT New Units Info'!BQ110+'ST Existing Units Info'!L140</f>
        <v>52557.897571107285</v>
      </c>
      <c r="F27" s="129">
        <v>39511.170196067047</v>
      </c>
      <c r="G27" s="135">
        <f>'LT New Units Info'!BQ80+'LT New Units Info'!BQ140+'ST Existing Units Info'!L80+'Existing System FOM OGC'!U23</f>
        <v>43915.855628298159</v>
      </c>
      <c r="H27" s="129">
        <f>'LT New Units Info'!BQ230+'LT Battery'!F42</f>
        <v>82574.199819778703</v>
      </c>
      <c r="I27" s="129">
        <f>'ST Physical Contracts'!K20-'ST Physical Contracts'!L20</f>
        <v>-7552.4906365077604</v>
      </c>
      <c r="J27" s="129">
        <f>'LT New Units Info'!BQ170+'ST Existing Units Info'!L170-'LT Battery'!L20</f>
        <v>209145.08611514047</v>
      </c>
      <c r="K27" s="136">
        <f t="shared" si="4"/>
        <v>367590.68038387841</v>
      </c>
      <c r="L27" s="218">
        <f t="shared" si="10"/>
        <v>2849608.3046141858</v>
      </c>
      <c r="M27" s="167">
        <f t="shared" si="11"/>
        <v>2038</v>
      </c>
      <c r="N27" s="132">
        <f t="shared" si="12"/>
        <v>0</v>
      </c>
      <c r="O27" s="70">
        <f>SUM('LT New Units Info'!G200:Q200)</f>
        <v>795.32</v>
      </c>
      <c r="P27" s="133">
        <f t="shared" si="13"/>
        <v>-0.56974487999999646</v>
      </c>
      <c r="Q27" s="178">
        <f>SUM('LT New Units Info'!S200:T200,'LT New Units Info'!W200:AD200,'LT New Units Info'!AG200:BO200)</f>
        <v>9.337991640000002</v>
      </c>
      <c r="R27" s="48">
        <f t="shared" si="14"/>
        <v>0.51100000000000012</v>
      </c>
      <c r="S27" s="47">
        <f>'LT New Units Info'!R200</f>
        <v>5.6210000000000004</v>
      </c>
      <c r="T27" s="160">
        <f t="shared" si="15"/>
        <v>0</v>
      </c>
      <c r="U27" s="161">
        <f>'LT New Units Info'!AE200+'LT New Units Info'!AF200</f>
        <v>24.6</v>
      </c>
      <c r="V27" s="160">
        <f t="shared" si="16"/>
        <v>0</v>
      </c>
      <c r="W27" s="161">
        <f>'LT New Units Info'!U200+'LT New Units Info'!V200</f>
        <v>232.70400000000001</v>
      </c>
      <c r="X27" s="61">
        <f>SUM('LT New Units Info'!H20:P20,'ST Existing Units Info'!L20)</f>
        <v>2388.3709457589148</v>
      </c>
      <c r="Y27" s="162">
        <f>'ST Physical Contracts'!J20</f>
        <v>150.20788659753998</v>
      </c>
      <c r="Z27" s="67">
        <f>'LT New Units Info'!AE20+'LT New Units Info'!AF20+'LT New Units Info'!U20+'LT New Units Info'!V20</f>
        <v>1580.0363043540001</v>
      </c>
      <c r="AA27" s="66">
        <f t="shared" si="5"/>
        <v>4118.6151367104549</v>
      </c>
      <c r="AB27" s="67">
        <f>'ST NFL Load &amp; Load Cost'!J20</f>
        <v>6074.4740000000002</v>
      </c>
      <c r="AC27" s="67">
        <f>SUM('LT New Units Info'!R20,'LT New Units Info'!W20:AD20,'LT New Units Info'!AG20:BO20)</f>
        <v>56.549906537269997</v>
      </c>
      <c r="AD27" s="66">
        <f t="shared" si="6"/>
        <v>6017.9240934627305</v>
      </c>
      <c r="AE27" s="131">
        <f t="shared" si="7"/>
        <v>-1899.3089567522757</v>
      </c>
      <c r="AF27" s="49">
        <f t="shared" si="8"/>
        <v>1067.58299164</v>
      </c>
      <c r="AG27" s="50">
        <f>'LT Region Planning Peak Load'!G20*1.0887</f>
        <v>1067.56811896158</v>
      </c>
      <c r="AH27" s="62">
        <f t="shared" si="0"/>
        <v>1.4872678420033481E-2</v>
      </c>
      <c r="AI27" s="99">
        <f>(AF27-'LT Region Planning Peak Load'!G20)/'LT Region Planning Peak Load'!G20*100</f>
        <v>8.871516707431427</v>
      </c>
      <c r="AJ27" s="127">
        <f>'ST LT CO2 Emissions'!B20+'ST LT CO2 Emissions'!B52</f>
        <v>2419387.7728210911</v>
      </c>
      <c r="AK27" s="42">
        <f t="shared" si="1"/>
        <v>49.552620810802544</v>
      </c>
      <c r="AL27" s="111">
        <f t="shared" si="2"/>
        <v>50.092651176360043</v>
      </c>
      <c r="AM27" s="112">
        <f t="shared" si="3"/>
        <v>60.513993538185922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4">
        <f>'ST NFL Load &amp; Load Cost'!J51</f>
        <v>306260.6112312089</v>
      </c>
      <c r="D28" s="129">
        <f>'LT New Units Info'!BQ51+'ST Existing Units Info'!L51+'ST Existing Units Info'!L111</f>
        <v>56225.142953940755</v>
      </c>
      <c r="E28" s="129">
        <f>'LT New Units Info'!BQ111+'ST Existing Units Info'!L141</f>
        <v>46719.826470111155</v>
      </c>
      <c r="F28" s="129">
        <v>38809.2193880704</v>
      </c>
      <c r="G28" s="135">
        <f>'LT New Units Info'!BQ81+'LT New Units Info'!BQ141+'ST Existing Units Info'!L81+'Existing System FOM OGC'!U24</f>
        <v>43922.754338620929</v>
      </c>
      <c r="H28" s="129">
        <f>'LT New Units Info'!BQ231+'LT Battery'!F43</f>
        <v>83419.989192368404</v>
      </c>
      <c r="I28" s="129">
        <f>'ST Physical Contracts'!K21-'ST Physical Contracts'!L21</f>
        <v>-7666.950527227089</v>
      </c>
      <c r="J28" s="129">
        <f>'LT New Units Info'!BQ171+'ST Existing Units Info'!L171-'LT Battery'!L21</f>
        <v>197661.35438773799</v>
      </c>
      <c r="K28" s="136">
        <f t="shared" si="4"/>
        <v>370029.2386593555</v>
      </c>
      <c r="L28" s="218">
        <f t="shared" si="10"/>
        <v>2942936.7311410094</v>
      </c>
      <c r="M28" s="167">
        <f t="shared" si="11"/>
        <v>2039</v>
      </c>
      <c r="N28" s="132">
        <f t="shared" si="12"/>
        <v>0</v>
      </c>
      <c r="O28" s="70">
        <f>SUM('LT New Units Info'!G201:Q201)</f>
        <v>795.32</v>
      </c>
      <c r="P28" s="133">
        <f t="shared" si="13"/>
        <v>2.5001329199999969</v>
      </c>
      <c r="Q28" s="178">
        <f>SUM('LT New Units Info'!S201:T201,'LT New Units Info'!W201:AD201,'LT New Units Info'!AG201:BO201)</f>
        <v>11.838124559999999</v>
      </c>
      <c r="R28" s="48">
        <f t="shared" si="14"/>
        <v>0</v>
      </c>
      <c r="S28" s="47">
        <f>'LT New Units Info'!R201</f>
        <v>5.6210000000000004</v>
      </c>
      <c r="T28" s="160">
        <f t="shared" si="15"/>
        <v>0</v>
      </c>
      <c r="U28" s="161">
        <f>'LT New Units Info'!AE201+'LT New Units Info'!AF201</f>
        <v>24.6</v>
      </c>
      <c r="V28" s="160">
        <f t="shared" si="16"/>
        <v>0</v>
      </c>
      <c r="W28" s="161">
        <f>'LT New Units Info'!U201+'LT New Units Info'!V201</f>
        <v>232.70400000000001</v>
      </c>
      <c r="X28" s="61">
        <f>SUM('LT New Units Info'!H21:P21,'ST Existing Units Info'!L21)</f>
        <v>2061.3198271055999</v>
      </c>
      <c r="Y28" s="162">
        <f>'ST Physical Contracts'!J21</f>
        <v>149.88937217295</v>
      </c>
      <c r="Z28" s="67">
        <f>'LT New Units Info'!AE21+'LT New Units Info'!AF21+'LT New Units Info'!U21+'LT New Units Info'!V21</f>
        <v>1580.03630435382</v>
      </c>
      <c r="AA28" s="66">
        <f t="shared" si="5"/>
        <v>3791.2455036323699</v>
      </c>
      <c r="AB28" s="67">
        <f>'ST NFL Load &amp; Load Cost'!J21</f>
        <v>6072.7820000000002</v>
      </c>
      <c r="AC28" s="67">
        <f>SUM('LT New Units Info'!R21,'LT New Units Info'!W21:AD21,'LT New Units Info'!AG21:BO21)</f>
        <v>66.092484160609999</v>
      </c>
      <c r="AD28" s="66">
        <f t="shared" si="6"/>
        <v>6006.68951583939</v>
      </c>
      <c r="AE28" s="131">
        <f t="shared" si="7"/>
        <v>-2215.44401220702</v>
      </c>
      <c r="AF28" s="49">
        <f t="shared" si="8"/>
        <v>1070.08312456</v>
      </c>
      <c r="AG28" s="50">
        <f>'LT Region Planning Peak Load'!G21*1.0887</f>
        <v>1068.0529941515401</v>
      </c>
      <c r="AH28" s="62">
        <f t="shared" si="0"/>
        <v>2.0301304084598542</v>
      </c>
      <c r="AI28" s="99">
        <f>(AF28-'LT Region Planning Peak Load'!G21)/'LT Region Planning Peak Load'!G21*100</f>
        <v>9.0769375759248856</v>
      </c>
      <c r="AJ28" s="127">
        <f>'ST LT CO2 Emissions'!B21+'ST LT CO2 Emissions'!B53</f>
        <v>2081972.5076928183</v>
      </c>
      <c r="AK28" s="42">
        <f t="shared" si="1"/>
        <v>50.431682090878432</v>
      </c>
      <c r="AL28" s="111">
        <f t="shared" si="2"/>
        <v>51.242943971532085</v>
      </c>
      <c r="AM28" s="112">
        <f t="shared" si="3"/>
        <v>60.932409340456395</v>
      </c>
      <c r="AN28" s="11">
        <f t="shared" si="17"/>
        <v>2039</v>
      </c>
      <c r="AO28" s="5"/>
      <c r="AP28" s="6"/>
      <c r="AQ28" s="6"/>
    </row>
    <row r="29" spans="2:43" s="215" customFormat="1">
      <c r="B29" s="167">
        <f t="shared" si="9"/>
        <v>2040</v>
      </c>
      <c r="C29" s="134">
        <f>'ST NFL Load &amp; Load Cost'!J52</f>
        <v>319712.40330107277</v>
      </c>
      <c r="D29" s="129">
        <f>'LT New Units Info'!BQ52+'ST Existing Units Info'!L52+'ST Existing Units Info'!L112</f>
        <v>63513.679806505097</v>
      </c>
      <c r="E29" s="129">
        <f>'LT New Units Info'!BQ112+'ST Existing Units Info'!L142</f>
        <v>53386.768199438106</v>
      </c>
      <c r="F29" s="129">
        <v>38273.722750610046</v>
      </c>
      <c r="G29" s="135">
        <f>'LT New Units Info'!BQ82+'LT New Units Info'!BQ142+'ST Existing Units Info'!L82+'Existing System FOM OGC'!U25</f>
        <v>45353.876066470235</v>
      </c>
      <c r="H29" s="129">
        <f>'LT New Units Info'!BQ232+'LT Battery'!F44</f>
        <v>83419.989192371708</v>
      </c>
      <c r="I29" s="129">
        <f>'ST Physical Contracts'!K22-'ST Physical Contracts'!L22</f>
        <v>-8020.57439436406</v>
      </c>
      <c r="J29" s="129">
        <f>'LT New Units Info'!BQ172+'ST Existing Units Info'!L172-'LT Battery'!L22</f>
        <v>220529.62178167404</v>
      </c>
      <c r="K29" s="136">
        <f t="shared" ref="K29:K38" si="18">SUM(C29:I29)-J29</f>
        <v>375110.2431404299</v>
      </c>
      <c r="L29" s="218">
        <f t="shared" si="10"/>
        <v>3031249.9512454337</v>
      </c>
      <c r="M29" s="167">
        <f t="shared" si="11"/>
        <v>2040</v>
      </c>
      <c r="N29" s="132">
        <f t="shared" ref="N29:N38" si="19">O29-O28</f>
        <v>0</v>
      </c>
      <c r="O29" s="70">
        <f>SUM('LT New Units Info'!G202:Q202)</f>
        <v>795.32</v>
      </c>
      <c r="P29" s="133">
        <f t="shared" ref="P29:P38" si="20">Q29-Q28</f>
        <v>-0.52687405999999726</v>
      </c>
      <c r="Q29" s="178">
        <f>SUM('LT New Units Info'!S202:T202,'LT New Units Info'!W202:AD202,'LT New Units Info'!AG202:BO202)</f>
        <v>11.311250500000002</v>
      </c>
      <c r="R29" s="48">
        <f t="shared" ref="R29:R38" si="21">S29-S28</f>
        <v>0.51099999999999923</v>
      </c>
      <c r="S29" s="47">
        <f>'LT New Units Info'!R202</f>
        <v>6.1319999999999997</v>
      </c>
      <c r="T29" s="160">
        <f t="shared" ref="T29:T38" si="22">U29-U28</f>
        <v>0</v>
      </c>
      <c r="U29" s="161">
        <f>'LT New Units Info'!AE202+'LT New Units Info'!AF202</f>
        <v>24.6</v>
      </c>
      <c r="V29" s="160">
        <f t="shared" ref="V29:V38" si="23">W29-W28</f>
        <v>0</v>
      </c>
      <c r="W29" s="161">
        <f>'LT New Units Info'!U202+'LT New Units Info'!V202</f>
        <v>232.70400000000001</v>
      </c>
      <c r="X29" s="61">
        <f>SUM('LT New Units Info'!H22:P22,'ST Existing Units Info'!L22)</f>
        <v>2279.0803079942953</v>
      </c>
      <c r="Y29" s="162">
        <f>'ST Physical Contracts'!J22</f>
        <v>149.77953049292</v>
      </c>
      <c r="Z29" s="67">
        <f>'LT New Units Info'!AE22+'LT New Units Info'!AF22+'LT New Units Info'!U22+'LT New Units Info'!V22</f>
        <v>1601.8751072088601</v>
      </c>
      <c r="AA29" s="66">
        <f t="shared" ref="AA29:AA38" si="24">SUM(X29:Z29)</f>
        <v>4030.7349456960756</v>
      </c>
      <c r="AB29" s="67">
        <f>'ST NFL Load &amp; Load Cost'!J22</f>
        <v>6069.889000000001</v>
      </c>
      <c r="AC29" s="67">
        <f>SUM('LT New Units Info'!R22,'LT New Units Info'!W22:AD22,'LT New Units Info'!AG22:BO22)</f>
        <v>65.820305333700006</v>
      </c>
      <c r="AD29" s="66">
        <f t="shared" ref="AD29:AD38" si="25">AB29-AC29</f>
        <v>6004.0686946663009</v>
      </c>
      <c r="AE29" s="131">
        <f t="shared" ref="AE29:AE38" si="26">AA29-AD29</f>
        <v>-1973.3337489702253</v>
      </c>
      <c r="AF29" s="49">
        <f t="shared" ref="AF29:AF38" si="27">O29+Q29+S29+U29+W29</f>
        <v>1070.0672505</v>
      </c>
      <c r="AG29" s="50">
        <f>'LT Region Planning Peak Load'!G22*1.0887</f>
        <v>1069.8726037835399</v>
      </c>
      <c r="AH29" s="62">
        <f t="shared" ref="AH29:AH38" si="28">AF29-AG29</f>
        <v>0.19464671646005627</v>
      </c>
      <c r="AI29" s="99">
        <f>(AF29-'LT Region Planning Peak Load'!G22)/'LT Region Planning Peak Load'!G22*100</f>
        <v>8.8898072069011409</v>
      </c>
      <c r="AJ29" s="127">
        <f>'ST LT CO2 Emissions'!B22+'ST LT CO2 Emissions'!B54</f>
        <v>2302185.9397764774</v>
      </c>
      <c r="AK29" s="42">
        <f t="shared" ref="AK29:AK38" si="29">C29/AB29</f>
        <v>52.67186983173378</v>
      </c>
      <c r="AL29" s="111">
        <f t="shared" ref="AL29:AL38" si="30">J29/(AA29+AC29)</f>
        <v>53.8329421350385</v>
      </c>
      <c r="AM29" s="112">
        <f t="shared" ref="AM29:AM38" si="31">K29/(AB29)</f>
        <v>61.798534230268437</v>
      </c>
      <c r="AN29" s="11">
        <f t="shared" si="17"/>
        <v>2040</v>
      </c>
      <c r="AP29" s="6"/>
      <c r="AQ29" s="6"/>
    </row>
    <row r="30" spans="2:43" s="215" customFormat="1">
      <c r="B30" s="167">
        <f t="shared" si="9"/>
        <v>2041</v>
      </c>
      <c r="C30" s="134">
        <f>'ST NFL Load &amp; Load Cost'!J53</f>
        <v>329678.08135169098</v>
      </c>
      <c r="D30" s="129">
        <f>'LT New Units Info'!BQ53+'ST Existing Units Info'!L53+'ST Existing Units Info'!L113</f>
        <v>73336.877693640447</v>
      </c>
      <c r="E30" s="129">
        <f>'LT New Units Info'!BQ113+'ST Existing Units Info'!L143</f>
        <v>62812.499624655014</v>
      </c>
      <c r="F30" s="129">
        <v>37325.653592258052</v>
      </c>
      <c r="G30" s="135">
        <f>'LT New Units Info'!BQ83+'LT New Units Info'!BQ143+'ST Existing Units Info'!L83+'Existing System FOM OGC'!U26</f>
        <v>47215.698161075044</v>
      </c>
      <c r="H30" s="129">
        <f>'LT New Units Info'!BQ233+'LT Battery'!F45</f>
        <v>83964.222709438909</v>
      </c>
      <c r="I30" s="129">
        <f>'ST Physical Contracts'!K23-'ST Physical Contracts'!L23</f>
        <v>-8268.8642133801804</v>
      </c>
      <c r="J30" s="129">
        <f>'LT New Units Info'!BQ173+'ST Existing Units Info'!L173-'LT Battery'!L23</f>
        <v>242914.4075986711</v>
      </c>
      <c r="K30" s="136">
        <f t="shared" si="18"/>
        <v>383149.76132070721</v>
      </c>
      <c r="L30" s="218">
        <f t="shared" si="10"/>
        <v>3115452.3087881855</v>
      </c>
      <c r="M30" s="167">
        <f t="shared" si="11"/>
        <v>2041</v>
      </c>
      <c r="N30" s="132">
        <f t="shared" si="19"/>
        <v>0</v>
      </c>
      <c r="O30" s="70">
        <f>SUM('LT New Units Info'!G203:Q203)</f>
        <v>795.32</v>
      </c>
      <c r="P30" s="133">
        <f t="shared" si="20"/>
        <v>0.8172164999999989</v>
      </c>
      <c r="Q30" s="178">
        <f>SUM('LT New Units Info'!S203:T203,'LT New Units Info'!W203:AD203,'LT New Units Info'!AG203:BO203)</f>
        <v>12.128467000000001</v>
      </c>
      <c r="R30" s="48">
        <f t="shared" si="21"/>
        <v>0</v>
      </c>
      <c r="S30" s="47">
        <f>'LT New Units Info'!R203</f>
        <v>6.1319999999999997</v>
      </c>
      <c r="T30" s="160">
        <f t="shared" si="22"/>
        <v>0</v>
      </c>
      <c r="U30" s="161">
        <f>'LT New Units Info'!AE203+'LT New Units Info'!AF203</f>
        <v>24.6</v>
      </c>
      <c r="V30" s="160">
        <f t="shared" si="23"/>
        <v>0</v>
      </c>
      <c r="W30" s="161">
        <f>'LT New Units Info'!U203+'LT New Units Info'!V203</f>
        <v>232.70400000000001</v>
      </c>
      <c r="X30" s="61">
        <f>SUM('LT New Units Info'!H23:P23,'ST Existing Units Info'!L23)</f>
        <v>2588.61331752762</v>
      </c>
      <c r="Y30" s="162">
        <f>'ST Physical Contracts'!J23</f>
        <v>149.49746581432001</v>
      </c>
      <c r="Z30" s="67">
        <f>'LT New Units Info'!AE23+'LT New Units Info'!AF23+'LT New Units Info'!U23+'LT New Units Info'!V23</f>
        <v>1580.036304354561</v>
      </c>
      <c r="AA30" s="66">
        <f t="shared" si="24"/>
        <v>4318.1470876965013</v>
      </c>
      <c r="AB30" s="67">
        <f>'ST NFL Load &amp; Load Cost'!J23</f>
        <v>6069.4470000000001</v>
      </c>
      <c r="AC30" s="67">
        <f>SUM('LT New Units Info'!R23,'LT New Units Info'!W23:AD23,'LT New Units Info'!AG23:BO23)</f>
        <v>68.877296103390009</v>
      </c>
      <c r="AD30" s="66">
        <f t="shared" si="25"/>
        <v>6000.56970389661</v>
      </c>
      <c r="AE30" s="131">
        <f t="shared" si="26"/>
        <v>-1682.4226162001087</v>
      </c>
      <c r="AF30" s="49">
        <f t="shared" si="27"/>
        <v>1070.8844670000001</v>
      </c>
      <c r="AG30" s="50">
        <f>'LT Region Planning Peak Load'!G23*1.0887</f>
        <v>1070.0594788119299</v>
      </c>
      <c r="AH30" s="62">
        <f t="shared" si="28"/>
        <v>0.82498818807016505</v>
      </c>
      <c r="AI30" s="99">
        <f>(AF30-'LT Region Planning Peak Load'!G23)/'LT Region Planning Peak Load'!G23*100</f>
        <v>8.95393595478909</v>
      </c>
      <c r="AJ30" s="127">
        <f>'ST LT CO2 Emissions'!B23+'ST LT CO2 Emissions'!B55</f>
        <v>2619765.9303991464</v>
      </c>
      <c r="AK30" s="42">
        <f t="shared" si="29"/>
        <v>54.317647283466016</v>
      </c>
      <c r="AL30" s="111">
        <f t="shared" si="30"/>
        <v>55.371109514615206</v>
      </c>
      <c r="AM30" s="112">
        <f t="shared" si="31"/>
        <v>63.127622882398875</v>
      </c>
      <c r="AN30" s="11">
        <f t="shared" si="17"/>
        <v>2041</v>
      </c>
      <c r="AP30" s="6"/>
      <c r="AQ30" s="6"/>
    </row>
    <row r="31" spans="2:43" s="215" customFormat="1">
      <c r="B31" s="167">
        <f t="shared" si="9"/>
        <v>2042</v>
      </c>
      <c r="C31" s="134">
        <f>'ST NFL Load &amp; Load Cost'!J54</f>
        <v>335680.57129796111</v>
      </c>
      <c r="D31" s="129">
        <f>'LT New Units Info'!BQ54+'ST Existing Units Info'!L54+'ST Existing Units Info'!L114</f>
        <v>67661.603859698778</v>
      </c>
      <c r="E31" s="129">
        <f>'LT New Units Info'!BQ114+'ST Existing Units Info'!L144</f>
        <v>58623.240802723863</v>
      </c>
      <c r="F31" s="129">
        <v>35970.318918714664</v>
      </c>
      <c r="G31" s="135">
        <f>'LT New Units Info'!BQ84+'LT New Units Info'!BQ144+'ST Existing Units Info'!L84+'Existing System FOM OGC'!U27</f>
        <v>47179.190979556515</v>
      </c>
      <c r="H31" s="129">
        <f>'LT New Units Info'!BQ234+'LT Battery'!F46</f>
        <v>83964.222709438909</v>
      </c>
      <c r="I31" s="129">
        <f>'ST Physical Contracts'!K24-'ST Physical Contracts'!L24</f>
        <v>-8400.2851622709095</v>
      </c>
      <c r="J31" s="129">
        <f>'LT New Units Info'!BQ174+'ST Existing Units Info'!L174-'LT Battery'!L24</f>
        <v>233869.86803657812</v>
      </c>
      <c r="K31" s="136">
        <f t="shared" si="18"/>
        <v>386808.99536924477</v>
      </c>
      <c r="L31" s="218">
        <f t="shared" si="10"/>
        <v>3194801.2529336708</v>
      </c>
      <c r="M31" s="167">
        <f t="shared" si="11"/>
        <v>2042</v>
      </c>
      <c r="N31" s="132">
        <f t="shared" si="19"/>
        <v>0</v>
      </c>
      <c r="O31" s="70">
        <f>SUM('LT New Units Info'!G204:Q204)</f>
        <v>795.32</v>
      </c>
      <c r="P31" s="133">
        <f t="shared" si="20"/>
        <v>-0.28093725000000092</v>
      </c>
      <c r="Q31" s="178">
        <f>SUM('LT New Units Info'!S204:T204,'LT New Units Info'!W204:AD204,'LT New Units Info'!AG204:BO204)</f>
        <v>11.84752975</v>
      </c>
      <c r="R31" s="48">
        <f t="shared" si="21"/>
        <v>0.51100000000000012</v>
      </c>
      <c r="S31" s="47">
        <f>'LT New Units Info'!R204</f>
        <v>6.6429999999999998</v>
      </c>
      <c r="T31" s="160">
        <f t="shared" si="22"/>
        <v>0</v>
      </c>
      <c r="U31" s="161">
        <f>'LT New Units Info'!AE204+'LT New Units Info'!AF204</f>
        <v>24.6</v>
      </c>
      <c r="V31" s="160">
        <f t="shared" si="23"/>
        <v>0</v>
      </c>
      <c r="W31" s="161">
        <f>'LT New Units Info'!U204+'LT New Units Info'!V204</f>
        <v>232.70400000000001</v>
      </c>
      <c r="X31" s="61">
        <f>SUM('LT New Units Info'!H24:P24,'ST Existing Units Info'!L24)</f>
        <v>2336.6354274338701</v>
      </c>
      <c r="Y31" s="162">
        <f>'ST Physical Contracts'!J24</f>
        <v>149.20806349174001</v>
      </c>
      <c r="Z31" s="67">
        <f>'LT New Units Info'!AE24+'LT New Units Info'!AF24+'LT New Units Info'!U24+'LT New Units Info'!V24</f>
        <v>1580.03630435689</v>
      </c>
      <c r="AA31" s="66">
        <f t="shared" si="24"/>
        <v>4065.8797952825003</v>
      </c>
      <c r="AB31" s="67">
        <f>'ST NFL Load &amp; Load Cost'!J24</f>
        <v>6066.2050000000008</v>
      </c>
      <c r="AC31" s="67">
        <f>SUM('LT New Units Info'!R24,'LT New Units Info'!W24:AD24,'LT New Units Info'!AG24:BO24)</f>
        <v>69.557600641410005</v>
      </c>
      <c r="AD31" s="66">
        <f t="shared" si="25"/>
        <v>5996.6473993585905</v>
      </c>
      <c r="AE31" s="131">
        <f t="shared" si="26"/>
        <v>-1930.7676040760903</v>
      </c>
      <c r="AF31" s="49">
        <f t="shared" si="27"/>
        <v>1071.1145297500002</v>
      </c>
      <c r="AG31" s="50">
        <f>'LT Region Planning Peak Load'!G24*1.0887</f>
        <v>1070.55293742156</v>
      </c>
      <c r="AH31" s="62">
        <f t="shared" si="28"/>
        <v>0.56159232844015605</v>
      </c>
      <c r="AI31" s="99">
        <f>(AF31-'LT Region Planning Peak Load'!G24)/'LT Region Planning Peak Load'!G24*100</f>
        <v>8.9271111942810997</v>
      </c>
      <c r="AJ31" s="127">
        <f>'ST LT CO2 Emissions'!B24+'ST LT CO2 Emissions'!B56</f>
        <v>2366106.4414734687</v>
      </c>
      <c r="AK31" s="42">
        <f t="shared" si="29"/>
        <v>55.336173323842679</v>
      </c>
      <c r="AL31" s="111">
        <f t="shared" si="30"/>
        <v>56.552631716077173</v>
      </c>
      <c r="AM31" s="112">
        <f t="shared" si="31"/>
        <v>63.764576925647042</v>
      </c>
      <c r="AN31" s="11">
        <f t="shared" si="17"/>
        <v>2042</v>
      </c>
      <c r="AP31" s="6"/>
      <c r="AQ31" s="6"/>
    </row>
    <row r="32" spans="2:43" s="215" customFormat="1">
      <c r="B32" s="167">
        <f t="shared" si="9"/>
        <v>2043</v>
      </c>
      <c r="C32" s="134">
        <f>'ST NFL Load &amp; Load Cost'!J55</f>
        <v>337998.52723364846</v>
      </c>
      <c r="D32" s="129">
        <f>'LT New Units Info'!BQ55+'ST Existing Units Info'!L55+'ST Existing Units Info'!L115</f>
        <v>66920.151302516198</v>
      </c>
      <c r="E32" s="129">
        <f>'LT New Units Info'!BQ115+'ST Existing Units Info'!L145</f>
        <v>59168.211353745712</v>
      </c>
      <c r="F32" s="129">
        <v>35618.247796108924</v>
      </c>
      <c r="G32" s="135">
        <f>'LT New Units Info'!BQ85+'LT New Units Info'!BQ145+'ST Existing Units Info'!L85+'Existing System FOM OGC'!U28</f>
        <v>48191.117848234484</v>
      </c>
      <c r="H32" s="129">
        <f>'LT New Units Info'!BQ235+'LT Battery'!F47</f>
        <v>83964.222709438909</v>
      </c>
      <c r="I32" s="129">
        <f>'ST Physical Contracts'!K25-'ST Physical Contracts'!L25</f>
        <v>-8428.7426496982898</v>
      </c>
      <c r="J32" s="129">
        <f>'LT New Units Info'!BQ175+'ST Existing Units Info'!L175-'LT Battery'!L25</f>
        <v>232178.53098644194</v>
      </c>
      <c r="K32" s="136">
        <f t="shared" si="18"/>
        <v>391253.20460755244</v>
      </c>
      <c r="L32" s="218">
        <f t="shared" si="10"/>
        <v>3269720.1525214487</v>
      </c>
      <c r="M32" s="167">
        <f t="shared" si="11"/>
        <v>2043</v>
      </c>
      <c r="N32" s="132">
        <f t="shared" si="19"/>
        <v>0</v>
      </c>
      <c r="O32" s="70">
        <f>SUM('LT New Units Info'!G205:Q205)</f>
        <v>795.32</v>
      </c>
      <c r="P32" s="133">
        <f t="shared" si="20"/>
        <v>-0.19541575000000044</v>
      </c>
      <c r="Q32" s="178">
        <f>SUM('LT New Units Info'!S205:T205,'LT New Units Info'!W205:AD205,'LT New Units Info'!AG205:BO205)</f>
        <v>11.652113999999999</v>
      </c>
      <c r="R32" s="48">
        <f t="shared" si="21"/>
        <v>0.51100000000000012</v>
      </c>
      <c r="S32" s="47">
        <f>'LT New Units Info'!R205</f>
        <v>7.1539999999999999</v>
      </c>
      <c r="T32" s="160">
        <f t="shared" si="22"/>
        <v>0</v>
      </c>
      <c r="U32" s="161">
        <f>'LT New Units Info'!AE205+'LT New Units Info'!AF205</f>
        <v>24.6</v>
      </c>
      <c r="V32" s="160">
        <f t="shared" si="23"/>
        <v>0</v>
      </c>
      <c r="W32" s="161">
        <f>'LT New Units Info'!U205+'LT New Units Info'!V205</f>
        <v>232.70400000000001</v>
      </c>
      <c r="X32" s="61">
        <f>SUM('LT New Units Info'!H25:P25,'ST Existing Units Info'!L25)</f>
        <v>2279.8384670676</v>
      </c>
      <c r="Y32" s="162">
        <f>'ST Physical Contracts'!J25</f>
        <v>148.99568818085001</v>
      </c>
      <c r="Z32" s="67">
        <f>'LT New Units Info'!AE25+'LT New Units Info'!AF25+'LT New Units Info'!U25+'LT New Units Info'!V25</f>
        <v>1580.0363043573302</v>
      </c>
      <c r="AA32" s="66">
        <f t="shared" si="24"/>
        <v>4008.8704596057801</v>
      </c>
      <c r="AB32" s="67">
        <f>'ST NFL Load &amp; Load Cost'!J25</f>
        <v>6062.9499999999989</v>
      </c>
      <c r="AC32" s="67">
        <f>SUM('LT New Units Info'!R25,'LT New Units Info'!W25:AD25,'LT New Units Info'!AG25:BO25)</f>
        <v>70.587905124380001</v>
      </c>
      <c r="AD32" s="66">
        <f t="shared" si="25"/>
        <v>5992.3620948756188</v>
      </c>
      <c r="AE32" s="131">
        <f t="shared" si="26"/>
        <v>-1983.4916352698388</v>
      </c>
      <c r="AF32" s="49">
        <f t="shared" si="27"/>
        <v>1071.430114</v>
      </c>
      <c r="AG32" s="50">
        <f>'LT Region Planning Peak Load'!G25*1.0887</f>
        <v>1070.76831287403</v>
      </c>
      <c r="AH32" s="62">
        <f t="shared" si="28"/>
        <v>0.66180112596998697</v>
      </c>
      <c r="AI32" s="99">
        <f>(AF32-'LT Region Planning Peak Load'!G25)/'LT Region Planning Peak Load'!G25*100</f>
        <v>8.9372884019055086</v>
      </c>
      <c r="AJ32" s="127">
        <f>'ST LT CO2 Emissions'!B25+'ST LT CO2 Emissions'!B57</f>
        <v>2309945.6942865564</v>
      </c>
      <c r="AK32" s="42">
        <f t="shared" si="29"/>
        <v>55.748196378602579</v>
      </c>
      <c r="AL32" s="111">
        <f t="shared" si="30"/>
        <v>56.914058246994664</v>
      </c>
      <c r="AM32" s="112">
        <f t="shared" si="31"/>
        <v>64.531821078444082</v>
      </c>
      <c r="AN32" s="11">
        <f t="shared" si="17"/>
        <v>2043</v>
      </c>
      <c r="AP32" s="6"/>
      <c r="AQ32" s="6"/>
    </row>
    <row r="33" spans="1:43" s="215" customFormat="1">
      <c r="B33" s="167">
        <f t="shared" si="9"/>
        <v>2044</v>
      </c>
      <c r="C33" s="134">
        <f>'ST NFL Load &amp; Load Cost'!J56</f>
        <v>347832.62958428147</v>
      </c>
      <c r="D33" s="129">
        <f>'LT New Units Info'!BQ56+'ST Existing Units Info'!L56+'ST Existing Units Info'!L116</f>
        <v>71165.477176545814</v>
      </c>
      <c r="E33" s="129">
        <f>'LT New Units Info'!BQ116+'ST Existing Units Info'!L146</f>
        <v>63627.889856223221</v>
      </c>
      <c r="F33" s="129">
        <v>35243.347849100901</v>
      </c>
      <c r="G33" s="135">
        <f>'LT New Units Info'!BQ86+'LT New Units Info'!BQ146+'ST Existing Units Info'!L86+'Existing System FOM OGC'!U29</f>
        <v>48985.06872919554</v>
      </c>
      <c r="H33" s="129">
        <f>'LT New Units Info'!BQ236+'LT Battery'!F48</f>
        <v>83964.222709443318</v>
      </c>
      <c r="I33" s="129">
        <f>'ST Physical Contracts'!K26-'ST Physical Contracts'!L26</f>
        <v>-8644.483422220379</v>
      </c>
      <c r="J33" s="129">
        <f>'LT New Units Info'!BQ176+'ST Existing Units Info'!L176-'LT Battery'!L26</f>
        <v>243519.61005411396</v>
      </c>
      <c r="K33" s="136">
        <f t="shared" si="18"/>
        <v>398654.54242845596</v>
      </c>
      <c r="L33" s="218">
        <f t="shared" si="10"/>
        <v>3340975.7677488024</v>
      </c>
      <c r="M33" s="167">
        <f t="shared" si="11"/>
        <v>2044</v>
      </c>
      <c r="N33" s="132">
        <f t="shared" si="19"/>
        <v>0</v>
      </c>
      <c r="O33" s="70">
        <f>SUM('LT New Units Info'!G206:Q206)</f>
        <v>795.32</v>
      </c>
      <c r="P33" s="133">
        <f t="shared" si="20"/>
        <v>-0.11006524999999989</v>
      </c>
      <c r="Q33" s="178">
        <f>SUM('LT New Units Info'!S206:T206,'LT New Units Info'!W206:AD206,'LT New Units Info'!AG206:BO206)</f>
        <v>11.542048749999999</v>
      </c>
      <c r="R33" s="48">
        <f t="shared" si="21"/>
        <v>0</v>
      </c>
      <c r="S33" s="47">
        <f>'LT New Units Info'!R206</f>
        <v>7.1539999999999999</v>
      </c>
      <c r="T33" s="160">
        <f t="shared" si="22"/>
        <v>0</v>
      </c>
      <c r="U33" s="161">
        <f>'LT New Units Info'!AE206+'LT New Units Info'!AF206</f>
        <v>24.6</v>
      </c>
      <c r="V33" s="160">
        <f t="shared" si="23"/>
        <v>0</v>
      </c>
      <c r="W33" s="161">
        <f>'LT New Units Info'!U206+'LT New Units Info'!V206</f>
        <v>232.70400000000001</v>
      </c>
      <c r="X33" s="61">
        <f>SUM('LT New Units Info'!H26:P26,'ST Existing Units Info'!L26)</f>
        <v>2369.9941441931051</v>
      </c>
      <c r="Y33" s="162">
        <f>'ST Physical Contracts'!J26</f>
        <v>148.61558273047001</v>
      </c>
      <c r="Z33" s="67">
        <f>'LT New Units Info'!AE26+'LT New Units Info'!AF26+'LT New Units Info'!U26+'LT New Units Info'!V26</f>
        <v>1601.8751072083601</v>
      </c>
      <c r="AA33" s="66">
        <f t="shared" si="24"/>
        <v>4120.4848341319357</v>
      </c>
      <c r="AB33" s="67">
        <f>'ST NFL Load &amp; Load Cost'!J26</f>
        <v>6057.4809999999998</v>
      </c>
      <c r="AC33" s="67">
        <f>SUM('LT New Units Info'!R26,'LT New Units Info'!W26:AD26,'LT New Units Info'!AG26:BO26)</f>
        <v>70.149008299729999</v>
      </c>
      <c r="AD33" s="66">
        <f t="shared" si="25"/>
        <v>5987.33199170027</v>
      </c>
      <c r="AE33" s="131">
        <f t="shared" si="26"/>
        <v>-1866.8471575683343</v>
      </c>
      <c r="AF33" s="49">
        <f t="shared" si="27"/>
        <v>1071.3200487500001</v>
      </c>
      <c r="AG33" s="50">
        <f>'LT Region Planning Peak Load'!G26*1.0887</f>
        <v>1071.2701272561601</v>
      </c>
      <c r="AH33" s="62">
        <f t="shared" si="28"/>
        <v>4.9921493839974573E-2</v>
      </c>
      <c r="AI33" s="99">
        <f>(AF33-'LT Region Planning Peak Load'!G26)/'LT Region Planning Peak Load'!G26*100</f>
        <v>8.8750733730887141</v>
      </c>
      <c r="AJ33" s="127">
        <f>'ST LT CO2 Emissions'!B26+'ST LT CO2 Emissions'!B58</f>
        <v>2403520.2513631326</v>
      </c>
      <c r="AK33" s="42">
        <f t="shared" si="29"/>
        <v>57.421992670597149</v>
      </c>
      <c r="AL33" s="111">
        <f t="shared" si="30"/>
        <v>58.110448015856427</v>
      </c>
      <c r="AM33" s="112">
        <f t="shared" si="31"/>
        <v>65.811934437508924</v>
      </c>
      <c r="AN33" s="11">
        <f t="shared" si="17"/>
        <v>2044</v>
      </c>
      <c r="AP33" s="6"/>
      <c r="AQ33" s="6"/>
    </row>
    <row r="34" spans="1:43" s="215" customFormat="1">
      <c r="B34" s="167">
        <f t="shared" si="9"/>
        <v>2045</v>
      </c>
      <c r="C34" s="134">
        <f>'ST NFL Load &amp; Load Cost'!J57</f>
        <v>357969.62154882256</v>
      </c>
      <c r="D34" s="129">
        <f>'LT New Units Info'!BQ57+'ST Existing Units Info'!L57+'ST Existing Units Info'!L117</f>
        <v>68517.857994547157</v>
      </c>
      <c r="E34" s="129">
        <f>'LT New Units Info'!BQ117+'ST Existing Units Info'!L147</f>
        <v>62619.509658894101</v>
      </c>
      <c r="F34" s="129">
        <v>34950.817239698546</v>
      </c>
      <c r="G34" s="135">
        <f>'LT New Units Info'!BQ87+'LT New Units Info'!BQ147+'ST Existing Units Info'!L87+'Existing System FOM OGC'!U30</f>
        <v>49974.651735700274</v>
      </c>
      <c r="H34" s="129">
        <f>'LT New Units Info'!BQ237+'LT Battery'!F49</f>
        <v>84335.855111010547</v>
      </c>
      <c r="I34" s="129">
        <f>'ST Physical Contracts'!K27-'ST Physical Contracts'!L27</f>
        <v>-8870.50914851977</v>
      </c>
      <c r="J34" s="129">
        <f>'LT New Units Info'!BQ177+'ST Existing Units Info'!L177-'LT Battery'!L27</f>
        <v>243346.14774193187</v>
      </c>
      <c r="K34" s="136">
        <f t="shared" si="18"/>
        <v>406151.65639822173</v>
      </c>
      <c r="L34" s="218">
        <f t="shared" si="10"/>
        <v>3408739.840653148</v>
      </c>
      <c r="M34" s="167">
        <f t="shared" si="11"/>
        <v>2045</v>
      </c>
      <c r="N34" s="132">
        <f t="shared" si="19"/>
        <v>0</v>
      </c>
      <c r="O34" s="70">
        <f>SUM('LT New Units Info'!G207:Q207)</f>
        <v>795.32</v>
      </c>
      <c r="P34" s="133">
        <f t="shared" si="20"/>
        <v>0.20156640000000081</v>
      </c>
      <c r="Q34" s="178">
        <f>SUM('LT New Units Info'!S207:T207,'LT New Units Info'!W207:AD207,'LT New Units Info'!AG207:BO207)</f>
        <v>11.74361515</v>
      </c>
      <c r="R34" s="48">
        <f t="shared" si="21"/>
        <v>0.51100000000000012</v>
      </c>
      <c r="S34" s="47">
        <f>'LT New Units Info'!R207</f>
        <v>7.665</v>
      </c>
      <c r="T34" s="160">
        <f t="shared" si="22"/>
        <v>0</v>
      </c>
      <c r="U34" s="161">
        <f>'LT New Units Info'!AE207+'LT New Units Info'!AF207</f>
        <v>24.6</v>
      </c>
      <c r="V34" s="160">
        <f t="shared" si="23"/>
        <v>0</v>
      </c>
      <c r="W34" s="161">
        <f>'LT New Units Info'!U207+'LT New Units Info'!V207</f>
        <v>232.70400000000001</v>
      </c>
      <c r="X34" s="61">
        <f>SUM('LT New Units Info'!H27:P27,'ST Existing Units Info'!L27)</f>
        <v>2256.435003124845</v>
      </c>
      <c r="Y34" s="162">
        <f>'ST Physical Contracts'!J27</f>
        <v>148.42799807217</v>
      </c>
      <c r="Z34" s="67">
        <f>'LT New Units Info'!AE27+'LT New Units Info'!AF27+'LT New Units Info'!U27+'LT New Units Info'!V27</f>
        <v>1580.03630435128</v>
      </c>
      <c r="AA34" s="66">
        <f t="shared" si="24"/>
        <v>3984.8993055482952</v>
      </c>
      <c r="AB34" s="67">
        <f>'ST NFL Load &amp; Load Cost'!J27</f>
        <v>6057.2730000000001</v>
      </c>
      <c r="AC34" s="67">
        <f>SUM('LT New Units Info'!R27,'LT New Units Info'!W27:AD27,'LT New Units Info'!AG27:BO27)</f>
        <v>71.843210118489992</v>
      </c>
      <c r="AD34" s="66">
        <f t="shared" si="25"/>
        <v>5985.4297898815103</v>
      </c>
      <c r="AE34" s="131">
        <f t="shared" si="26"/>
        <v>-2000.5304843332151</v>
      </c>
      <c r="AF34" s="49">
        <f t="shared" si="27"/>
        <v>1072.0326151500001</v>
      </c>
      <c r="AG34" s="50">
        <f>'LT Region Planning Peak Load'!G27*1.0887</f>
        <v>1071.9753350763001</v>
      </c>
      <c r="AH34" s="62">
        <f t="shared" si="28"/>
        <v>5.7280073699985223E-2</v>
      </c>
      <c r="AI34" s="99">
        <f>(AF34-'LT Region Planning Peak Load'!G27)/'LT Region Planning Peak Load'!G27*100</f>
        <v>8.8758173741686672</v>
      </c>
      <c r="AJ34" s="127">
        <f>'ST LT CO2 Emissions'!B27+'ST LT CO2 Emissions'!B59</f>
        <v>2288580.7926760544</v>
      </c>
      <c r="AK34" s="42">
        <f t="shared" si="29"/>
        <v>59.097488514851904</v>
      </c>
      <c r="AL34" s="111">
        <f t="shared" si="30"/>
        <v>59.985603424952487</v>
      </c>
      <c r="AM34" s="112">
        <f t="shared" si="31"/>
        <v>67.051898832729137</v>
      </c>
      <c r="AN34" s="11">
        <f t="shared" si="17"/>
        <v>2045</v>
      </c>
      <c r="AP34" s="6"/>
      <c r="AQ34" s="6"/>
    </row>
    <row r="35" spans="1:43" s="215" customFormat="1">
      <c r="B35" s="167">
        <f t="shared" si="9"/>
        <v>2046</v>
      </c>
      <c r="C35" s="134">
        <f>'ST NFL Load &amp; Load Cost'!J58</f>
        <v>367425.68887734669</v>
      </c>
      <c r="D35" s="129">
        <f>'LT New Units Info'!BQ58+'ST Existing Units Info'!L58+'ST Existing Units Info'!L118</f>
        <v>69987.345902720059</v>
      </c>
      <c r="E35" s="129">
        <f>'LT New Units Info'!BQ118+'ST Existing Units Info'!L148</f>
        <v>64951.344138567474</v>
      </c>
      <c r="F35" s="129">
        <v>34638.753136292791</v>
      </c>
      <c r="G35" s="135">
        <f>'LT New Units Info'!BQ88+'LT New Units Info'!BQ148+'ST Existing Units Info'!L88+'Existing System FOM OGC'!U31</f>
        <v>50843.104393705558</v>
      </c>
      <c r="H35" s="129">
        <f>'LT New Units Info'!BQ238+'LT Battery'!F50</f>
        <v>83964.222709438909</v>
      </c>
      <c r="I35" s="129">
        <f>'ST Physical Contracts'!K28-'ST Physical Contracts'!L28</f>
        <v>-9092.9855349460195</v>
      </c>
      <c r="J35" s="129">
        <f>'LT New Units Info'!BQ178+'ST Existing Units Info'!L178-'LT Battery'!L28</f>
        <v>248899.98222710277</v>
      </c>
      <c r="K35" s="136">
        <f t="shared" si="18"/>
        <v>413817.49139602273</v>
      </c>
      <c r="L35" s="218">
        <f t="shared" si="10"/>
        <v>3473187.7763185487</v>
      </c>
      <c r="M35" s="167">
        <f t="shared" si="11"/>
        <v>2046</v>
      </c>
      <c r="N35" s="132">
        <f t="shared" si="19"/>
        <v>0</v>
      </c>
      <c r="O35" s="70">
        <f>SUM('LT New Units Info'!G208:Q208)</f>
        <v>795.32</v>
      </c>
      <c r="P35" s="133">
        <f t="shared" si="20"/>
        <v>0</v>
      </c>
      <c r="Q35" s="178">
        <f>SUM('LT New Units Info'!S208:T208,'LT New Units Info'!W208:AD208,'LT New Units Info'!AG208:BO208)</f>
        <v>11.74361515</v>
      </c>
      <c r="R35" s="48">
        <f t="shared" si="21"/>
        <v>0.51100000000000012</v>
      </c>
      <c r="S35" s="47">
        <f>'LT New Units Info'!R208</f>
        <v>8.1760000000000002</v>
      </c>
      <c r="T35" s="160">
        <f t="shared" si="22"/>
        <v>0</v>
      </c>
      <c r="U35" s="161">
        <f>'LT New Units Info'!AE208+'LT New Units Info'!AF208</f>
        <v>24.6</v>
      </c>
      <c r="V35" s="160">
        <f t="shared" si="23"/>
        <v>0</v>
      </c>
      <c r="W35" s="161">
        <f>'LT New Units Info'!U208+'LT New Units Info'!V208</f>
        <v>232.70400000000001</v>
      </c>
      <c r="X35" s="61">
        <f>SUM('LT New Units Info'!H28:P28,'ST Existing Units Info'!L28)</f>
        <v>2260.4321755522801</v>
      </c>
      <c r="Y35" s="162">
        <f>'ST Physical Contracts'!J28</f>
        <v>148.15067309161</v>
      </c>
      <c r="Z35" s="67">
        <f>'LT New Units Info'!AE28+'LT New Units Info'!AF28+'LT New Units Info'!U28+'LT New Units Info'!V28</f>
        <v>1580.0363043512011</v>
      </c>
      <c r="AA35" s="66">
        <f t="shared" si="24"/>
        <v>3988.6191529950911</v>
      </c>
      <c r="AB35" s="67">
        <f>'ST NFL Load &amp; Load Cost'!J28</f>
        <v>6052.8860000000004</v>
      </c>
      <c r="AC35" s="67">
        <f>SUM('LT New Units Info'!R28,'LT New Units Info'!W28:AD28,'LT New Units Info'!AG28:BO28)</f>
        <v>73.673514685689995</v>
      </c>
      <c r="AD35" s="66">
        <f t="shared" si="25"/>
        <v>5979.2124853143105</v>
      </c>
      <c r="AE35" s="131">
        <f t="shared" si="26"/>
        <v>-1990.5933323192194</v>
      </c>
      <c r="AF35" s="49">
        <f t="shared" si="27"/>
        <v>1072.5436151500001</v>
      </c>
      <c r="AG35" s="50">
        <f>'LT Region Planning Peak Load'!G28*1.0887</f>
        <v>1071.9122460000001</v>
      </c>
      <c r="AH35" s="62">
        <f t="shared" si="28"/>
        <v>0.63136914999995497</v>
      </c>
      <c r="AI35" s="99">
        <f>(AF35-'LT Region Planning Peak Load'!G28)/'LT Region Planning Peak Load'!G28*100</f>
        <v>8.934125733815435</v>
      </c>
      <c r="AJ35" s="127">
        <f>'ST LT CO2 Emissions'!B28+'ST LT CO2 Emissions'!B60</f>
        <v>2295975.419363087</v>
      </c>
      <c r="AK35" s="42">
        <f t="shared" si="29"/>
        <v>60.702562195512463</v>
      </c>
      <c r="AL35" s="111">
        <f t="shared" si="30"/>
        <v>61.270814928556881</v>
      </c>
      <c r="AM35" s="112">
        <f t="shared" si="31"/>
        <v>68.366972613728834</v>
      </c>
      <c r="AN35" s="11">
        <f t="shared" si="17"/>
        <v>2046</v>
      </c>
      <c r="AP35" s="6"/>
      <c r="AQ35" s="6"/>
    </row>
    <row r="36" spans="1:43" s="215" customFormat="1">
      <c r="B36" s="167">
        <f t="shared" si="9"/>
        <v>2047</v>
      </c>
      <c r="C36" s="134">
        <f>'ST NFL Load &amp; Load Cost'!J59</f>
        <v>373042.1944548735</v>
      </c>
      <c r="D36" s="129">
        <f>'LT New Units Info'!BQ59+'ST Existing Units Info'!L59+'ST Existing Units Info'!L119</f>
        <v>75113.436063076151</v>
      </c>
      <c r="E36" s="129">
        <f>'LT New Units Info'!BQ119+'ST Existing Units Info'!L149</f>
        <v>70676.91790190358</v>
      </c>
      <c r="F36" s="129">
        <v>34266.513421797776</v>
      </c>
      <c r="G36" s="135">
        <f>'LT New Units Info'!BQ89+'LT New Units Info'!BQ149+'ST Existing Units Info'!L89+'Existing System FOM OGC'!U32</f>
        <v>52609.128753941935</v>
      </c>
      <c r="H36" s="129">
        <f>'LT New Units Info'!BQ239+'LT Battery'!F51</f>
        <v>83964.222709438909</v>
      </c>
      <c r="I36" s="129">
        <f>'ST Physical Contracts'!K29-'ST Physical Contracts'!L29</f>
        <v>-9210.3317085055696</v>
      </c>
      <c r="J36" s="129">
        <f>'LT New Units Info'!BQ179+'ST Existing Units Info'!L179-'LT Battery'!L29</f>
        <v>261229.33341616165</v>
      </c>
      <c r="K36" s="136">
        <f t="shared" si="18"/>
        <v>419232.74818036467</v>
      </c>
      <c r="L36" s="218">
        <f t="shared" si="10"/>
        <v>3534133.6437237347</v>
      </c>
      <c r="M36" s="167">
        <f t="shared" si="11"/>
        <v>2047</v>
      </c>
      <c r="N36" s="132">
        <f t="shared" si="19"/>
        <v>0</v>
      </c>
      <c r="O36" s="70">
        <f>SUM('LT New Units Info'!G209:Q209)</f>
        <v>795.32</v>
      </c>
      <c r="P36" s="133">
        <f t="shared" si="20"/>
        <v>0</v>
      </c>
      <c r="Q36" s="178">
        <f>SUM('LT New Units Info'!S209:T209,'LT New Units Info'!W209:AD209,'LT New Units Info'!AG209:BO209)</f>
        <v>11.74361515</v>
      </c>
      <c r="R36" s="48">
        <f t="shared" si="21"/>
        <v>0.51099999999999923</v>
      </c>
      <c r="S36" s="47">
        <f>'LT New Units Info'!R209</f>
        <v>8.6869999999999994</v>
      </c>
      <c r="T36" s="160">
        <f t="shared" si="22"/>
        <v>0</v>
      </c>
      <c r="U36" s="161">
        <f>'LT New Units Info'!AE209+'LT New Units Info'!AF209</f>
        <v>24.6</v>
      </c>
      <c r="V36" s="160">
        <f t="shared" si="23"/>
        <v>0</v>
      </c>
      <c r="W36" s="161">
        <f>'LT New Units Info'!U209+'LT New Units Info'!V209</f>
        <v>232.70400000000001</v>
      </c>
      <c r="X36" s="61">
        <f>SUM('LT New Units Info'!H29:P29,'ST Existing Units Info'!L29)</f>
        <v>2379.7817392616548</v>
      </c>
      <c r="Y36" s="162">
        <f>'ST Physical Contracts'!J29</f>
        <v>147.75435472491</v>
      </c>
      <c r="Z36" s="67">
        <f>'LT New Units Info'!AE29+'LT New Units Info'!AF29+'LT New Units Info'!U29+'LT New Units Info'!V29</f>
        <v>1580.0363043544412</v>
      </c>
      <c r="AA36" s="66">
        <f t="shared" si="24"/>
        <v>4107.5723983410062</v>
      </c>
      <c r="AB36" s="67">
        <f>'ST NFL Load &amp; Load Cost'!J29</f>
        <v>6046.2060000000001</v>
      </c>
      <c r="AC36" s="67">
        <f>SUM('LT New Units Info'!R29,'LT New Units Info'!W29:AD29,'LT New Units Info'!AG29:BO29)</f>
        <v>75.503819226059989</v>
      </c>
      <c r="AD36" s="66">
        <f t="shared" si="25"/>
        <v>5970.7021807739402</v>
      </c>
      <c r="AE36" s="131">
        <f t="shared" si="26"/>
        <v>-1863.129782432934</v>
      </c>
      <c r="AF36" s="49">
        <f t="shared" si="27"/>
        <v>1073.05461515</v>
      </c>
      <c r="AG36" s="50">
        <f>'LT Region Planning Peak Load'!G29*1.0887</f>
        <v>1071.4876530000001</v>
      </c>
      <c r="AH36" s="62">
        <f t="shared" si="28"/>
        <v>1.5669621499998811</v>
      </c>
      <c r="AI36" s="99">
        <f>(AF36-'LT Region Planning Peak Load'!G29)/'LT Region Planning Peak Load'!G29*100</f>
        <v>9.0292133785143065</v>
      </c>
      <c r="AJ36" s="127">
        <f>'ST LT CO2 Emissions'!B29+'ST LT CO2 Emissions'!B61</f>
        <v>2417132.7660281705</v>
      </c>
      <c r="AK36" s="42">
        <f t="shared" si="29"/>
        <v>61.69855847698102</v>
      </c>
      <c r="AL36" s="111">
        <f t="shared" si="30"/>
        <v>62.449097226369972</v>
      </c>
      <c r="AM36" s="112">
        <f t="shared" si="31"/>
        <v>69.338151591322671</v>
      </c>
      <c r="AN36" s="11">
        <f t="shared" si="17"/>
        <v>2047</v>
      </c>
      <c r="AP36" s="6"/>
      <c r="AQ36" s="6"/>
    </row>
    <row r="37" spans="1:43" s="215" customFormat="1">
      <c r="B37" s="167">
        <f t="shared" si="9"/>
        <v>2048</v>
      </c>
      <c r="C37" s="134">
        <f>'ST NFL Load &amp; Load Cost'!J60</f>
        <v>383173.9367413955</v>
      </c>
      <c r="D37" s="129">
        <f>'LT New Units Info'!BQ60+'ST Existing Units Info'!L60+'ST Existing Units Info'!L120</f>
        <v>66379.226921796231</v>
      </c>
      <c r="E37" s="129">
        <f>'LT New Units Info'!BQ120+'ST Existing Units Info'!L150</f>
        <v>63374.038564744129</v>
      </c>
      <c r="F37" s="129">
        <v>33796.935174809812</v>
      </c>
      <c r="G37" s="135">
        <f>'LT New Units Info'!BQ90+'LT New Units Info'!BQ150+'ST Existing Units Info'!L90+'Existing System FOM OGC'!U33</f>
        <v>52503.135534387126</v>
      </c>
      <c r="H37" s="129">
        <f>'LT New Units Info'!BQ240+'LT Battery'!F52</f>
        <v>83964.222709443318</v>
      </c>
      <c r="I37" s="129">
        <f>'ST Physical Contracts'!K30-'ST Physical Contracts'!L30</f>
        <v>-9474.8099861599494</v>
      </c>
      <c r="J37" s="129">
        <f>'LT New Units Info'!BQ180+'ST Existing Units Info'!L180-'LT Battery'!L30</f>
        <v>249839.89999025024</v>
      </c>
      <c r="K37" s="136">
        <f t="shared" si="18"/>
        <v>423876.7856701659</v>
      </c>
      <c r="L37" s="218">
        <f t="shared" si="10"/>
        <v>3591653.4732029252</v>
      </c>
      <c r="M37" s="167">
        <f t="shared" si="11"/>
        <v>2048</v>
      </c>
      <c r="N37" s="132">
        <f t="shared" si="19"/>
        <v>0</v>
      </c>
      <c r="O37" s="70">
        <f>SUM('LT New Units Info'!G210:Q210)</f>
        <v>795.32</v>
      </c>
      <c r="P37" s="133">
        <f t="shared" si="20"/>
        <v>0</v>
      </c>
      <c r="Q37" s="178">
        <f>SUM('LT New Units Info'!S210:T210,'LT New Units Info'!W210:AD210,'LT New Units Info'!AG210:BO210)</f>
        <v>11.74361515</v>
      </c>
      <c r="R37" s="48">
        <f t="shared" si="21"/>
        <v>0.51100000000000101</v>
      </c>
      <c r="S37" s="47">
        <f>'LT New Units Info'!R210</f>
        <v>9.1980000000000004</v>
      </c>
      <c r="T37" s="160">
        <f t="shared" si="22"/>
        <v>0</v>
      </c>
      <c r="U37" s="161">
        <f>'LT New Units Info'!AE210+'LT New Units Info'!AF210</f>
        <v>24.6</v>
      </c>
      <c r="V37" s="160">
        <f t="shared" si="23"/>
        <v>0</v>
      </c>
      <c r="W37" s="161">
        <f>'LT New Units Info'!U210+'LT New Units Info'!V210</f>
        <v>232.70400000000001</v>
      </c>
      <c r="X37" s="61">
        <f>SUM('LT New Units Info'!H30:P30,'ST Existing Units Info'!L30)</f>
        <v>2069.7740446961698</v>
      </c>
      <c r="Y37" s="162">
        <f>'ST Physical Contracts'!J30</f>
        <v>147.65893118888999</v>
      </c>
      <c r="Z37" s="67">
        <f>'LT New Units Info'!AE30+'LT New Units Info'!AF30+'LT New Units Info'!U30+'LT New Units Info'!V30</f>
        <v>1601.8751072064201</v>
      </c>
      <c r="AA37" s="66">
        <f t="shared" si="24"/>
        <v>3819.3080830914801</v>
      </c>
      <c r="AB37" s="67">
        <f>'ST NFL Load &amp; Load Cost'!J30</f>
        <v>6038.241</v>
      </c>
      <c r="AC37" s="67">
        <f>SUM('LT New Units Info'!R30,'LT New Units Info'!W30:AD30,'LT New Units Info'!AG30:BO30)</f>
        <v>77.348398653810008</v>
      </c>
      <c r="AD37" s="66">
        <f t="shared" si="25"/>
        <v>5960.8926013461896</v>
      </c>
      <c r="AE37" s="131">
        <f t="shared" si="26"/>
        <v>-2141.5845182547096</v>
      </c>
      <c r="AF37" s="49">
        <f t="shared" si="27"/>
        <v>1073.56561515</v>
      </c>
      <c r="AG37" s="50">
        <f>'LT Region Planning Peak Load'!G30*1.0887</f>
        <v>1071.3243479999999</v>
      </c>
      <c r="AH37" s="62">
        <f t="shared" si="28"/>
        <v>2.2412671500001125</v>
      </c>
      <c r="AI37" s="99">
        <f>(AF37-'LT Region Planning Peak Load'!G30)/'LT Region Planning Peak Load'!G30*100</f>
        <v>9.0977617932197905</v>
      </c>
      <c r="AJ37" s="127">
        <f>'ST LT CO2 Emissions'!B30+'ST LT CO2 Emissions'!B62</f>
        <v>2097429.4957987876</v>
      </c>
      <c r="AK37" s="42">
        <f t="shared" si="29"/>
        <v>63.457874030101728</v>
      </c>
      <c r="AL37" s="111">
        <f t="shared" si="30"/>
        <v>64.116480670204822</v>
      </c>
      <c r="AM37" s="112">
        <f t="shared" si="31"/>
        <v>70.198719406887847</v>
      </c>
      <c r="AN37" s="11">
        <f t="shared" si="17"/>
        <v>2048</v>
      </c>
      <c r="AP37" s="6"/>
      <c r="AQ37" s="6"/>
    </row>
    <row r="38" spans="1:43" s="19" customFormat="1">
      <c r="B38" s="167">
        <f t="shared" si="9"/>
        <v>2049</v>
      </c>
      <c r="C38" s="134">
        <f>'ST NFL Load &amp; Load Cost'!J61</f>
        <v>380110.07963434677</v>
      </c>
      <c r="D38" s="129">
        <f>'LT New Units Info'!BQ61+'ST Existing Units Info'!L61+'ST Existing Units Info'!L121</f>
        <v>63171.320998753763</v>
      </c>
      <c r="E38" s="129">
        <f>'LT New Units Info'!BQ121+'ST Existing Units Info'!L151</f>
        <v>61086.862090660798</v>
      </c>
      <c r="F38" s="129">
        <v>33797.318876652738</v>
      </c>
      <c r="G38" s="135">
        <f>'LT New Units Info'!BQ91+'LT New Units Info'!BQ151+'ST Existing Units Info'!L91+'Existing System FOM OGC'!U34</f>
        <v>51876.816061348742</v>
      </c>
      <c r="H38" s="129">
        <f>'LT New Units Info'!BQ241+'LT Battery'!F53</f>
        <v>83024.544562322961</v>
      </c>
      <c r="I38" s="129">
        <f>'ST Physical Contracts'!K31-'ST Physical Contracts'!L31</f>
        <v>-9376.4164179108411</v>
      </c>
      <c r="J38" s="129">
        <f>'LT New Units Info'!BQ181+'ST Existing Units Info'!L181-'LT Battery'!L31</f>
        <v>239900.62128478591</v>
      </c>
      <c r="K38" s="136">
        <f t="shared" si="18"/>
        <v>423789.90452138905</v>
      </c>
      <c r="L38" s="218">
        <f t="shared" si="10"/>
        <v>3645334.0853177505</v>
      </c>
      <c r="M38" s="167">
        <f t="shared" si="11"/>
        <v>2049</v>
      </c>
      <c r="N38" s="132">
        <f t="shared" si="19"/>
        <v>0</v>
      </c>
      <c r="O38" s="70">
        <f>SUM('LT New Units Info'!G211:Q211)</f>
        <v>795.32</v>
      </c>
      <c r="P38" s="133">
        <f t="shared" si="20"/>
        <v>-2.7797999999999998</v>
      </c>
      <c r="Q38" s="178">
        <f>SUM('LT New Units Info'!S211:T211,'LT New Units Info'!W211:AD211,'LT New Units Info'!AG211:BO211)</f>
        <v>8.9638151500000003</v>
      </c>
      <c r="R38" s="48">
        <f t="shared" si="21"/>
        <v>0</v>
      </c>
      <c r="S38" s="47">
        <f>'LT New Units Info'!R211</f>
        <v>9.1980000000000004</v>
      </c>
      <c r="T38" s="160">
        <f t="shared" si="22"/>
        <v>0</v>
      </c>
      <c r="U38" s="161">
        <f>'LT New Units Info'!AE211+'LT New Units Info'!AF211</f>
        <v>24.6</v>
      </c>
      <c r="V38" s="160">
        <f t="shared" si="23"/>
        <v>0</v>
      </c>
      <c r="W38" s="161">
        <f>'LT New Units Info'!U211+'LT New Units Info'!V211</f>
        <v>232.70400000000001</v>
      </c>
      <c r="X38" s="61">
        <f>SUM('LT New Units Info'!H31:P31,'ST Existing Units Info'!L31)</f>
        <v>1921.42262029125</v>
      </c>
      <c r="Y38" s="162">
        <f>'ST Physical Contracts'!J31</f>
        <v>145.59594759802002</v>
      </c>
      <c r="Z38" s="67">
        <f>'LT New Units Info'!AE31+'LT New Units Info'!AF31+'LT New Units Info'!U31+'LT New Units Info'!V31</f>
        <v>1580.03630435375</v>
      </c>
      <c r="AA38" s="66">
        <f t="shared" si="24"/>
        <v>3647.0548722430199</v>
      </c>
      <c r="AB38" s="67">
        <f>'ST NFL Load &amp; Load Cost'!J31</f>
        <v>5960.1769999999997</v>
      </c>
      <c r="AC38" s="67">
        <f>SUM('LT New Units Info'!R31,'LT New Units Info'!W31:AD31,'LT New Units Info'!AG31:BO31)</f>
        <v>66.61510742274001</v>
      </c>
      <c r="AD38" s="66">
        <f t="shared" si="25"/>
        <v>5893.5618925772596</v>
      </c>
      <c r="AE38" s="131">
        <f t="shared" si="26"/>
        <v>-2246.5070203342398</v>
      </c>
      <c r="AF38" s="49">
        <f t="shared" si="27"/>
        <v>1070.78581515</v>
      </c>
      <c r="AG38" s="50">
        <f>'LT Region Planning Peak Load'!G31*1.0887</f>
        <v>1070.496936</v>
      </c>
      <c r="AH38" s="62">
        <f t="shared" si="28"/>
        <v>0.28887914999995701</v>
      </c>
      <c r="AI38" s="99">
        <f>(AF38-'LT Region Planning Peak Load'!G31)/'LT Region Planning Peak Load'!G31*100</f>
        <v>8.8993791341225279</v>
      </c>
      <c r="AJ38" s="127">
        <f>'ST LT CO2 Emissions'!B31+'ST LT CO2 Emissions'!B63</f>
        <v>1955222.2267824698</v>
      </c>
      <c r="AK38" s="42">
        <f t="shared" si="29"/>
        <v>63.774965010996617</v>
      </c>
      <c r="AL38" s="111">
        <f t="shared" si="30"/>
        <v>64.599337743624062</v>
      </c>
      <c r="AM38" s="112">
        <f t="shared" si="31"/>
        <v>71.103577045008748</v>
      </c>
      <c r="AN38" s="11">
        <f t="shared" si="17"/>
        <v>2049</v>
      </c>
    </row>
    <row r="39" spans="1:43">
      <c r="A39" s="114" t="s">
        <v>126</v>
      </c>
      <c r="B39" s="76"/>
      <c r="C39" s="128"/>
      <c r="D39" s="128"/>
      <c r="E39" s="137"/>
      <c r="F39" s="144"/>
      <c r="G39" s="138"/>
      <c r="H39" s="128"/>
      <c r="I39" s="128"/>
      <c r="J39" s="138"/>
      <c r="K39" s="138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12"/>
      <c r="AI39" s="213"/>
      <c r="AJ39"/>
    </row>
    <row r="40" spans="1:43" s="215" customFormat="1">
      <c r="A40" s="18" t="s">
        <v>207</v>
      </c>
      <c r="B40" s="18"/>
      <c r="C40" s="139">
        <f>NPV('End Effects'!$C$1,C9:C23)</f>
        <v>1842602.0961325376</v>
      </c>
      <c r="D40" s="139">
        <f>NPV('End Effects'!$C$1,D9:D23)</f>
        <v>834479.3057145346</v>
      </c>
      <c r="E40" s="139">
        <f>NPV('End Effects'!$C$1,E9:E23)</f>
        <v>181435.21951857978</v>
      </c>
      <c r="F40" s="139">
        <f>NPV('End Effects'!$C$1,F9:F23)</f>
        <v>499702.44809859939</v>
      </c>
      <c r="G40" s="139">
        <f>NPV('End Effects'!$C$1,G9:G23)</f>
        <v>272305.5684473681</v>
      </c>
      <c r="H40" s="139">
        <f>NPV('End Effects'!$C$1,H9:H23)</f>
        <v>291016.60085806565</v>
      </c>
      <c r="I40" s="139">
        <f>NPV('End Effects'!$C$1,I9:I23)</f>
        <v>-44532.521999018914</v>
      </c>
      <c r="J40" s="139">
        <f>NPV('End Effects'!$C$1,J9:J23)</f>
        <v>1457187.9061784365</v>
      </c>
      <c r="K40" s="139">
        <f>NPV('End Effects'!$C$1,K9:K23)</f>
        <v>2419820.810592229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12"/>
      <c r="AI40" s="168"/>
    </row>
    <row r="41" spans="1:43" s="9" customFormat="1" ht="16.5" customHeight="1">
      <c r="A41" s="18" t="s">
        <v>208</v>
      </c>
      <c r="B41" s="18"/>
      <c r="C41" s="139">
        <f>NPV('End Effects'!$C$1,C9:C38)</f>
        <v>2881725.2828175342</v>
      </c>
      <c r="D41" s="139">
        <f>NPV('End Effects'!$C$1,D9:D38)</f>
        <v>1044592.9632980287</v>
      </c>
      <c r="E41" s="139">
        <f>NPV('End Effects'!$C$1,E9:E38)</f>
        <v>361703.47061316459</v>
      </c>
      <c r="F41" s="139">
        <f>NPV('End Effects'!$C$1,F9:F38)</f>
        <v>619838.15721756348</v>
      </c>
      <c r="G41" s="139">
        <f>NPV('End Effects'!$C$1,G9:G38)</f>
        <v>421262.89669241389</v>
      </c>
      <c r="H41" s="139">
        <f>NPV('End Effects'!$C$1,H9:H38)</f>
        <v>558840.11531943118</v>
      </c>
      <c r="I41" s="139">
        <f>NPV('End Effects'!$C$1,I9:I38)</f>
        <v>-70480.522833721392</v>
      </c>
      <c r="J41" s="139">
        <f>NPV('End Effects'!$C$1,J9:J38)</f>
        <v>2172148.2778066634</v>
      </c>
      <c r="K41" s="139">
        <f>NPV('End Effects'!$C$1,K9:K38)</f>
        <v>3645334.0853177509</v>
      </c>
      <c r="L41" s="10"/>
      <c r="M41" s="53"/>
      <c r="O41" s="64"/>
      <c r="P41" s="163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12"/>
      <c r="AI41" s="168"/>
    </row>
    <row r="42" spans="1:43" s="25" customFormat="1" ht="15" customHeight="1">
      <c r="A42" s="215" t="s">
        <v>209</v>
      </c>
      <c r="B42" s="215"/>
      <c r="C42" s="140"/>
      <c r="D42" s="140"/>
      <c r="E42" s="140"/>
      <c r="F42" s="140"/>
      <c r="G42" s="140"/>
      <c r="H42" s="140"/>
      <c r="I42" s="140"/>
      <c r="J42" s="140"/>
      <c r="K42" s="172">
        <f>K38*'End Effects'!A35</f>
        <v>752883.76037622953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12"/>
      <c r="AI42" s="168"/>
    </row>
    <row r="43" spans="1:43">
      <c r="A43" s="215" t="s">
        <v>127</v>
      </c>
      <c r="B43" s="215"/>
      <c r="C43" s="141"/>
      <c r="D43" s="164"/>
      <c r="E43" s="164"/>
      <c r="F43" s="142"/>
      <c r="G43" s="142"/>
      <c r="H43" s="128"/>
      <c r="I43" s="128"/>
      <c r="J43" s="128"/>
      <c r="K43" s="130">
        <f>K42+K41</f>
        <v>4398217.8456939803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12"/>
      <c r="AI43" s="168"/>
      <c r="AJ43"/>
    </row>
    <row r="44" spans="1:43">
      <c r="B44" s="12"/>
      <c r="C44" s="29"/>
      <c r="D44" s="165"/>
      <c r="E44" s="164"/>
      <c r="F44" s="101"/>
      <c r="G44" s="142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12"/>
      <c r="AI44" s="168"/>
      <c r="AJ44"/>
    </row>
    <row r="45" spans="1:43" s="76" customFormat="1">
      <c r="B45" s="12"/>
      <c r="C45" s="29"/>
      <c r="D45" s="165"/>
      <c r="E45" s="210"/>
      <c r="F45" s="101"/>
      <c r="G45" s="142"/>
      <c r="R45" s="167"/>
      <c r="S45" s="167"/>
      <c r="T45" s="167"/>
      <c r="U45" s="168"/>
      <c r="V45" s="167"/>
      <c r="W45" s="167"/>
      <c r="X45" s="168"/>
      <c r="Y45" s="168"/>
      <c r="Z45" s="168"/>
      <c r="AA45" s="22"/>
      <c r="AB45" s="74"/>
      <c r="AC45" s="74"/>
      <c r="AD45" s="74"/>
      <c r="AE45" s="74"/>
      <c r="AF45" s="51"/>
      <c r="AG45" s="51"/>
      <c r="AH45" s="212"/>
      <c r="AI45" s="168"/>
    </row>
    <row r="46" spans="1:43" s="76" customFormat="1">
      <c r="B46" s="12"/>
      <c r="C46" s="29"/>
      <c r="D46" s="165"/>
      <c r="E46" s="210"/>
      <c r="F46" s="101"/>
      <c r="G46" s="142"/>
      <c r="R46" s="167"/>
      <c r="S46" s="167"/>
      <c r="T46" s="167"/>
      <c r="U46" s="168"/>
      <c r="V46" s="167"/>
      <c r="W46" s="167"/>
      <c r="X46" s="168"/>
      <c r="Y46" s="168"/>
      <c r="Z46" s="168"/>
      <c r="AA46" s="22"/>
      <c r="AB46" s="74"/>
      <c r="AC46" s="74"/>
      <c r="AD46" s="74"/>
      <c r="AE46" s="74"/>
      <c r="AF46" s="51"/>
      <c r="AG46" s="51"/>
      <c r="AH46" s="212"/>
      <c r="AI46" s="168"/>
    </row>
    <row r="47" spans="1:43" s="76" customFormat="1">
      <c r="B47" s="12"/>
      <c r="C47" s="29"/>
      <c r="D47" s="165"/>
      <c r="E47" s="164"/>
      <c r="F47" s="101"/>
      <c r="G47" s="142"/>
      <c r="R47" s="167"/>
      <c r="S47" s="167"/>
      <c r="T47" s="167"/>
      <c r="U47" s="168"/>
      <c r="V47" s="167"/>
      <c r="W47" s="167"/>
      <c r="X47" s="168"/>
      <c r="Y47" s="168"/>
      <c r="Z47" s="168"/>
      <c r="AA47" s="22"/>
      <c r="AB47" s="74"/>
      <c r="AC47" s="74"/>
      <c r="AD47" s="74"/>
      <c r="AE47" s="74"/>
      <c r="AF47" s="51"/>
      <c r="AG47" s="51"/>
      <c r="AH47" s="212"/>
      <c r="AI47" s="168"/>
    </row>
    <row r="48" spans="1:43" s="76" customFormat="1">
      <c r="B48" s="12"/>
      <c r="C48" s="29"/>
      <c r="D48" s="165"/>
      <c r="E48" s="164"/>
      <c r="F48" s="101"/>
      <c r="G48" s="142"/>
      <c r="R48" s="167"/>
      <c r="S48" s="167"/>
      <c r="T48" s="167"/>
      <c r="U48" s="168"/>
      <c r="V48" s="167"/>
      <c r="W48" s="167"/>
      <c r="X48" s="168"/>
      <c r="Y48" s="168"/>
      <c r="Z48" s="168"/>
      <c r="AA48" s="22"/>
      <c r="AB48" s="74"/>
      <c r="AC48" s="74"/>
      <c r="AD48" s="74"/>
      <c r="AE48" s="74"/>
      <c r="AF48" s="51"/>
      <c r="AG48" s="51"/>
      <c r="AH48" s="212"/>
      <c r="AI48" s="168"/>
    </row>
    <row r="49" spans="2:35" s="76" customFormat="1">
      <c r="B49" s="12"/>
      <c r="C49" s="29"/>
      <c r="D49" s="165"/>
      <c r="E49" s="164"/>
      <c r="F49" s="101"/>
      <c r="G49" s="142"/>
      <c r="R49" s="167"/>
      <c r="S49" s="167"/>
      <c r="T49" s="167"/>
      <c r="U49" s="168"/>
      <c r="V49" s="167"/>
      <c r="W49" s="167"/>
      <c r="X49" s="168"/>
      <c r="Y49" s="168"/>
      <c r="Z49" s="168"/>
      <c r="AA49" s="22"/>
      <c r="AB49" s="74"/>
      <c r="AC49" s="74"/>
      <c r="AD49" s="74"/>
      <c r="AE49" s="74"/>
      <c r="AF49" s="51"/>
      <c r="AG49" s="51"/>
      <c r="AH49" s="212"/>
      <c r="AI49" s="168"/>
    </row>
    <row r="50" spans="2:35" s="76" customFormat="1">
      <c r="B50" s="12"/>
      <c r="C50" s="29"/>
      <c r="D50" s="165"/>
      <c r="E50" s="164"/>
      <c r="F50" s="101"/>
      <c r="G50" s="142"/>
      <c r="R50" s="167"/>
      <c r="S50" s="167"/>
      <c r="T50" s="167"/>
      <c r="U50" s="168"/>
      <c r="V50" s="167"/>
      <c r="W50" s="167"/>
      <c r="X50" s="168"/>
      <c r="Y50" s="168"/>
      <c r="Z50" s="168"/>
      <c r="AA50" s="22"/>
      <c r="AB50" s="74"/>
      <c r="AC50" s="74"/>
      <c r="AD50" s="74"/>
      <c r="AE50" s="74"/>
      <c r="AF50" s="51"/>
      <c r="AG50" s="51"/>
      <c r="AH50" s="212"/>
      <c r="AI50" s="168"/>
    </row>
    <row r="51" spans="2:35" s="76" customFormat="1">
      <c r="B51" s="12"/>
      <c r="C51" s="29"/>
      <c r="D51" s="165"/>
      <c r="E51" s="164"/>
      <c r="F51" s="101"/>
      <c r="G51" s="142"/>
      <c r="R51" s="167"/>
      <c r="S51" s="167"/>
      <c r="T51" s="167"/>
      <c r="U51" s="168"/>
      <c r="V51" s="167"/>
      <c r="W51" s="167"/>
      <c r="X51" s="168"/>
      <c r="Y51" s="168"/>
      <c r="Z51" s="168"/>
      <c r="AA51" s="22"/>
      <c r="AB51" s="74"/>
      <c r="AC51" s="74"/>
      <c r="AD51" s="74"/>
      <c r="AE51" s="74"/>
      <c r="AF51" s="51"/>
      <c r="AG51" s="51"/>
      <c r="AH51" s="212"/>
      <c r="AI51" s="168"/>
    </row>
    <row r="52" spans="2:35" s="76" customFormat="1">
      <c r="B52" s="12"/>
      <c r="C52" s="29"/>
      <c r="D52" s="165"/>
      <c r="E52" s="164"/>
      <c r="F52" s="101"/>
      <c r="G52" s="142"/>
      <c r="R52" s="167"/>
      <c r="S52" s="167"/>
      <c r="T52" s="167"/>
      <c r="U52" s="168"/>
      <c r="V52" s="167"/>
      <c r="W52" s="167"/>
      <c r="X52" s="168"/>
      <c r="Y52" s="168"/>
      <c r="Z52" s="168"/>
      <c r="AA52" s="22"/>
      <c r="AB52" s="74"/>
      <c r="AC52" s="74"/>
      <c r="AD52" s="74"/>
      <c r="AE52" s="74"/>
      <c r="AF52" s="51"/>
      <c r="AG52" s="51"/>
      <c r="AH52" s="212"/>
      <c r="AI52" s="168"/>
    </row>
    <row r="53" spans="2:35" s="76" customFormat="1">
      <c r="B53" s="12"/>
      <c r="C53" s="29"/>
      <c r="D53" s="165"/>
      <c r="E53" s="164"/>
      <c r="F53" s="101"/>
      <c r="G53" s="142"/>
      <c r="R53" s="167"/>
      <c r="S53" s="167"/>
      <c r="T53" s="167"/>
      <c r="U53" s="168"/>
      <c r="V53" s="167"/>
      <c r="W53" s="167"/>
      <c r="X53" s="168"/>
      <c r="Y53" s="168"/>
      <c r="Z53" s="168"/>
      <c r="AA53" s="22"/>
      <c r="AB53" s="74"/>
      <c r="AC53" s="74"/>
      <c r="AD53" s="74"/>
      <c r="AE53" s="74"/>
      <c r="AF53" s="51"/>
      <c r="AG53" s="51"/>
      <c r="AH53" s="212"/>
      <c r="AI53" s="168"/>
    </row>
    <row r="54" spans="2:35" s="76" customFormat="1">
      <c r="B54" s="12"/>
      <c r="C54" s="29"/>
      <c r="D54" s="165"/>
      <c r="E54" s="164"/>
      <c r="F54" s="101"/>
      <c r="G54" s="142"/>
      <c r="R54" s="167"/>
      <c r="S54" s="167"/>
      <c r="T54" s="167"/>
      <c r="U54" s="168"/>
      <c r="V54" s="167"/>
      <c r="W54" s="167"/>
      <c r="X54" s="168"/>
      <c r="Y54" s="168"/>
      <c r="Z54" s="168"/>
      <c r="AA54" s="22"/>
      <c r="AB54" s="74"/>
      <c r="AC54" s="74"/>
      <c r="AD54" s="74"/>
      <c r="AE54" s="74"/>
      <c r="AF54" s="51"/>
      <c r="AG54" s="51"/>
      <c r="AH54" s="212"/>
      <c r="AI54" s="168"/>
    </row>
    <row r="55" spans="2:35" s="76" customFormat="1">
      <c r="B55" s="12"/>
      <c r="C55" s="29"/>
      <c r="D55" s="165"/>
      <c r="E55" s="164"/>
      <c r="F55" s="101"/>
      <c r="G55" s="142"/>
      <c r="R55" s="167"/>
      <c r="S55" s="167"/>
      <c r="T55" s="167"/>
      <c r="U55" s="168"/>
      <c r="V55" s="167"/>
      <c r="W55" s="167"/>
      <c r="X55" s="168"/>
      <c r="Y55" s="168"/>
      <c r="Z55" s="168"/>
      <c r="AA55" s="22"/>
      <c r="AB55" s="74"/>
      <c r="AC55" s="74"/>
      <c r="AD55" s="74"/>
      <c r="AE55" s="74"/>
      <c r="AF55" s="51"/>
      <c r="AG55" s="51"/>
      <c r="AH55" s="212"/>
      <c r="AI55" s="168"/>
    </row>
    <row r="56" spans="2:35" s="76" customFormat="1">
      <c r="B56" s="12"/>
      <c r="C56" s="29"/>
      <c r="D56" s="165"/>
      <c r="E56" s="164"/>
      <c r="F56" s="101"/>
      <c r="G56" s="142"/>
      <c r="R56" s="167"/>
      <c r="S56" s="167"/>
      <c r="T56" s="167"/>
      <c r="U56" s="168"/>
      <c r="V56" s="167"/>
      <c r="W56" s="167"/>
      <c r="X56" s="168"/>
      <c r="Y56" s="168"/>
      <c r="Z56" s="168"/>
      <c r="AA56" s="22"/>
      <c r="AB56" s="74"/>
      <c r="AC56" s="74"/>
      <c r="AD56" s="74"/>
      <c r="AE56" s="74"/>
      <c r="AF56" s="51"/>
      <c r="AG56" s="51"/>
      <c r="AH56" s="212"/>
      <c r="AI56" s="168"/>
    </row>
    <row r="57" spans="2:35" s="76" customFormat="1">
      <c r="B57" s="12"/>
      <c r="C57" s="29"/>
      <c r="D57" s="165"/>
      <c r="E57" s="164"/>
      <c r="F57" s="101"/>
      <c r="G57" s="142"/>
      <c r="R57" s="167"/>
      <c r="S57" s="167"/>
      <c r="T57" s="167"/>
      <c r="U57" s="168"/>
      <c r="V57" s="167"/>
      <c r="W57" s="167"/>
      <c r="X57" s="168"/>
      <c r="Y57" s="168"/>
      <c r="Z57" s="168"/>
      <c r="AA57" s="22"/>
      <c r="AB57" s="74"/>
      <c r="AC57" s="74"/>
      <c r="AD57" s="74"/>
      <c r="AE57" s="74"/>
      <c r="AF57" s="51"/>
      <c r="AG57" s="51"/>
      <c r="AH57" s="212"/>
      <c r="AI57" s="168"/>
    </row>
    <row r="58" spans="2:35" s="76" customFormat="1">
      <c r="B58" s="12"/>
      <c r="C58" s="29"/>
      <c r="D58" s="165"/>
      <c r="E58" s="164"/>
      <c r="F58" s="101"/>
      <c r="G58" s="142"/>
      <c r="R58" s="167"/>
      <c r="S58" s="167"/>
      <c r="T58" s="167"/>
      <c r="U58" s="168"/>
      <c r="V58" s="167"/>
      <c r="W58" s="167"/>
      <c r="X58" s="168"/>
      <c r="Y58" s="168"/>
      <c r="Z58" s="168"/>
      <c r="AA58" s="22"/>
      <c r="AB58" s="74"/>
      <c r="AC58" s="74"/>
      <c r="AD58" s="74"/>
      <c r="AE58" s="74"/>
      <c r="AF58" s="51"/>
      <c r="AG58" s="51"/>
      <c r="AH58" s="212"/>
      <c r="AI58" s="168"/>
    </row>
    <row r="59" spans="2:35" s="76" customFormat="1">
      <c r="B59" s="12"/>
      <c r="C59" s="29"/>
      <c r="D59" s="165"/>
      <c r="E59" s="164"/>
      <c r="F59" s="101"/>
      <c r="G59" s="142"/>
      <c r="R59" s="167"/>
      <c r="S59" s="167"/>
      <c r="T59" s="167"/>
      <c r="U59" s="168"/>
      <c r="V59" s="167"/>
      <c r="W59" s="167"/>
      <c r="X59" s="168"/>
      <c r="Y59" s="168"/>
      <c r="Z59" s="168"/>
      <c r="AA59" s="22"/>
      <c r="AB59" s="74"/>
      <c r="AC59" s="74"/>
      <c r="AD59" s="74"/>
      <c r="AE59" s="74"/>
      <c r="AF59" s="51"/>
      <c r="AG59" s="51"/>
      <c r="AH59" s="212"/>
      <c r="AI59" s="168"/>
    </row>
    <row r="60" spans="2:35" s="76" customFormat="1">
      <c r="B60" s="12"/>
      <c r="C60" s="29"/>
      <c r="D60" s="165"/>
      <c r="E60" s="164"/>
      <c r="F60" s="101"/>
      <c r="G60" s="142"/>
      <c r="R60" s="167"/>
      <c r="S60" s="167"/>
      <c r="T60" s="167"/>
      <c r="U60" s="168"/>
      <c r="V60" s="167"/>
      <c r="W60" s="167"/>
      <c r="X60" s="168"/>
      <c r="Y60" s="168"/>
      <c r="Z60" s="168"/>
      <c r="AA60" s="22"/>
      <c r="AB60" s="74"/>
      <c r="AC60" s="74"/>
      <c r="AD60" s="74"/>
      <c r="AE60" s="74"/>
      <c r="AF60" s="51"/>
      <c r="AH60" s="212"/>
      <c r="AI60" s="168"/>
    </row>
    <row r="61" spans="2:35" s="76" customFormat="1">
      <c r="B61" s="12"/>
      <c r="C61" s="29"/>
      <c r="D61" s="165"/>
      <c r="E61" s="164"/>
      <c r="F61" s="101"/>
      <c r="G61" s="142"/>
      <c r="R61" s="167"/>
      <c r="S61" s="167"/>
      <c r="T61" s="167"/>
      <c r="U61" s="168"/>
      <c r="V61" s="167"/>
      <c r="W61" s="167"/>
      <c r="X61" s="168"/>
      <c r="Y61" s="168"/>
      <c r="Z61" s="168"/>
      <c r="AA61" s="22"/>
      <c r="AB61" s="74"/>
      <c r="AC61" s="74"/>
      <c r="AD61" s="74"/>
      <c r="AE61" s="74"/>
      <c r="AF61" s="51"/>
      <c r="AH61" s="212"/>
      <c r="AI61" s="168"/>
    </row>
    <row r="62" spans="2:35" s="76" customFormat="1">
      <c r="B62" s="12"/>
      <c r="C62" s="29"/>
      <c r="D62" s="165"/>
      <c r="E62" s="164"/>
      <c r="F62" s="101"/>
      <c r="G62" s="142"/>
      <c r="R62" s="167"/>
      <c r="S62" s="167"/>
      <c r="T62" s="167"/>
      <c r="U62" s="168"/>
      <c r="V62" s="167"/>
      <c r="W62" s="167"/>
      <c r="X62" s="168"/>
      <c r="Y62" s="168"/>
      <c r="Z62" s="168"/>
      <c r="AA62" s="22"/>
      <c r="AB62" s="74"/>
      <c r="AC62" s="74"/>
      <c r="AD62" s="74"/>
      <c r="AE62" s="74"/>
      <c r="AF62" s="51"/>
      <c r="AH62" s="212"/>
      <c r="AI62" s="168"/>
    </row>
    <row r="63" spans="2:35" s="76" customFormat="1">
      <c r="B63" s="12"/>
      <c r="C63" s="29"/>
      <c r="D63" s="29"/>
      <c r="E63" s="13"/>
      <c r="F63" s="101"/>
      <c r="G63" s="142"/>
      <c r="R63" s="167"/>
      <c r="S63" s="167"/>
      <c r="T63" s="167"/>
      <c r="U63" s="168"/>
      <c r="V63" s="167"/>
      <c r="W63" s="167"/>
      <c r="X63" s="168"/>
      <c r="Y63" s="168"/>
      <c r="Z63" s="168"/>
      <c r="AA63" s="22"/>
      <c r="AB63" s="74"/>
      <c r="AC63" s="74"/>
      <c r="AD63" s="74"/>
      <c r="AE63" s="74"/>
      <c r="AH63" s="212"/>
      <c r="AI63" s="168"/>
    </row>
    <row r="64" spans="2:35" s="76" customFormat="1">
      <c r="B64" s="12"/>
      <c r="C64" s="29"/>
      <c r="D64" s="29"/>
      <c r="E64" s="13"/>
      <c r="F64" s="101"/>
      <c r="G64" s="142"/>
      <c r="R64" s="167"/>
      <c r="S64" s="167"/>
      <c r="T64" s="167"/>
      <c r="U64" s="168"/>
      <c r="V64" s="167"/>
      <c r="W64" s="167"/>
      <c r="X64" s="168"/>
      <c r="Y64" s="168"/>
      <c r="Z64" s="168"/>
      <c r="AA64" s="22"/>
      <c r="AB64" s="74"/>
      <c r="AC64" s="74"/>
      <c r="AD64" s="74"/>
      <c r="AE64" s="74"/>
      <c r="AH64" s="212"/>
      <c r="AI64" s="168"/>
    </row>
    <row r="65" spans="2:35" s="76" customFormat="1">
      <c r="B65" s="12"/>
      <c r="C65" s="29"/>
      <c r="D65" s="29"/>
      <c r="E65" s="13"/>
      <c r="F65" s="101"/>
      <c r="G65" s="142"/>
      <c r="R65" s="167"/>
      <c r="S65" s="167"/>
      <c r="T65" s="167"/>
      <c r="U65" s="168"/>
      <c r="V65" s="167"/>
      <c r="W65" s="167"/>
      <c r="X65" s="168"/>
      <c r="Y65" s="168"/>
      <c r="Z65" s="168"/>
      <c r="AA65" s="22"/>
      <c r="AB65" s="74"/>
      <c r="AC65" s="74"/>
      <c r="AD65" s="74"/>
      <c r="AE65" s="74"/>
      <c r="AH65" s="212"/>
      <c r="AI65" s="168"/>
    </row>
    <row r="66" spans="2:35" s="76" customFormat="1">
      <c r="B66" s="12"/>
      <c r="C66" s="29"/>
      <c r="D66" s="29"/>
      <c r="E66" s="13"/>
      <c r="F66" s="101"/>
      <c r="G66" s="142"/>
      <c r="R66" s="167"/>
      <c r="S66" s="167"/>
      <c r="T66" s="167"/>
      <c r="U66" s="168"/>
      <c r="V66" s="167"/>
      <c r="W66" s="167"/>
      <c r="X66" s="168"/>
      <c r="Y66" s="168"/>
      <c r="Z66" s="168"/>
      <c r="AA66" s="22"/>
      <c r="AB66" s="74"/>
      <c r="AC66" s="74"/>
      <c r="AD66" s="74"/>
      <c r="AE66" s="74"/>
      <c r="AH66" s="212"/>
      <c r="AI66" s="168"/>
    </row>
    <row r="67" spans="2:35" s="76" customFormat="1">
      <c r="B67" s="12"/>
      <c r="C67" s="29"/>
      <c r="D67" s="29"/>
      <c r="E67" s="13"/>
      <c r="F67" s="101"/>
      <c r="G67" s="142"/>
      <c r="R67" s="167"/>
      <c r="S67" s="167"/>
      <c r="T67" s="167"/>
      <c r="U67" s="168"/>
      <c r="V67" s="167"/>
      <c r="W67" s="167"/>
      <c r="X67" s="168"/>
      <c r="Y67" s="168"/>
      <c r="Z67" s="168"/>
      <c r="AA67" s="22"/>
      <c r="AB67" s="74"/>
      <c r="AC67" s="74"/>
      <c r="AD67" s="74"/>
      <c r="AE67" s="74"/>
      <c r="AH67" s="212"/>
      <c r="AI67" s="168"/>
    </row>
    <row r="68" spans="2:35" s="76" customFormat="1">
      <c r="B68" s="12"/>
      <c r="C68" s="29"/>
      <c r="D68" s="29"/>
      <c r="E68" s="13"/>
      <c r="F68" s="13"/>
      <c r="G68" s="14"/>
      <c r="R68" s="167"/>
      <c r="S68" s="167"/>
      <c r="T68" s="167"/>
      <c r="U68" s="168"/>
      <c r="V68" s="167"/>
      <c r="W68" s="167"/>
      <c r="X68" s="168"/>
      <c r="Y68" s="168"/>
      <c r="Z68" s="168"/>
      <c r="AA68" s="22"/>
      <c r="AB68" s="74"/>
      <c r="AC68" s="74"/>
      <c r="AD68" s="74"/>
      <c r="AE68" s="74"/>
      <c r="AH68" s="212"/>
      <c r="AI68" s="168"/>
    </row>
    <row r="69" spans="2:35" s="76" customFormat="1">
      <c r="B69" s="12"/>
      <c r="C69" s="29"/>
      <c r="D69" s="29"/>
      <c r="E69" s="13"/>
      <c r="F69" s="13"/>
      <c r="G69" s="14"/>
      <c r="R69" s="167"/>
      <c r="S69" s="167"/>
      <c r="T69" s="167"/>
      <c r="U69" s="168"/>
      <c r="V69" s="167"/>
      <c r="W69" s="167"/>
      <c r="X69" s="168"/>
      <c r="Y69" s="168"/>
      <c r="Z69" s="168"/>
      <c r="AA69" s="22"/>
      <c r="AB69" s="74"/>
      <c r="AC69" s="74"/>
      <c r="AD69" s="74"/>
      <c r="AE69" s="74"/>
      <c r="AH69" s="212"/>
      <c r="AI69" s="168"/>
    </row>
    <row r="70" spans="2:35" s="76" customFormat="1">
      <c r="B70" s="12"/>
      <c r="C70" s="29"/>
      <c r="D70" s="29"/>
      <c r="E70" s="13"/>
      <c r="F70" s="13"/>
      <c r="G70" s="14"/>
      <c r="R70" s="167"/>
      <c r="S70" s="167"/>
      <c r="T70" s="167"/>
      <c r="U70" s="168"/>
      <c r="V70" s="167"/>
      <c r="W70" s="167"/>
      <c r="X70" s="168"/>
      <c r="Y70" s="168"/>
      <c r="Z70" s="168"/>
      <c r="AA70" s="22"/>
      <c r="AB70" s="74"/>
      <c r="AC70" s="74"/>
      <c r="AD70" s="74"/>
      <c r="AE70" s="74"/>
    </row>
    <row r="71" spans="2:35" s="76" customFormat="1">
      <c r="B71" s="12"/>
      <c r="C71" s="29"/>
      <c r="D71" s="29"/>
      <c r="E71" s="13"/>
      <c r="F71" s="13"/>
      <c r="G71" s="14"/>
      <c r="R71" s="167"/>
      <c r="S71" s="167"/>
      <c r="T71" s="167"/>
      <c r="U71" s="168"/>
      <c r="V71" s="167"/>
      <c r="W71" s="167"/>
      <c r="X71" s="168"/>
      <c r="Y71" s="168"/>
      <c r="Z71" s="168"/>
      <c r="AA71" s="22"/>
      <c r="AB71" s="74"/>
      <c r="AC71" s="74"/>
      <c r="AD71" s="74"/>
      <c r="AE71" s="74"/>
    </row>
    <row r="72" spans="2:35" s="76" customFormat="1">
      <c r="B72" s="12"/>
      <c r="C72" s="29"/>
      <c r="D72" s="29"/>
      <c r="E72" s="13"/>
      <c r="F72" s="13"/>
      <c r="G72" s="14"/>
      <c r="R72" s="167"/>
      <c r="S72" s="167"/>
      <c r="T72" s="167"/>
      <c r="U72" s="168"/>
      <c r="V72" s="167"/>
      <c r="W72" s="167"/>
      <c r="X72" s="168"/>
      <c r="Y72" s="168"/>
      <c r="Z72" s="168"/>
      <c r="AA72" s="22"/>
      <c r="AB72" s="74"/>
      <c r="AC72" s="74"/>
      <c r="AD72" s="74"/>
      <c r="AE72" s="74"/>
    </row>
    <row r="73" spans="2:35" s="76" customFormat="1">
      <c r="B73" s="12"/>
      <c r="C73" s="29"/>
      <c r="D73" s="29"/>
      <c r="E73" s="13"/>
      <c r="F73" s="13"/>
      <c r="G73" s="14"/>
      <c r="R73" s="167"/>
      <c r="S73" s="167"/>
      <c r="T73" s="167"/>
      <c r="U73" s="168"/>
      <c r="V73" s="167"/>
      <c r="W73" s="167"/>
      <c r="X73" s="168"/>
      <c r="Y73" s="168"/>
      <c r="Z73" s="168"/>
      <c r="AA73" s="22"/>
      <c r="AB73" s="74"/>
      <c r="AC73" s="74"/>
      <c r="AD73" s="74"/>
      <c r="AE73" s="74"/>
    </row>
    <row r="74" spans="2:35" s="76" customFormat="1">
      <c r="B74" s="12"/>
      <c r="C74" s="29"/>
      <c r="D74" s="29"/>
      <c r="E74" s="13"/>
      <c r="F74" s="13"/>
      <c r="G74" s="14"/>
      <c r="R74" s="167"/>
      <c r="S74" s="167"/>
      <c r="T74" s="167"/>
      <c r="U74" s="168"/>
      <c r="V74" s="167"/>
      <c r="W74" s="167"/>
      <c r="X74" s="168"/>
      <c r="Y74" s="168"/>
      <c r="Z74" s="168"/>
      <c r="AA74" s="22"/>
      <c r="AB74" s="74"/>
      <c r="AC74" s="74"/>
      <c r="AD74" s="74"/>
      <c r="AE74" s="74"/>
    </row>
    <row r="75" spans="2:35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5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5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5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5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5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V7:W7"/>
    <mergeCell ref="T7:U7"/>
    <mergeCell ref="R7:S7"/>
    <mergeCell ref="P7:Q7"/>
    <mergeCell ref="N7:O7"/>
    <mergeCell ref="AK5:AN5"/>
    <mergeCell ref="B4:AJ4"/>
    <mergeCell ref="B1:AJ1"/>
    <mergeCell ref="B2:AJ2"/>
    <mergeCell ref="B3:AJ3"/>
    <mergeCell ref="C5:K5"/>
    <mergeCell ref="N5:W5"/>
    <mergeCell ref="X5:AI5"/>
  </mergeCells>
  <pageMargins left="0.2" right="0.2" top="0.75" bottom="0.75" header="0.3" footer="0.3"/>
  <pageSetup paperSize="17" scale="38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G2" sqref="G2:G31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67" t="s">
        <v>0</v>
      </c>
      <c r="B1" s="167" t="s">
        <v>1</v>
      </c>
      <c r="C1" s="167" t="s">
        <v>2</v>
      </c>
      <c r="D1" s="167" t="s">
        <v>3</v>
      </c>
      <c r="E1" s="167" t="s">
        <v>4</v>
      </c>
      <c r="F1" s="167" t="s">
        <v>5</v>
      </c>
      <c r="G1" s="167" t="s">
        <v>125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67" t="s">
        <v>99</v>
      </c>
      <c r="B2" s="167" t="s">
        <v>24</v>
      </c>
      <c r="C2" s="167" t="s">
        <v>123</v>
      </c>
      <c r="D2" s="168">
        <v>1</v>
      </c>
      <c r="E2" s="167">
        <v>2020</v>
      </c>
      <c r="F2" s="167" t="s">
        <v>18</v>
      </c>
      <c r="G2" s="168">
        <v>978.44832799999995</v>
      </c>
      <c r="H2" s="73"/>
      <c r="I2" s="155"/>
      <c r="J2" s="119"/>
      <c r="K2" s="15"/>
      <c r="L2" s="35"/>
      <c r="M2" s="120"/>
      <c r="N2" s="16"/>
      <c r="O2" s="30"/>
      <c r="Q2" s="121"/>
    </row>
    <row r="3" spans="1:17">
      <c r="A3" s="167" t="s">
        <v>99</v>
      </c>
      <c r="B3" s="167" t="s">
        <v>24</v>
      </c>
      <c r="C3" s="167" t="s">
        <v>123</v>
      </c>
      <c r="D3" s="168">
        <v>1</v>
      </c>
      <c r="E3" s="167">
        <v>2021</v>
      </c>
      <c r="F3" s="167" t="s">
        <v>18</v>
      </c>
      <c r="G3" s="168">
        <v>982.75606000000005</v>
      </c>
      <c r="H3" s="73"/>
      <c r="I3" s="155"/>
      <c r="J3" s="119"/>
      <c r="K3" s="32"/>
      <c r="L3" s="35"/>
      <c r="M3" s="120"/>
      <c r="N3" s="16"/>
      <c r="O3" s="30"/>
      <c r="Q3" s="121"/>
    </row>
    <row r="4" spans="1:17">
      <c r="A4" s="167" t="s">
        <v>99</v>
      </c>
      <c r="B4" s="167" t="s">
        <v>24</v>
      </c>
      <c r="C4" s="167" t="s">
        <v>123</v>
      </c>
      <c r="D4" s="168">
        <v>1</v>
      </c>
      <c r="E4" s="167">
        <v>2022</v>
      </c>
      <c r="F4" s="167" t="s">
        <v>18</v>
      </c>
      <c r="G4" s="168">
        <v>988.71687199999997</v>
      </c>
      <c r="H4" s="73"/>
      <c r="I4" s="155"/>
      <c r="J4" s="119"/>
      <c r="K4" s="32"/>
      <c r="L4" s="35"/>
      <c r="M4" s="120"/>
      <c r="N4" s="16"/>
      <c r="O4" s="30"/>
      <c r="Q4" s="121"/>
    </row>
    <row r="5" spans="1:17">
      <c r="A5" s="167" t="s">
        <v>99</v>
      </c>
      <c r="B5" s="167" t="s">
        <v>24</v>
      </c>
      <c r="C5" s="167" t="s">
        <v>123</v>
      </c>
      <c r="D5" s="168">
        <v>1</v>
      </c>
      <c r="E5" s="167">
        <v>2023</v>
      </c>
      <c r="F5" s="167" t="s">
        <v>18</v>
      </c>
      <c r="G5" s="168">
        <v>988.93489999999997</v>
      </c>
      <c r="H5" s="73"/>
      <c r="I5" s="155"/>
      <c r="J5" s="119"/>
      <c r="K5" s="32"/>
      <c r="L5" s="35"/>
      <c r="M5" s="120"/>
      <c r="N5" s="16"/>
      <c r="O5" s="30"/>
      <c r="Q5" s="121"/>
    </row>
    <row r="6" spans="1:17">
      <c r="A6" s="167" t="s">
        <v>99</v>
      </c>
      <c r="B6" s="167" t="s">
        <v>24</v>
      </c>
      <c r="C6" s="167" t="s">
        <v>123</v>
      </c>
      <c r="D6" s="168">
        <v>1</v>
      </c>
      <c r="E6" s="167">
        <v>2024</v>
      </c>
      <c r="F6" s="167" t="s">
        <v>18</v>
      </c>
      <c r="G6" s="168">
        <v>986.23383969999998</v>
      </c>
      <c r="H6" s="73"/>
      <c r="I6" s="155"/>
      <c r="J6" s="119"/>
      <c r="K6" s="32"/>
      <c r="L6" s="35"/>
      <c r="M6" s="120"/>
      <c r="N6" s="16"/>
      <c r="O6" s="30"/>
      <c r="Q6" s="121"/>
    </row>
    <row r="7" spans="1:17">
      <c r="A7" s="167" t="s">
        <v>99</v>
      </c>
      <c r="B7" s="167" t="s">
        <v>24</v>
      </c>
      <c r="C7" s="167" t="s">
        <v>123</v>
      </c>
      <c r="D7" s="168">
        <v>1</v>
      </c>
      <c r="E7" s="167">
        <v>2025</v>
      </c>
      <c r="F7" s="167" t="s">
        <v>18</v>
      </c>
      <c r="G7" s="168">
        <v>983.64800720000005</v>
      </c>
      <c r="H7" s="73"/>
      <c r="I7" s="155"/>
      <c r="J7" s="119"/>
      <c r="K7" s="32"/>
      <c r="L7" s="35"/>
      <c r="M7" s="120"/>
      <c r="N7" s="16"/>
      <c r="O7" s="30"/>
      <c r="Q7" s="121"/>
    </row>
    <row r="8" spans="1:17">
      <c r="A8" s="167" t="s">
        <v>99</v>
      </c>
      <c r="B8" s="167" t="s">
        <v>24</v>
      </c>
      <c r="C8" s="167" t="s">
        <v>123</v>
      </c>
      <c r="D8" s="168">
        <v>1</v>
      </c>
      <c r="E8" s="167">
        <v>2026</v>
      </c>
      <c r="F8" s="167" t="s">
        <v>18</v>
      </c>
      <c r="G8" s="168">
        <v>981.35104530000001</v>
      </c>
      <c r="H8" s="73"/>
      <c r="I8" s="155"/>
      <c r="J8" s="119"/>
      <c r="K8" s="32"/>
      <c r="L8" s="35"/>
      <c r="M8" s="120"/>
      <c r="N8" s="16"/>
      <c r="O8" s="30"/>
      <c r="Q8" s="121"/>
    </row>
    <row r="9" spans="1:17">
      <c r="A9" s="167" t="s">
        <v>99</v>
      </c>
      <c r="B9" s="167" t="s">
        <v>24</v>
      </c>
      <c r="C9" s="167" t="s">
        <v>123</v>
      </c>
      <c r="D9" s="168">
        <v>1</v>
      </c>
      <c r="E9" s="167">
        <v>2027</v>
      </c>
      <c r="F9" s="167" t="s">
        <v>18</v>
      </c>
      <c r="G9" s="168">
        <v>980.03577410000003</v>
      </c>
      <c r="H9" s="73"/>
      <c r="I9" s="155"/>
      <c r="J9" s="119"/>
      <c r="K9" s="32"/>
      <c r="L9" s="35"/>
      <c r="M9" s="120"/>
      <c r="N9" s="16"/>
      <c r="O9" s="30"/>
      <c r="Q9" s="121"/>
    </row>
    <row r="10" spans="1:17">
      <c r="A10" s="167" t="s">
        <v>99</v>
      </c>
      <c r="B10" s="167" t="s">
        <v>24</v>
      </c>
      <c r="C10" s="167" t="s">
        <v>123</v>
      </c>
      <c r="D10" s="168">
        <v>1</v>
      </c>
      <c r="E10" s="167">
        <v>2028</v>
      </c>
      <c r="F10" s="167" t="s">
        <v>18</v>
      </c>
      <c r="G10" s="168">
        <v>979.17846269999995</v>
      </c>
      <c r="H10" s="73"/>
      <c r="I10" s="155"/>
      <c r="J10" s="119"/>
      <c r="K10" s="32"/>
      <c r="L10" s="35"/>
      <c r="M10" s="120"/>
      <c r="N10" s="16"/>
      <c r="O10" s="30"/>
      <c r="Q10" s="121"/>
    </row>
    <row r="11" spans="1:17">
      <c r="A11" s="167" t="s">
        <v>99</v>
      </c>
      <c r="B11" s="167" t="s">
        <v>24</v>
      </c>
      <c r="C11" s="167" t="s">
        <v>123</v>
      </c>
      <c r="D11" s="168">
        <v>1</v>
      </c>
      <c r="E11" s="167">
        <v>2029</v>
      </c>
      <c r="F11" s="167" t="s">
        <v>18</v>
      </c>
      <c r="G11" s="168">
        <v>979.29262740000001</v>
      </c>
      <c r="H11" s="73"/>
      <c r="I11" s="155"/>
      <c r="J11" s="119"/>
      <c r="K11" s="32"/>
      <c r="L11" s="35"/>
      <c r="M11" s="120"/>
      <c r="N11" s="16"/>
      <c r="O11" s="30"/>
      <c r="Q11" s="121"/>
    </row>
    <row r="12" spans="1:17">
      <c r="A12" s="167" t="s">
        <v>99</v>
      </c>
      <c r="B12" s="167" t="s">
        <v>24</v>
      </c>
      <c r="C12" s="167" t="s">
        <v>123</v>
      </c>
      <c r="D12" s="168">
        <v>1</v>
      </c>
      <c r="E12" s="167">
        <v>2030</v>
      </c>
      <c r="F12" s="167" t="s">
        <v>18</v>
      </c>
      <c r="G12" s="168">
        <v>978.39803830000005</v>
      </c>
      <c r="H12" s="73"/>
      <c r="I12" s="155"/>
      <c r="J12" s="119"/>
      <c r="K12" s="32"/>
      <c r="L12" s="35"/>
      <c r="M12" s="120"/>
      <c r="N12" s="16"/>
      <c r="O12" s="30"/>
      <c r="Q12" s="121"/>
    </row>
    <row r="13" spans="1:17">
      <c r="A13" s="167" t="s">
        <v>99</v>
      </c>
      <c r="B13" s="167" t="s">
        <v>24</v>
      </c>
      <c r="C13" s="167" t="s">
        <v>123</v>
      </c>
      <c r="D13" s="168">
        <v>1</v>
      </c>
      <c r="E13" s="167">
        <v>2031</v>
      </c>
      <c r="F13" s="167" t="s">
        <v>18</v>
      </c>
      <c r="G13" s="168">
        <v>978.36417019999999</v>
      </c>
      <c r="H13" s="73"/>
      <c r="I13" s="155"/>
      <c r="J13" s="119"/>
      <c r="K13" s="32"/>
      <c r="L13" s="35"/>
      <c r="M13" s="120"/>
      <c r="N13" s="16"/>
      <c r="O13" s="30"/>
      <c r="Q13" s="121"/>
    </row>
    <row r="14" spans="1:17">
      <c r="A14" s="167" t="s">
        <v>99</v>
      </c>
      <c r="B14" s="167" t="s">
        <v>24</v>
      </c>
      <c r="C14" s="167" t="s">
        <v>123</v>
      </c>
      <c r="D14" s="168">
        <v>1</v>
      </c>
      <c r="E14" s="167">
        <v>2032</v>
      </c>
      <c r="F14" s="167" t="s">
        <v>18</v>
      </c>
      <c r="G14" s="168">
        <v>978.39624730000003</v>
      </c>
      <c r="H14" s="73"/>
      <c r="I14" s="155"/>
      <c r="J14" s="119"/>
      <c r="K14" s="32"/>
      <c r="L14" s="35"/>
      <c r="M14" s="120"/>
      <c r="N14" s="16"/>
      <c r="O14" s="30"/>
      <c r="Q14" s="121"/>
    </row>
    <row r="15" spans="1:17">
      <c r="A15" s="167" t="s">
        <v>99</v>
      </c>
      <c r="B15" s="167" t="s">
        <v>24</v>
      </c>
      <c r="C15" s="167" t="s">
        <v>123</v>
      </c>
      <c r="D15" s="168">
        <v>1</v>
      </c>
      <c r="E15" s="167">
        <v>2033</v>
      </c>
      <c r="F15" s="167" t="s">
        <v>18</v>
      </c>
      <c r="G15" s="168">
        <v>978.26869109999996</v>
      </c>
      <c r="H15" s="73"/>
      <c r="I15" s="155"/>
      <c r="J15" s="119"/>
      <c r="K15" s="32"/>
      <c r="L15" s="35"/>
      <c r="M15" s="120"/>
      <c r="N15" s="16"/>
      <c r="O15" s="30"/>
      <c r="Q15" s="121"/>
    </row>
    <row r="16" spans="1:17">
      <c r="A16" s="167" t="s">
        <v>99</v>
      </c>
      <c r="B16" s="167" t="s">
        <v>24</v>
      </c>
      <c r="C16" s="167" t="s">
        <v>123</v>
      </c>
      <c r="D16" s="168">
        <v>1</v>
      </c>
      <c r="E16" s="167">
        <v>2034</v>
      </c>
      <c r="F16" s="167" t="s">
        <v>18</v>
      </c>
      <c r="G16" s="168">
        <v>978.94262839999999</v>
      </c>
      <c r="H16" s="73"/>
      <c r="I16" s="155"/>
      <c r="J16" s="119"/>
      <c r="K16" s="32"/>
      <c r="L16" s="35"/>
      <c r="M16" s="120"/>
      <c r="N16" s="16"/>
      <c r="O16" s="30"/>
      <c r="Q16" s="121"/>
    </row>
    <row r="17" spans="1:17">
      <c r="A17" s="167" t="s">
        <v>99</v>
      </c>
      <c r="B17" s="167" t="s">
        <v>24</v>
      </c>
      <c r="C17" s="167" t="s">
        <v>123</v>
      </c>
      <c r="D17" s="168">
        <v>1</v>
      </c>
      <c r="E17" s="167">
        <v>2035</v>
      </c>
      <c r="F17" s="167" t="s">
        <v>18</v>
      </c>
      <c r="G17" s="168">
        <v>979.31914659999995</v>
      </c>
      <c r="H17" s="73"/>
      <c r="I17" s="155"/>
      <c r="J17" s="119"/>
      <c r="K17" s="32"/>
      <c r="L17" s="35"/>
      <c r="M17" s="120"/>
      <c r="N17" s="16"/>
      <c r="O17" s="30"/>
      <c r="Q17" s="121"/>
    </row>
    <row r="18" spans="1:17">
      <c r="A18" s="167" t="s">
        <v>99</v>
      </c>
      <c r="B18" s="167" t="s">
        <v>24</v>
      </c>
      <c r="C18" s="167" t="s">
        <v>123</v>
      </c>
      <c r="D18" s="168">
        <v>1</v>
      </c>
      <c r="E18" s="167">
        <v>2036</v>
      </c>
      <c r="F18" s="167" t="s">
        <v>18</v>
      </c>
      <c r="G18" s="168">
        <v>980.35040309999999</v>
      </c>
      <c r="H18" s="73"/>
      <c r="I18" s="155"/>
      <c r="J18" s="119"/>
      <c r="K18" s="32"/>
      <c r="L18" s="35"/>
      <c r="M18" s="120"/>
      <c r="N18" s="16"/>
      <c r="O18" s="30"/>
      <c r="Q18" s="121"/>
    </row>
    <row r="19" spans="1:17">
      <c r="A19" s="167" t="s">
        <v>99</v>
      </c>
      <c r="B19" s="167" t="s">
        <v>24</v>
      </c>
      <c r="C19" s="167" t="s">
        <v>123</v>
      </c>
      <c r="D19" s="168">
        <v>1</v>
      </c>
      <c r="E19" s="167">
        <v>2037</v>
      </c>
      <c r="F19" s="167" t="s">
        <v>18</v>
      </c>
      <c r="G19" s="168">
        <v>980.0781882</v>
      </c>
      <c r="H19" s="73"/>
      <c r="I19" s="155"/>
      <c r="J19" s="119"/>
      <c r="K19" s="32"/>
      <c r="L19" s="35"/>
      <c r="M19" s="120"/>
      <c r="N19" s="16"/>
      <c r="O19" s="30"/>
      <c r="Q19" s="121"/>
    </row>
    <row r="20" spans="1:17">
      <c r="A20" s="167" t="s">
        <v>99</v>
      </c>
      <c r="B20" s="167" t="s">
        <v>24</v>
      </c>
      <c r="C20" s="167" t="s">
        <v>123</v>
      </c>
      <c r="D20" s="168">
        <v>1</v>
      </c>
      <c r="E20" s="167">
        <v>2038</v>
      </c>
      <c r="F20" s="167" t="s">
        <v>18</v>
      </c>
      <c r="G20" s="168">
        <v>980.58980340000005</v>
      </c>
      <c r="H20" s="73"/>
      <c r="I20" s="155"/>
      <c r="J20" s="119"/>
      <c r="K20" s="32"/>
      <c r="L20" s="35"/>
      <c r="M20" s="120"/>
      <c r="N20" s="16"/>
      <c r="O20" s="30"/>
      <c r="Q20" s="121"/>
    </row>
    <row r="21" spans="1:17">
      <c r="A21" s="167" t="s">
        <v>99</v>
      </c>
      <c r="B21" s="167" t="s">
        <v>24</v>
      </c>
      <c r="C21" s="167" t="s">
        <v>123</v>
      </c>
      <c r="D21" s="168">
        <v>1</v>
      </c>
      <c r="E21" s="167">
        <v>2039</v>
      </c>
      <c r="F21" s="167" t="s">
        <v>18</v>
      </c>
      <c r="G21" s="168">
        <v>981.03517420000003</v>
      </c>
      <c r="H21" s="73"/>
      <c r="I21" s="155"/>
      <c r="J21" s="119"/>
      <c r="K21" s="32"/>
      <c r="L21" s="35"/>
      <c r="M21" s="120"/>
      <c r="N21" s="16"/>
      <c r="O21" s="30"/>
      <c r="Q21" s="121"/>
    </row>
    <row r="22" spans="1:17">
      <c r="A22" s="167" t="s">
        <v>99</v>
      </c>
      <c r="B22" s="167" t="s">
        <v>24</v>
      </c>
      <c r="C22" s="167" t="s">
        <v>123</v>
      </c>
      <c r="D22" s="168">
        <v>1</v>
      </c>
      <c r="E22" s="167">
        <v>2040</v>
      </c>
      <c r="F22" s="167" t="s">
        <v>18</v>
      </c>
      <c r="G22" s="168">
        <v>982.70653419999996</v>
      </c>
    </row>
    <row r="23" spans="1:17">
      <c r="A23" s="167" t="s">
        <v>99</v>
      </c>
      <c r="B23" s="167" t="s">
        <v>24</v>
      </c>
      <c r="C23" s="167" t="s">
        <v>123</v>
      </c>
      <c r="D23" s="168">
        <v>1</v>
      </c>
      <c r="E23" s="167">
        <v>2041</v>
      </c>
      <c r="F23" s="167" t="s">
        <v>18</v>
      </c>
      <c r="G23" s="168">
        <v>982.87818389999995</v>
      </c>
    </row>
    <row r="24" spans="1:17">
      <c r="A24" s="167" t="s">
        <v>99</v>
      </c>
      <c r="B24" s="167" t="s">
        <v>24</v>
      </c>
      <c r="C24" s="167" t="s">
        <v>123</v>
      </c>
      <c r="D24" s="168">
        <v>1</v>
      </c>
      <c r="E24" s="167">
        <v>2042</v>
      </c>
      <c r="F24" s="167" t="s">
        <v>18</v>
      </c>
      <c r="G24" s="168">
        <v>983.3314388</v>
      </c>
    </row>
    <row r="25" spans="1:17">
      <c r="A25" s="167" t="s">
        <v>99</v>
      </c>
      <c r="B25" s="167" t="s">
        <v>24</v>
      </c>
      <c r="C25" s="167" t="s">
        <v>123</v>
      </c>
      <c r="D25" s="168">
        <v>1</v>
      </c>
      <c r="E25" s="167">
        <v>2043</v>
      </c>
      <c r="F25" s="167" t="s">
        <v>18</v>
      </c>
      <c r="G25" s="168">
        <v>983.52926690000004</v>
      </c>
    </row>
    <row r="26" spans="1:17">
      <c r="A26" s="167" t="s">
        <v>99</v>
      </c>
      <c r="B26" s="167" t="s">
        <v>24</v>
      </c>
      <c r="C26" s="167" t="s">
        <v>123</v>
      </c>
      <c r="D26" s="168">
        <v>1</v>
      </c>
      <c r="E26" s="167">
        <v>2044</v>
      </c>
      <c r="F26" s="167" t="s">
        <v>18</v>
      </c>
      <c r="G26" s="168">
        <v>983.99019680000004</v>
      </c>
    </row>
    <row r="27" spans="1:17">
      <c r="A27" s="167" t="s">
        <v>99</v>
      </c>
      <c r="B27" s="167" t="s">
        <v>24</v>
      </c>
      <c r="C27" s="167" t="s">
        <v>123</v>
      </c>
      <c r="D27" s="168">
        <v>1</v>
      </c>
      <c r="E27" s="167">
        <v>2045</v>
      </c>
      <c r="F27" s="167" t="s">
        <v>18</v>
      </c>
      <c r="G27" s="168">
        <v>984.63794900000005</v>
      </c>
    </row>
    <row r="28" spans="1:17">
      <c r="A28" s="167" t="s">
        <v>99</v>
      </c>
      <c r="B28" s="167" t="s">
        <v>24</v>
      </c>
      <c r="C28" s="167" t="s">
        <v>123</v>
      </c>
      <c r="D28" s="168">
        <v>1</v>
      </c>
      <c r="E28" s="167">
        <v>2046</v>
      </c>
      <c r="F28" s="167" t="s">
        <v>18</v>
      </c>
      <c r="G28" s="168">
        <v>984.58</v>
      </c>
    </row>
    <row r="29" spans="1:17">
      <c r="A29" s="167" t="s">
        <v>99</v>
      </c>
      <c r="B29" s="167" t="s">
        <v>24</v>
      </c>
      <c r="C29" s="167" t="s">
        <v>123</v>
      </c>
      <c r="D29" s="168">
        <v>1</v>
      </c>
      <c r="E29" s="167">
        <v>2047</v>
      </c>
      <c r="F29" s="167" t="s">
        <v>18</v>
      </c>
      <c r="G29" s="168">
        <v>984.19</v>
      </c>
    </row>
    <row r="30" spans="1:17">
      <c r="A30" s="167" t="s">
        <v>99</v>
      </c>
      <c r="B30" s="167" t="s">
        <v>24</v>
      </c>
      <c r="C30" s="167" t="s">
        <v>123</v>
      </c>
      <c r="D30" s="168">
        <v>1</v>
      </c>
      <c r="E30" s="167">
        <v>2048</v>
      </c>
      <c r="F30" s="167" t="s">
        <v>18</v>
      </c>
      <c r="G30" s="168">
        <v>984.04</v>
      </c>
    </row>
    <row r="31" spans="1:17">
      <c r="A31" s="167" t="s">
        <v>99</v>
      </c>
      <c r="B31" s="167" t="s">
        <v>24</v>
      </c>
      <c r="C31" s="167" t="s">
        <v>123</v>
      </c>
      <c r="D31" s="168">
        <v>1</v>
      </c>
      <c r="E31" s="167">
        <v>2049</v>
      </c>
      <c r="F31" s="167" t="s">
        <v>18</v>
      </c>
      <c r="G31" s="168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83"/>
  <sheetViews>
    <sheetView zoomScale="70" zoomScaleNormal="70" workbookViewId="0">
      <pane xSplit="6" ySplit="1" topLeftCell="BI2" activePane="bottomRight" state="frozen"/>
      <selection pane="topRight" activeCell="G1" sqref="G1"/>
      <selection pane="bottomLeft" activeCell="A2" sqref="A2"/>
      <selection pane="bottomRight" sqref="A1:BO241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4" bestFit="1" customWidth="1"/>
    <col min="8" max="8" width="12.125" style="174" bestFit="1" customWidth="1"/>
    <col min="9" max="9" width="10.625" style="174" bestFit="1" customWidth="1"/>
    <col min="10" max="10" width="9.25" style="174" bestFit="1" customWidth="1"/>
    <col min="11" max="11" width="10.625" style="174" bestFit="1" customWidth="1"/>
    <col min="12" max="12" width="10.625" style="174" customWidth="1"/>
    <col min="13" max="13" width="16.375" style="174" bestFit="1" customWidth="1"/>
    <col min="14" max="14" width="13" style="174" bestFit="1" customWidth="1"/>
    <col min="15" max="16" width="19.375" style="174" bestFit="1" customWidth="1"/>
    <col min="17" max="21" width="13" style="174" bestFit="1" customWidth="1"/>
    <col min="22" max="31" width="12.75" style="174" bestFit="1" customWidth="1"/>
    <col min="32" max="33" width="13.75" style="174" bestFit="1" customWidth="1"/>
    <col min="34" max="36" width="21" style="174" bestFit="1" customWidth="1"/>
    <col min="37" max="38" width="24.25" style="174" bestFit="1" customWidth="1"/>
    <col min="39" max="41" width="19.25" style="174" bestFit="1" customWidth="1"/>
    <col min="42" max="45" width="23.875" style="174" bestFit="1" customWidth="1"/>
    <col min="46" max="47" width="22.25" style="174" bestFit="1" customWidth="1"/>
    <col min="48" max="48" width="25.5" style="174" bestFit="1" customWidth="1"/>
    <col min="49" max="49" width="20.5" style="174" bestFit="1" customWidth="1"/>
    <col min="50" max="53" width="25.125" style="174" bestFit="1" customWidth="1"/>
    <col min="54" max="56" width="17.75" style="174" bestFit="1" customWidth="1"/>
    <col min="57" max="58" width="18.875" style="174" bestFit="1" customWidth="1"/>
    <col min="59" max="61" width="23.75" style="174" bestFit="1" customWidth="1"/>
    <col min="62" max="63" width="21.25" style="174" bestFit="1" customWidth="1"/>
    <col min="64" max="67" width="24.75" style="174" bestFit="1" customWidth="1"/>
    <col min="68" max="68" width="26" style="174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69" t="s">
        <v>0</v>
      </c>
      <c r="B1" s="169" t="s">
        <v>1</v>
      </c>
      <c r="C1" s="169" t="s">
        <v>2</v>
      </c>
      <c r="D1" s="169" t="s">
        <v>3</v>
      </c>
      <c r="E1" s="169" t="s">
        <v>4</v>
      </c>
      <c r="F1" s="169" t="s">
        <v>5</v>
      </c>
      <c r="G1" s="169" t="s">
        <v>129</v>
      </c>
      <c r="H1" s="169" t="s">
        <v>109</v>
      </c>
      <c r="I1" s="169" t="s">
        <v>120</v>
      </c>
      <c r="J1" s="169" t="s">
        <v>121</v>
      </c>
      <c r="K1" s="169" t="s">
        <v>122</v>
      </c>
      <c r="L1" s="169" t="s">
        <v>130</v>
      </c>
      <c r="M1" s="169" t="s">
        <v>131</v>
      </c>
      <c r="N1" s="169" t="s">
        <v>132</v>
      </c>
      <c r="O1" s="169" t="s">
        <v>133</v>
      </c>
      <c r="P1" s="169" t="s">
        <v>134</v>
      </c>
      <c r="Q1" s="169" t="s">
        <v>135</v>
      </c>
      <c r="R1" s="169" t="s">
        <v>136</v>
      </c>
      <c r="S1" s="169" t="s">
        <v>137</v>
      </c>
      <c r="T1" s="169" t="s">
        <v>138</v>
      </c>
      <c r="U1" s="169" t="s">
        <v>139</v>
      </c>
      <c r="V1" s="169" t="s">
        <v>140</v>
      </c>
      <c r="W1" s="169" t="s">
        <v>141</v>
      </c>
      <c r="X1" s="169" t="s">
        <v>142</v>
      </c>
      <c r="Y1" s="169" t="s">
        <v>143</v>
      </c>
      <c r="Z1" s="169" t="s">
        <v>144</v>
      </c>
      <c r="AA1" s="169" t="s">
        <v>145</v>
      </c>
      <c r="AB1" s="169" t="s">
        <v>146</v>
      </c>
      <c r="AC1" s="169" t="s">
        <v>147</v>
      </c>
      <c r="AD1" s="169" t="s">
        <v>148</v>
      </c>
      <c r="AE1" s="169" t="s">
        <v>149</v>
      </c>
      <c r="AF1" s="169" t="s">
        <v>150</v>
      </c>
      <c r="AG1" s="169" t="s">
        <v>151</v>
      </c>
      <c r="AH1" s="169" t="s">
        <v>152</v>
      </c>
      <c r="AI1" s="169" t="s">
        <v>153</v>
      </c>
      <c r="AJ1" s="169" t="s">
        <v>154</v>
      </c>
      <c r="AK1" s="169" t="s">
        <v>155</v>
      </c>
      <c r="AL1" s="169" t="s">
        <v>156</v>
      </c>
      <c r="AM1" s="169" t="s">
        <v>157</v>
      </c>
      <c r="AN1" s="169" t="s">
        <v>158</v>
      </c>
      <c r="AO1" s="169" t="s">
        <v>159</v>
      </c>
      <c r="AP1" s="169" t="s">
        <v>160</v>
      </c>
      <c r="AQ1" s="169" t="s">
        <v>161</v>
      </c>
      <c r="AR1" s="169" t="s">
        <v>162</v>
      </c>
      <c r="AS1" s="169" t="s">
        <v>163</v>
      </c>
      <c r="AT1" s="169" t="s">
        <v>164</v>
      </c>
      <c r="AU1" s="169" t="s">
        <v>165</v>
      </c>
      <c r="AV1" s="169" t="s">
        <v>166</v>
      </c>
      <c r="AW1" s="169" t="s">
        <v>167</v>
      </c>
      <c r="AX1" s="169" t="s">
        <v>168</v>
      </c>
      <c r="AY1" s="169" t="s">
        <v>169</v>
      </c>
      <c r="AZ1" s="169" t="s">
        <v>170</v>
      </c>
      <c r="BA1" s="169" t="s">
        <v>171</v>
      </c>
      <c r="BB1" s="169" t="s">
        <v>172</v>
      </c>
      <c r="BC1" s="169" t="s">
        <v>173</v>
      </c>
      <c r="BD1" s="169" t="s">
        <v>174</v>
      </c>
      <c r="BE1" s="169" t="s">
        <v>175</v>
      </c>
      <c r="BF1" s="169" t="s">
        <v>176</v>
      </c>
      <c r="BG1" s="169" t="s">
        <v>177</v>
      </c>
      <c r="BH1" s="169" t="s">
        <v>178</v>
      </c>
      <c r="BI1" s="169" t="s">
        <v>179</v>
      </c>
      <c r="BJ1" s="169" t="s">
        <v>180</v>
      </c>
      <c r="BK1" s="169" t="s">
        <v>181</v>
      </c>
      <c r="BL1" s="169" t="s">
        <v>182</v>
      </c>
      <c r="BM1" s="169" t="s">
        <v>183</v>
      </c>
      <c r="BN1" s="169" t="s">
        <v>184</v>
      </c>
      <c r="BO1" s="169" t="s">
        <v>185</v>
      </c>
      <c r="BP1" s="126"/>
      <c r="BQ1" s="159" t="s">
        <v>103</v>
      </c>
    </row>
    <row r="2" spans="1:69">
      <c r="A2" s="169" t="s">
        <v>99</v>
      </c>
      <c r="B2" s="169" t="s">
        <v>25</v>
      </c>
      <c r="C2" s="169" t="s">
        <v>6</v>
      </c>
      <c r="D2" s="170">
        <v>1</v>
      </c>
      <c r="E2" s="169">
        <v>2020</v>
      </c>
      <c r="F2" s="169" t="s">
        <v>7</v>
      </c>
      <c r="G2" s="170">
        <v>0</v>
      </c>
      <c r="H2" s="170">
        <v>0</v>
      </c>
      <c r="I2" s="170">
        <v>0</v>
      </c>
      <c r="J2" s="170">
        <v>0</v>
      </c>
      <c r="K2" s="170">
        <v>0</v>
      </c>
      <c r="L2" s="170">
        <v>0</v>
      </c>
      <c r="M2" s="170">
        <v>0</v>
      </c>
      <c r="N2" s="170">
        <v>0</v>
      </c>
      <c r="O2" s="170">
        <v>0</v>
      </c>
      <c r="P2" s="170">
        <v>0</v>
      </c>
      <c r="Q2" s="170">
        <v>0</v>
      </c>
      <c r="R2" s="170">
        <v>0</v>
      </c>
      <c r="S2" s="170">
        <v>0</v>
      </c>
      <c r="T2" s="170">
        <v>0</v>
      </c>
      <c r="U2" s="170">
        <v>0</v>
      </c>
      <c r="V2" s="170">
        <v>0</v>
      </c>
      <c r="W2" s="170">
        <v>0</v>
      </c>
      <c r="X2" s="170">
        <v>0</v>
      </c>
      <c r="Y2" s="170">
        <v>0</v>
      </c>
      <c r="Z2" s="170">
        <v>0</v>
      </c>
      <c r="AA2" s="170">
        <v>0</v>
      </c>
      <c r="AB2" s="170">
        <v>0</v>
      </c>
      <c r="AC2" s="170">
        <v>0</v>
      </c>
      <c r="AD2" s="170">
        <v>0</v>
      </c>
      <c r="AE2" s="170">
        <v>0</v>
      </c>
      <c r="AF2" s="170">
        <v>0</v>
      </c>
      <c r="AG2" s="170">
        <v>0</v>
      </c>
      <c r="AH2" s="170">
        <v>0</v>
      </c>
      <c r="AI2" s="170">
        <v>0</v>
      </c>
      <c r="AJ2" s="170">
        <v>0</v>
      </c>
      <c r="AK2" s="170">
        <v>0</v>
      </c>
      <c r="AL2" s="170">
        <v>0</v>
      </c>
      <c r="AM2" s="170">
        <v>0</v>
      </c>
      <c r="AN2" s="170">
        <v>0</v>
      </c>
      <c r="AO2" s="170">
        <v>0</v>
      </c>
      <c r="AP2" s="170">
        <v>0</v>
      </c>
      <c r="AQ2" s="170">
        <v>0</v>
      </c>
      <c r="AR2" s="170">
        <v>0</v>
      </c>
      <c r="AS2" s="170">
        <v>0</v>
      </c>
      <c r="AT2" s="170">
        <v>0</v>
      </c>
      <c r="AU2" s="170">
        <v>0</v>
      </c>
      <c r="AV2" s="170">
        <v>0</v>
      </c>
      <c r="AW2" s="170">
        <v>0</v>
      </c>
      <c r="AX2" s="170">
        <v>0</v>
      </c>
      <c r="AY2" s="170">
        <v>0</v>
      </c>
      <c r="AZ2" s="170">
        <v>0</v>
      </c>
      <c r="BA2" s="170">
        <v>0</v>
      </c>
      <c r="BB2" s="170">
        <v>0</v>
      </c>
      <c r="BC2" s="170">
        <v>0</v>
      </c>
      <c r="BD2" s="170">
        <v>0</v>
      </c>
      <c r="BE2" s="170">
        <v>0</v>
      </c>
      <c r="BF2" s="170">
        <v>0</v>
      </c>
      <c r="BG2" s="170">
        <v>0</v>
      </c>
      <c r="BH2" s="170">
        <v>0</v>
      </c>
      <c r="BI2" s="170">
        <v>0</v>
      </c>
      <c r="BJ2" s="170">
        <v>0</v>
      </c>
      <c r="BK2" s="170">
        <v>0</v>
      </c>
      <c r="BL2" s="170">
        <v>0</v>
      </c>
      <c r="BM2" s="170">
        <v>0</v>
      </c>
      <c r="BN2" s="170">
        <v>0</v>
      </c>
      <c r="BO2" s="170">
        <v>0</v>
      </c>
      <c r="BP2" s="126"/>
      <c r="BQ2" s="126">
        <f t="shared" ref="BQ2:BQ33" si="0">SUM(G2:BO2)</f>
        <v>0</v>
      </c>
    </row>
    <row r="3" spans="1:69">
      <c r="A3" s="169" t="s">
        <v>99</v>
      </c>
      <c r="B3" s="169" t="s">
        <v>25</v>
      </c>
      <c r="C3" s="169" t="s">
        <v>6</v>
      </c>
      <c r="D3" s="170">
        <v>1</v>
      </c>
      <c r="E3" s="169">
        <v>2021</v>
      </c>
      <c r="F3" s="169" t="s">
        <v>7</v>
      </c>
      <c r="G3" s="170">
        <v>0</v>
      </c>
      <c r="H3" s="170">
        <v>0</v>
      </c>
      <c r="I3" s="170">
        <v>0</v>
      </c>
      <c r="J3" s="170">
        <v>0</v>
      </c>
      <c r="K3" s="170">
        <v>0</v>
      </c>
      <c r="L3" s="170">
        <v>0</v>
      </c>
      <c r="M3" s="170">
        <v>0</v>
      </c>
      <c r="N3" s="170">
        <v>0</v>
      </c>
      <c r="O3" s="170">
        <v>0</v>
      </c>
      <c r="P3" s="170">
        <v>0</v>
      </c>
      <c r="Q3" s="170">
        <v>0</v>
      </c>
      <c r="R3" s="170">
        <v>0</v>
      </c>
      <c r="S3" s="170">
        <v>0</v>
      </c>
      <c r="T3" s="170">
        <v>0</v>
      </c>
      <c r="U3" s="170">
        <v>0</v>
      </c>
      <c r="V3" s="170">
        <v>0</v>
      </c>
      <c r="W3" s="170">
        <v>0</v>
      </c>
      <c r="X3" s="170">
        <v>0</v>
      </c>
      <c r="Y3" s="170">
        <v>0</v>
      </c>
      <c r="Z3" s="170">
        <v>0</v>
      </c>
      <c r="AA3" s="170">
        <v>0</v>
      </c>
      <c r="AB3" s="170">
        <v>0</v>
      </c>
      <c r="AC3" s="170">
        <v>0</v>
      </c>
      <c r="AD3" s="170">
        <v>0</v>
      </c>
      <c r="AE3" s="170">
        <v>0</v>
      </c>
      <c r="AF3" s="170">
        <v>0</v>
      </c>
      <c r="AG3" s="170">
        <v>0</v>
      </c>
      <c r="AH3" s="170">
        <v>0</v>
      </c>
      <c r="AI3" s="170">
        <v>0</v>
      </c>
      <c r="AJ3" s="170">
        <v>0</v>
      </c>
      <c r="AK3" s="170">
        <v>0</v>
      </c>
      <c r="AL3" s="170">
        <v>0</v>
      </c>
      <c r="AM3" s="170">
        <v>0</v>
      </c>
      <c r="AN3" s="170">
        <v>0</v>
      </c>
      <c r="AO3" s="170">
        <v>0</v>
      </c>
      <c r="AP3" s="170">
        <v>0</v>
      </c>
      <c r="AQ3" s="170">
        <v>0</v>
      </c>
      <c r="AR3" s="170">
        <v>0</v>
      </c>
      <c r="AS3" s="170">
        <v>0</v>
      </c>
      <c r="AT3" s="170">
        <v>0</v>
      </c>
      <c r="AU3" s="170">
        <v>0</v>
      </c>
      <c r="AV3" s="170">
        <v>0</v>
      </c>
      <c r="AW3" s="170">
        <v>0</v>
      </c>
      <c r="AX3" s="170">
        <v>0</v>
      </c>
      <c r="AY3" s="170">
        <v>0</v>
      </c>
      <c r="AZ3" s="170">
        <v>0</v>
      </c>
      <c r="BA3" s="170">
        <v>0</v>
      </c>
      <c r="BB3" s="170">
        <v>0</v>
      </c>
      <c r="BC3" s="170">
        <v>0</v>
      </c>
      <c r="BD3" s="170">
        <v>0</v>
      </c>
      <c r="BE3" s="170">
        <v>0</v>
      </c>
      <c r="BF3" s="170">
        <v>0</v>
      </c>
      <c r="BG3" s="170">
        <v>0</v>
      </c>
      <c r="BH3" s="170">
        <v>0</v>
      </c>
      <c r="BI3" s="170">
        <v>0</v>
      </c>
      <c r="BJ3" s="170">
        <v>0</v>
      </c>
      <c r="BK3" s="170">
        <v>0</v>
      </c>
      <c r="BL3" s="170">
        <v>0</v>
      </c>
      <c r="BM3" s="170">
        <v>0</v>
      </c>
      <c r="BN3" s="170">
        <v>0</v>
      </c>
      <c r="BO3" s="170">
        <v>0</v>
      </c>
      <c r="BP3" s="126"/>
      <c r="BQ3" s="174">
        <f t="shared" si="0"/>
        <v>0</v>
      </c>
    </row>
    <row r="4" spans="1:69">
      <c r="A4" s="169" t="s">
        <v>99</v>
      </c>
      <c r="B4" s="169" t="s">
        <v>25</v>
      </c>
      <c r="C4" s="169" t="s">
        <v>6</v>
      </c>
      <c r="D4" s="170">
        <v>1</v>
      </c>
      <c r="E4" s="169">
        <v>2022</v>
      </c>
      <c r="F4" s="169" t="s">
        <v>7</v>
      </c>
      <c r="G4" s="170">
        <v>0</v>
      </c>
      <c r="H4" s="170">
        <v>0</v>
      </c>
      <c r="I4" s="170">
        <v>0</v>
      </c>
      <c r="J4" s="170">
        <v>0</v>
      </c>
      <c r="K4" s="170">
        <v>0</v>
      </c>
      <c r="L4" s="170">
        <v>0</v>
      </c>
      <c r="M4" s="170">
        <v>0</v>
      </c>
      <c r="N4" s="170">
        <v>0</v>
      </c>
      <c r="O4" s="170">
        <v>0</v>
      </c>
      <c r="P4" s="170">
        <v>0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0</v>
      </c>
      <c r="AE4" s="170">
        <v>0</v>
      </c>
      <c r="AF4" s="170">
        <v>0</v>
      </c>
      <c r="AG4" s="170">
        <v>0</v>
      </c>
      <c r="AH4" s="170">
        <v>0</v>
      </c>
      <c r="AI4" s="170">
        <v>0</v>
      </c>
      <c r="AJ4" s="170">
        <v>0</v>
      </c>
      <c r="AK4" s="170">
        <v>5.0000000029000002</v>
      </c>
      <c r="AL4" s="170">
        <v>0</v>
      </c>
      <c r="AM4" s="170">
        <v>0</v>
      </c>
      <c r="AN4" s="170">
        <v>0</v>
      </c>
      <c r="AO4" s="170">
        <v>0</v>
      </c>
      <c r="AP4" s="170">
        <v>0</v>
      </c>
      <c r="AQ4" s="170">
        <v>0</v>
      </c>
      <c r="AR4" s="170">
        <v>0</v>
      </c>
      <c r="AS4" s="170">
        <v>0</v>
      </c>
      <c r="AT4" s="170">
        <v>0</v>
      </c>
      <c r="AU4" s="170">
        <v>0</v>
      </c>
      <c r="AV4" s="170">
        <v>8.0000000046400004</v>
      </c>
      <c r="AW4" s="170">
        <v>0</v>
      </c>
      <c r="AX4" s="170">
        <v>0</v>
      </c>
      <c r="AY4" s="170">
        <v>0</v>
      </c>
      <c r="AZ4" s="170">
        <v>0</v>
      </c>
      <c r="BA4" s="170">
        <v>0</v>
      </c>
      <c r="BB4" s="170">
        <v>0</v>
      </c>
      <c r="BC4" s="170">
        <v>0</v>
      </c>
      <c r="BD4" s="170">
        <v>0</v>
      </c>
      <c r="BE4" s="170">
        <v>0</v>
      </c>
      <c r="BF4" s="170">
        <v>1.00000000009</v>
      </c>
      <c r="BG4" s="170">
        <v>8.0000000023200002</v>
      </c>
      <c r="BH4" s="170">
        <v>0</v>
      </c>
      <c r="BI4" s="170">
        <v>1.00000000029</v>
      </c>
      <c r="BJ4" s="170">
        <v>0</v>
      </c>
      <c r="BK4" s="170">
        <v>0</v>
      </c>
      <c r="BL4" s="170">
        <v>2.00000000018</v>
      </c>
      <c r="BM4" s="170">
        <v>9.0000000026099993</v>
      </c>
      <c r="BN4" s="170">
        <v>2.00000000058</v>
      </c>
      <c r="BO4" s="170">
        <v>0</v>
      </c>
      <c r="BP4" s="126"/>
      <c r="BQ4" s="174">
        <f t="shared" si="0"/>
        <v>36.000000013610006</v>
      </c>
    </row>
    <row r="5" spans="1:69">
      <c r="A5" s="169" t="s">
        <v>99</v>
      </c>
      <c r="B5" s="169" t="s">
        <v>25</v>
      </c>
      <c r="C5" s="169" t="s">
        <v>6</v>
      </c>
      <c r="D5" s="170">
        <v>1</v>
      </c>
      <c r="E5" s="169">
        <v>2023</v>
      </c>
      <c r="F5" s="169" t="s">
        <v>7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O5" s="170">
        <v>0</v>
      </c>
      <c r="P5" s="170">
        <v>0</v>
      </c>
      <c r="Q5" s="170">
        <v>0</v>
      </c>
      <c r="R5" s="170">
        <v>3.6606091097000002</v>
      </c>
      <c r="S5" s="170">
        <v>0</v>
      </c>
      <c r="T5" s="170">
        <v>0</v>
      </c>
      <c r="U5" s="170">
        <v>105.47958935370001</v>
      </c>
      <c r="V5" s="170">
        <v>0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324.12000062034002</v>
      </c>
      <c r="AF5" s="170">
        <v>306.59999956144998</v>
      </c>
      <c r="AG5" s="170">
        <v>0</v>
      </c>
      <c r="AH5" s="170">
        <v>0</v>
      </c>
      <c r="AI5" s="170">
        <v>0</v>
      </c>
      <c r="AJ5" s="170">
        <v>0</v>
      </c>
      <c r="AK5" s="170">
        <v>9.2900000046999995</v>
      </c>
      <c r="AL5" s="170">
        <v>0</v>
      </c>
      <c r="AM5" s="170">
        <v>0</v>
      </c>
      <c r="AN5" s="170">
        <v>0</v>
      </c>
      <c r="AO5" s="170">
        <v>0</v>
      </c>
      <c r="AP5" s="170">
        <v>0</v>
      </c>
      <c r="AQ5" s="170">
        <v>0</v>
      </c>
      <c r="AR5" s="170">
        <v>0</v>
      </c>
      <c r="AS5" s="170">
        <v>0</v>
      </c>
      <c r="AT5" s="170">
        <v>0</v>
      </c>
      <c r="AU5" s="170">
        <v>0</v>
      </c>
      <c r="AV5" s="170">
        <v>15.793000007990001</v>
      </c>
      <c r="AW5" s="170">
        <v>0</v>
      </c>
      <c r="AX5" s="170">
        <v>0</v>
      </c>
      <c r="AY5" s="170">
        <v>0</v>
      </c>
      <c r="AZ5" s="170">
        <v>0</v>
      </c>
      <c r="BA5" s="170">
        <v>0</v>
      </c>
      <c r="BB5" s="170">
        <v>0</v>
      </c>
      <c r="BC5" s="170">
        <v>0</v>
      </c>
      <c r="BD5" s="170">
        <v>0</v>
      </c>
      <c r="BE5" s="170">
        <v>0</v>
      </c>
      <c r="BF5" s="170">
        <v>1.85799999878</v>
      </c>
      <c r="BG5" s="170">
        <v>14.86400001744</v>
      </c>
      <c r="BH5" s="170">
        <v>0</v>
      </c>
      <c r="BI5" s="170">
        <v>1.7820000018</v>
      </c>
      <c r="BJ5" s="170">
        <v>0</v>
      </c>
      <c r="BK5" s="170">
        <v>0</v>
      </c>
      <c r="BL5" s="170">
        <v>4.6449999969500002</v>
      </c>
      <c r="BM5" s="170">
        <v>17.651000020710001</v>
      </c>
      <c r="BN5" s="170">
        <v>3.5640000035999999</v>
      </c>
      <c r="BO5" s="170">
        <v>0</v>
      </c>
      <c r="BP5" s="126"/>
      <c r="BQ5" s="174">
        <f t="shared" si="0"/>
        <v>809.30719869716006</v>
      </c>
    </row>
    <row r="6" spans="1:69">
      <c r="A6" s="169" t="s">
        <v>99</v>
      </c>
      <c r="B6" s="169" t="s">
        <v>25</v>
      </c>
      <c r="C6" s="169" t="s">
        <v>6</v>
      </c>
      <c r="D6" s="170">
        <v>1</v>
      </c>
      <c r="E6" s="169">
        <v>2024</v>
      </c>
      <c r="F6" s="169" t="s">
        <v>7</v>
      </c>
      <c r="G6" s="170">
        <v>0</v>
      </c>
      <c r="H6" s="170">
        <v>0</v>
      </c>
      <c r="I6" s="170">
        <v>0</v>
      </c>
      <c r="J6" s="170">
        <v>0</v>
      </c>
      <c r="K6" s="170">
        <v>0</v>
      </c>
      <c r="L6" s="170">
        <v>0</v>
      </c>
      <c r="M6" s="170">
        <v>0</v>
      </c>
      <c r="N6" s="170">
        <v>0</v>
      </c>
      <c r="O6" s="170">
        <v>0</v>
      </c>
      <c r="P6" s="170">
        <v>0</v>
      </c>
      <c r="Q6" s="170">
        <v>0</v>
      </c>
      <c r="R6" s="170">
        <v>5.4932927143499999</v>
      </c>
      <c r="S6" s="170">
        <v>0</v>
      </c>
      <c r="T6" s="170">
        <v>0</v>
      </c>
      <c r="U6" s="170">
        <v>430.27365701920002</v>
      </c>
      <c r="V6" s="170">
        <v>0</v>
      </c>
      <c r="W6" s="170">
        <v>0</v>
      </c>
      <c r="X6" s="170">
        <v>0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325.27164493486998</v>
      </c>
      <c r="AF6" s="170">
        <v>308.48773398127003</v>
      </c>
      <c r="AG6" s="170">
        <v>0</v>
      </c>
      <c r="AH6" s="170">
        <v>0</v>
      </c>
      <c r="AI6" s="170">
        <v>0</v>
      </c>
      <c r="AJ6" s="170">
        <v>0</v>
      </c>
      <c r="AK6" s="170">
        <v>13.600000012640001</v>
      </c>
      <c r="AL6" s="170">
        <v>0</v>
      </c>
      <c r="AM6" s="170">
        <v>0</v>
      </c>
      <c r="AN6" s="170">
        <v>0</v>
      </c>
      <c r="AO6" s="170">
        <v>0</v>
      </c>
      <c r="AP6" s="170">
        <v>0</v>
      </c>
      <c r="AQ6" s="170">
        <v>0</v>
      </c>
      <c r="AR6" s="170">
        <v>0</v>
      </c>
      <c r="AS6" s="170">
        <v>0</v>
      </c>
      <c r="AT6" s="170">
        <v>0</v>
      </c>
      <c r="AU6" s="170">
        <v>0</v>
      </c>
      <c r="AV6" s="170">
        <v>22.950000021329998</v>
      </c>
      <c r="AW6" s="170">
        <v>0</v>
      </c>
      <c r="AX6" s="170">
        <v>0</v>
      </c>
      <c r="AY6" s="170">
        <v>0</v>
      </c>
      <c r="AZ6" s="170">
        <v>0</v>
      </c>
      <c r="BA6" s="170">
        <v>0</v>
      </c>
      <c r="BB6" s="170">
        <v>0</v>
      </c>
      <c r="BC6" s="170">
        <v>0</v>
      </c>
      <c r="BD6" s="170">
        <v>0</v>
      </c>
      <c r="BE6" s="170">
        <v>0</v>
      </c>
      <c r="BF6" s="170">
        <v>3.40000000084</v>
      </c>
      <c r="BG6" s="170">
        <v>21.250000047499999</v>
      </c>
      <c r="BH6" s="170">
        <v>0</v>
      </c>
      <c r="BI6" s="170">
        <v>2.2950000012</v>
      </c>
      <c r="BJ6" s="170">
        <v>0</v>
      </c>
      <c r="BK6" s="170">
        <v>0</v>
      </c>
      <c r="BL6" s="170">
        <v>6.80000000168</v>
      </c>
      <c r="BM6" s="170">
        <v>16.1500000361</v>
      </c>
      <c r="BN6" s="170">
        <v>4.5900000024000001</v>
      </c>
      <c r="BO6" s="170">
        <v>0</v>
      </c>
      <c r="BP6" s="126"/>
      <c r="BQ6" s="174">
        <f t="shared" si="0"/>
        <v>1160.5613287733802</v>
      </c>
    </row>
    <row r="7" spans="1:69">
      <c r="A7" s="169" t="s">
        <v>99</v>
      </c>
      <c r="B7" s="169" t="s">
        <v>25</v>
      </c>
      <c r="C7" s="169" t="s">
        <v>6</v>
      </c>
      <c r="D7" s="170">
        <v>1</v>
      </c>
      <c r="E7" s="169">
        <v>2025</v>
      </c>
      <c r="F7" s="169" t="s">
        <v>7</v>
      </c>
      <c r="G7" s="170">
        <v>0</v>
      </c>
      <c r="H7" s="170">
        <v>0</v>
      </c>
      <c r="I7" s="170">
        <v>0</v>
      </c>
      <c r="J7" s="170">
        <v>0</v>
      </c>
      <c r="K7" s="170">
        <v>0</v>
      </c>
      <c r="L7" s="170">
        <v>0</v>
      </c>
      <c r="M7" s="170">
        <v>0</v>
      </c>
      <c r="N7" s="170">
        <v>0</v>
      </c>
      <c r="O7" s="170">
        <v>0</v>
      </c>
      <c r="P7" s="170">
        <v>0</v>
      </c>
      <c r="Q7" s="170">
        <v>0</v>
      </c>
      <c r="R7" s="170">
        <v>5.4909136602000004</v>
      </c>
      <c r="S7" s="170">
        <v>0</v>
      </c>
      <c r="T7" s="170">
        <v>0</v>
      </c>
      <c r="U7" s="170">
        <v>421.91835741104001</v>
      </c>
      <c r="V7" s="170">
        <v>0</v>
      </c>
      <c r="W7" s="170">
        <v>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324.12000062200002</v>
      </c>
      <c r="AF7" s="170">
        <v>306.59999956165001</v>
      </c>
      <c r="AG7" s="170">
        <v>0</v>
      </c>
      <c r="AH7" s="170">
        <v>0</v>
      </c>
      <c r="AI7" s="170">
        <v>0</v>
      </c>
      <c r="AJ7" s="170">
        <v>0</v>
      </c>
      <c r="AK7" s="170">
        <v>12.2400000184</v>
      </c>
      <c r="AL7" s="170">
        <v>0</v>
      </c>
      <c r="AM7" s="170">
        <v>0</v>
      </c>
      <c r="AN7" s="170">
        <v>0</v>
      </c>
      <c r="AO7" s="170">
        <v>0</v>
      </c>
      <c r="AP7" s="170">
        <v>0</v>
      </c>
      <c r="AQ7" s="170">
        <v>0</v>
      </c>
      <c r="AR7" s="170">
        <v>0</v>
      </c>
      <c r="AS7" s="170">
        <v>0</v>
      </c>
      <c r="AT7" s="170">
        <v>0</v>
      </c>
      <c r="AU7" s="170">
        <v>0</v>
      </c>
      <c r="AV7" s="170">
        <v>20.655000031050001</v>
      </c>
      <c r="AW7" s="170">
        <v>0.99999999973999998</v>
      </c>
      <c r="AX7" s="170">
        <v>0</v>
      </c>
      <c r="AY7" s="170">
        <v>0</v>
      </c>
      <c r="AZ7" s="170">
        <v>0</v>
      </c>
      <c r="BA7" s="170">
        <v>0</v>
      </c>
      <c r="BB7" s="170">
        <v>0</v>
      </c>
      <c r="BC7" s="170">
        <v>0</v>
      </c>
      <c r="BD7" s="170">
        <v>0</v>
      </c>
      <c r="BE7" s="170">
        <v>0</v>
      </c>
      <c r="BF7" s="170">
        <v>3.05999999912</v>
      </c>
      <c r="BG7" s="170">
        <v>19.12500001475</v>
      </c>
      <c r="BH7" s="170">
        <v>1.0000000012400001</v>
      </c>
      <c r="BI7" s="170">
        <v>1.88700000198</v>
      </c>
      <c r="BJ7" s="170">
        <v>0</v>
      </c>
      <c r="BK7" s="170">
        <v>0</v>
      </c>
      <c r="BL7" s="170">
        <v>6.11999999824</v>
      </c>
      <c r="BM7" s="170">
        <v>14.53500001121</v>
      </c>
      <c r="BN7" s="170">
        <v>3.7740000039599999</v>
      </c>
      <c r="BO7" s="170">
        <v>0</v>
      </c>
      <c r="BP7" s="126"/>
      <c r="BQ7" s="174">
        <f t="shared" si="0"/>
        <v>1141.5252713345801</v>
      </c>
    </row>
    <row r="8" spans="1:69">
      <c r="A8" s="169" t="s">
        <v>99</v>
      </c>
      <c r="B8" s="169" t="s">
        <v>25</v>
      </c>
      <c r="C8" s="169" t="s">
        <v>6</v>
      </c>
      <c r="D8" s="170">
        <v>1</v>
      </c>
      <c r="E8" s="169">
        <v>2026</v>
      </c>
      <c r="F8" s="169" t="s">
        <v>7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  <c r="O8" s="170">
        <v>0</v>
      </c>
      <c r="P8" s="170">
        <v>0</v>
      </c>
      <c r="Q8" s="170">
        <v>0</v>
      </c>
      <c r="R8" s="170">
        <v>5.4909136635299998</v>
      </c>
      <c r="S8" s="170">
        <v>0</v>
      </c>
      <c r="T8" s="170">
        <v>0</v>
      </c>
      <c r="U8" s="170">
        <v>421.91835741059998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324.12000062239002</v>
      </c>
      <c r="AF8" s="170">
        <v>306.59999956041003</v>
      </c>
      <c r="AG8" s="170">
        <v>0</v>
      </c>
      <c r="AH8" s="170">
        <v>0</v>
      </c>
      <c r="AI8" s="170">
        <v>0</v>
      </c>
      <c r="AJ8" s="170">
        <v>0</v>
      </c>
      <c r="AK8" s="170">
        <v>10.7999999968</v>
      </c>
      <c r="AL8" s="170">
        <v>0</v>
      </c>
      <c r="AM8" s="170">
        <v>0</v>
      </c>
      <c r="AN8" s="170">
        <v>0</v>
      </c>
      <c r="AO8" s="170">
        <v>0</v>
      </c>
      <c r="AP8" s="170">
        <v>0</v>
      </c>
      <c r="AQ8" s="170">
        <v>0</v>
      </c>
      <c r="AR8" s="170">
        <v>0</v>
      </c>
      <c r="AS8" s="170">
        <v>0</v>
      </c>
      <c r="AT8" s="170">
        <v>0</v>
      </c>
      <c r="AU8" s="170">
        <v>0</v>
      </c>
      <c r="AV8" s="170">
        <v>18.224999994600001</v>
      </c>
      <c r="AW8" s="170">
        <v>1.85800000098</v>
      </c>
      <c r="AX8" s="170">
        <v>0</v>
      </c>
      <c r="AY8" s="170">
        <v>0</v>
      </c>
      <c r="AZ8" s="170">
        <v>0</v>
      </c>
      <c r="BA8" s="170">
        <v>0</v>
      </c>
      <c r="BB8" s="170">
        <v>0</v>
      </c>
      <c r="BC8" s="170">
        <v>0</v>
      </c>
      <c r="BD8" s="170">
        <v>0</v>
      </c>
      <c r="BE8" s="170">
        <v>0</v>
      </c>
      <c r="BF8" s="170">
        <v>2.7000000074399999</v>
      </c>
      <c r="BG8" s="170">
        <v>16.8750000225</v>
      </c>
      <c r="BH8" s="170">
        <v>1.8580000008599999</v>
      </c>
      <c r="BI8" s="170">
        <v>1.4670000035099999</v>
      </c>
      <c r="BJ8" s="170">
        <v>0</v>
      </c>
      <c r="BK8" s="170">
        <v>0</v>
      </c>
      <c r="BL8" s="170">
        <v>5.4000000148799998</v>
      </c>
      <c r="BM8" s="170">
        <v>12.825000017100001</v>
      </c>
      <c r="BN8" s="170">
        <v>2.9340000070199999</v>
      </c>
      <c r="BO8" s="170">
        <v>0</v>
      </c>
      <c r="BP8" s="126"/>
      <c r="BQ8" s="174">
        <f t="shared" si="0"/>
        <v>1133.0712713226199</v>
      </c>
    </row>
    <row r="9" spans="1:69">
      <c r="A9" s="169" t="s">
        <v>99</v>
      </c>
      <c r="B9" s="169" t="s">
        <v>25</v>
      </c>
      <c r="C9" s="169" t="s">
        <v>6</v>
      </c>
      <c r="D9" s="170">
        <v>1</v>
      </c>
      <c r="E9" s="169">
        <v>2027</v>
      </c>
      <c r="F9" s="169" t="s">
        <v>7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O9" s="170">
        <v>0</v>
      </c>
      <c r="P9" s="170">
        <v>0</v>
      </c>
      <c r="Q9" s="170">
        <v>0</v>
      </c>
      <c r="R9" s="170">
        <v>7.3212182157200001</v>
      </c>
      <c r="S9" s="170">
        <v>0</v>
      </c>
      <c r="T9" s="170">
        <v>0</v>
      </c>
      <c r="U9" s="170">
        <v>421.91835741215999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324.12000062113998</v>
      </c>
      <c r="AF9" s="170">
        <v>306.59999956096999</v>
      </c>
      <c r="AG9" s="170">
        <v>0</v>
      </c>
      <c r="AH9" s="170">
        <v>0</v>
      </c>
      <c r="AI9" s="170">
        <v>0</v>
      </c>
      <c r="AJ9" s="170">
        <v>0</v>
      </c>
      <c r="AK9" s="170">
        <v>9.3120000145600006</v>
      </c>
      <c r="AL9" s="170">
        <v>0</v>
      </c>
      <c r="AM9" s="170">
        <v>0</v>
      </c>
      <c r="AN9" s="170">
        <v>0</v>
      </c>
      <c r="AO9" s="170">
        <v>0</v>
      </c>
      <c r="AP9" s="170">
        <v>0</v>
      </c>
      <c r="AQ9" s="170">
        <v>0</v>
      </c>
      <c r="AR9" s="170">
        <v>0</v>
      </c>
      <c r="AS9" s="170">
        <v>0</v>
      </c>
      <c r="AT9" s="170">
        <v>0</v>
      </c>
      <c r="AU9" s="170">
        <v>0</v>
      </c>
      <c r="AV9" s="170">
        <v>15.71400002457</v>
      </c>
      <c r="AW9" s="170">
        <v>2.5500000047400002</v>
      </c>
      <c r="AX9" s="170">
        <v>0</v>
      </c>
      <c r="AY9" s="170">
        <v>0</v>
      </c>
      <c r="AZ9" s="170">
        <v>0</v>
      </c>
      <c r="BA9" s="170">
        <v>0</v>
      </c>
      <c r="BB9" s="170">
        <v>0</v>
      </c>
      <c r="BC9" s="170">
        <v>0</v>
      </c>
      <c r="BD9" s="170">
        <v>0</v>
      </c>
      <c r="BE9" s="170">
        <v>0</v>
      </c>
      <c r="BF9" s="170">
        <v>2.3280000004399999</v>
      </c>
      <c r="BG9" s="170">
        <v>14.549999989250001</v>
      </c>
      <c r="BH9" s="170">
        <v>2.5500000002999998</v>
      </c>
      <c r="BI9" s="170">
        <v>1.06199999979</v>
      </c>
      <c r="BJ9" s="170">
        <v>0</v>
      </c>
      <c r="BK9" s="170">
        <v>0</v>
      </c>
      <c r="BL9" s="170">
        <v>4.6560000008799998</v>
      </c>
      <c r="BM9" s="170">
        <v>11.05799999183</v>
      </c>
      <c r="BN9" s="170">
        <v>2.1239999995800001</v>
      </c>
      <c r="BO9" s="170">
        <v>0</v>
      </c>
      <c r="BP9" s="126"/>
      <c r="BQ9" s="174">
        <f t="shared" si="0"/>
        <v>1125.8635758359301</v>
      </c>
    </row>
    <row r="10" spans="1:69">
      <c r="A10" s="169" t="s">
        <v>99</v>
      </c>
      <c r="B10" s="169" t="s">
        <v>25</v>
      </c>
      <c r="C10" s="169" t="s">
        <v>6</v>
      </c>
      <c r="D10" s="170">
        <v>1</v>
      </c>
      <c r="E10" s="169">
        <v>2028</v>
      </c>
      <c r="F10" s="169" t="s">
        <v>7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0">
        <v>0</v>
      </c>
      <c r="N10" s="170">
        <v>0</v>
      </c>
      <c r="O10" s="170">
        <v>0</v>
      </c>
      <c r="P10" s="170">
        <v>0</v>
      </c>
      <c r="Q10" s="170">
        <v>0</v>
      </c>
      <c r="R10" s="170">
        <v>7.3243902854399998</v>
      </c>
      <c r="S10" s="170">
        <v>0</v>
      </c>
      <c r="T10" s="170">
        <v>0</v>
      </c>
      <c r="U10" s="170">
        <v>430.27365702496002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325.27164493430001</v>
      </c>
      <c r="AF10" s="170">
        <v>308.48773398227002</v>
      </c>
      <c r="AG10" s="170">
        <v>0</v>
      </c>
      <c r="AH10" s="170">
        <v>0</v>
      </c>
      <c r="AI10" s="170">
        <v>0</v>
      </c>
      <c r="AJ10" s="170">
        <v>0</v>
      </c>
      <c r="AK10" s="170">
        <v>7.8240000140800001</v>
      </c>
      <c r="AL10" s="170">
        <v>0</v>
      </c>
      <c r="AM10" s="170">
        <v>0</v>
      </c>
      <c r="AN10" s="170">
        <v>0</v>
      </c>
      <c r="AO10" s="170">
        <v>0</v>
      </c>
      <c r="AP10" s="170">
        <v>0</v>
      </c>
      <c r="AQ10" s="170">
        <v>0</v>
      </c>
      <c r="AR10" s="170">
        <v>0</v>
      </c>
      <c r="AS10" s="170">
        <v>0</v>
      </c>
      <c r="AT10" s="170">
        <v>0</v>
      </c>
      <c r="AU10" s="170">
        <v>0</v>
      </c>
      <c r="AV10" s="170">
        <v>13.20300002376</v>
      </c>
      <c r="AW10" s="170">
        <v>3.0600000037999999</v>
      </c>
      <c r="AX10" s="170">
        <v>0</v>
      </c>
      <c r="AY10" s="170">
        <v>0</v>
      </c>
      <c r="AZ10" s="170">
        <v>0</v>
      </c>
      <c r="BA10" s="170">
        <v>0</v>
      </c>
      <c r="BB10" s="170">
        <v>0</v>
      </c>
      <c r="BC10" s="170">
        <v>0</v>
      </c>
      <c r="BD10" s="170">
        <v>0</v>
      </c>
      <c r="BE10" s="170">
        <v>0</v>
      </c>
      <c r="BF10" s="170">
        <v>1.9560000046799999</v>
      </c>
      <c r="BG10" s="170">
        <v>12.225000049749999</v>
      </c>
      <c r="BH10" s="170">
        <v>3.0599999970799998</v>
      </c>
      <c r="BI10" s="170">
        <v>0.69299999850000005</v>
      </c>
      <c r="BJ10" s="170">
        <v>0</v>
      </c>
      <c r="BK10" s="170">
        <v>0</v>
      </c>
      <c r="BL10" s="170">
        <v>3.9120000093599998</v>
      </c>
      <c r="BM10" s="170">
        <v>9.2910000378100008</v>
      </c>
      <c r="BN10" s="170">
        <v>1.3859999970000001</v>
      </c>
      <c r="BO10" s="170">
        <v>0</v>
      </c>
      <c r="BP10" s="126"/>
      <c r="BQ10" s="174">
        <f t="shared" si="0"/>
        <v>1127.9674263627899</v>
      </c>
    </row>
    <row r="11" spans="1:69">
      <c r="A11" s="169" t="s">
        <v>99</v>
      </c>
      <c r="B11" s="169" t="s">
        <v>25</v>
      </c>
      <c r="C11" s="169" t="s">
        <v>6</v>
      </c>
      <c r="D11" s="170">
        <v>1</v>
      </c>
      <c r="E11" s="169">
        <v>2029</v>
      </c>
      <c r="F11" s="169" t="s">
        <v>7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9.1515227736</v>
      </c>
      <c r="S11" s="170">
        <v>0</v>
      </c>
      <c r="T11" s="170">
        <v>0</v>
      </c>
      <c r="U11" s="170">
        <v>421.91835740852002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324.12000062019001</v>
      </c>
      <c r="AF11" s="170">
        <v>306.59999956127001</v>
      </c>
      <c r="AG11" s="170">
        <v>0</v>
      </c>
      <c r="AH11" s="170">
        <v>0</v>
      </c>
      <c r="AI11" s="170">
        <v>0</v>
      </c>
      <c r="AJ11" s="170">
        <v>0</v>
      </c>
      <c r="AK11" s="170">
        <v>6.3679999891200003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10.745999981640001</v>
      </c>
      <c r="AW11" s="170">
        <v>3.04652066455</v>
      </c>
      <c r="AX11" s="170">
        <v>0</v>
      </c>
      <c r="AY11" s="170">
        <v>0</v>
      </c>
      <c r="AZ11" s="170">
        <v>0</v>
      </c>
      <c r="BA11" s="170">
        <v>0</v>
      </c>
      <c r="BB11" s="170">
        <v>0</v>
      </c>
      <c r="BC11" s="170">
        <v>0</v>
      </c>
      <c r="BD11" s="170">
        <v>0</v>
      </c>
      <c r="BE11" s="170">
        <v>0</v>
      </c>
      <c r="BF11" s="170">
        <v>1.5919999992</v>
      </c>
      <c r="BG11" s="170">
        <v>9.9500000132500102</v>
      </c>
      <c r="BH11" s="170">
        <v>2.9240604179999998</v>
      </c>
      <c r="BI11" s="170">
        <v>0.38700000314999999</v>
      </c>
      <c r="BJ11" s="170">
        <v>0</v>
      </c>
      <c r="BK11" s="170">
        <v>0</v>
      </c>
      <c r="BL11" s="170">
        <v>3.1839999984</v>
      </c>
      <c r="BM11" s="170">
        <v>7.5620000100700002</v>
      </c>
      <c r="BN11" s="170">
        <v>0.77400000629999999</v>
      </c>
      <c r="BO11" s="170">
        <v>0</v>
      </c>
      <c r="BP11" s="126"/>
      <c r="BQ11" s="174">
        <f t="shared" si="0"/>
        <v>1108.3234614472597</v>
      </c>
    </row>
    <row r="12" spans="1:69">
      <c r="A12" s="169" t="s">
        <v>99</v>
      </c>
      <c r="B12" s="169" t="s">
        <v>25</v>
      </c>
      <c r="C12" s="169" t="s">
        <v>6</v>
      </c>
      <c r="D12" s="170">
        <v>1</v>
      </c>
      <c r="E12" s="169">
        <v>2030</v>
      </c>
      <c r="F12" s="169" t="s">
        <v>7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0">
        <v>0</v>
      </c>
      <c r="Q12" s="170">
        <v>0</v>
      </c>
      <c r="R12" s="170">
        <v>10.981827326639999</v>
      </c>
      <c r="S12" s="170">
        <v>0</v>
      </c>
      <c r="T12" s="170">
        <v>0</v>
      </c>
      <c r="U12" s="170">
        <v>632.87753611326002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324.12000062163003</v>
      </c>
      <c r="AF12" s="170">
        <v>306.59999956130002</v>
      </c>
      <c r="AG12" s="170">
        <v>0</v>
      </c>
      <c r="AH12" s="170">
        <v>0</v>
      </c>
      <c r="AI12" s="170">
        <v>0</v>
      </c>
      <c r="AJ12" s="170">
        <v>0</v>
      </c>
      <c r="AK12" s="170">
        <v>4.9760000008000098</v>
      </c>
      <c r="AL12" s="170">
        <v>0</v>
      </c>
      <c r="AM12" s="170">
        <v>0</v>
      </c>
      <c r="AN12" s="170">
        <v>0.99999999961999997</v>
      </c>
      <c r="AO12" s="170">
        <v>0</v>
      </c>
      <c r="AP12" s="170">
        <v>0</v>
      </c>
      <c r="AQ12" s="170">
        <v>2.0000000016000001</v>
      </c>
      <c r="AR12" s="170">
        <v>0</v>
      </c>
      <c r="AS12" s="170">
        <v>0</v>
      </c>
      <c r="AT12" s="170">
        <v>0</v>
      </c>
      <c r="AU12" s="170">
        <v>0</v>
      </c>
      <c r="AV12" s="170">
        <v>8.3970000013499995</v>
      </c>
      <c r="AW12" s="170">
        <v>2.9100000109000002</v>
      </c>
      <c r="AX12" s="170">
        <v>0</v>
      </c>
      <c r="AY12" s="170">
        <v>0</v>
      </c>
      <c r="AZ12" s="170">
        <v>1.9999999992399999</v>
      </c>
      <c r="BA12" s="170">
        <v>0</v>
      </c>
      <c r="BB12" s="170">
        <v>0</v>
      </c>
      <c r="BC12" s="170">
        <v>4.0000000032000003</v>
      </c>
      <c r="BD12" s="170">
        <v>0</v>
      </c>
      <c r="BE12" s="170">
        <v>0</v>
      </c>
      <c r="BF12" s="170">
        <v>1.2440000002</v>
      </c>
      <c r="BG12" s="170">
        <v>7.7749999987500003</v>
      </c>
      <c r="BH12" s="170">
        <v>2.9099999960499998</v>
      </c>
      <c r="BI12" s="170">
        <v>0.16500000189</v>
      </c>
      <c r="BJ12" s="170">
        <v>0</v>
      </c>
      <c r="BK12" s="170">
        <v>0</v>
      </c>
      <c r="BL12" s="170">
        <v>2.4880000004</v>
      </c>
      <c r="BM12" s="170">
        <v>5.9089999990499997</v>
      </c>
      <c r="BN12" s="170">
        <v>0.33000000378</v>
      </c>
      <c r="BO12" s="170">
        <v>0</v>
      </c>
      <c r="BP12" s="126"/>
      <c r="BQ12" s="174">
        <f t="shared" si="0"/>
        <v>1320.6833636396598</v>
      </c>
    </row>
    <row r="13" spans="1:69">
      <c r="A13" s="169" t="s">
        <v>99</v>
      </c>
      <c r="B13" s="169" t="s">
        <v>25</v>
      </c>
      <c r="C13" s="169" t="s">
        <v>6</v>
      </c>
      <c r="D13" s="170">
        <v>1</v>
      </c>
      <c r="E13" s="169">
        <v>2031</v>
      </c>
      <c r="F13" s="169" t="s">
        <v>7</v>
      </c>
      <c r="G13" s="170">
        <v>0</v>
      </c>
      <c r="H13" s="170">
        <v>0</v>
      </c>
      <c r="I13" s="170">
        <v>0</v>
      </c>
      <c r="J13" s="170">
        <v>0</v>
      </c>
      <c r="K13" s="170">
        <v>77.003635428419997</v>
      </c>
      <c r="L13" s="170">
        <v>0</v>
      </c>
      <c r="M13" s="170">
        <v>0</v>
      </c>
      <c r="N13" s="170">
        <v>0</v>
      </c>
      <c r="O13" s="170">
        <v>0</v>
      </c>
      <c r="P13" s="170">
        <v>0</v>
      </c>
      <c r="Q13" s="170">
        <v>0</v>
      </c>
      <c r="R13" s="170">
        <v>12.81213187933</v>
      </c>
      <c r="S13" s="170">
        <v>0</v>
      </c>
      <c r="T13" s="170">
        <v>0</v>
      </c>
      <c r="U13" s="170">
        <v>949.31630417591998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324.12000062240998</v>
      </c>
      <c r="AF13" s="170">
        <v>306.59999956202</v>
      </c>
      <c r="AG13" s="170">
        <v>0</v>
      </c>
      <c r="AH13" s="170">
        <v>0</v>
      </c>
      <c r="AI13" s="170">
        <v>0</v>
      </c>
      <c r="AJ13" s="170">
        <v>0</v>
      </c>
      <c r="AK13" s="170">
        <v>3.6960000132799999</v>
      </c>
      <c r="AL13" s="170">
        <v>0</v>
      </c>
      <c r="AM13" s="170">
        <v>0</v>
      </c>
      <c r="AN13" s="170">
        <v>1.7820000011799999</v>
      </c>
      <c r="AO13" s="170">
        <v>0</v>
      </c>
      <c r="AP13" s="170">
        <v>0</v>
      </c>
      <c r="AQ13" s="170">
        <v>3.7160000050400002</v>
      </c>
      <c r="AR13" s="170">
        <v>0</v>
      </c>
      <c r="AS13" s="170">
        <v>0</v>
      </c>
      <c r="AT13" s="170">
        <v>0</v>
      </c>
      <c r="AU13" s="170">
        <v>0</v>
      </c>
      <c r="AV13" s="170">
        <v>6.2370000224100002</v>
      </c>
      <c r="AW13" s="170">
        <v>2.4450000004499999</v>
      </c>
      <c r="AX13" s="170">
        <v>0</v>
      </c>
      <c r="AY13" s="170">
        <v>0</v>
      </c>
      <c r="AZ13" s="170">
        <v>3.5640000023599998</v>
      </c>
      <c r="BA13" s="170">
        <v>0</v>
      </c>
      <c r="BB13" s="170">
        <v>0</v>
      </c>
      <c r="BC13" s="170">
        <v>11.148000015119999</v>
      </c>
      <c r="BD13" s="170">
        <v>0</v>
      </c>
      <c r="BE13" s="170">
        <v>0</v>
      </c>
      <c r="BF13" s="170">
        <v>0.92400000291999995</v>
      </c>
      <c r="BG13" s="170">
        <v>5.7750000080000099</v>
      </c>
      <c r="BH13" s="170">
        <v>2.4450000052999998</v>
      </c>
      <c r="BI13" s="170">
        <v>3.9000001979999997E-2</v>
      </c>
      <c r="BJ13" s="170">
        <v>0</v>
      </c>
      <c r="BK13" s="170">
        <v>0</v>
      </c>
      <c r="BL13" s="170">
        <v>1.8480000058399999</v>
      </c>
      <c r="BM13" s="170">
        <v>4.3890000060799998</v>
      </c>
      <c r="BN13" s="170">
        <v>7.8000003959999994E-2</v>
      </c>
      <c r="BO13" s="170">
        <v>0</v>
      </c>
      <c r="BP13" s="126"/>
      <c r="BQ13" s="174">
        <f t="shared" si="0"/>
        <v>1717.9380717620199</v>
      </c>
    </row>
    <row r="14" spans="1:69">
      <c r="A14" s="169" t="s">
        <v>99</v>
      </c>
      <c r="B14" s="169" t="s">
        <v>25</v>
      </c>
      <c r="C14" s="169" t="s">
        <v>6</v>
      </c>
      <c r="D14" s="170">
        <v>1</v>
      </c>
      <c r="E14" s="169">
        <v>2032</v>
      </c>
      <c r="F14" s="169" t="s">
        <v>7</v>
      </c>
      <c r="G14" s="170">
        <v>0</v>
      </c>
      <c r="H14" s="170">
        <v>0</v>
      </c>
      <c r="I14" s="170">
        <v>0</v>
      </c>
      <c r="J14" s="170">
        <v>0</v>
      </c>
      <c r="K14" s="170">
        <v>73.455666983889998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12.81768299812</v>
      </c>
      <c r="S14" s="170">
        <v>0</v>
      </c>
      <c r="T14" s="170">
        <v>0</v>
      </c>
      <c r="U14" s="170">
        <v>968.11572828528097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325.27164493450999</v>
      </c>
      <c r="AF14" s="170">
        <v>308.48773398090998</v>
      </c>
      <c r="AG14" s="170">
        <v>0</v>
      </c>
      <c r="AH14" s="170">
        <v>0</v>
      </c>
      <c r="AI14" s="170">
        <v>0</v>
      </c>
      <c r="AJ14" s="170">
        <v>0</v>
      </c>
      <c r="AK14" s="170">
        <v>1.7600000008800001</v>
      </c>
      <c r="AL14" s="170">
        <v>0</v>
      </c>
      <c r="AM14" s="170">
        <v>0</v>
      </c>
      <c r="AN14" s="170">
        <v>2.2950000021000001</v>
      </c>
      <c r="AO14" s="170">
        <v>0</v>
      </c>
      <c r="AP14" s="170">
        <v>0</v>
      </c>
      <c r="AQ14" s="170">
        <v>5.10000000462</v>
      </c>
      <c r="AR14" s="170">
        <v>0</v>
      </c>
      <c r="AS14" s="170">
        <v>0</v>
      </c>
      <c r="AT14" s="170">
        <v>0</v>
      </c>
      <c r="AU14" s="170">
        <v>0</v>
      </c>
      <c r="AV14" s="170">
        <v>3.0400000015200002</v>
      </c>
      <c r="AW14" s="170">
        <v>1.9900000045999999</v>
      </c>
      <c r="AX14" s="170">
        <v>0</v>
      </c>
      <c r="AY14" s="170">
        <v>0</v>
      </c>
      <c r="AZ14" s="170">
        <v>4.5900000042000002</v>
      </c>
      <c r="BA14" s="170">
        <v>0</v>
      </c>
      <c r="BB14" s="170">
        <v>0</v>
      </c>
      <c r="BC14" s="170">
        <v>12.75000001155</v>
      </c>
      <c r="BD14" s="170">
        <v>0</v>
      </c>
      <c r="BE14" s="170">
        <v>0</v>
      </c>
      <c r="BF14" s="170">
        <v>0.63999999551999998</v>
      </c>
      <c r="BG14" s="170">
        <v>4.0000000360000003</v>
      </c>
      <c r="BH14" s="170">
        <v>1.99000000285</v>
      </c>
      <c r="BI14" s="170">
        <v>0</v>
      </c>
      <c r="BJ14" s="170">
        <v>0</v>
      </c>
      <c r="BK14" s="170">
        <v>0</v>
      </c>
      <c r="BL14" s="170">
        <v>1.27999999104</v>
      </c>
      <c r="BM14" s="170">
        <v>3.0400000273600001</v>
      </c>
      <c r="BN14" s="170">
        <v>0</v>
      </c>
      <c r="BO14" s="170">
        <v>0</v>
      </c>
      <c r="BP14" s="126"/>
      <c r="BQ14" s="174">
        <f t="shared" si="0"/>
        <v>1730.6234572649507</v>
      </c>
    </row>
    <row r="15" spans="1:69">
      <c r="A15" s="169" t="s">
        <v>99</v>
      </c>
      <c r="B15" s="169" t="s">
        <v>25</v>
      </c>
      <c r="C15" s="169" t="s">
        <v>6</v>
      </c>
      <c r="D15" s="170">
        <v>1</v>
      </c>
      <c r="E15" s="169">
        <v>2033</v>
      </c>
      <c r="F15" s="169" t="s">
        <v>7</v>
      </c>
      <c r="G15" s="170">
        <v>0</v>
      </c>
      <c r="H15" s="170">
        <v>0</v>
      </c>
      <c r="I15" s="170">
        <v>0</v>
      </c>
      <c r="J15" s="170">
        <v>0</v>
      </c>
      <c r="K15" s="170">
        <v>68.009955524570003</v>
      </c>
      <c r="L15" s="170">
        <v>0</v>
      </c>
      <c r="M15" s="170">
        <v>0</v>
      </c>
      <c r="N15" s="170">
        <v>0</v>
      </c>
      <c r="O15" s="170">
        <v>0</v>
      </c>
      <c r="P15" s="170">
        <v>0</v>
      </c>
      <c r="Q15" s="170">
        <v>0</v>
      </c>
      <c r="R15" s="170">
        <v>14.64243643368</v>
      </c>
      <c r="S15" s="170">
        <v>0</v>
      </c>
      <c r="T15" s="170">
        <v>0</v>
      </c>
      <c r="U15" s="170">
        <v>949.31630417034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324.12000062001999</v>
      </c>
      <c r="AF15" s="170">
        <v>306.59999956163</v>
      </c>
      <c r="AG15" s="170">
        <v>0</v>
      </c>
      <c r="AH15" s="170">
        <v>0</v>
      </c>
      <c r="AI15" s="170">
        <v>0</v>
      </c>
      <c r="AJ15" s="170">
        <v>0</v>
      </c>
      <c r="AK15" s="170">
        <v>0.60600000293999901</v>
      </c>
      <c r="AL15" s="170">
        <v>0</v>
      </c>
      <c r="AM15" s="170">
        <v>0</v>
      </c>
      <c r="AN15" s="170">
        <v>2.5160000011200001</v>
      </c>
      <c r="AO15" s="170">
        <v>0</v>
      </c>
      <c r="AP15" s="170">
        <v>0</v>
      </c>
      <c r="AQ15" s="170">
        <v>6.1200000015200002</v>
      </c>
      <c r="AR15" s="170">
        <v>0</v>
      </c>
      <c r="AS15" s="170">
        <v>0</v>
      </c>
      <c r="AT15" s="170">
        <v>0</v>
      </c>
      <c r="AU15" s="170">
        <v>0</v>
      </c>
      <c r="AV15" s="170">
        <v>1.0100000049</v>
      </c>
      <c r="AW15" s="170">
        <v>1.5550000021999999</v>
      </c>
      <c r="AX15" s="170">
        <v>0</v>
      </c>
      <c r="AY15" s="170">
        <v>0</v>
      </c>
      <c r="AZ15" s="170">
        <v>5.6610000025199998</v>
      </c>
      <c r="BA15" s="170">
        <v>0</v>
      </c>
      <c r="BB15" s="170">
        <v>0</v>
      </c>
      <c r="BC15" s="170">
        <v>13.00500000323</v>
      </c>
      <c r="BD15" s="170">
        <v>0</v>
      </c>
      <c r="BE15" s="170">
        <v>0</v>
      </c>
      <c r="BF15" s="170">
        <v>0.40399999776000001</v>
      </c>
      <c r="BG15" s="170">
        <v>2.5250000102499999</v>
      </c>
      <c r="BH15" s="170">
        <v>1.5550000045000001</v>
      </c>
      <c r="BI15" s="170">
        <v>0</v>
      </c>
      <c r="BJ15" s="170">
        <v>0</v>
      </c>
      <c r="BK15" s="170">
        <v>0</v>
      </c>
      <c r="BL15" s="170">
        <v>0.80799999552000001</v>
      </c>
      <c r="BM15" s="170">
        <v>1.91900000779</v>
      </c>
      <c r="BN15" s="170">
        <v>0</v>
      </c>
      <c r="BO15" s="170">
        <v>0</v>
      </c>
      <c r="BP15" s="126"/>
      <c r="BQ15" s="174">
        <f t="shared" si="0"/>
        <v>1700.3726963444897</v>
      </c>
    </row>
    <row r="16" spans="1:69">
      <c r="A16" s="169" t="s">
        <v>99</v>
      </c>
      <c r="B16" s="169" t="s">
        <v>25</v>
      </c>
      <c r="C16" s="169" t="s">
        <v>6</v>
      </c>
      <c r="D16" s="170">
        <v>1</v>
      </c>
      <c r="E16" s="169">
        <v>2034</v>
      </c>
      <c r="F16" s="169" t="s">
        <v>7</v>
      </c>
      <c r="G16" s="170">
        <v>0</v>
      </c>
      <c r="H16" s="170">
        <v>0</v>
      </c>
      <c r="I16" s="170">
        <v>0</v>
      </c>
      <c r="J16" s="170">
        <v>0</v>
      </c>
      <c r="K16" s="170">
        <v>68.261090022199994</v>
      </c>
      <c r="L16" s="170">
        <v>0</v>
      </c>
      <c r="M16" s="170">
        <v>0</v>
      </c>
      <c r="N16" s="170">
        <v>0</v>
      </c>
      <c r="O16" s="170">
        <v>0</v>
      </c>
      <c r="P16" s="170">
        <v>0</v>
      </c>
      <c r="Q16" s="170">
        <v>0</v>
      </c>
      <c r="R16" s="170">
        <v>16.47274098402</v>
      </c>
      <c r="S16" s="170">
        <v>0</v>
      </c>
      <c r="T16" s="170">
        <v>0</v>
      </c>
      <c r="U16" s="170">
        <v>949.31630417304098</v>
      </c>
      <c r="V16" s="170">
        <v>0</v>
      </c>
      <c r="W16" s="170">
        <v>0</v>
      </c>
      <c r="X16" s="170">
        <v>0</v>
      </c>
      <c r="Y16" s="170">
        <v>10.71901633857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324.12000062074998</v>
      </c>
      <c r="AF16" s="170">
        <v>306.59999956173999</v>
      </c>
      <c r="AG16" s="170">
        <v>0</v>
      </c>
      <c r="AH16" s="170">
        <v>0</v>
      </c>
      <c r="AI16" s="170">
        <v>0</v>
      </c>
      <c r="AJ16" s="170">
        <v>0</v>
      </c>
      <c r="AK16" s="170">
        <v>0</v>
      </c>
      <c r="AL16" s="170">
        <v>0</v>
      </c>
      <c r="AM16" s="170">
        <v>0</v>
      </c>
      <c r="AN16" s="170">
        <v>1.95600000056</v>
      </c>
      <c r="AO16" s="170">
        <v>0</v>
      </c>
      <c r="AP16" s="170">
        <v>0</v>
      </c>
      <c r="AQ16" s="170">
        <v>5.4000000009600102</v>
      </c>
      <c r="AR16" s="170">
        <v>0</v>
      </c>
      <c r="AS16" s="170">
        <v>0</v>
      </c>
      <c r="AT16" s="170">
        <v>0</v>
      </c>
      <c r="AU16" s="170">
        <v>0</v>
      </c>
      <c r="AV16" s="170">
        <v>0</v>
      </c>
      <c r="AW16" s="170">
        <v>1.1550000040999999</v>
      </c>
      <c r="AX16" s="170">
        <v>0</v>
      </c>
      <c r="AY16" s="170">
        <v>0</v>
      </c>
      <c r="AZ16" s="170">
        <v>4.4010000012599999</v>
      </c>
      <c r="BA16" s="170">
        <v>0</v>
      </c>
      <c r="BB16" s="170">
        <v>0</v>
      </c>
      <c r="BC16" s="170">
        <v>11.47500000204</v>
      </c>
      <c r="BD16" s="170">
        <v>0</v>
      </c>
      <c r="BE16" s="170">
        <v>0</v>
      </c>
      <c r="BF16" s="170">
        <v>0.22000000283999999</v>
      </c>
      <c r="BG16" s="170">
        <v>1.3750000040000001</v>
      </c>
      <c r="BH16" s="170">
        <v>1.1550000052</v>
      </c>
      <c r="BI16" s="170">
        <v>0</v>
      </c>
      <c r="BJ16" s="170">
        <v>0</v>
      </c>
      <c r="BK16" s="170">
        <v>0</v>
      </c>
      <c r="BL16" s="170">
        <v>0.44000000567999997</v>
      </c>
      <c r="BM16" s="170">
        <v>1.04500000304</v>
      </c>
      <c r="BN16" s="170">
        <v>0</v>
      </c>
      <c r="BO16" s="170">
        <v>0</v>
      </c>
      <c r="BP16" s="126"/>
      <c r="BQ16" s="174">
        <f t="shared" si="0"/>
        <v>1704.111151730001</v>
      </c>
    </row>
    <row r="17" spans="1:69">
      <c r="A17" s="169" t="s">
        <v>99</v>
      </c>
      <c r="B17" s="169" t="s">
        <v>25</v>
      </c>
      <c r="C17" s="169" t="s">
        <v>6</v>
      </c>
      <c r="D17" s="170">
        <v>1</v>
      </c>
      <c r="E17" s="169">
        <v>2035</v>
      </c>
      <c r="F17" s="169" t="s">
        <v>7</v>
      </c>
      <c r="G17" s="170">
        <v>0</v>
      </c>
      <c r="H17" s="170">
        <v>0</v>
      </c>
      <c r="I17" s="170">
        <v>0</v>
      </c>
      <c r="J17" s="170">
        <v>0</v>
      </c>
      <c r="K17" s="170">
        <v>70.838639471920004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16.472740995270001</v>
      </c>
      <c r="S17" s="170">
        <v>0</v>
      </c>
      <c r="T17" s="170">
        <v>0</v>
      </c>
      <c r="U17" s="170">
        <v>949.31630416872099</v>
      </c>
      <c r="V17" s="170">
        <v>0</v>
      </c>
      <c r="W17" s="170">
        <v>16.46454007753</v>
      </c>
      <c r="X17" s="170">
        <v>0</v>
      </c>
      <c r="Y17" s="170">
        <v>10.719016338659999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324.12000062059002</v>
      </c>
      <c r="AF17" s="170">
        <v>306.59999956071999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1.41599999832</v>
      </c>
      <c r="AO17" s="170">
        <v>0</v>
      </c>
      <c r="AP17" s="170">
        <v>0</v>
      </c>
      <c r="AQ17" s="170">
        <v>4.6560000108000104</v>
      </c>
      <c r="AR17" s="170">
        <v>0</v>
      </c>
      <c r="AS17" s="170">
        <v>0</v>
      </c>
      <c r="AT17" s="170">
        <v>0</v>
      </c>
      <c r="AU17" s="170">
        <v>0</v>
      </c>
      <c r="AV17" s="170">
        <v>0</v>
      </c>
      <c r="AW17" s="170">
        <v>0.64000000243999999</v>
      </c>
      <c r="AX17" s="170">
        <v>0</v>
      </c>
      <c r="AY17" s="170">
        <v>0</v>
      </c>
      <c r="AZ17" s="170">
        <v>3.1859999962200001</v>
      </c>
      <c r="BA17" s="170">
        <v>0</v>
      </c>
      <c r="BB17" s="170">
        <v>0</v>
      </c>
      <c r="BC17" s="170">
        <v>9.89400002295001</v>
      </c>
      <c r="BD17" s="170">
        <v>0</v>
      </c>
      <c r="BE17" s="170">
        <v>0</v>
      </c>
      <c r="BF17" s="170">
        <v>9.2000001560000003E-2</v>
      </c>
      <c r="BG17" s="170">
        <v>0.57500001774999998</v>
      </c>
      <c r="BH17" s="170">
        <v>0.80000000785000003</v>
      </c>
      <c r="BI17" s="170">
        <v>0</v>
      </c>
      <c r="BJ17" s="170">
        <v>0</v>
      </c>
      <c r="BK17" s="170">
        <v>0</v>
      </c>
      <c r="BL17" s="170">
        <v>0.18400000312000001</v>
      </c>
      <c r="BM17" s="170">
        <v>0.437000013490001</v>
      </c>
      <c r="BN17" s="170">
        <v>0</v>
      </c>
      <c r="BO17" s="170">
        <v>0</v>
      </c>
      <c r="BP17" s="126"/>
      <c r="BQ17" s="174">
        <f t="shared" si="0"/>
        <v>1716.4112413079113</v>
      </c>
    </row>
    <row r="18" spans="1:69">
      <c r="A18" s="169" t="s">
        <v>99</v>
      </c>
      <c r="B18" s="169" t="s">
        <v>25</v>
      </c>
      <c r="C18" s="169" t="s">
        <v>6</v>
      </c>
      <c r="D18" s="170">
        <v>1</v>
      </c>
      <c r="E18" s="169">
        <v>2036</v>
      </c>
      <c r="F18" s="169" t="s">
        <v>7</v>
      </c>
      <c r="G18" s="170">
        <v>0</v>
      </c>
      <c r="H18" s="170">
        <v>0</v>
      </c>
      <c r="I18" s="170">
        <v>0</v>
      </c>
      <c r="J18" s="170">
        <v>0</v>
      </c>
      <c r="K18" s="170">
        <v>67.540902031689996</v>
      </c>
      <c r="L18" s="170">
        <v>0</v>
      </c>
      <c r="M18" s="170">
        <v>0</v>
      </c>
      <c r="N18" s="170">
        <v>0</v>
      </c>
      <c r="O18" s="170">
        <v>0</v>
      </c>
      <c r="P18" s="170">
        <v>0</v>
      </c>
      <c r="Q18" s="170">
        <v>0</v>
      </c>
      <c r="R18" s="170">
        <v>18.3109757207</v>
      </c>
      <c r="S18" s="170">
        <v>0</v>
      </c>
      <c r="T18" s="170">
        <v>0</v>
      </c>
      <c r="U18" s="170">
        <v>968.11572829148997</v>
      </c>
      <c r="V18" s="170">
        <v>0</v>
      </c>
      <c r="W18" s="170">
        <v>16.464540077030001</v>
      </c>
      <c r="X18" s="170">
        <v>0</v>
      </c>
      <c r="Y18" s="170">
        <v>10.71901634052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325.27164493522002</v>
      </c>
      <c r="AF18" s="170">
        <v>308.48773398178997</v>
      </c>
      <c r="AG18" s="170">
        <v>0</v>
      </c>
      <c r="AH18" s="170">
        <v>0</v>
      </c>
      <c r="AI18" s="170">
        <v>0</v>
      </c>
      <c r="AJ18" s="170">
        <v>0</v>
      </c>
      <c r="AK18" s="170">
        <v>0</v>
      </c>
      <c r="AL18" s="170">
        <v>0</v>
      </c>
      <c r="AM18" s="170">
        <v>0</v>
      </c>
      <c r="AN18" s="170">
        <v>0.92399999972000002</v>
      </c>
      <c r="AO18" s="170">
        <v>0</v>
      </c>
      <c r="AP18" s="170">
        <v>0</v>
      </c>
      <c r="AQ18" s="170">
        <v>3.9120000046399999</v>
      </c>
      <c r="AR18" s="170">
        <v>0</v>
      </c>
      <c r="AS18" s="170">
        <v>0</v>
      </c>
      <c r="AT18" s="170">
        <v>0</v>
      </c>
      <c r="AU18" s="170">
        <v>0</v>
      </c>
      <c r="AV18" s="170">
        <v>0</v>
      </c>
      <c r="AW18" s="170">
        <v>0.30300000329999999</v>
      </c>
      <c r="AX18" s="170">
        <v>0</v>
      </c>
      <c r="AY18" s="170">
        <v>0</v>
      </c>
      <c r="AZ18" s="170">
        <v>2.0789999993700001</v>
      </c>
      <c r="BA18" s="170">
        <v>0</v>
      </c>
      <c r="BB18" s="170">
        <v>0</v>
      </c>
      <c r="BC18" s="170">
        <v>8.3130000098599997</v>
      </c>
      <c r="BD18" s="170">
        <v>0</v>
      </c>
      <c r="BE18" s="170">
        <v>0</v>
      </c>
      <c r="BF18" s="170">
        <v>2.00000062E-2</v>
      </c>
      <c r="BG18" s="170">
        <v>0.12499999924999999</v>
      </c>
      <c r="BH18" s="170">
        <v>0.50499999880000002</v>
      </c>
      <c r="BI18" s="170">
        <v>0</v>
      </c>
      <c r="BJ18" s="170">
        <v>0</v>
      </c>
      <c r="BK18" s="170">
        <v>0</v>
      </c>
      <c r="BL18" s="170">
        <v>4.00000124E-2</v>
      </c>
      <c r="BM18" s="170">
        <v>9.4999999429999996E-2</v>
      </c>
      <c r="BN18" s="170">
        <v>0</v>
      </c>
      <c r="BO18" s="170">
        <v>0</v>
      </c>
      <c r="BP18" s="126"/>
      <c r="BQ18" s="174">
        <f t="shared" si="0"/>
        <v>1731.2265414114099</v>
      </c>
    </row>
    <row r="19" spans="1:69">
      <c r="A19" s="169" t="s">
        <v>99</v>
      </c>
      <c r="B19" s="169" t="s">
        <v>25</v>
      </c>
      <c r="C19" s="169" t="s">
        <v>6</v>
      </c>
      <c r="D19" s="170">
        <v>1</v>
      </c>
      <c r="E19" s="169">
        <v>2037</v>
      </c>
      <c r="F19" s="169" t="s">
        <v>7</v>
      </c>
      <c r="G19" s="170">
        <v>0</v>
      </c>
      <c r="H19" s="170">
        <v>0</v>
      </c>
      <c r="I19" s="170">
        <v>0</v>
      </c>
      <c r="J19" s="170">
        <v>0</v>
      </c>
      <c r="K19" s="170">
        <v>60.797819615990001</v>
      </c>
      <c r="L19" s="170">
        <v>0</v>
      </c>
      <c r="M19" s="170">
        <v>0</v>
      </c>
      <c r="N19" s="170">
        <v>0</v>
      </c>
      <c r="O19" s="170">
        <v>0</v>
      </c>
      <c r="P19" s="170">
        <v>0</v>
      </c>
      <c r="Q19" s="170">
        <v>0</v>
      </c>
      <c r="R19" s="170">
        <v>18.303045548</v>
      </c>
      <c r="S19" s="170">
        <v>0</v>
      </c>
      <c r="T19" s="170">
        <v>0</v>
      </c>
      <c r="U19" s="170">
        <v>949.31630417043004</v>
      </c>
      <c r="V19" s="170">
        <v>0</v>
      </c>
      <c r="W19" s="170">
        <v>16.46454007745</v>
      </c>
      <c r="X19" s="170">
        <v>0</v>
      </c>
      <c r="Y19" s="170">
        <v>10.71901633988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324.12000062304998</v>
      </c>
      <c r="AF19" s="170">
        <v>306.59999955972</v>
      </c>
      <c r="AG19" s="170">
        <v>0</v>
      </c>
      <c r="AH19" s="170">
        <v>0</v>
      </c>
      <c r="AI19" s="170">
        <v>0</v>
      </c>
      <c r="AJ19" s="170">
        <v>0</v>
      </c>
      <c r="AK19" s="170">
        <v>0</v>
      </c>
      <c r="AL19" s="170">
        <v>0</v>
      </c>
      <c r="AM19" s="170">
        <v>0</v>
      </c>
      <c r="AN19" s="170">
        <v>0.51599999988</v>
      </c>
      <c r="AO19" s="170">
        <v>0</v>
      </c>
      <c r="AP19" s="170">
        <v>0</v>
      </c>
      <c r="AQ19" s="170">
        <v>3.1840000076799999</v>
      </c>
      <c r="AR19" s="170">
        <v>0</v>
      </c>
      <c r="AS19" s="170">
        <v>0</v>
      </c>
      <c r="AT19" s="170">
        <v>0</v>
      </c>
      <c r="AU19" s="170">
        <v>0</v>
      </c>
      <c r="AV19" s="170">
        <v>0</v>
      </c>
      <c r="AW19" s="170">
        <v>0.11000000118</v>
      </c>
      <c r="AX19" s="170">
        <v>0</v>
      </c>
      <c r="AY19" s="170">
        <v>0</v>
      </c>
      <c r="AZ19" s="170">
        <v>1.16099999973</v>
      </c>
      <c r="BA19" s="170">
        <v>0</v>
      </c>
      <c r="BB19" s="170">
        <v>0</v>
      </c>
      <c r="BC19" s="170">
        <v>6.7660000163200102</v>
      </c>
      <c r="BD19" s="170">
        <v>0</v>
      </c>
      <c r="BE19" s="170">
        <v>0</v>
      </c>
      <c r="BF19" s="170">
        <v>0</v>
      </c>
      <c r="BG19" s="170">
        <v>0</v>
      </c>
      <c r="BH19" s="170">
        <v>0.27500000115000001</v>
      </c>
      <c r="BI19" s="170">
        <v>0</v>
      </c>
      <c r="BJ19" s="170">
        <v>0</v>
      </c>
      <c r="BK19" s="170">
        <v>0</v>
      </c>
      <c r="BL19" s="170">
        <v>0</v>
      </c>
      <c r="BM19" s="170">
        <v>0</v>
      </c>
      <c r="BN19" s="170">
        <v>0</v>
      </c>
      <c r="BO19" s="170">
        <v>0</v>
      </c>
      <c r="BP19" s="126"/>
      <c r="BQ19" s="174">
        <f t="shared" si="0"/>
        <v>1698.3327259604598</v>
      </c>
    </row>
    <row r="20" spans="1:69">
      <c r="A20" s="169" t="s">
        <v>99</v>
      </c>
      <c r="B20" s="169" t="s">
        <v>25</v>
      </c>
      <c r="C20" s="169" t="s">
        <v>6</v>
      </c>
      <c r="D20" s="170">
        <v>1</v>
      </c>
      <c r="E20" s="169">
        <v>2038</v>
      </c>
      <c r="F20" s="169" t="s">
        <v>7</v>
      </c>
      <c r="G20" s="170">
        <v>0</v>
      </c>
      <c r="H20" s="170">
        <v>0</v>
      </c>
      <c r="I20" s="170">
        <v>0</v>
      </c>
      <c r="J20" s="170">
        <v>0</v>
      </c>
      <c r="K20" s="170">
        <v>59.450199640039997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20.133350090370001</v>
      </c>
      <c r="S20" s="170">
        <v>0</v>
      </c>
      <c r="T20" s="170">
        <v>0</v>
      </c>
      <c r="U20" s="170">
        <v>949.31630417177996</v>
      </c>
      <c r="V20" s="170">
        <v>0</v>
      </c>
      <c r="W20" s="170">
        <v>16.464540076820001</v>
      </c>
      <c r="X20" s="170">
        <v>0</v>
      </c>
      <c r="Y20" s="170">
        <v>10.71901633976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324.12000062133001</v>
      </c>
      <c r="AF20" s="170">
        <v>306.59999956089001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0.82500000120000005</v>
      </c>
      <c r="AO20" s="170">
        <v>0</v>
      </c>
      <c r="AP20" s="170">
        <v>0</v>
      </c>
      <c r="AQ20" s="170">
        <v>2.4880000072800001</v>
      </c>
      <c r="AR20" s="170">
        <v>0</v>
      </c>
      <c r="AS20" s="170">
        <v>0</v>
      </c>
      <c r="AT20" s="170">
        <v>0</v>
      </c>
      <c r="AU20" s="170">
        <v>0</v>
      </c>
      <c r="AV20" s="170">
        <v>0</v>
      </c>
      <c r="AW20" s="170">
        <v>2.299999975E-2</v>
      </c>
      <c r="AX20" s="170">
        <v>0</v>
      </c>
      <c r="AY20" s="170">
        <v>0</v>
      </c>
      <c r="AZ20" s="170">
        <v>0.49500000072</v>
      </c>
      <c r="BA20" s="170">
        <v>0</v>
      </c>
      <c r="BB20" s="170">
        <v>0</v>
      </c>
      <c r="BC20" s="170">
        <v>5.2870000154699897</v>
      </c>
      <c r="BD20" s="170">
        <v>0</v>
      </c>
      <c r="BE20" s="170">
        <v>0</v>
      </c>
      <c r="BF20" s="170">
        <v>0</v>
      </c>
      <c r="BG20" s="170">
        <v>0</v>
      </c>
      <c r="BH20" s="170">
        <v>0.11500000589999999</v>
      </c>
      <c r="BI20" s="170">
        <v>0</v>
      </c>
      <c r="BJ20" s="170">
        <v>0</v>
      </c>
      <c r="BK20" s="170">
        <v>0</v>
      </c>
      <c r="BL20" s="170">
        <v>0</v>
      </c>
      <c r="BM20" s="170">
        <v>0</v>
      </c>
      <c r="BN20" s="170">
        <v>0</v>
      </c>
      <c r="BO20" s="170">
        <v>0</v>
      </c>
      <c r="BP20" s="126"/>
      <c r="BQ20" s="174">
        <f t="shared" si="0"/>
        <v>1696.0364105313099</v>
      </c>
    </row>
    <row r="21" spans="1:69">
      <c r="A21" s="169" t="s">
        <v>99</v>
      </c>
      <c r="B21" s="169" t="s">
        <v>25</v>
      </c>
      <c r="C21" s="169" t="s">
        <v>6</v>
      </c>
      <c r="D21" s="170">
        <v>1</v>
      </c>
      <c r="E21" s="169">
        <v>2039</v>
      </c>
      <c r="F21" s="169" t="s">
        <v>7</v>
      </c>
      <c r="G21" s="170">
        <v>0</v>
      </c>
      <c r="H21" s="170">
        <v>0</v>
      </c>
      <c r="I21" s="170">
        <v>0</v>
      </c>
      <c r="J21" s="170">
        <v>0</v>
      </c>
      <c r="K21" s="170">
        <v>57.256327151800001</v>
      </c>
      <c r="L21" s="170">
        <v>0</v>
      </c>
      <c r="M21" s="170">
        <v>0</v>
      </c>
      <c r="N21" s="170">
        <v>0</v>
      </c>
      <c r="O21" s="170">
        <v>0</v>
      </c>
      <c r="P21" s="170">
        <v>0</v>
      </c>
      <c r="Q21" s="170">
        <v>0</v>
      </c>
      <c r="R21" s="170">
        <v>20.13335009455</v>
      </c>
      <c r="S21" s="170">
        <v>0</v>
      </c>
      <c r="T21" s="170">
        <v>0</v>
      </c>
      <c r="U21" s="170">
        <v>949.31630417223005</v>
      </c>
      <c r="V21" s="170">
        <v>0</v>
      </c>
      <c r="W21" s="170">
        <v>16.464540078030002</v>
      </c>
      <c r="X21" s="170">
        <v>12.66357764044</v>
      </c>
      <c r="Y21" s="170">
        <v>10.71901633982</v>
      </c>
      <c r="Z21" s="170">
        <v>0</v>
      </c>
      <c r="AA21" s="170">
        <v>0</v>
      </c>
      <c r="AB21" s="170">
        <v>0</v>
      </c>
      <c r="AC21" s="170">
        <v>0</v>
      </c>
      <c r="AD21" s="170">
        <v>0</v>
      </c>
      <c r="AE21" s="170">
        <v>324.12000062003</v>
      </c>
      <c r="AF21" s="170">
        <v>306.59999956156003</v>
      </c>
      <c r="AG21" s="170">
        <v>0</v>
      </c>
      <c r="AH21" s="170">
        <v>0</v>
      </c>
      <c r="AI21" s="170">
        <v>0</v>
      </c>
      <c r="AJ21" s="170">
        <v>0</v>
      </c>
      <c r="AK21" s="170">
        <v>0</v>
      </c>
      <c r="AL21" s="170">
        <v>0</v>
      </c>
      <c r="AM21" s="170">
        <v>0</v>
      </c>
      <c r="AN21" s="170">
        <v>0.19500000719999999</v>
      </c>
      <c r="AO21" s="170">
        <v>0</v>
      </c>
      <c r="AP21" s="170">
        <v>0</v>
      </c>
      <c r="AQ21" s="170">
        <v>1.8479999976000001</v>
      </c>
      <c r="AR21" s="170">
        <v>0</v>
      </c>
      <c r="AS21" s="170">
        <v>0</v>
      </c>
      <c r="AT21" s="170">
        <v>0</v>
      </c>
      <c r="AU21" s="170">
        <v>0</v>
      </c>
      <c r="AV21" s="170">
        <v>0</v>
      </c>
      <c r="AW21" s="170">
        <v>0</v>
      </c>
      <c r="AX21" s="170">
        <v>0</v>
      </c>
      <c r="AY21" s="170">
        <v>0</v>
      </c>
      <c r="AZ21" s="170">
        <v>0.11700000432</v>
      </c>
      <c r="BA21" s="170">
        <v>0</v>
      </c>
      <c r="BB21" s="170">
        <v>0</v>
      </c>
      <c r="BC21" s="170">
        <v>3.9269999949000001</v>
      </c>
      <c r="BD21" s="170">
        <v>0</v>
      </c>
      <c r="BE21" s="170">
        <v>0</v>
      </c>
      <c r="BF21" s="170">
        <v>0</v>
      </c>
      <c r="BG21" s="170">
        <v>0</v>
      </c>
      <c r="BH21" s="170">
        <v>2.5000003749999999E-2</v>
      </c>
      <c r="BI21" s="170">
        <v>0</v>
      </c>
      <c r="BJ21" s="170">
        <v>0</v>
      </c>
      <c r="BK21" s="170">
        <v>0</v>
      </c>
      <c r="BL21" s="170">
        <v>0</v>
      </c>
      <c r="BM21" s="170">
        <v>0</v>
      </c>
      <c r="BN21" s="170">
        <v>0</v>
      </c>
      <c r="BO21" s="170">
        <v>0</v>
      </c>
      <c r="BP21" s="126"/>
      <c r="BQ21" s="174">
        <f t="shared" si="0"/>
        <v>1703.3851156662299</v>
      </c>
    </row>
    <row r="22" spans="1:69">
      <c r="A22" s="169" t="s">
        <v>99</v>
      </c>
      <c r="B22" s="169" t="s">
        <v>25</v>
      </c>
      <c r="C22" s="169" t="s">
        <v>6</v>
      </c>
      <c r="D22" s="170">
        <v>1</v>
      </c>
      <c r="E22" s="169">
        <v>2040</v>
      </c>
      <c r="F22" s="169" t="s">
        <v>7</v>
      </c>
      <c r="G22" s="170">
        <v>0</v>
      </c>
      <c r="H22" s="170">
        <v>0</v>
      </c>
      <c r="I22" s="170">
        <v>0</v>
      </c>
      <c r="J22" s="170">
        <v>0</v>
      </c>
      <c r="K22" s="170">
        <v>66.222783156790001</v>
      </c>
      <c r="L22" s="170">
        <v>0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70">
        <v>21.973171237919999</v>
      </c>
      <c r="S22" s="170">
        <v>0</v>
      </c>
      <c r="T22" s="170">
        <v>0</v>
      </c>
      <c r="U22" s="170">
        <v>968.11572829274996</v>
      </c>
      <c r="V22" s="170">
        <v>0</v>
      </c>
      <c r="W22" s="170">
        <v>16.464540078159999</v>
      </c>
      <c r="X22" s="170">
        <v>12.663577639350001</v>
      </c>
      <c r="Y22" s="170">
        <v>10.71901633902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325.27164493471003</v>
      </c>
      <c r="AF22" s="170">
        <v>308.48773398140003</v>
      </c>
      <c r="AG22" s="170">
        <v>0</v>
      </c>
      <c r="AH22" s="170">
        <v>0</v>
      </c>
      <c r="AI22" s="170">
        <v>0</v>
      </c>
      <c r="AJ22" s="170">
        <v>0</v>
      </c>
      <c r="AK22" s="170">
        <v>0</v>
      </c>
      <c r="AL22" s="170">
        <v>0</v>
      </c>
      <c r="AM22" s="170">
        <v>0</v>
      </c>
      <c r="AN22" s="170">
        <v>0</v>
      </c>
      <c r="AO22" s="170">
        <v>0</v>
      </c>
      <c r="AP22" s="170">
        <v>0</v>
      </c>
      <c r="AQ22" s="170">
        <v>1.28000001256</v>
      </c>
      <c r="AR22" s="170">
        <v>0</v>
      </c>
      <c r="AS22" s="170">
        <v>0</v>
      </c>
      <c r="AT22" s="170">
        <v>0</v>
      </c>
      <c r="AU22" s="170">
        <v>0</v>
      </c>
      <c r="AV22" s="170">
        <v>0</v>
      </c>
      <c r="AW22" s="170">
        <v>0</v>
      </c>
      <c r="AX22" s="170">
        <v>0</v>
      </c>
      <c r="AY22" s="170">
        <v>0</v>
      </c>
      <c r="AZ22" s="170">
        <v>0</v>
      </c>
      <c r="BA22" s="170">
        <v>0</v>
      </c>
      <c r="BB22" s="170">
        <v>0</v>
      </c>
      <c r="BC22" s="170">
        <v>2.7200000266900002</v>
      </c>
      <c r="BD22" s="170">
        <v>0</v>
      </c>
      <c r="BE22" s="170">
        <v>0</v>
      </c>
      <c r="BF22" s="170">
        <v>0</v>
      </c>
      <c r="BG22" s="170">
        <v>0</v>
      </c>
      <c r="BH22" s="170">
        <v>0</v>
      </c>
      <c r="BI22" s="170">
        <v>0</v>
      </c>
      <c r="BJ22" s="170">
        <v>0</v>
      </c>
      <c r="BK22" s="170">
        <v>0</v>
      </c>
      <c r="BL22" s="170">
        <v>0</v>
      </c>
      <c r="BM22" s="170">
        <v>0</v>
      </c>
      <c r="BN22" s="170">
        <v>0</v>
      </c>
      <c r="BO22" s="170">
        <v>0</v>
      </c>
      <c r="BP22" s="126"/>
      <c r="BQ22" s="174">
        <f t="shared" si="0"/>
        <v>1733.9181956993505</v>
      </c>
    </row>
    <row r="23" spans="1:69">
      <c r="A23" s="169" t="s">
        <v>99</v>
      </c>
      <c r="B23" s="169" t="s">
        <v>25</v>
      </c>
      <c r="C23" s="169" t="s">
        <v>6</v>
      </c>
      <c r="D23" s="170">
        <v>1</v>
      </c>
      <c r="E23" s="169">
        <v>2041</v>
      </c>
      <c r="F23" s="169" t="s">
        <v>7</v>
      </c>
      <c r="G23" s="170">
        <v>0</v>
      </c>
      <c r="H23" s="170">
        <v>0</v>
      </c>
      <c r="I23" s="170">
        <v>0</v>
      </c>
      <c r="J23" s="170">
        <v>0</v>
      </c>
      <c r="K23" s="170">
        <v>67.717258156789995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21.963654231</v>
      </c>
      <c r="S23" s="170">
        <v>0</v>
      </c>
      <c r="T23" s="170">
        <v>0</v>
      </c>
      <c r="U23" s="170">
        <v>949.31630417286101</v>
      </c>
      <c r="V23" s="170">
        <v>0</v>
      </c>
      <c r="W23" s="170">
        <v>16.464540077220001</v>
      </c>
      <c r="X23" s="170">
        <v>12.663577640530001</v>
      </c>
      <c r="Y23" s="170">
        <v>10.71901633891</v>
      </c>
      <c r="Z23" s="170">
        <v>0</v>
      </c>
      <c r="AA23" s="170">
        <v>0</v>
      </c>
      <c r="AB23" s="170">
        <v>0</v>
      </c>
      <c r="AC23" s="170">
        <v>4.54150780298</v>
      </c>
      <c r="AD23" s="170">
        <v>0</v>
      </c>
      <c r="AE23" s="170">
        <v>324.12000062090999</v>
      </c>
      <c r="AF23" s="170">
        <v>306.59999956079002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0.80800000407999995</v>
      </c>
      <c r="AR23" s="170">
        <v>0</v>
      </c>
      <c r="AS23" s="170">
        <v>0</v>
      </c>
      <c r="AT23" s="170">
        <v>0</v>
      </c>
      <c r="AU23" s="170">
        <v>0</v>
      </c>
      <c r="AV23" s="170">
        <v>0</v>
      </c>
      <c r="AW23" s="170">
        <v>0</v>
      </c>
      <c r="AX23" s="170">
        <v>0</v>
      </c>
      <c r="AY23" s="170">
        <v>0</v>
      </c>
      <c r="AZ23" s="170">
        <v>0</v>
      </c>
      <c r="BA23" s="170">
        <v>0</v>
      </c>
      <c r="BB23" s="170">
        <v>0</v>
      </c>
      <c r="BC23" s="170">
        <v>1.7170000086699999</v>
      </c>
      <c r="BD23" s="170">
        <v>0</v>
      </c>
      <c r="BE23" s="170">
        <v>0</v>
      </c>
      <c r="BF23" s="170">
        <v>0</v>
      </c>
      <c r="BG23" s="170">
        <v>0</v>
      </c>
      <c r="BH23" s="170">
        <v>0</v>
      </c>
      <c r="BI23" s="170">
        <v>0</v>
      </c>
      <c r="BJ23" s="170">
        <v>0</v>
      </c>
      <c r="BK23" s="170">
        <v>0</v>
      </c>
      <c r="BL23" s="170">
        <v>0</v>
      </c>
      <c r="BM23" s="170">
        <v>0</v>
      </c>
      <c r="BN23" s="170">
        <v>0</v>
      </c>
      <c r="BO23" s="170">
        <v>0</v>
      </c>
      <c r="BP23" s="126"/>
      <c r="BQ23" s="174">
        <f t="shared" si="0"/>
        <v>1716.6308586147409</v>
      </c>
    </row>
    <row r="24" spans="1:69">
      <c r="A24" s="169" t="s">
        <v>99</v>
      </c>
      <c r="B24" s="169" t="s">
        <v>25</v>
      </c>
      <c r="C24" s="169" t="s">
        <v>6</v>
      </c>
      <c r="D24" s="170">
        <v>1</v>
      </c>
      <c r="E24" s="169">
        <v>2042</v>
      </c>
      <c r="F24" s="169" t="s">
        <v>7</v>
      </c>
      <c r="G24" s="170">
        <v>0</v>
      </c>
      <c r="H24" s="170">
        <v>0</v>
      </c>
      <c r="I24" s="170">
        <v>0</v>
      </c>
      <c r="J24" s="170">
        <v>0</v>
      </c>
      <c r="K24" s="170">
        <v>58.174877151840001</v>
      </c>
      <c r="L24" s="170">
        <v>0</v>
      </c>
      <c r="M24" s="170">
        <v>0</v>
      </c>
      <c r="N24" s="170">
        <v>0</v>
      </c>
      <c r="O24" s="170">
        <v>0</v>
      </c>
      <c r="P24" s="170">
        <v>0</v>
      </c>
      <c r="Q24" s="170">
        <v>0</v>
      </c>
      <c r="R24" s="170">
        <v>23.793958735690001</v>
      </c>
      <c r="S24" s="170">
        <v>0</v>
      </c>
      <c r="T24" s="170">
        <v>0</v>
      </c>
      <c r="U24" s="170">
        <v>949.31630417438998</v>
      </c>
      <c r="V24" s="170">
        <v>0</v>
      </c>
      <c r="W24" s="170">
        <v>16.464540076940001</v>
      </c>
      <c r="X24" s="170">
        <v>12.663577639990001</v>
      </c>
      <c r="Y24" s="170">
        <v>10.71901633927</v>
      </c>
      <c r="Z24" s="170">
        <v>0</v>
      </c>
      <c r="AA24" s="170">
        <v>0</v>
      </c>
      <c r="AB24" s="170">
        <v>0</v>
      </c>
      <c r="AC24" s="170">
        <v>4.5415078035200001</v>
      </c>
      <c r="AD24" s="170">
        <v>0</v>
      </c>
      <c r="AE24" s="170">
        <v>324.12000062129999</v>
      </c>
      <c r="AF24" s="170">
        <v>306.59999956119998</v>
      </c>
      <c r="AG24" s="170">
        <v>0</v>
      </c>
      <c r="AH24" s="170">
        <v>0</v>
      </c>
      <c r="AI24" s="170">
        <v>0</v>
      </c>
      <c r="AJ24" s="170">
        <v>0</v>
      </c>
      <c r="AK24" s="170">
        <v>0</v>
      </c>
      <c r="AL24" s="170">
        <v>0</v>
      </c>
      <c r="AM24" s="170">
        <v>0</v>
      </c>
      <c r="AN24" s="170">
        <v>0</v>
      </c>
      <c r="AO24" s="170">
        <v>0</v>
      </c>
      <c r="AP24" s="170">
        <v>0</v>
      </c>
      <c r="AQ24" s="170">
        <v>0.44000001472</v>
      </c>
      <c r="AR24" s="170">
        <v>0</v>
      </c>
      <c r="AS24" s="170">
        <v>0</v>
      </c>
      <c r="AT24" s="170">
        <v>0</v>
      </c>
      <c r="AU24" s="170">
        <v>0</v>
      </c>
      <c r="AV24" s="170">
        <v>0</v>
      </c>
      <c r="AW24" s="170">
        <v>0</v>
      </c>
      <c r="AX24" s="170">
        <v>0</v>
      </c>
      <c r="AY24" s="170">
        <v>0</v>
      </c>
      <c r="AZ24" s="170">
        <v>0</v>
      </c>
      <c r="BA24" s="170">
        <v>0</v>
      </c>
      <c r="BB24" s="170">
        <v>0</v>
      </c>
      <c r="BC24" s="170">
        <v>0.93500003127999998</v>
      </c>
      <c r="BD24" s="170">
        <v>0</v>
      </c>
      <c r="BE24" s="170">
        <v>0</v>
      </c>
      <c r="BF24" s="170">
        <v>0</v>
      </c>
      <c r="BG24" s="170">
        <v>0</v>
      </c>
      <c r="BH24" s="170">
        <v>0</v>
      </c>
      <c r="BI24" s="170">
        <v>0</v>
      </c>
      <c r="BJ24" s="170">
        <v>0</v>
      </c>
      <c r="BK24" s="170">
        <v>0</v>
      </c>
      <c r="BL24" s="170">
        <v>0</v>
      </c>
      <c r="BM24" s="170">
        <v>0</v>
      </c>
      <c r="BN24" s="170">
        <v>0</v>
      </c>
      <c r="BO24" s="170">
        <v>0</v>
      </c>
      <c r="BP24" s="126"/>
      <c r="BQ24" s="174">
        <f t="shared" si="0"/>
        <v>1707.7687821501399</v>
      </c>
    </row>
    <row r="25" spans="1:69">
      <c r="A25" s="169" t="s">
        <v>99</v>
      </c>
      <c r="B25" s="169" t="s">
        <v>25</v>
      </c>
      <c r="C25" s="169" t="s">
        <v>6</v>
      </c>
      <c r="D25" s="170">
        <v>1</v>
      </c>
      <c r="E25" s="169">
        <v>2043</v>
      </c>
      <c r="F25" s="169" t="s">
        <v>7</v>
      </c>
      <c r="G25" s="170">
        <v>0</v>
      </c>
      <c r="H25" s="170">
        <v>0</v>
      </c>
      <c r="I25" s="170">
        <v>0</v>
      </c>
      <c r="J25" s="170">
        <v>0</v>
      </c>
      <c r="K25" s="170">
        <v>50.575967103849997</v>
      </c>
      <c r="L25" s="170">
        <v>0</v>
      </c>
      <c r="M25" s="170">
        <v>0</v>
      </c>
      <c r="N25" s="170">
        <v>0</v>
      </c>
      <c r="O25" s="170">
        <v>0</v>
      </c>
      <c r="P25" s="170">
        <v>0</v>
      </c>
      <c r="Q25" s="170">
        <v>0</v>
      </c>
      <c r="R25" s="170">
        <v>25.624263272299999</v>
      </c>
      <c r="S25" s="170">
        <v>0</v>
      </c>
      <c r="T25" s="170">
        <v>0</v>
      </c>
      <c r="U25" s="170">
        <v>949.31630417556005</v>
      </c>
      <c r="V25" s="170">
        <v>0</v>
      </c>
      <c r="W25" s="170">
        <v>16.464540078639999</v>
      </c>
      <c r="X25" s="170">
        <v>12.663577639470001</v>
      </c>
      <c r="Y25" s="170">
        <v>10.71901633879</v>
      </c>
      <c r="Z25" s="170">
        <v>0</v>
      </c>
      <c r="AA25" s="170">
        <v>0</v>
      </c>
      <c r="AB25" s="170">
        <v>0</v>
      </c>
      <c r="AC25" s="170">
        <v>4.54150780318</v>
      </c>
      <c r="AD25" s="170">
        <v>0</v>
      </c>
      <c r="AE25" s="170">
        <v>324.12000062211001</v>
      </c>
      <c r="AF25" s="170">
        <v>306.59999955965998</v>
      </c>
      <c r="AG25" s="170">
        <v>0</v>
      </c>
      <c r="AH25" s="170">
        <v>0</v>
      </c>
      <c r="AI25" s="170">
        <v>0</v>
      </c>
      <c r="AJ25" s="170">
        <v>0</v>
      </c>
      <c r="AK25" s="170">
        <v>0</v>
      </c>
      <c r="AL25" s="170">
        <v>0</v>
      </c>
      <c r="AM25" s="170">
        <v>0</v>
      </c>
      <c r="AN25" s="170">
        <v>0</v>
      </c>
      <c r="AO25" s="170">
        <v>0</v>
      </c>
      <c r="AP25" s="170">
        <v>0</v>
      </c>
      <c r="AQ25" s="170">
        <v>0.18399999744000001</v>
      </c>
      <c r="AR25" s="170">
        <v>0</v>
      </c>
      <c r="AS25" s="170">
        <v>0</v>
      </c>
      <c r="AT25" s="170">
        <v>0</v>
      </c>
      <c r="AU25" s="170">
        <v>0</v>
      </c>
      <c r="AV25" s="170">
        <v>0</v>
      </c>
      <c r="AW25" s="170">
        <v>0</v>
      </c>
      <c r="AX25" s="170">
        <v>0</v>
      </c>
      <c r="AY25" s="170">
        <v>0</v>
      </c>
      <c r="AZ25" s="170">
        <v>0</v>
      </c>
      <c r="BA25" s="170">
        <v>0</v>
      </c>
      <c r="BB25" s="170">
        <v>0</v>
      </c>
      <c r="BC25" s="170">
        <v>0.39099999456000001</v>
      </c>
      <c r="BD25" s="170">
        <v>0</v>
      </c>
      <c r="BE25" s="170">
        <v>0</v>
      </c>
      <c r="BF25" s="170">
        <v>0</v>
      </c>
      <c r="BG25" s="170">
        <v>0</v>
      </c>
      <c r="BH25" s="170">
        <v>0</v>
      </c>
      <c r="BI25" s="170">
        <v>0</v>
      </c>
      <c r="BJ25" s="170">
        <v>0</v>
      </c>
      <c r="BK25" s="170">
        <v>0</v>
      </c>
      <c r="BL25" s="170">
        <v>0</v>
      </c>
      <c r="BM25" s="170">
        <v>0</v>
      </c>
      <c r="BN25" s="170">
        <v>0</v>
      </c>
      <c r="BO25" s="170">
        <v>0</v>
      </c>
      <c r="BP25" s="126"/>
      <c r="BQ25" s="174">
        <f t="shared" si="0"/>
        <v>1701.2001765855598</v>
      </c>
    </row>
    <row r="26" spans="1:69">
      <c r="A26" s="169" t="s">
        <v>99</v>
      </c>
      <c r="B26" s="169" t="s">
        <v>25</v>
      </c>
      <c r="C26" s="169" t="s">
        <v>6</v>
      </c>
      <c r="D26" s="170">
        <v>1</v>
      </c>
      <c r="E26" s="169">
        <v>2044</v>
      </c>
      <c r="F26" s="169" t="s">
        <v>7</v>
      </c>
      <c r="G26" s="170">
        <v>0</v>
      </c>
      <c r="H26" s="170">
        <v>0</v>
      </c>
      <c r="I26" s="170">
        <v>0</v>
      </c>
      <c r="J26" s="170">
        <v>0</v>
      </c>
      <c r="K26" s="170">
        <v>48.004300070109998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25.635366403639999</v>
      </c>
      <c r="S26" s="170">
        <v>0</v>
      </c>
      <c r="T26" s="170">
        <v>0</v>
      </c>
      <c r="U26" s="170">
        <v>968.11572829311001</v>
      </c>
      <c r="V26" s="170">
        <v>0</v>
      </c>
      <c r="W26" s="170">
        <v>16.464540077950002</v>
      </c>
      <c r="X26" s="170">
        <v>12.663577639370001</v>
      </c>
      <c r="Y26" s="170">
        <v>10.719016338659999</v>
      </c>
      <c r="Z26" s="170">
        <v>0</v>
      </c>
      <c r="AA26" s="170">
        <v>0</v>
      </c>
      <c r="AB26" s="170">
        <v>0</v>
      </c>
      <c r="AC26" s="170">
        <v>4.5415078048600002</v>
      </c>
      <c r="AD26" s="170">
        <v>0</v>
      </c>
      <c r="AE26" s="170">
        <v>325.27164493408998</v>
      </c>
      <c r="AF26" s="170">
        <v>308.48773398115998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4.0000011279999997E-2</v>
      </c>
      <c r="AR26" s="170">
        <v>0</v>
      </c>
      <c r="AS26" s="170">
        <v>0</v>
      </c>
      <c r="AT26" s="170">
        <v>0</v>
      </c>
      <c r="AU26" s="170">
        <v>0</v>
      </c>
      <c r="AV26" s="170">
        <v>0</v>
      </c>
      <c r="AW26" s="170">
        <v>0</v>
      </c>
      <c r="AX26" s="170">
        <v>0</v>
      </c>
      <c r="AY26" s="170">
        <v>0</v>
      </c>
      <c r="AZ26" s="170">
        <v>0</v>
      </c>
      <c r="BA26" s="170">
        <v>0</v>
      </c>
      <c r="BB26" s="170">
        <v>0</v>
      </c>
      <c r="BC26" s="170">
        <v>8.5000023970000005E-2</v>
      </c>
      <c r="BD26" s="170">
        <v>0</v>
      </c>
      <c r="BE26" s="170">
        <v>0</v>
      </c>
      <c r="BF26" s="170">
        <v>0</v>
      </c>
      <c r="BG26" s="170">
        <v>0</v>
      </c>
      <c r="BH26" s="170">
        <v>0</v>
      </c>
      <c r="BI26" s="170">
        <v>0</v>
      </c>
      <c r="BJ26" s="170">
        <v>0</v>
      </c>
      <c r="BK26" s="170">
        <v>0</v>
      </c>
      <c r="BL26" s="170">
        <v>0</v>
      </c>
      <c r="BM26" s="170">
        <v>0</v>
      </c>
      <c r="BN26" s="170">
        <v>0</v>
      </c>
      <c r="BO26" s="170">
        <v>0</v>
      </c>
      <c r="BP26" s="126"/>
      <c r="BQ26" s="174">
        <f t="shared" si="0"/>
        <v>1720.0284155781999</v>
      </c>
    </row>
    <row r="27" spans="1:69">
      <c r="A27" s="169" t="s">
        <v>99</v>
      </c>
      <c r="B27" s="169" t="s">
        <v>25</v>
      </c>
      <c r="C27" s="169" t="s">
        <v>6</v>
      </c>
      <c r="D27" s="170">
        <v>1</v>
      </c>
      <c r="E27" s="169">
        <v>2045</v>
      </c>
      <c r="F27" s="169" t="s">
        <v>7</v>
      </c>
      <c r="G27" s="170">
        <v>0</v>
      </c>
      <c r="H27" s="170">
        <v>0</v>
      </c>
      <c r="I27" s="170">
        <v>0</v>
      </c>
      <c r="J27" s="170">
        <v>0</v>
      </c>
      <c r="K27" s="170">
        <v>36.226970716810001</v>
      </c>
      <c r="L27" s="170">
        <v>0</v>
      </c>
      <c r="M27" s="170">
        <v>0</v>
      </c>
      <c r="N27" s="170">
        <v>0</v>
      </c>
      <c r="O27" s="170">
        <v>0</v>
      </c>
      <c r="P27" s="170">
        <v>0</v>
      </c>
      <c r="Q27" s="170">
        <v>0</v>
      </c>
      <c r="R27" s="170">
        <v>27.454568257350001</v>
      </c>
      <c r="S27" s="170">
        <v>0</v>
      </c>
      <c r="T27" s="170">
        <v>0</v>
      </c>
      <c r="U27" s="170">
        <v>949.31630417051997</v>
      </c>
      <c r="V27" s="170">
        <v>0</v>
      </c>
      <c r="W27" s="170">
        <v>16.464540076799999</v>
      </c>
      <c r="X27" s="170">
        <v>12.663577639150001</v>
      </c>
      <c r="Y27" s="170">
        <v>10.71901634038</v>
      </c>
      <c r="Z27" s="170">
        <v>0</v>
      </c>
      <c r="AA27" s="170">
        <v>0</v>
      </c>
      <c r="AB27" s="170">
        <v>0</v>
      </c>
      <c r="AC27" s="170">
        <v>4.5415078048100002</v>
      </c>
      <c r="AD27" s="170">
        <v>0</v>
      </c>
      <c r="AE27" s="170">
        <v>324.12000061984003</v>
      </c>
      <c r="AF27" s="170">
        <v>306.59999956092003</v>
      </c>
      <c r="AG27" s="170">
        <v>0</v>
      </c>
      <c r="AH27" s="170">
        <v>0</v>
      </c>
      <c r="AI27" s="170">
        <v>0</v>
      </c>
      <c r="AJ27" s="170">
        <v>0</v>
      </c>
      <c r="AK27" s="170">
        <v>0</v>
      </c>
      <c r="AL27" s="170">
        <v>0</v>
      </c>
      <c r="AM27" s="170">
        <v>0</v>
      </c>
      <c r="AN27" s="170">
        <v>0</v>
      </c>
      <c r="AO27" s="170">
        <v>0</v>
      </c>
      <c r="AP27" s="170">
        <v>0</v>
      </c>
      <c r="AQ27" s="170">
        <v>0</v>
      </c>
      <c r="AR27" s="170">
        <v>0</v>
      </c>
      <c r="AS27" s="170">
        <v>0</v>
      </c>
      <c r="AT27" s="170">
        <v>0</v>
      </c>
      <c r="AU27" s="170">
        <v>0</v>
      </c>
      <c r="AV27" s="170">
        <v>0</v>
      </c>
      <c r="AW27" s="170">
        <v>0</v>
      </c>
      <c r="AX27" s="170">
        <v>0</v>
      </c>
      <c r="AY27" s="170">
        <v>0</v>
      </c>
      <c r="AZ27" s="170">
        <v>0</v>
      </c>
      <c r="BA27" s="170">
        <v>0</v>
      </c>
      <c r="BB27" s="170">
        <v>0</v>
      </c>
      <c r="BC27" s="170">
        <v>0</v>
      </c>
      <c r="BD27" s="170">
        <v>0</v>
      </c>
      <c r="BE27" s="170">
        <v>0</v>
      </c>
      <c r="BF27" s="170">
        <v>0</v>
      </c>
      <c r="BG27" s="170">
        <v>0</v>
      </c>
      <c r="BH27" s="170">
        <v>0</v>
      </c>
      <c r="BI27" s="170">
        <v>0</v>
      </c>
      <c r="BJ27" s="170">
        <v>0</v>
      </c>
      <c r="BK27" s="170">
        <v>0</v>
      </c>
      <c r="BL27" s="170">
        <v>0</v>
      </c>
      <c r="BM27" s="170">
        <v>0</v>
      </c>
      <c r="BN27" s="170">
        <v>0</v>
      </c>
      <c r="BO27" s="170">
        <v>0</v>
      </c>
      <c r="BP27" s="126"/>
      <c r="BQ27" s="174">
        <f t="shared" si="0"/>
        <v>1688.1064851865799</v>
      </c>
    </row>
    <row r="28" spans="1:69">
      <c r="A28" s="169" t="s">
        <v>99</v>
      </c>
      <c r="B28" s="169" t="s">
        <v>25</v>
      </c>
      <c r="C28" s="169" t="s">
        <v>6</v>
      </c>
      <c r="D28" s="170">
        <v>1</v>
      </c>
      <c r="E28" s="169">
        <v>2046</v>
      </c>
      <c r="F28" s="169" t="s">
        <v>7</v>
      </c>
      <c r="G28" s="170">
        <v>0</v>
      </c>
      <c r="H28" s="170">
        <v>0</v>
      </c>
      <c r="I28" s="170">
        <v>0</v>
      </c>
      <c r="J28" s="170">
        <v>0</v>
      </c>
      <c r="K28" s="170">
        <v>35.790098658970003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29.284872824480001</v>
      </c>
      <c r="S28" s="170">
        <v>0</v>
      </c>
      <c r="T28" s="170">
        <v>0</v>
      </c>
      <c r="U28" s="170">
        <v>949.31630416827102</v>
      </c>
      <c r="V28" s="170">
        <v>0</v>
      </c>
      <c r="W28" s="170">
        <v>16.464540078180001</v>
      </c>
      <c r="X28" s="170">
        <v>12.66357763866</v>
      </c>
      <c r="Y28" s="170">
        <v>10.71901633985</v>
      </c>
      <c r="Z28" s="170">
        <v>0</v>
      </c>
      <c r="AA28" s="170">
        <v>0</v>
      </c>
      <c r="AB28" s="170">
        <v>0</v>
      </c>
      <c r="AC28" s="170">
        <v>4.5415078045200001</v>
      </c>
      <c r="AD28" s="170">
        <v>0</v>
      </c>
      <c r="AE28" s="170">
        <v>324.12000062163003</v>
      </c>
      <c r="AF28" s="170">
        <v>306.59999956130002</v>
      </c>
      <c r="AG28" s="170">
        <v>0</v>
      </c>
      <c r="AH28" s="170">
        <v>0</v>
      </c>
      <c r="AI28" s="170">
        <v>0</v>
      </c>
      <c r="AJ28" s="170">
        <v>0</v>
      </c>
      <c r="AK28" s="170">
        <v>0</v>
      </c>
      <c r="AL28" s="170">
        <v>0</v>
      </c>
      <c r="AM28" s="170">
        <v>0</v>
      </c>
      <c r="AN28" s="170">
        <v>0</v>
      </c>
      <c r="AO28" s="170">
        <v>0</v>
      </c>
      <c r="AP28" s="170">
        <v>0</v>
      </c>
      <c r="AQ28" s="170">
        <v>0</v>
      </c>
      <c r="AR28" s="170">
        <v>0</v>
      </c>
      <c r="AS28" s="170">
        <v>0</v>
      </c>
      <c r="AT28" s="170">
        <v>0</v>
      </c>
      <c r="AU28" s="170">
        <v>0</v>
      </c>
      <c r="AV28" s="170">
        <v>0</v>
      </c>
      <c r="AW28" s="170">
        <v>0</v>
      </c>
      <c r="AX28" s="170">
        <v>0</v>
      </c>
      <c r="AY28" s="170">
        <v>0</v>
      </c>
      <c r="AZ28" s="170">
        <v>0</v>
      </c>
      <c r="BA28" s="170">
        <v>0</v>
      </c>
      <c r="BB28" s="170">
        <v>0</v>
      </c>
      <c r="BC28" s="170">
        <v>0</v>
      </c>
      <c r="BD28" s="170">
        <v>0</v>
      </c>
      <c r="BE28" s="170">
        <v>0</v>
      </c>
      <c r="BF28" s="170">
        <v>0</v>
      </c>
      <c r="BG28" s="170">
        <v>0</v>
      </c>
      <c r="BH28" s="170">
        <v>0</v>
      </c>
      <c r="BI28" s="170">
        <v>0</v>
      </c>
      <c r="BJ28" s="170">
        <v>0</v>
      </c>
      <c r="BK28" s="170">
        <v>0</v>
      </c>
      <c r="BL28" s="170">
        <v>0</v>
      </c>
      <c r="BM28" s="170">
        <v>0</v>
      </c>
      <c r="BN28" s="170">
        <v>0</v>
      </c>
      <c r="BO28" s="170">
        <v>0</v>
      </c>
      <c r="BP28" s="126"/>
      <c r="BQ28" s="174">
        <f t="shared" si="0"/>
        <v>1689.4999176958609</v>
      </c>
    </row>
    <row r="29" spans="1:69">
      <c r="A29" s="169" t="s">
        <v>99</v>
      </c>
      <c r="B29" s="169" t="s">
        <v>25</v>
      </c>
      <c r="C29" s="169" t="s">
        <v>6</v>
      </c>
      <c r="D29" s="170">
        <v>1</v>
      </c>
      <c r="E29" s="169">
        <v>2047</v>
      </c>
      <c r="F29" s="169" t="s">
        <v>7</v>
      </c>
      <c r="G29" s="170">
        <v>0</v>
      </c>
      <c r="H29" s="170">
        <v>0</v>
      </c>
      <c r="I29" s="170">
        <v>0</v>
      </c>
      <c r="J29" s="170">
        <v>0</v>
      </c>
      <c r="K29" s="170">
        <v>35.53179865904</v>
      </c>
      <c r="L29" s="170">
        <v>0</v>
      </c>
      <c r="M29" s="170">
        <v>0</v>
      </c>
      <c r="N29" s="170">
        <v>0</v>
      </c>
      <c r="O29" s="170">
        <v>0</v>
      </c>
      <c r="P29" s="170">
        <v>0</v>
      </c>
      <c r="Q29" s="170">
        <v>0</v>
      </c>
      <c r="R29" s="170">
        <v>31.115177367169998</v>
      </c>
      <c r="S29" s="170">
        <v>0</v>
      </c>
      <c r="T29" s="170">
        <v>0</v>
      </c>
      <c r="U29" s="170">
        <v>949.31630417295105</v>
      </c>
      <c r="V29" s="170">
        <v>0</v>
      </c>
      <c r="W29" s="170">
        <v>16.464540077319999</v>
      </c>
      <c r="X29" s="170">
        <v>12.66357763852</v>
      </c>
      <c r="Y29" s="170">
        <v>10.71901633898</v>
      </c>
      <c r="Z29" s="170">
        <v>0</v>
      </c>
      <c r="AA29" s="170">
        <v>0</v>
      </c>
      <c r="AB29" s="170">
        <v>0</v>
      </c>
      <c r="AC29" s="170">
        <v>4.5415078040700001</v>
      </c>
      <c r="AD29" s="170">
        <v>0</v>
      </c>
      <c r="AE29" s="170">
        <v>324.12000062122002</v>
      </c>
      <c r="AF29" s="170">
        <v>306.59999956027002</v>
      </c>
      <c r="AG29" s="170">
        <v>0</v>
      </c>
      <c r="AH29" s="170">
        <v>0</v>
      </c>
      <c r="AI29" s="170">
        <v>0</v>
      </c>
      <c r="AJ29" s="170">
        <v>0</v>
      </c>
      <c r="AK29" s="170">
        <v>0</v>
      </c>
      <c r="AL29" s="170">
        <v>0</v>
      </c>
      <c r="AM29" s="170">
        <v>0</v>
      </c>
      <c r="AN29" s="170">
        <v>0</v>
      </c>
      <c r="AO29" s="170">
        <v>0</v>
      </c>
      <c r="AP29" s="170">
        <v>0</v>
      </c>
      <c r="AQ29" s="170">
        <v>0</v>
      </c>
      <c r="AR29" s="170">
        <v>0</v>
      </c>
      <c r="AS29" s="170">
        <v>0</v>
      </c>
      <c r="AT29" s="170">
        <v>0</v>
      </c>
      <c r="AU29" s="170">
        <v>0</v>
      </c>
      <c r="AV29" s="170">
        <v>0</v>
      </c>
      <c r="AW29" s="170">
        <v>0</v>
      </c>
      <c r="AX29" s="170">
        <v>0</v>
      </c>
      <c r="AY29" s="170">
        <v>0</v>
      </c>
      <c r="AZ29" s="170">
        <v>0</v>
      </c>
      <c r="BA29" s="170">
        <v>0</v>
      </c>
      <c r="BB29" s="170">
        <v>0</v>
      </c>
      <c r="BC29" s="170">
        <v>0</v>
      </c>
      <c r="BD29" s="170">
        <v>0</v>
      </c>
      <c r="BE29" s="170">
        <v>0</v>
      </c>
      <c r="BF29" s="170">
        <v>0</v>
      </c>
      <c r="BG29" s="170">
        <v>0</v>
      </c>
      <c r="BH29" s="170">
        <v>0</v>
      </c>
      <c r="BI29" s="170">
        <v>0</v>
      </c>
      <c r="BJ29" s="170">
        <v>0</v>
      </c>
      <c r="BK29" s="170">
        <v>0</v>
      </c>
      <c r="BL29" s="170">
        <v>0</v>
      </c>
      <c r="BM29" s="170">
        <v>0</v>
      </c>
      <c r="BN29" s="170">
        <v>0</v>
      </c>
      <c r="BO29" s="170">
        <v>0</v>
      </c>
      <c r="BP29" s="126"/>
      <c r="BQ29" s="174">
        <f t="shared" si="0"/>
        <v>1691.0719222395414</v>
      </c>
    </row>
    <row r="30" spans="1:69">
      <c r="A30" s="169" t="s">
        <v>99</v>
      </c>
      <c r="B30" s="169" t="s">
        <v>25</v>
      </c>
      <c r="C30" s="169" t="s">
        <v>6</v>
      </c>
      <c r="D30" s="170">
        <v>1</v>
      </c>
      <c r="E30" s="169">
        <v>2048</v>
      </c>
      <c r="F30" s="169" t="s">
        <v>7</v>
      </c>
      <c r="G30" s="170">
        <v>0</v>
      </c>
      <c r="H30" s="170">
        <v>0</v>
      </c>
      <c r="I30" s="170">
        <v>0</v>
      </c>
      <c r="J30" s="170">
        <v>0</v>
      </c>
      <c r="K30" s="170">
        <v>29.402044735899999</v>
      </c>
      <c r="L30" s="170">
        <v>0</v>
      </c>
      <c r="M30" s="170">
        <v>0</v>
      </c>
      <c r="N30" s="170">
        <v>0</v>
      </c>
      <c r="O30" s="170">
        <v>0</v>
      </c>
      <c r="P30" s="170">
        <v>0</v>
      </c>
      <c r="Q30" s="170">
        <v>0</v>
      </c>
      <c r="R30" s="170">
        <v>32.95975679208</v>
      </c>
      <c r="S30" s="170">
        <v>0</v>
      </c>
      <c r="T30" s="170">
        <v>0</v>
      </c>
      <c r="U30" s="170">
        <v>968.11572829148997</v>
      </c>
      <c r="V30" s="170">
        <v>0</v>
      </c>
      <c r="W30" s="170">
        <v>16.46454007817</v>
      </c>
      <c r="X30" s="170">
        <v>12.663577639530001</v>
      </c>
      <c r="Y30" s="170">
        <v>10.71901633908</v>
      </c>
      <c r="Z30" s="170">
        <v>0</v>
      </c>
      <c r="AA30" s="170">
        <v>0</v>
      </c>
      <c r="AB30" s="170">
        <v>0</v>
      </c>
      <c r="AC30" s="170">
        <v>4.5415078049500002</v>
      </c>
      <c r="AD30" s="170">
        <v>0</v>
      </c>
      <c r="AE30" s="170">
        <v>325.27164493450999</v>
      </c>
      <c r="AF30" s="170">
        <v>308.48773398041999</v>
      </c>
      <c r="AG30" s="170">
        <v>0</v>
      </c>
      <c r="AH30" s="170">
        <v>0</v>
      </c>
      <c r="AI30" s="170">
        <v>0</v>
      </c>
      <c r="AJ30" s="170">
        <v>0</v>
      </c>
      <c r="AK30" s="170">
        <v>0</v>
      </c>
      <c r="AL30" s="170">
        <v>0</v>
      </c>
      <c r="AM30" s="170">
        <v>0</v>
      </c>
      <c r="AN30" s="170">
        <v>0</v>
      </c>
      <c r="AO30" s="170">
        <v>0</v>
      </c>
      <c r="AP30" s="170">
        <v>0</v>
      </c>
      <c r="AQ30" s="170">
        <v>0</v>
      </c>
      <c r="AR30" s="170">
        <v>0</v>
      </c>
      <c r="AS30" s="170">
        <v>0</v>
      </c>
      <c r="AT30" s="170">
        <v>0</v>
      </c>
      <c r="AU30" s="170">
        <v>0</v>
      </c>
      <c r="AV30" s="170">
        <v>0</v>
      </c>
      <c r="AW30" s="170">
        <v>0</v>
      </c>
      <c r="AX30" s="170">
        <v>0</v>
      </c>
      <c r="AY30" s="170">
        <v>0</v>
      </c>
      <c r="AZ30" s="170">
        <v>0</v>
      </c>
      <c r="BA30" s="170">
        <v>0</v>
      </c>
      <c r="BB30" s="170">
        <v>0</v>
      </c>
      <c r="BC30" s="170">
        <v>0</v>
      </c>
      <c r="BD30" s="170">
        <v>0</v>
      </c>
      <c r="BE30" s="170">
        <v>0</v>
      </c>
      <c r="BF30" s="170">
        <v>0</v>
      </c>
      <c r="BG30" s="170">
        <v>0</v>
      </c>
      <c r="BH30" s="170">
        <v>0</v>
      </c>
      <c r="BI30" s="170">
        <v>0</v>
      </c>
      <c r="BJ30" s="170">
        <v>0</v>
      </c>
      <c r="BK30" s="170">
        <v>0</v>
      </c>
      <c r="BL30" s="170">
        <v>0</v>
      </c>
      <c r="BM30" s="170">
        <v>0</v>
      </c>
      <c r="BN30" s="170">
        <v>0</v>
      </c>
      <c r="BO30" s="170">
        <v>0</v>
      </c>
      <c r="BP30" s="126"/>
      <c r="BQ30" s="174">
        <f t="shared" si="0"/>
        <v>1708.6255505961303</v>
      </c>
    </row>
    <row r="31" spans="1:69">
      <c r="A31" s="169" t="s">
        <v>99</v>
      </c>
      <c r="B31" s="169" t="s">
        <v>25</v>
      </c>
      <c r="C31" s="169" t="s">
        <v>6</v>
      </c>
      <c r="D31" s="170">
        <v>1</v>
      </c>
      <c r="E31" s="169">
        <v>2049</v>
      </c>
      <c r="F31" s="169" t="s">
        <v>7</v>
      </c>
      <c r="G31" s="170">
        <v>0</v>
      </c>
      <c r="H31" s="170">
        <v>0</v>
      </c>
      <c r="I31" s="170">
        <v>0</v>
      </c>
      <c r="J31" s="170">
        <v>0</v>
      </c>
      <c r="K31" s="170">
        <v>25.169197247810001</v>
      </c>
      <c r="L31" s="170">
        <v>0</v>
      </c>
      <c r="M31" s="170">
        <v>0</v>
      </c>
      <c r="N31" s="170">
        <v>0</v>
      </c>
      <c r="O31" s="170">
        <v>0</v>
      </c>
      <c r="P31" s="170">
        <v>0</v>
      </c>
      <c r="Q31" s="170">
        <v>0</v>
      </c>
      <c r="R31" s="170">
        <v>32.945481901619999</v>
      </c>
      <c r="S31" s="170">
        <v>0</v>
      </c>
      <c r="T31" s="170">
        <v>0</v>
      </c>
      <c r="U31" s="170">
        <v>949.31630417097006</v>
      </c>
      <c r="V31" s="170">
        <v>0</v>
      </c>
      <c r="W31" s="170">
        <v>16.464540077790002</v>
      </c>
      <c r="X31" s="170">
        <v>12.66357763825</v>
      </c>
      <c r="Y31" s="170">
        <v>0</v>
      </c>
      <c r="Z31" s="170">
        <v>0</v>
      </c>
      <c r="AA31" s="170">
        <v>0</v>
      </c>
      <c r="AB31" s="170">
        <v>0</v>
      </c>
      <c r="AC31" s="170">
        <v>4.5415078050800002</v>
      </c>
      <c r="AD31" s="170">
        <v>0</v>
      </c>
      <c r="AE31" s="170">
        <v>324.12000062163003</v>
      </c>
      <c r="AF31" s="170">
        <v>306.59999956115001</v>
      </c>
      <c r="AG31" s="170">
        <v>0</v>
      </c>
      <c r="AH31" s="170">
        <v>0</v>
      </c>
      <c r="AI31" s="170">
        <v>0</v>
      </c>
      <c r="AJ31" s="170">
        <v>0</v>
      </c>
      <c r="AK31" s="170">
        <v>0</v>
      </c>
      <c r="AL31" s="170">
        <v>0</v>
      </c>
      <c r="AM31" s="170">
        <v>0</v>
      </c>
      <c r="AN31" s="170">
        <v>0</v>
      </c>
      <c r="AO31" s="170">
        <v>0</v>
      </c>
      <c r="AP31" s="170">
        <v>0</v>
      </c>
      <c r="AQ31" s="170">
        <v>0</v>
      </c>
      <c r="AR31" s="170">
        <v>0</v>
      </c>
      <c r="AS31" s="170">
        <v>0</v>
      </c>
      <c r="AT31" s="170">
        <v>0</v>
      </c>
      <c r="AU31" s="170">
        <v>0</v>
      </c>
      <c r="AV31" s="170">
        <v>0</v>
      </c>
      <c r="AW31" s="170">
        <v>0</v>
      </c>
      <c r="AX31" s="170">
        <v>0</v>
      </c>
      <c r="AY31" s="170">
        <v>0</v>
      </c>
      <c r="AZ31" s="170">
        <v>0</v>
      </c>
      <c r="BA31" s="170">
        <v>0</v>
      </c>
      <c r="BB31" s="170">
        <v>0</v>
      </c>
      <c r="BC31" s="170">
        <v>0</v>
      </c>
      <c r="BD31" s="170">
        <v>0</v>
      </c>
      <c r="BE31" s="170">
        <v>0</v>
      </c>
      <c r="BF31" s="170">
        <v>0</v>
      </c>
      <c r="BG31" s="170">
        <v>0</v>
      </c>
      <c r="BH31" s="170">
        <v>0</v>
      </c>
      <c r="BI31" s="170">
        <v>0</v>
      </c>
      <c r="BJ31" s="170">
        <v>0</v>
      </c>
      <c r="BK31" s="170">
        <v>0</v>
      </c>
      <c r="BL31" s="170">
        <v>0</v>
      </c>
      <c r="BM31" s="170">
        <v>0</v>
      </c>
      <c r="BN31" s="170">
        <v>0</v>
      </c>
      <c r="BO31" s="170">
        <v>0</v>
      </c>
      <c r="BP31" s="126"/>
      <c r="BQ31" s="174">
        <f t="shared" si="0"/>
        <v>1671.8206090243002</v>
      </c>
    </row>
    <row r="32" spans="1:69">
      <c r="A32" s="169" t="s">
        <v>99</v>
      </c>
      <c r="B32" s="169" t="s">
        <v>25</v>
      </c>
      <c r="C32" s="169" t="s">
        <v>12</v>
      </c>
      <c r="D32" s="170">
        <v>1</v>
      </c>
      <c r="E32" s="169">
        <v>2020</v>
      </c>
      <c r="F32" s="171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0</v>
      </c>
      <c r="AG32" s="170">
        <v>0</v>
      </c>
      <c r="AH32" s="170">
        <v>0</v>
      </c>
      <c r="AI32" s="170">
        <v>0</v>
      </c>
      <c r="AJ32" s="170">
        <v>0</v>
      </c>
      <c r="AK32" s="170">
        <v>0</v>
      </c>
      <c r="AL32" s="170">
        <v>0</v>
      </c>
      <c r="AM32" s="170">
        <v>0</v>
      </c>
      <c r="AN32" s="170">
        <v>0</v>
      </c>
      <c r="AO32" s="170">
        <v>0</v>
      </c>
      <c r="AP32" s="170">
        <v>0</v>
      </c>
      <c r="AQ32" s="170">
        <v>0</v>
      </c>
      <c r="AR32" s="170">
        <v>0</v>
      </c>
      <c r="AS32" s="170">
        <v>0</v>
      </c>
      <c r="AT32" s="170">
        <v>0</v>
      </c>
      <c r="AU32" s="170">
        <v>0</v>
      </c>
      <c r="AV32" s="170">
        <v>0</v>
      </c>
      <c r="AW32" s="170">
        <v>0</v>
      </c>
      <c r="AX32" s="170">
        <v>0</v>
      </c>
      <c r="AY32" s="170">
        <v>0</v>
      </c>
      <c r="AZ32" s="170">
        <v>0</v>
      </c>
      <c r="BA32" s="170">
        <v>0</v>
      </c>
      <c r="BB32" s="170">
        <v>0</v>
      </c>
      <c r="BC32" s="170">
        <v>0</v>
      </c>
      <c r="BD32" s="170">
        <v>0</v>
      </c>
      <c r="BE32" s="170">
        <v>0</v>
      </c>
      <c r="BF32" s="170">
        <v>0</v>
      </c>
      <c r="BG32" s="170">
        <v>0</v>
      </c>
      <c r="BH32" s="170">
        <v>0</v>
      </c>
      <c r="BI32" s="170">
        <v>0</v>
      </c>
      <c r="BJ32" s="170">
        <v>0</v>
      </c>
      <c r="BK32" s="170">
        <v>0</v>
      </c>
      <c r="BL32" s="170">
        <v>0</v>
      </c>
      <c r="BM32" s="170">
        <v>0</v>
      </c>
      <c r="BN32" s="170">
        <v>0</v>
      </c>
      <c r="BO32" s="170">
        <v>0</v>
      </c>
      <c r="BP32" s="126"/>
      <c r="BQ32" s="174">
        <f t="shared" si="0"/>
        <v>0</v>
      </c>
    </row>
    <row r="33" spans="1:69">
      <c r="A33" s="169" t="s">
        <v>99</v>
      </c>
      <c r="B33" s="169" t="s">
        <v>25</v>
      </c>
      <c r="C33" s="169" t="s">
        <v>12</v>
      </c>
      <c r="D33" s="170">
        <v>1</v>
      </c>
      <c r="E33" s="169">
        <v>2021</v>
      </c>
      <c r="F33" s="171">
        <v>0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  <c r="AM33" s="170">
        <v>0</v>
      </c>
      <c r="AN33" s="170">
        <v>0</v>
      </c>
      <c r="AO33" s="170">
        <v>0</v>
      </c>
      <c r="AP33" s="170">
        <v>0</v>
      </c>
      <c r="AQ33" s="170">
        <v>0</v>
      </c>
      <c r="AR33" s="170">
        <v>0</v>
      </c>
      <c r="AS33" s="170">
        <v>0</v>
      </c>
      <c r="AT33" s="170">
        <v>0</v>
      </c>
      <c r="AU33" s="170">
        <v>0</v>
      </c>
      <c r="AV33" s="170">
        <v>0</v>
      </c>
      <c r="AW33" s="170">
        <v>0</v>
      </c>
      <c r="AX33" s="170">
        <v>0</v>
      </c>
      <c r="AY33" s="170">
        <v>0</v>
      </c>
      <c r="AZ33" s="170">
        <v>0</v>
      </c>
      <c r="BA33" s="170">
        <v>0</v>
      </c>
      <c r="BB33" s="170">
        <v>0</v>
      </c>
      <c r="BC33" s="170">
        <v>0</v>
      </c>
      <c r="BD33" s="170">
        <v>0</v>
      </c>
      <c r="BE33" s="170">
        <v>0</v>
      </c>
      <c r="BF33" s="170">
        <v>0</v>
      </c>
      <c r="BG33" s="170">
        <v>0</v>
      </c>
      <c r="BH33" s="170">
        <v>0</v>
      </c>
      <c r="BI33" s="170">
        <v>0</v>
      </c>
      <c r="BJ33" s="170">
        <v>0</v>
      </c>
      <c r="BK33" s="170">
        <v>0</v>
      </c>
      <c r="BL33" s="170">
        <v>0</v>
      </c>
      <c r="BM33" s="170">
        <v>0</v>
      </c>
      <c r="BN33" s="170">
        <v>0</v>
      </c>
      <c r="BO33" s="170">
        <v>0</v>
      </c>
      <c r="BP33" s="126"/>
      <c r="BQ33" s="174">
        <f t="shared" si="0"/>
        <v>0</v>
      </c>
    </row>
    <row r="34" spans="1:69">
      <c r="A34" s="169" t="s">
        <v>99</v>
      </c>
      <c r="B34" s="169" t="s">
        <v>25</v>
      </c>
      <c r="C34" s="169" t="s">
        <v>12</v>
      </c>
      <c r="D34" s="170">
        <v>1</v>
      </c>
      <c r="E34" s="169">
        <v>2022</v>
      </c>
      <c r="F34" s="171">
        <v>0</v>
      </c>
      <c r="G34" s="170">
        <v>0</v>
      </c>
      <c r="H34" s="170">
        <v>0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  <c r="O34" s="170">
        <v>0</v>
      </c>
      <c r="P34" s="170">
        <v>0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0</v>
      </c>
      <c r="AC34" s="170">
        <v>0</v>
      </c>
      <c r="AD34" s="170">
        <v>0</v>
      </c>
      <c r="AE34" s="170">
        <v>0</v>
      </c>
      <c r="AF34" s="170">
        <v>0</v>
      </c>
      <c r="AG34" s="170">
        <v>0</v>
      </c>
      <c r="AH34" s="170">
        <v>0</v>
      </c>
      <c r="AI34" s="170">
        <v>0</v>
      </c>
      <c r="AJ34" s="170">
        <v>0</v>
      </c>
      <c r="AK34" s="170">
        <v>0</v>
      </c>
      <c r="AL34" s="170">
        <v>0</v>
      </c>
      <c r="AM34" s="170">
        <v>0</v>
      </c>
      <c r="AN34" s="170">
        <v>0</v>
      </c>
      <c r="AO34" s="170">
        <v>0</v>
      </c>
      <c r="AP34" s="170">
        <v>0</v>
      </c>
      <c r="AQ34" s="170">
        <v>0</v>
      </c>
      <c r="AR34" s="170">
        <v>0</v>
      </c>
      <c r="AS34" s="170">
        <v>0</v>
      </c>
      <c r="AT34" s="170">
        <v>0</v>
      </c>
      <c r="AU34" s="170">
        <v>0</v>
      </c>
      <c r="AV34" s="170">
        <v>0</v>
      </c>
      <c r="AW34" s="170">
        <v>0</v>
      </c>
      <c r="AX34" s="170">
        <v>0</v>
      </c>
      <c r="AY34" s="170">
        <v>0</v>
      </c>
      <c r="AZ34" s="170">
        <v>0</v>
      </c>
      <c r="BA34" s="170">
        <v>0</v>
      </c>
      <c r="BB34" s="170">
        <v>0</v>
      </c>
      <c r="BC34" s="170">
        <v>0</v>
      </c>
      <c r="BD34" s="170">
        <v>0</v>
      </c>
      <c r="BE34" s="170">
        <v>0</v>
      </c>
      <c r="BF34" s="170">
        <v>0</v>
      </c>
      <c r="BG34" s="170">
        <v>0</v>
      </c>
      <c r="BH34" s="170">
        <v>0</v>
      </c>
      <c r="BI34" s="170">
        <v>0</v>
      </c>
      <c r="BJ34" s="170">
        <v>0</v>
      </c>
      <c r="BK34" s="170">
        <v>0</v>
      </c>
      <c r="BL34" s="170">
        <v>0</v>
      </c>
      <c r="BM34" s="170">
        <v>0</v>
      </c>
      <c r="BN34" s="170">
        <v>0</v>
      </c>
      <c r="BO34" s="170">
        <v>0</v>
      </c>
      <c r="BP34" s="126"/>
      <c r="BQ34" s="174">
        <f t="shared" ref="BQ34:BQ65" si="1">SUM(G34:BO34)</f>
        <v>0</v>
      </c>
    </row>
    <row r="35" spans="1:69">
      <c r="A35" s="169" t="s">
        <v>99</v>
      </c>
      <c r="B35" s="169" t="s">
        <v>25</v>
      </c>
      <c r="C35" s="169" t="s">
        <v>12</v>
      </c>
      <c r="D35" s="170">
        <v>1</v>
      </c>
      <c r="E35" s="169">
        <v>2023</v>
      </c>
      <c r="F35" s="171">
        <v>0</v>
      </c>
      <c r="G35" s="170">
        <v>0</v>
      </c>
      <c r="H35" s="170">
        <v>0</v>
      </c>
      <c r="I35" s="170">
        <v>0</v>
      </c>
      <c r="J35" s="170">
        <v>0</v>
      </c>
      <c r="K35" s="170">
        <v>0</v>
      </c>
      <c r="L35" s="170">
        <v>0</v>
      </c>
      <c r="M35" s="170">
        <v>0</v>
      </c>
      <c r="N35" s="170">
        <v>0</v>
      </c>
      <c r="O35" s="170">
        <v>0</v>
      </c>
      <c r="P35" s="170">
        <v>0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0</v>
      </c>
      <c r="AE35" s="170">
        <v>0</v>
      </c>
      <c r="AF35" s="170">
        <v>0</v>
      </c>
      <c r="AG35" s="170">
        <v>0</v>
      </c>
      <c r="AH35" s="170">
        <v>0</v>
      </c>
      <c r="AI35" s="170">
        <v>0</v>
      </c>
      <c r="AJ35" s="170">
        <v>0</v>
      </c>
      <c r="AK35" s="170">
        <v>0</v>
      </c>
      <c r="AL35" s="170">
        <v>0</v>
      </c>
      <c r="AM35" s="170">
        <v>0</v>
      </c>
      <c r="AN35" s="170">
        <v>0</v>
      </c>
      <c r="AO35" s="170">
        <v>0</v>
      </c>
      <c r="AP35" s="170">
        <v>0</v>
      </c>
      <c r="AQ35" s="170">
        <v>0</v>
      </c>
      <c r="AR35" s="170">
        <v>0</v>
      </c>
      <c r="AS35" s="170">
        <v>0</v>
      </c>
      <c r="AT35" s="170">
        <v>0</v>
      </c>
      <c r="AU35" s="170">
        <v>0</v>
      </c>
      <c r="AV35" s="170">
        <v>0</v>
      </c>
      <c r="AW35" s="170">
        <v>0</v>
      </c>
      <c r="AX35" s="170">
        <v>0</v>
      </c>
      <c r="AY35" s="170">
        <v>0</v>
      </c>
      <c r="AZ35" s="170">
        <v>0</v>
      </c>
      <c r="BA35" s="170">
        <v>0</v>
      </c>
      <c r="BB35" s="170">
        <v>0</v>
      </c>
      <c r="BC35" s="170">
        <v>0</v>
      </c>
      <c r="BD35" s="170">
        <v>0</v>
      </c>
      <c r="BE35" s="170">
        <v>0</v>
      </c>
      <c r="BF35" s="170">
        <v>0</v>
      </c>
      <c r="BG35" s="170">
        <v>0</v>
      </c>
      <c r="BH35" s="170">
        <v>0</v>
      </c>
      <c r="BI35" s="170">
        <v>0</v>
      </c>
      <c r="BJ35" s="170">
        <v>0</v>
      </c>
      <c r="BK35" s="170">
        <v>0</v>
      </c>
      <c r="BL35" s="170">
        <v>0</v>
      </c>
      <c r="BM35" s="170">
        <v>0</v>
      </c>
      <c r="BN35" s="170">
        <v>0</v>
      </c>
      <c r="BO35" s="170">
        <v>0</v>
      </c>
      <c r="BP35" s="126"/>
      <c r="BQ35" s="174">
        <f t="shared" si="1"/>
        <v>0</v>
      </c>
    </row>
    <row r="36" spans="1:69">
      <c r="A36" s="169" t="s">
        <v>99</v>
      </c>
      <c r="B36" s="169" t="s">
        <v>25</v>
      </c>
      <c r="C36" s="169" t="s">
        <v>12</v>
      </c>
      <c r="D36" s="170">
        <v>1</v>
      </c>
      <c r="E36" s="169">
        <v>2024</v>
      </c>
      <c r="F36" s="171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70">
        <v>0</v>
      </c>
      <c r="AG36" s="170">
        <v>0</v>
      </c>
      <c r="AH36" s="170">
        <v>0</v>
      </c>
      <c r="AI36" s="170">
        <v>0</v>
      </c>
      <c r="AJ36" s="170">
        <v>0</v>
      </c>
      <c r="AK36" s="170">
        <v>0</v>
      </c>
      <c r="AL36" s="170">
        <v>0</v>
      </c>
      <c r="AM36" s="170">
        <v>0</v>
      </c>
      <c r="AN36" s="170">
        <v>0</v>
      </c>
      <c r="AO36" s="170">
        <v>0</v>
      </c>
      <c r="AP36" s="170">
        <v>0</v>
      </c>
      <c r="AQ36" s="170">
        <v>0</v>
      </c>
      <c r="AR36" s="170">
        <v>0</v>
      </c>
      <c r="AS36" s="170">
        <v>0</v>
      </c>
      <c r="AT36" s="170">
        <v>0</v>
      </c>
      <c r="AU36" s="170">
        <v>0</v>
      </c>
      <c r="AV36" s="170">
        <v>0</v>
      </c>
      <c r="AW36" s="170">
        <v>0</v>
      </c>
      <c r="AX36" s="170">
        <v>0</v>
      </c>
      <c r="AY36" s="170">
        <v>0</v>
      </c>
      <c r="AZ36" s="170">
        <v>0</v>
      </c>
      <c r="BA36" s="170">
        <v>0</v>
      </c>
      <c r="BB36" s="170">
        <v>0</v>
      </c>
      <c r="BC36" s="170">
        <v>0</v>
      </c>
      <c r="BD36" s="170">
        <v>0</v>
      </c>
      <c r="BE36" s="170">
        <v>0</v>
      </c>
      <c r="BF36" s="170">
        <v>0</v>
      </c>
      <c r="BG36" s="170">
        <v>0</v>
      </c>
      <c r="BH36" s="170">
        <v>0</v>
      </c>
      <c r="BI36" s="170">
        <v>0</v>
      </c>
      <c r="BJ36" s="170">
        <v>0</v>
      </c>
      <c r="BK36" s="170">
        <v>0</v>
      </c>
      <c r="BL36" s="170">
        <v>0</v>
      </c>
      <c r="BM36" s="170">
        <v>0</v>
      </c>
      <c r="BN36" s="170">
        <v>0</v>
      </c>
      <c r="BO36" s="170">
        <v>0</v>
      </c>
      <c r="BP36" s="126"/>
      <c r="BQ36" s="174">
        <f t="shared" si="1"/>
        <v>0</v>
      </c>
    </row>
    <row r="37" spans="1:69">
      <c r="A37" s="169" t="s">
        <v>99</v>
      </c>
      <c r="B37" s="169" t="s">
        <v>25</v>
      </c>
      <c r="C37" s="169" t="s">
        <v>12</v>
      </c>
      <c r="D37" s="170">
        <v>1</v>
      </c>
      <c r="E37" s="169">
        <v>2025</v>
      </c>
      <c r="F37" s="171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  <c r="AM37" s="170">
        <v>0</v>
      </c>
      <c r="AN37" s="170">
        <v>0</v>
      </c>
      <c r="AO37" s="170">
        <v>0</v>
      </c>
      <c r="AP37" s="170">
        <v>0</v>
      </c>
      <c r="AQ37" s="170">
        <v>0</v>
      </c>
      <c r="AR37" s="170">
        <v>0</v>
      </c>
      <c r="AS37" s="170">
        <v>0</v>
      </c>
      <c r="AT37" s="170">
        <v>0</v>
      </c>
      <c r="AU37" s="170">
        <v>0</v>
      </c>
      <c r="AV37" s="170">
        <v>0</v>
      </c>
      <c r="AW37" s="170">
        <v>0</v>
      </c>
      <c r="AX37" s="170">
        <v>0</v>
      </c>
      <c r="AY37" s="170">
        <v>0</v>
      </c>
      <c r="AZ37" s="170">
        <v>0</v>
      </c>
      <c r="BA37" s="170">
        <v>0</v>
      </c>
      <c r="BB37" s="170">
        <v>0</v>
      </c>
      <c r="BC37" s="170">
        <v>0</v>
      </c>
      <c r="BD37" s="170">
        <v>0</v>
      </c>
      <c r="BE37" s="170">
        <v>0</v>
      </c>
      <c r="BF37" s="170">
        <v>0</v>
      </c>
      <c r="BG37" s="170">
        <v>0</v>
      </c>
      <c r="BH37" s="170">
        <v>0</v>
      </c>
      <c r="BI37" s="170">
        <v>0</v>
      </c>
      <c r="BJ37" s="170">
        <v>0</v>
      </c>
      <c r="BK37" s="170">
        <v>0</v>
      </c>
      <c r="BL37" s="170">
        <v>0</v>
      </c>
      <c r="BM37" s="170">
        <v>0</v>
      </c>
      <c r="BN37" s="170">
        <v>0</v>
      </c>
      <c r="BO37" s="170">
        <v>0</v>
      </c>
      <c r="BP37" s="126"/>
      <c r="BQ37" s="174">
        <f t="shared" si="1"/>
        <v>0</v>
      </c>
    </row>
    <row r="38" spans="1:69">
      <c r="A38" s="169" t="s">
        <v>99</v>
      </c>
      <c r="B38" s="169" t="s">
        <v>25</v>
      </c>
      <c r="C38" s="169" t="s">
        <v>12</v>
      </c>
      <c r="D38" s="170">
        <v>1</v>
      </c>
      <c r="E38" s="169">
        <v>2026</v>
      </c>
      <c r="F38" s="171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  <c r="AM38" s="170">
        <v>0</v>
      </c>
      <c r="AN38" s="170">
        <v>0</v>
      </c>
      <c r="AO38" s="170">
        <v>0</v>
      </c>
      <c r="AP38" s="170">
        <v>0</v>
      </c>
      <c r="AQ38" s="170">
        <v>0</v>
      </c>
      <c r="AR38" s="170">
        <v>0</v>
      </c>
      <c r="AS38" s="170">
        <v>0</v>
      </c>
      <c r="AT38" s="170">
        <v>0</v>
      </c>
      <c r="AU38" s="170">
        <v>0</v>
      </c>
      <c r="AV38" s="170">
        <v>0</v>
      </c>
      <c r="AW38" s="170">
        <v>0</v>
      </c>
      <c r="AX38" s="170">
        <v>0</v>
      </c>
      <c r="AY38" s="170">
        <v>0</v>
      </c>
      <c r="AZ38" s="170">
        <v>0</v>
      </c>
      <c r="BA38" s="170">
        <v>0</v>
      </c>
      <c r="BB38" s="170">
        <v>0</v>
      </c>
      <c r="BC38" s="170">
        <v>0</v>
      </c>
      <c r="BD38" s="170">
        <v>0</v>
      </c>
      <c r="BE38" s="170">
        <v>0</v>
      </c>
      <c r="BF38" s="170">
        <v>0</v>
      </c>
      <c r="BG38" s="170">
        <v>0</v>
      </c>
      <c r="BH38" s="170">
        <v>0</v>
      </c>
      <c r="BI38" s="170">
        <v>0</v>
      </c>
      <c r="BJ38" s="170">
        <v>0</v>
      </c>
      <c r="BK38" s="170">
        <v>0</v>
      </c>
      <c r="BL38" s="170">
        <v>0</v>
      </c>
      <c r="BM38" s="170">
        <v>0</v>
      </c>
      <c r="BN38" s="170">
        <v>0</v>
      </c>
      <c r="BO38" s="170">
        <v>0</v>
      </c>
      <c r="BP38" s="126"/>
      <c r="BQ38" s="174">
        <f t="shared" si="1"/>
        <v>0</v>
      </c>
    </row>
    <row r="39" spans="1:69">
      <c r="A39" s="169" t="s">
        <v>99</v>
      </c>
      <c r="B39" s="169" t="s">
        <v>25</v>
      </c>
      <c r="C39" s="169" t="s">
        <v>12</v>
      </c>
      <c r="D39" s="170">
        <v>1</v>
      </c>
      <c r="E39" s="169">
        <v>2027</v>
      </c>
      <c r="F39" s="171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  <c r="AM39" s="170">
        <v>0</v>
      </c>
      <c r="AN39" s="170">
        <v>0</v>
      </c>
      <c r="AO39" s="170">
        <v>0</v>
      </c>
      <c r="AP39" s="170">
        <v>0</v>
      </c>
      <c r="AQ39" s="170">
        <v>0</v>
      </c>
      <c r="AR39" s="170">
        <v>0</v>
      </c>
      <c r="AS39" s="170">
        <v>0</v>
      </c>
      <c r="AT39" s="170">
        <v>0</v>
      </c>
      <c r="AU39" s="170">
        <v>0</v>
      </c>
      <c r="AV39" s="170">
        <v>0</v>
      </c>
      <c r="AW39" s="170">
        <v>0</v>
      </c>
      <c r="AX39" s="170">
        <v>0</v>
      </c>
      <c r="AY39" s="170">
        <v>0</v>
      </c>
      <c r="AZ39" s="170">
        <v>0</v>
      </c>
      <c r="BA39" s="170">
        <v>0</v>
      </c>
      <c r="BB39" s="170">
        <v>0</v>
      </c>
      <c r="BC39" s="170">
        <v>0</v>
      </c>
      <c r="BD39" s="170">
        <v>0</v>
      </c>
      <c r="BE39" s="170">
        <v>0</v>
      </c>
      <c r="BF39" s="170">
        <v>0</v>
      </c>
      <c r="BG39" s="170">
        <v>0</v>
      </c>
      <c r="BH39" s="170">
        <v>0</v>
      </c>
      <c r="BI39" s="170">
        <v>0</v>
      </c>
      <c r="BJ39" s="170">
        <v>0</v>
      </c>
      <c r="BK39" s="170">
        <v>0</v>
      </c>
      <c r="BL39" s="170">
        <v>0</v>
      </c>
      <c r="BM39" s="170">
        <v>0</v>
      </c>
      <c r="BN39" s="170">
        <v>0</v>
      </c>
      <c r="BO39" s="170">
        <v>0</v>
      </c>
      <c r="BP39" s="126"/>
      <c r="BQ39" s="174">
        <f t="shared" si="1"/>
        <v>0</v>
      </c>
    </row>
    <row r="40" spans="1:69">
      <c r="A40" s="169" t="s">
        <v>99</v>
      </c>
      <c r="B40" s="169" t="s">
        <v>25</v>
      </c>
      <c r="C40" s="169" t="s">
        <v>12</v>
      </c>
      <c r="D40" s="170">
        <v>1</v>
      </c>
      <c r="E40" s="169">
        <v>2028</v>
      </c>
      <c r="F40" s="171">
        <v>0</v>
      </c>
      <c r="G40" s="170"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  <c r="AM40" s="170">
        <v>0</v>
      </c>
      <c r="AN40" s="170">
        <v>0</v>
      </c>
      <c r="AO40" s="170">
        <v>0</v>
      </c>
      <c r="AP40" s="170">
        <v>0</v>
      </c>
      <c r="AQ40" s="170">
        <v>0</v>
      </c>
      <c r="AR40" s="170">
        <v>0</v>
      </c>
      <c r="AS40" s="170">
        <v>0</v>
      </c>
      <c r="AT40" s="170">
        <v>0</v>
      </c>
      <c r="AU40" s="170">
        <v>0</v>
      </c>
      <c r="AV40" s="170">
        <v>0</v>
      </c>
      <c r="AW40" s="170">
        <v>0</v>
      </c>
      <c r="AX40" s="170">
        <v>0</v>
      </c>
      <c r="AY40" s="170">
        <v>0</v>
      </c>
      <c r="AZ40" s="170">
        <v>0</v>
      </c>
      <c r="BA40" s="170">
        <v>0</v>
      </c>
      <c r="BB40" s="170">
        <v>0</v>
      </c>
      <c r="BC40" s="170">
        <v>0</v>
      </c>
      <c r="BD40" s="170">
        <v>0</v>
      </c>
      <c r="BE40" s="170">
        <v>0</v>
      </c>
      <c r="BF40" s="170">
        <v>0</v>
      </c>
      <c r="BG40" s="170">
        <v>0</v>
      </c>
      <c r="BH40" s="170">
        <v>0</v>
      </c>
      <c r="BI40" s="170">
        <v>0</v>
      </c>
      <c r="BJ40" s="170">
        <v>0</v>
      </c>
      <c r="BK40" s="170">
        <v>0</v>
      </c>
      <c r="BL40" s="170">
        <v>0</v>
      </c>
      <c r="BM40" s="170">
        <v>0</v>
      </c>
      <c r="BN40" s="170">
        <v>0</v>
      </c>
      <c r="BO40" s="170">
        <v>0</v>
      </c>
      <c r="BP40" s="126"/>
      <c r="BQ40" s="174">
        <f t="shared" si="1"/>
        <v>0</v>
      </c>
    </row>
    <row r="41" spans="1:69">
      <c r="A41" s="169" t="s">
        <v>99</v>
      </c>
      <c r="B41" s="169" t="s">
        <v>25</v>
      </c>
      <c r="C41" s="169" t="s">
        <v>12</v>
      </c>
      <c r="D41" s="170">
        <v>1</v>
      </c>
      <c r="E41" s="169">
        <v>2029</v>
      </c>
      <c r="F41" s="171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70">
        <v>0</v>
      </c>
      <c r="O41" s="170">
        <v>0</v>
      </c>
      <c r="P41" s="170">
        <v>0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0</v>
      </c>
      <c r="AG41" s="170">
        <v>0</v>
      </c>
      <c r="AH41" s="170">
        <v>0</v>
      </c>
      <c r="AI41" s="170">
        <v>0</v>
      </c>
      <c r="AJ41" s="170">
        <v>0</v>
      </c>
      <c r="AK41" s="170">
        <v>0</v>
      </c>
      <c r="AL41" s="170">
        <v>0</v>
      </c>
      <c r="AM41" s="170">
        <v>0</v>
      </c>
      <c r="AN41" s="170">
        <v>0</v>
      </c>
      <c r="AO41" s="170">
        <v>0</v>
      </c>
      <c r="AP41" s="170">
        <v>0</v>
      </c>
      <c r="AQ41" s="170">
        <v>0</v>
      </c>
      <c r="AR41" s="170">
        <v>0</v>
      </c>
      <c r="AS41" s="170">
        <v>0</v>
      </c>
      <c r="AT41" s="170">
        <v>0</v>
      </c>
      <c r="AU41" s="170">
        <v>0</v>
      </c>
      <c r="AV41" s="170">
        <v>0</v>
      </c>
      <c r="AW41" s="170">
        <v>0</v>
      </c>
      <c r="AX41" s="170">
        <v>0</v>
      </c>
      <c r="AY41" s="170">
        <v>0</v>
      </c>
      <c r="AZ41" s="170">
        <v>0</v>
      </c>
      <c r="BA41" s="170">
        <v>0</v>
      </c>
      <c r="BB41" s="170">
        <v>0</v>
      </c>
      <c r="BC41" s="170">
        <v>0</v>
      </c>
      <c r="BD41" s="170">
        <v>0</v>
      </c>
      <c r="BE41" s="170">
        <v>0</v>
      </c>
      <c r="BF41" s="170">
        <v>0</v>
      </c>
      <c r="BG41" s="170">
        <v>0</v>
      </c>
      <c r="BH41" s="170">
        <v>0</v>
      </c>
      <c r="BI41" s="170">
        <v>0</v>
      </c>
      <c r="BJ41" s="170">
        <v>0</v>
      </c>
      <c r="BK41" s="170">
        <v>0</v>
      </c>
      <c r="BL41" s="170">
        <v>0</v>
      </c>
      <c r="BM41" s="170">
        <v>0</v>
      </c>
      <c r="BN41" s="170">
        <v>0</v>
      </c>
      <c r="BO41" s="170">
        <v>0</v>
      </c>
      <c r="BP41" s="126"/>
      <c r="BQ41" s="174">
        <f t="shared" si="1"/>
        <v>0</v>
      </c>
    </row>
    <row r="42" spans="1:69">
      <c r="A42" s="169" t="s">
        <v>99</v>
      </c>
      <c r="B42" s="169" t="s">
        <v>25</v>
      </c>
      <c r="C42" s="169" t="s">
        <v>12</v>
      </c>
      <c r="D42" s="170">
        <v>1</v>
      </c>
      <c r="E42" s="169">
        <v>2030</v>
      </c>
      <c r="F42" s="171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  <c r="AM42" s="170">
        <v>0</v>
      </c>
      <c r="AN42" s="170">
        <v>0</v>
      </c>
      <c r="AO42" s="170">
        <v>0</v>
      </c>
      <c r="AP42" s="170">
        <v>0</v>
      </c>
      <c r="AQ42" s="170">
        <v>0</v>
      </c>
      <c r="AR42" s="170">
        <v>0</v>
      </c>
      <c r="AS42" s="170">
        <v>0</v>
      </c>
      <c r="AT42" s="170">
        <v>0</v>
      </c>
      <c r="AU42" s="170">
        <v>0</v>
      </c>
      <c r="AV42" s="170">
        <v>0</v>
      </c>
      <c r="AW42" s="170">
        <v>0</v>
      </c>
      <c r="AX42" s="170">
        <v>0</v>
      </c>
      <c r="AY42" s="170">
        <v>0</v>
      </c>
      <c r="AZ42" s="170">
        <v>0</v>
      </c>
      <c r="BA42" s="170">
        <v>0</v>
      </c>
      <c r="BB42" s="170">
        <v>0</v>
      </c>
      <c r="BC42" s="170">
        <v>0</v>
      </c>
      <c r="BD42" s="170">
        <v>0</v>
      </c>
      <c r="BE42" s="170">
        <v>0</v>
      </c>
      <c r="BF42" s="170">
        <v>0</v>
      </c>
      <c r="BG42" s="170">
        <v>0</v>
      </c>
      <c r="BH42" s="170">
        <v>0</v>
      </c>
      <c r="BI42" s="170">
        <v>0</v>
      </c>
      <c r="BJ42" s="170">
        <v>0</v>
      </c>
      <c r="BK42" s="170">
        <v>0</v>
      </c>
      <c r="BL42" s="170">
        <v>0</v>
      </c>
      <c r="BM42" s="170">
        <v>0</v>
      </c>
      <c r="BN42" s="170">
        <v>0</v>
      </c>
      <c r="BO42" s="170">
        <v>0</v>
      </c>
      <c r="BP42" s="126"/>
      <c r="BQ42" s="174">
        <f t="shared" si="1"/>
        <v>0</v>
      </c>
    </row>
    <row r="43" spans="1:69">
      <c r="A43" s="169" t="s">
        <v>99</v>
      </c>
      <c r="B43" s="169" t="s">
        <v>25</v>
      </c>
      <c r="C43" s="169" t="s">
        <v>12</v>
      </c>
      <c r="D43" s="170">
        <v>1</v>
      </c>
      <c r="E43" s="169">
        <v>2031</v>
      </c>
      <c r="F43" s="171">
        <v>0</v>
      </c>
      <c r="G43" s="170">
        <v>0</v>
      </c>
      <c r="H43" s="170">
        <v>0</v>
      </c>
      <c r="I43" s="170">
        <v>0</v>
      </c>
      <c r="J43" s="170">
        <v>0</v>
      </c>
      <c r="K43" s="170">
        <v>3072.3979647169199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  <c r="AM43" s="170">
        <v>0</v>
      </c>
      <c r="AN43" s="170">
        <v>0</v>
      </c>
      <c r="AO43" s="170">
        <v>0</v>
      </c>
      <c r="AP43" s="170">
        <v>0</v>
      </c>
      <c r="AQ43" s="170">
        <v>0</v>
      </c>
      <c r="AR43" s="170">
        <v>0</v>
      </c>
      <c r="AS43" s="170">
        <v>0</v>
      </c>
      <c r="AT43" s="170">
        <v>0</v>
      </c>
      <c r="AU43" s="170">
        <v>0</v>
      </c>
      <c r="AV43" s="170">
        <v>0</v>
      </c>
      <c r="AW43" s="170">
        <v>0</v>
      </c>
      <c r="AX43" s="170">
        <v>0</v>
      </c>
      <c r="AY43" s="170">
        <v>0</v>
      </c>
      <c r="AZ43" s="170">
        <v>0</v>
      </c>
      <c r="BA43" s="170">
        <v>0</v>
      </c>
      <c r="BB43" s="170">
        <v>0</v>
      </c>
      <c r="BC43" s="170">
        <v>0</v>
      </c>
      <c r="BD43" s="170">
        <v>0</v>
      </c>
      <c r="BE43" s="170">
        <v>0</v>
      </c>
      <c r="BF43" s="170">
        <v>0</v>
      </c>
      <c r="BG43" s="170">
        <v>0</v>
      </c>
      <c r="BH43" s="170">
        <v>0</v>
      </c>
      <c r="BI43" s="170">
        <v>0</v>
      </c>
      <c r="BJ43" s="170">
        <v>0</v>
      </c>
      <c r="BK43" s="170">
        <v>0</v>
      </c>
      <c r="BL43" s="170">
        <v>0</v>
      </c>
      <c r="BM43" s="170">
        <v>0</v>
      </c>
      <c r="BN43" s="170">
        <v>0</v>
      </c>
      <c r="BO43" s="170">
        <v>0</v>
      </c>
      <c r="BP43" s="126"/>
      <c r="BQ43" s="174">
        <f t="shared" si="1"/>
        <v>3072.3979647169199</v>
      </c>
    </row>
    <row r="44" spans="1:69">
      <c r="A44" s="169" t="s">
        <v>99</v>
      </c>
      <c r="B44" s="169" t="s">
        <v>25</v>
      </c>
      <c r="C44" s="169" t="s">
        <v>12</v>
      </c>
      <c r="D44" s="170">
        <v>1</v>
      </c>
      <c r="E44" s="169">
        <v>2032</v>
      </c>
      <c r="F44" s="171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3027.3293997717001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  <c r="AJ44" s="170">
        <v>0</v>
      </c>
      <c r="AK44" s="170">
        <v>0</v>
      </c>
      <c r="AL44" s="170">
        <v>0</v>
      </c>
      <c r="AM44" s="170">
        <v>0</v>
      </c>
      <c r="AN44" s="170">
        <v>0</v>
      </c>
      <c r="AO44" s="170">
        <v>0</v>
      </c>
      <c r="AP44" s="170">
        <v>0</v>
      </c>
      <c r="AQ44" s="170">
        <v>0</v>
      </c>
      <c r="AR44" s="170">
        <v>0</v>
      </c>
      <c r="AS44" s="170">
        <v>0</v>
      </c>
      <c r="AT44" s="170">
        <v>0</v>
      </c>
      <c r="AU44" s="170">
        <v>0</v>
      </c>
      <c r="AV44" s="170">
        <v>0</v>
      </c>
      <c r="AW44" s="170">
        <v>0</v>
      </c>
      <c r="AX44" s="170">
        <v>0</v>
      </c>
      <c r="AY44" s="170">
        <v>0</v>
      </c>
      <c r="AZ44" s="170">
        <v>0</v>
      </c>
      <c r="BA44" s="170">
        <v>0</v>
      </c>
      <c r="BB44" s="170">
        <v>0</v>
      </c>
      <c r="BC44" s="170">
        <v>0</v>
      </c>
      <c r="BD44" s="170">
        <v>0</v>
      </c>
      <c r="BE44" s="170">
        <v>0</v>
      </c>
      <c r="BF44" s="170">
        <v>0</v>
      </c>
      <c r="BG44" s="170">
        <v>0</v>
      </c>
      <c r="BH44" s="170">
        <v>0</v>
      </c>
      <c r="BI44" s="170">
        <v>0</v>
      </c>
      <c r="BJ44" s="170">
        <v>0</v>
      </c>
      <c r="BK44" s="170">
        <v>0</v>
      </c>
      <c r="BL44" s="170">
        <v>0</v>
      </c>
      <c r="BM44" s="170">
        <v>0</v>
      </c>
      <c r="BN44" s="170">
        <v>0</v>
      </c>
      <c r="BO44" s="170">
        <v>0</v>
      </c>
      <c r="BP44" s="126"/>
      <c r="BQ44" s="174">
        <f t="shared" si="1"/>
        <v>3027.3293997717001</v>
      </c>
    </row>
    <row r="45" spans="1:69">
      <c r="A45" s="169" t="s">
        <v>99</v>
      </c>
      <c r="B45" s="169" t="s">
        <v>25</v>
      </c>
      <c r="C45" s="169" t="s">
        <v>12</v>
      </c>
      <c r="D45" s="170">
        <v>1</v>
      </c>
      <c r="E45" s="169">
        <v>2033</v>
      </c>
      <c r="F45" s="171">
        <v>0</v>
      </c>
      <c r="G45" s="170">
        <v>0</v>
      </c>
      <c r="H45" s="170">
        <v>0</v>
      </c>
      <c r="I45" s="170">
        <v>0</v>
      </c>
      <c r="J45" s="170">
        <v>0</v>
      </c>
      <c r="K45" s="170">
        <v>2891.5226538397901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  <c r="AM45" s="170">
        <v>0</v>
      </c>
      <c r="AN45" s="170">
        <v>0</v>
      </c>
      <c r="AO45" s="170">
        <v>0</v>
      </c>
      <c r="AP45" s="170">
        <v>0</v>
      </c>
      <c r="AQ45" s="170">
        <v>0</v>
      </c>
      <c r="AR45" s="170">
        <v>0</v>
      </c>
      <c r="AS45" s="170">
        <v>0</v>
      </c>
      <c r="AT45" s="170">
        <v>0</v>
      </c>
      <c r="AU45" s="170">
        <v>0</v>
      </c>
      <c r="AV45" s="170">
        <v>0</v>
      </c>
      <c r="AW45" s="170">
        <v>0</v>
      </c>
      <c r="AX45" s="170">
        <v>0</v>
      </c>
      <c r="AY45" s="170">
        <v>0</v>
      </c>
      <c r="AZ45" s="170">
        <v>0</v>
      </c>
      <c r="BA45" s="170">
        <v>0</v>
      </c>
      <c r="BB45" s="170">
        <v>0</v>
      </c>
      <c r="BC45" s="170">
        <v>0</v>
      </c>
      <c r="BD45" s="170">
        <v>0</v>
      </c>
      <c r="BE45" s="170">
        <v>0</v>
      </c>
      <c r="BF45" s="170">
        <v>0</v>
      </c>
      <c r="BG45" s="170">
        <v>0</v>
      </c>
      <c r="BH45" s="170">
        <v>0</v>
      </c>
      <c r="BI45" s="170">
        <v>0</v>
      </c>
      <c r="BJ45" s="170">
        <v>0</v>
      </c>
      <c r="BK45" s="170">
        <v>0</v>
      </c>
      <c r="BL45" s="170">
        <v>0</v>
      </c>
      <c r="BM45" s="170">
        <v>0</v>
      </c>
      <c r="BN45" s="170">
        <v>0</v>
      </c>
      <c r="BO45" s="170">
        <v>0</v>
      </c>
      <c r="BP45" s="126"/>
      <c r="BQ45" s="174">
        <f t="shared" si="1"/>
        <v>2891.5226538397901</v>
      </c>
    </row>
    <row r="46" spans="1:69">
      <c r="A46" s="169" t="s">
        <v>99</v>
      </c>
      <c r="B46" s="169" t="s">
        <v>25</v>
      </c>
      <c r="C46" s="169" t="s">
        <v>12</v>
      </c>
      <c r="D46" s="170">
        <v>1</v>
      </c>
      <c r="E46" s="169">
        <v>2034</v>
      </c>
      <c r="F46" s="171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3021.7135397625698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  <c r="AM46" s="170">
        <v>0</v>
      </c>
      <c r="AN46" s="170">
        <v>0</v>
      </c>
      <c r="AO46" s="170">
        <v>0</v>
      </c>
      <c r="AP46" s="170">
        <v>0</v>
      </c>
      <c r="AQ46" s="170">
        <v>0</v>
      </c>
      <c r="AR46" s="170">
        <v>0</v>
      </c>
      <c r="AS46" s="170">
        <v>0</v>
      </c>
      <c r="AT46" s="170">
        <v>0</v>
      </c>
      <c r="AU46" s="170">
        <v>0</v>
      </c>
      <c r="AV46" s="170">
        <v>0</v>
      </c>
      <c r="AW46" s="170">
        <v>0</v>
      </c>
      <c r="AX46" s="170">
        <v>0</v>
      </c>
      <c r="AY46" s="170">
        <v>0</v>
      </c>
      <c r="AZ46" s="170">
        <v>0</v>
      </c>
      <c r="BA46" s="170">
        <v>0</v>
      </c>
      <c r="BB46" s="170">
        <v>0</v>
      </c>
      <c r="BC46" s="170">
        <v>0</v>
      </c>
      <c r="BD46" s="170">
        <v>0</v>
      </c>
      <c r="BE46" s="170">
        <v>0</v>
      </c>
      <c r="BF46" s="170">
        <v>0</v>
      </c>
      <c r="BG46" s="170">
        <v>0</v>
      </c>
      <c r="BH46" s="170">
        <v>0</v>
      </c>
      <c r="BI46" s="170">
        <v>0</v>
      </c>
      <c r="BJ46" s="170">
        <v>0</v>
      </c>
      <c r="BK46" s="170">
        <v>0</v>
      </c>
      <c r="BL46" s="170">
        <v>0</v>
      </c>
      <c r="BM46" s="170">
        <v>0</v>
      </c>
      <c r="BN46" s="170">
        <v>0</v>
      </c>
      <c r="BO46" s="170">
        <v>0</v>
      </c>
      <c r="BP46" s="126"/>
      <c r="BQ46" s="174">
        <f t="shared" si="1"/>
        <v>3021.7135397625698</v>
      </c>
    </row>
    <row r="47" spans="1:69">
      <c r="A47" s="169" t="s">
        <v>99</v>
      </c>
      <c r="B47" s="169" t="s">
        <v>25</v>
      </c>
      <c r="C47" s="169" t="s">
        <v>12</v>
      </c>
      <c r="D47" s="170">
        <v>1</v>
      </c>
      <c r="E47" s="169">
        <v>2035</v>
      </c>
      <c r="F47" s="171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3235.7868057921801</v>
      </c>
      <c r="L47" s="170">
        <v>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  <c r="AJ47" s="170">
        <v>0</v>
      </c>
      <c r="AK47" s="170">
        <v>0</v>
      </c>
      <c r="AL47" s="170">
        <v>0</v>
      </c>
      <c r="AM47" s="170">
        <v>0</v>
      </c>
      <c r="AN47" s="170">
        <v>0</v>
      </c>
      <c r="AO47" s="170">
        <v>0</v>
      </c>
      <c r="AP47" s="170">
        <v>0</v>
      </c>
      <c r="AQ47" s="170">
        <v>0</v>
      </c>
      <c r="AR47" s="170">
        <v>0</v>
      </c>
      <c r="AS47" s="170">
        <v>0</v>
      </c>
      <c r="AT47" s="170">
        <v>0</v>
      </c>
      <c r="AU47" s="170">
        <v>0</v>
      </c>
      <c r="AV47" s="170">
        <v>0</v>
      </c>
      <c r="AW47" s="170">
        <v>0</v>
      </c>
      <c r="AX47" s="170">
        <v>0</v>
      </c>
      <c r="AY47" s="170">
        <v>0</v>
      </c>
      <c r="AZ47" s="170">
        <v>0</v>
      </c>
      <c r="BA47" s="170">
        <v>0</v>
      </c>
      <c r="BB47" s="170">
        <v>0</v>
      </c>
      <c r="BC47" s="170">
        <v>0</v>
      </c>
      <c r="BD47" s="170">
        <v>0</v>
      </c>
      <c r="BE47" s="170">
        <v>0</v>
      </c>
      <c r="BF47" s="170">
        <v>0</v>
      </c>
      <c r="BG47" s="170">
        <v>0</v>
      </c>
      <c r="BH47" s="170">
        <v>0</v>
      </c>
      <c r="BI47" s="170">
        <v>0</v>
      </c>
      <c r="BJ47" s="170">
        <v>0</v>
      </c>
      <c r="BK47" s="170">
        <v>0</v>
      </c>
      <c r="BL47" s="170">
        <v>0</v>
      </c>
      <c r="BM47" s="170">
        <v>0</v>
      </c>
      <c r="BN47" s="170">
        <v>0</v>
      </c>
      <c r="BO47" s="170">
        <v>0</v>
      </c>
      <c r="BP47" s="126"/>
      <c r="BQ47" s="174">
        <f t="shared" si="1"/>
        <v>3235.7868057921801</v>
      </c>
    </row>
    <row r="48" spans="1:69">
      <c r="A48" s="169" t="s">
        <v>99</v>
      </c>
      <c r="B48" s="169" t="s">
        <v>25</v>
      </c>
      <c r="C48" s="169" t="s">
        <v>12</v>
      </c>
      <c r="D48" s="170">
        <v>1</v>
      </c>
      <c r="E48" s="169">
        <v>2036</v>
      </c>
      <c r="F48" s="171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3158.2536847597098</v>
      </c>
      <c r="L48" s="170">
        <v>0</v>
      </c>
      <c r="M48" s="170">
        <v>0</v>
      </c>
      <c r="N48" s="170">
        <v>0</v>
      </c>
      <c r="O48" s="170">
        <v>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0</v>
      </c>
      <c r="AB48" s="170">
        <v>0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  <c r="AJ48" s="170">
        <v>0</v>
      </c>
      <c r="AK48" s="170">
        <v>0</v>
      </c>
      <c r="AL48" s="170">
        <v>0</v>
      </c>
      <c r="AM48" s="170">
        <v>0</v>
      </c>
      <c r="AN48" s="170">
        <v>0</v>
      </c>
      <c r="AO48" s="170">
        <v>0</v>
      </c>
      <c r="AP48" s="170">
        <v>0</v>
      </c>
      <c r="AQ48" s="170">
        <v>0</v>
      </c>
      <c r="AR48" s="170">
        <v>0</v>
      </c>
      <c r="AS48" s="170">
        <v>0</v>
      </c>
      <c r="AT48" s="170">
        <v>0</v>
      </c>
      <c r="AU48" s="170">
        <v>0</v>
      </c>
      <c r="AV48" s="170">
        <v>0</v>
      </c>
      <c r="AW48" s="170">
        <v>0</v>
      </c>
      <c r="AX48" s="170">
        <v>0</v>
      </c>
      <c r="AY48" s="170">
        <v>0</v>
      </c>
      <c r="AZ48" s="170">
        <v>0</v>
      </c>
      <c r="BA48" s="170">
        <v>0</v>
      </c>
      <c r="BB48" s="170">
        <v>0</v>
      </c>
      <c r="BC48" s="170">
        <v>0</v>
      </c>
      <c r="BD48" s="170">
        <v>0</v>
      </c>
      <c r="BE48" s="170">
        <v>0</v>
      </c>
      <c r="BF48" s="170">
        <v>0</v>
      </c>
      <c r="BG48" s="170">
        <v>0</v>
      </c>
      <c r="BH48" s="170">
        <v>0</v>
      </c>
      <c r="BI48" s="170">
        <v>0</v>
      </c>
      <c r="BJ48" s="170">
        <v>0</v>
      </c>
      <c r="BK48" s="170">
        <v>0</v>
      </c>
      <c r="BL48" s="170">
        <v>0</v>
      </c>
      <c r="BM48" s="170">
        <v>0</v>
      </c>
      <c r="BN48" s="170">
        <v>0</v>
      </c>
      <c r="BO48" s="170">
        <v>0</v>
      </c>
      <c r="BP48" s="126"/>
      <c r="BQ48" s="174">
        <f t="shared" si="1"/>
        <v>3158.2536847597098</v>
      </c>
    </row>
    <row r="49" spans="1:69">
      <c r="A49" s="169" t="s">
        <v>99</v>
      </c>
      <c r="B49" s="169" t="s">
        <v>25</v>
      </c>
      <c r="C49" s="169" t="s">
        <v>12</v>
      </c>
      <c r="D49" s="170">
        <v>1</v>
      </c>
      <c r="E49" s="169">
        <v>2037</v>
      </c>
      <c r="F49" s="171">
        <v>0</v>
      </c>
      <c r="G49" s="170">
        <v>0</v>
      </c>
      <c r="H49" s="170">
        <v>0</v>
      </c>
      <c r="I49" s="170">
        <v>0</v>
      </c>
      <c r="J49" s="170">
        <v>0</v>
      </c>
      <c r="K49" s="170">
        <v>2975.0988425769901</v>
      </c>
      <c r="L49" s="170">
        <v>0</v>
      </c>
      <c r="M49" s="170">
        <v>0</v>
      </c>
      <c r="N49" s="170">
        <v>0</v>
      </c>
      <c r="O49" s="170">
        <v>0</v>
      </c>
      <c r="P49" s="170">
        <v>0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  <c r="AJ49" s="170">
        <v>0</v>
      </c>
      <c r="AK49" s="170">
        <v>0</v>
      </c>
      <c r="AL49" s="170">
        <v>0</v>
      </c>
      <c r="AM49" s="170">
        <v>0</v>
      </c>
      <c r="AN49" s="170">
        <v>0</v>
      </c>
      <c r="AO49" s="170">
        <v>0</v>
      </c>
      <c r="AP49" s="170">
        <v>0</v>
      </c>
      <c r="AQ49" s="170">
        <v>0</v>
      </c>
      <c r="AR49" s="170">
        <v>0</v>
      </c>
      <c r="AS49" s="170">
        <v>0</v>
      </c>
      <c r="AT49" s="170">
        <v>0</v>
      </c>
      <c r="AU49" s="170">
        <v>0</v>
      </c>
      <c r="AV49" s="170">
        <v>0</v>
      </c>
      <c r="AW49" s="170">
        <v>0</v>
      </c>
      <c r="AX49" s="170">
        <v>0</v>
      </c>
      <c r="AY49" s="170">
        <v>0</v>
      </c>
      <c r="AZ49" s="170">
        <v>0</v>
      </c>
      <c r="BA49" s="170">
        <v>0</v>
      </c>
      <c r="BB49" s="170">
        <v>0</v>
      </c>
      <c r="BC49" s="170">
        <v>0</v>
      </c>
      <c r="BD49" s="170">
        <v>0</v>
      </c>
      <c r="BE49" s="170">
        <v>0</v>
      </c>
      <c r="BF49" s="170">
        <v>0</v>
      </c>
      <c r="BG49" s="170">
        <v>0</v>
      </c>
      <c r="BH49" s="170">
        <v>0</v>
      </c>
      <c r="BI49" s="170">
        <v>0</v>
      </c>
      <c r="BJ49" s="170">
        <v>0</v>
      </c>
      <c r="BK49" s="170">
        <v>0</v>
      </c>
      <c r="BL49" s="170">
        <v>0</v>
      </c>
      <c r="BM49" s="170">
        <v>0</v>
      </c>
      <c r="BN49" s="170">
        <v>0</v>
      </c>
      <c r="BO49" s="170">
        <v>0</v>
      </c>
      <c r="BP49" s="126"/>
      <c r="BQ49" s="174">
        <f t="shared" si="1"/>
        <v>2975.0988425769901</v>
      </c>
    </row>
    <row r="50" spans="1:69">
      <c r="A50" s="169" t="s">
        <v>99</v>
      </c>
      <c r="B50" s="169" t="s">
        <v>25</v>
      </c>
      <c r="C50" s="169" t="s">
        <v>12</v>
      </c>
      <c r="D50" s="170">
        <v>1</v>
      </c>
      <c r="E50" s="169">
        <v>2038</v>
      </c>
      <c r="F50" s="171">
        <v>0</v>
      </c>
      <c r="G50" s="170">
        <v>0</v>
      </c>
      <c r="H50" s="170">
        <v>0</v>
      </c>
      <c r="I50" s="170">
        <v>0</v>
      </c>
      <c r="J50" s="170">
        <v>0</v>
      </c>
      <c r="K50" s="170">
        <v>3020.5644332188699</v>
      </c>
      <c r="L50" s="170">
        <v>0</v>
      </c>
      <c r="M50" s="170">
        <v>0</v>
      </c>
      <c r="N50" s="170">
        <v>0</v>
      </c>
      <c r="O50" s="170">
        <v>0</v>
      </c>
      <c r="P50" s="170">
        <v>0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0</v>
      </c>
      <c r="Y50" s="170">
        <v>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  <c r="AJ50" s="170">
        <v>0</v>
      </c>
      <c r="AK50" s="170">
        <v>0</v>
      </c>
      <c r="AL50" s="170">
        <v>0</v>
      </c>
      <c r="AM50" s="170">
        <v>0</v>
      </c>
      <c r="AN50" s="170">
        <v>0</v>
      </c>
      <c r="AO50" s="170">
        <v>0</v>
      </c>
      <c r="AP50" s="170">
        <v>0</v>
      </c>
      <c r="AQ50" s="170">
        <v>0</v>
      </c>
      <c r="AR50" s="170">
        <v>0</v>
      </c>
      <c r="AS50" s="170">
        <v>0</v>
      </c>
      <c r="AT50" s="170">
        <v>0</v>
      </c>
      <c r="AU50" s="170">
        <v>0</v>
      </c>
      <c r="AV50" s="170">
        <v>0</v>
      </c>
      <c r="AW50" s="170">
        <v>0</v>
      </c>
      <c r="AX50" s="170">
        <v>0</v>
      </c>
      <c r="AY50" s="170">
        <v>0</v>
      </c>
      <c r="AZ50" s="170">
        <v>0</v>
      </c>
      <c r="BA50" s="170">
        <v>0</v>
      </c>
      <c r="BB50" s="170">
        <v>0</v>
      </c>
      <c r="BC50" s="170">
        <v>0</v>
      </c>
      <c r="BD50" s="170">
        <v>0</v>
      </c>
      <c r="BE50" s="170">
        <v>0</v>
      </c>
      <c r="BF50" s="170">
        <v>0</v>
      </c>
      <c r="BG50" s="170">
        <v>0</v>
      </c>
      <c r="BH50" s="170">
        <v>0</v>
      </c>
      <c r="BI50" s="170">
        <v>0</v>
      </c>
      <c r="BJ50" s="170">
        <v>0</v>
      </c>
      <c r="BK50" s="170">
        <v>0</v>
      </c>
      <c r="BL50" s="170">
        <v>0</v>
      </c>
      <c r="BM50" s="170">
        <v>0</v>
      </c>
      <c r="BN50" s="170">
        <v>0</v>
      </c>
      <c r="BO50" s="170">
        <v>0</v>
      </c>
      <c r="BP50" s="126"/>
      <c r="BQ50" s="174">
        <f t="shared" si="1"/>
        <v>3020.5644332188699</v>
      </c>
    </row>
    <row r="51" spans="1:69">
      <c r="A51" s="169" t="s">
        <v>99</v>
      </c>
      <c r="B51" s="169" t="s">
        <v>25</v>
      </c>
      <c r="C51" s="169" t="s">
        <v>12</v>
      </c>
      <c r="D51" s="170">
        <v>1</v>
      </c>
      <c r="E51" s="169">
        <v>2039</v>
      </c>
      <c r="F51" s="171">
        <v>0</v>
      </c>
      <c r="G51" s="170">
        <v>0</v>
      </c>
      <c r="H51" s="170">
        <v>0</v>
      </c>
      <c r="I51" s="170">
        <v>0</v>
      </c>
      <c r="J51" s="170">
        <v>0</v>
      </c>
      <c r="K51" s="170">
        <v>3013.5867301960002</v>
      </c>
      <c r="L51" s="170">
        <v>0</v>
      </c>
      <c r="M51" s="170">
        <v>0</v>
      </c>
      <c r="N51" s="170">
        <v>0</v>
      </c>
      <c r="O51" s="170">
        <v>0</v>
      </c>
      <c r="P51" s="170">
        <v>0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0</v>
      </c>
      <c r="AK51" s="170">
        <v>0</v>
      </c>
      <c r="AL51" s="170">
        <v>0</v>
      </c>
      <c r="AM51" s="170">
        <v>0</v>
      </c>
      <c r="AN51" s="170">
        <v>0</v>
      </c>
      <c r="AO51" s="170">
        <v>0</v>
      </c>
      <c r="AP51" s="170">
        <v>0</v>
      </c>
      <c r="AQ51" s="170">
        <v>0</v>
      </c>
      <c r="AR51" s="170">
        <v>0</v>
      </c>
      <c r="AS51" s="170">
        <v>0</v>
      </c>
      <c r="AT51" s="170">
        <v>0</v>
      </c>
      <c r="AU51" s="170">
        <v>0</v>
      </c>
      <c r="AV51" s="170">
        <v>0</v>
      </c>
      <c r="AW51" s="170">
        <v>0</v>
      </c>
      <c r="AX51" s="170">
        <v>0</v>
      </c>
      <c r="AY51" s="170">
        <v>0</v>
      </c>
      <c r="AZ51" s="170">
        <v>0</v>
      </c>
      <c r="BA51" s="170">
        <v>0</v>
      </c>
      <c r="BB51" s="170">
        <v>0</v>
      </c>
      <c r="BC51" s="170">
        <v>0</v>
      </c>
      <c r="BD51" s="170">
        <v>0</v>
      </c>
      <c r="BE51" s="170">
        <v>0</v>
      </c>
      <c r="BF51" s="170">
        <v>0</v>
      </c>
      <c r="BG51" s="170">
        <v>0</v>
      </c>
      <c r="BH51" s="170">
        <v>0</v>
      </c>
      <c r="BI51" s="170">
        <v>0</v>
      </c>
      <c r="BJ51" s="170">
        <v>0</v>
      </c>
      <c r="BK51" s="170">
        <v>0</v>
      </c>
      <c r="BL51" s="170">
        <v>0</v>
      </c>
      <c r="BM51" s="170">
        <v>0</v>
      </c>
      <c r="BN51" s="170">
        <v>0</v>
      </c>
      <c r="BO51" s="170">
        <v>0</v>
      </c>
      <c r="BP51" s="126"/>
      <c r="BQ51" s="174">
        <f t="shared" si="1"/>
        <v>3013.5867301960002</v>
      </c>
    </row>
    <row r="52" spans="1:69">
      <c r="A52" s="169" t="s">
        <v>99</v>
      </c>
      <c r="B52" s="169" t="s">
        <v>25</v>
      </c>
      <c r="C52" s="169" t="s">
        <v>12</v>
      </c>
      <c r="D52" s="170">
        <v>1</v>
      </c>
      <c r="E52" s="169">
        <v>2040</v>
      </c>
      <c r="F52" s="171">
        <v>0</v>
      </c>
      <c r="G52" s="170">
        <v>0</v>
      </c>
      <c r="H52" s="170">
        <v>0</v>
      </c>
      <c r="I52" s="170">
        <v>0</v>
      </c>
      <c r="J52" s="170">
        <v>0</v>
      </c>
      <c r="K52" s="170">
        <v>3578.4081032908002</v>
      </c>
      <c r="L52" s="170">
        <v>0</v>
      </c>
      <c r="M52" s="170">
        <v>0</v>
      </c>
      <c r="N52" s="170">
        <v>0</v>
      </c>
      <c r="O52" s="170">
        <v>0</v>
      </c>
      <c r="P52" s="170">
        <v>0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0</v>
      </c>
      <c r="AK52" s="170">
        <v>0</v>
      </c>
      <c r="AL52" s="170">
        <v>0</v>
      </c>
      <c r="AM52" s="170">
        <v>0</v>
      </c>
      <c r="AN52" s="170">
        <v>0</v>
      </c>
      <c r="AO52" s="170">
        <v>0</v>
      </c>
      <c r="AP52" s="170">
        <v>0</v>
      </c>
      <c r="AQ52" s="170">
        <v>0</v>
      </c>
      <c r="AR52" s="170">
        <v>0</v>
      </c>
      <c r="AS52" s="170">
        <v>0</v>
      </c>
      <c r="AT52" s="170">
        <v>0</v>
      </c>
      <c r="AU52" s="170">
        <v>0</v>
      </c>
      <c r="AV52" s="170">
        <v>0</v>
      </c>
      <c r="AW52" s="170">
        <v>0</v>
      </c>
      <c r="AX52" s="170">
        <v>0</v>
      </c>
      <c r="AY52" s="170">
        <v>0</v>
      </c>
      <c r="AZ52" s="170">
        <v>0</v>
      </c>
      <c r="BA52" s="170">
        <v>0</v>
      </c>
      <c r="BB52" s="170">
        <v>0</v>
      </c>
      <c r="BC52" s="170">
        <v>0</v>
      </c>
      <c r="BD52" s="170">
        <v>0</v>
      </c>
      <c r="BE52" s="170">
        <v>0</v>
      </c>
      <c r="BF52" s="170">
        <v>0</v>
      </c>
      <c r="BG52" s="170">
        <v>0</v>
      </c>
      <c r="BH52" s="170">
        <v>0</v>
      </c>
      <c r="BI52" s="170">
        <v>0</v>
      </c>
      <c r="BJ52" s="170">
        <v>0</v>
      </c>
      <c r="BK52" s="170">
        <v>0</v>
      </c>
      <c r="BL52" s="170">
        <v>0</v>
      </c>
      <c r="BM52" s="170">
        <v>0</v>
      </c>
      <c r="BN52" s="170">
        <v>0</v>
      </c>
      <c r="BO52" s="170">
        <v>0</v>
      </c>
      <c r="BP52" s="126"/>
      <c r="BQ52" s="174">
        <f t="shared" si="1"/>
        <v>3578.4081032908002</v>
      </c>
    </row>
    <row r="53" spans="1:69">
      <c r="A53" s="169" t="s">
        <v>99</v>
      </c>
      <c r="B53" s="169" t="s">
        <v>25</v>
      </c>
      <c r="C53" s="169" t="s">
        <v>12</v>
      </c>
      <c r="D53" s="170">
        <v>1</v>
      </c>
      <c r="E53" s="169">
        <v>2041</v>
      </c>
      <c r="F53" s="171">
        <v>0</v>
      </c>
      <c r="G53" s="170">
        <v>0</v>
      </c>
      <c r="H53" s="170">
        <v>0</v>
      </c>
      <c r="I53" s="170">
        <v>0</v>
      </c>
      <c r="J53" s="170">
        <v>0</v>
      </c>
      <c r="K53" s="170">
        <v>3815.2928346377498</v>
      </c>
      <c r="L53" s="170">
        <v>0</v>
      </c>
      <c r="M53" s="170">
        <v>0</v>
      </c>
      <c r="N53" s="170">
        <v>0</v>
      </c>
      <c r="O53" s="170">
        <v>0</v>
      </c>
      <c r="P53" s="170">
        <v>0</v>
      </c>
      <c r="Q53" s="170">
        <v>0</v>
      </c>
      <c r="R53" s="170">
        <v>0</v>
      </c>
      <c r="S53" s="170">
        <v>0</v>
      </c>
      <c r="T53" s="170">
        <v>0</v>
      </c>
      <c r="U53" s="170">
        <v>0</v>
      </c>
      <c r="V53" s="170">
        <v>0</v>
      </c>
      <c r="W53" s="170">
        <v>0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0</v>
      </c>
      <c r="AD53" s="170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  <c r="AJ53" s="170">
        <v>0</v>
      </c>
      <c r="AK53" s="170">
        <v>0</v>
      </c>
      <c r="AL53" s="170">
        <v>0</v>
      </c>
      <c r="AM53" s="170">
        <v>0</v>
      </c>
      <c r="AN53" s="170">
        <v>0</v>
      </c>
      <c r="AO53" s="170">
        <v>0</v>
      </c>
      <c r="AP53" s="170">
        <v>0</v>
      </c>
      <c r="AQ53" s="170">
        <v>0</v>
      </c>
      <c r="AR53" s="170">
        <v>0</v>
      </c>
      <c r="AS53" s="170">
        <v>0</v>
      </c>
      <c r="AT53" s="170">
        <v>0</v>
      </c>
      <c r="AU53" s="170">
        <v>0</v>
      </c>
      <c r="AV53" s="170">
        <v>0</v>
      </c>
      <c r="AW53" s="170">
        <v>0</v>
      </c>
      <c r="AX53" s="170">
        <v>0</v>
      </c>
      <c r="AY53" s="170">
        <v>0</v>
      </c>
      <c r="AZ53" s="170">
        <v>0</v>
      </c>
      <c r="BA53" s="170">
        <v>0</v>
      </c>
      <c r="BB53" s="170">
        <v>0</v>
      </c>
      <c r="BC53" s="170">
        <v>0</v>
      </c>
      <c r="BD53" s="170">
        <v>0</v>
      </c>
      <c r="BE53" s="170">
        <v>0</v>
      </c>
      <c r="BF53" s="170">
        <v>0</v>
      </c>
      <c r="BG53" s="170">
        <v>0</v>
      </c>
      <c r="BH53" s="170">
        <v>0</v>
      </c>
      <c r="BI53" s="170">
        <v>0</v>
      </c>
      <c r="BJ53" s="170">
        <v>0</v>
      </c>
      <c r="BK53" s="170">
        <v>0</v>
      </c>
      <c r="BL53" s="170">
        <v>0</v>
      </c>
      <c r="BM53" s="170">
        <v>0</v>
      </c>
      <c r="BN53" s="170">
        <v>0</v>
      </c>
      <c r="BO53" s="170">
        <v>0</v>
      </c>
      <c r="BP53" s="126"/>
      <c r="BQ53" s="174">
        <f t="shared" si="1"/>
        <v>3815.2928346377498</v>
      </c>
    </row>
    <row r="54" spans="1:69">
      <c r="A54" s="169" t="s">
        <v>99</v>
      </c>
      <c r="B54" s="169" t="s">
        <v>25</v>
      </c>
      <c r="C54" s="169" t="s">
        <v>12</v>
      </c>
      <c r="D54" s="170">
        <v>1</v>
      </c>
      <c r="E54" s="169">
        <v>2042</v>
      </c>
      <c r="F54" s="171">
        <v>0</v>
      </c>
      <c r="G54" s="170">
        <v>0</v>
      </c>
      <c r="H54" s="170">
        <v>0</v>
      </c>
      <c r="I54" s="170">
        <v>0</v>
      </c>
      <c r="J54" s="170">
        <v>0</v>
      </c>
      <c r="K54" s="170">
        <v>3426.1415285169701</v>
      </c>
      <c r="L54" s="170">
        <v>0</v>
      </c>
      <c r="M54" s="170">
        <v>0</v>
      </c>
      <c r="N54" s="170">
        <v>0</v>
      </c>
      <c r="O54" s="170">
        <v>0</v>
      </c>
      <c r="P54" s="170">
        <v>0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  <c r="AJ54" s="170">
        <v>0</v>
      </c>
      <c r="AK54" s="170">
        <v>0</v>
      </c>
      <c r="AL54" s="170">
        <v>0</v>
      </c>
      <c r="AM54" s="170">
        <v>0</v>
      </c>
      <c r="AN54" s="170">
        <v>0</v>
      </c>
      <c r="AO54" s="170">
        <v>0</v>
      </c>
      <c r="AP54" s="170">
        <v>0</v>
      </c>
      <c r="AQ54" s="170">
        <v>0</v>
      </c>
      <c r="AR54" s="170">
        <v>0</v>
      </c>
      <c r="AS54" s="170">
        <v>0</v>
      </c>
      <c r="AT54" s="170">
        <v>0</v>
      </c>
      <c r="AU54" s="170">
        <v>0</v>
      </c>
      <c r="AV54" s="170">
        <v>0</v>
      </c>
      <c r="AW54" s="170">
        <v>0</v>
      </c>
      <c r="AX54" s="170">
        <v>0</v>
      </c>
      <c r="AY54" s="170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70">
        <v>0</v>
      </c>
      <c r="BI54" s="170">
        <v>0</v>
      </c>
      <c r="BJ54" s="170">
        <v>0</v>
      </c>
      <c r="BK54" s="170">
        <v>0</v>
      </c>
      <c r="BL54" s="170">
        <v>0</v>
      </c>
      <c r="BM54" s="170">
        <v>0</v>
      </c>
      <c r="BN54" s="170">
        <v>0</v>
      </c>
      <c r="BO54" s="170">
        <v>0</v>
      </c>
      <c r="BP54" s="126"/>
      <c r="BQ54" s="174">
        <f t="shared" si="1"/>
        <v>3426.1415285169701</v>
      </c>
    </row>
    <row r="55" spans="1:69">
      <c r="A55" s="169" t="s">
        <v>99</v>
      </c>
      <c r="B55" s="169" t="s">
        <v>25</v>
      </c>
      <c r="C55" s="169" t="s">
        <v>12</v>
      </c>
      <c r="D55" s="170">
        <v>1</v>
      </c>
      <c r="E55" s="169">
        <v>2043</v>
      </c>
      <c r="F55" s="171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3068.9809450326002</v>
      </c>
      <c r="L55" s="170">
        <v>0</v>
      </c>
      <c r="M55" s="170">
        <v>0</v>
      </c>
      <c r="N55" s="170">
        <v>0</v>
      </c>
      <c r="O55" s="170">
        <v>0</v>
      </c>
      <c r="P55" s="170">
        <v>0</v>
      </c>
      <c r="Q55" s="170">
        <v>0</v>
      </c>
      <c r="R55" s="170">
        <v>0</v>
      </c>
      <c r="S55" s="170">
        <v>0</v>
      </c>
      <c r="T55" s="170">
        <v>0</v>
      </c>
      <c r="U55" s="170">
        <v>0</v>
      </c>
      <c r="V55" s="170">
        <v>0</v>
      </c>
      <c r="W55" s="170">
        <v>0</v>
      </c>
      <c r="X55" s="170">
        <v>0</v>
      </c>
      <c r="Y55" s="170">
        <v>0</v>
      </c>
      <c r="Z55" s="170">
        <v>0</v>
      </c>
      <c r="AA55" s="170">
        <v>0</v>
      </c>
      <c r="AB55" s="170">
        <v>0</v>
      </c>
      <c r="AC55" s="170">
        <v>0</v>
      </c>
      <c r="AD55" s="170">
        <v>0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  <c r="AJ55" s="170">
        <v>0</v>
      </c>
      <c r="AK55" s="170">
        <v>0</v>
      </c>
      <c r="AL55" s="170">
        <v>0</v>
      </c>
      <c r="AM55" s="170">
        <v>0</v>
      </c>
      <c r="AN55" s="170">
        <v>0</v>
      </c>
      <c r="AO55" s="170">
        <v>0</v>
      </c>
      <c r="AP55" s="170">
        <v>0</v>
      </c>
      <c r="AQ55" s="170">
        <v>0</v>
      </c>
      <c r="AR55" s="170">
        <v>0</v>
      </c>
      <c r="AS55" s="170">
        <v>0</v>
      </c>
      <c r="AT55" s="170">
        <v>0</v>
      </c>
      <c r="AU55" s="170">
        <v>0</v>
      </c>
      <c r="AV55" s="170">
        <v>0</v>
      </c>
      <c r="AW55" s="170">
        <v>0</v>
      </c>
      <c r="AX55" s="170">
        <v>0</v>
      </c>
      <c r="AY55" s="170">
        <v>0</v>
      </c>
      <c r="AZ55" s="170">
        <v>0</v>
      </c>
      <c r="BA55" s="170">
        <v>0</v>
      </c>
      <c r="BB55" s="170">
        <v>0</v>
      </c>
      <c r="BC55" s="170">
        <v>0</v>
      </c>
      <c r="BD55" s="170">
        <v>0</v>
      </c>
      <c r="BE55" s="170">
        <v>0</v>
      </c>
      <c r="BF55" s="170">
        <v>0</v>
      </c>
      <c r="BG55" s="170">
        <v>0</v>
      </c>
      <c r="BH55" s="170">
        <v>0</v>
      </c>
      <c r="BI55" s="170">
        <v>0</v>
      </c>
      <c r="BJ55" s="170">
        <v>0</v>
      </c>
      <c r="BK55" s="170">
        <v>0</v>
      </c>
      <c r="BL55" s="170">
        <v>0</v>
      </c>
      <c r="BM55" s="170">
        <v>0</v>
      </c>
      <c r="BN55" s="170">
        <v>0</v>
      </c>
      <c r="BO55" s="170">
        <v>0</v>
      </c>
      <c r="BP55" s="126"/>
      <c r="BQ55" s="174">
        <f t="shared" si="1"/>
        <v>3068.9809450326002</v>
      </c>
    </row>
    <row r="56" spans="1:69">
      <c r="A56" s="169" t="s">
        <v>99</v>
      </c>
      <c r="B56" s="169" t="s">
        <v>25</v>
      </c>
      <c r="C56" s="169" t="s">
        <v>12</v>
      </c>
      <c r="D56" s="170">
        <v>1</v>
      </c>
      <c r="E56" s="169">
        <v>2044</v>
      </c>
      <c r="F56" s="171">
        <v>0</v>
      </c>
      <c r="G56" s="170">
        <v>0</v>
      </c>
      <c r="H56" s="170">
        <v>0</v>
      </c>
      <c r="I56" s="170">
        <v>0</v>
      </c>
      <c r="J56" s="170">
        <v>0</v>
      </c>
      <c r="K56" s="170">
        <v>3051.1333638644601</v>
      </c>
      <c r="L56" s="170">
        <v>0</v>
      </c>
      <c r="M56" s="170">
        <v>0</v>
      </c>
      <c r="N56" s="170">
        <v>0</v>
      </c>
      <c r="O56" s="170">
        <v>0</v>
      </c>
      <c r="P56" s="170">
        <v>0</v>
      </c>
      <c r="Q56" s="170">
        <v>0</v>
      </c>
      <c r="R56" s="170">
        <v>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  <c r="AJ56" s="170">
        <v>0</v>
      </c>
      <c r="AK56" s="170">
        <v>0</v>
      </c>
      <c r="AL56" s="170">
        <v>0</v>
      </c>
      <c r="AM56" s="170">
        <v>0</v>
      </c>
      <c r="AN56" s="170">
        <v>0</v>
      </c>
      <c r="AO56" s="170">
        <v>0</v>
      </c>
      <c r="AP56" s="170">
        <v>0</v>
      </c>
      <c r="AQ56" s="170">
        <v>0</v>
      </c>
      <c r="AR56" s="170">
        <v>0</v>
      </c>
      <c r="AS56" s="170">
        <v>0</v>
      </c>
      <c r="AT56" s="170">
        <v>0</v>
      </c>
      <c r="AU56" s="170">
        <v>0</v>
      </c>
      <c r="AV56" s="170">
        <v>0</v>
      </c>
      <c r="AW56" s="170">
        <v>0</v>
      </c>
      <c r="AX56" s="170">
        <v>0</v>
      </c>
      <c r="AY56" s="170">
        <v>0</v>
      </c>
      <c r="AZ56" s="170">
        <v>0</v>
      </c>
      <c r="BA56" s="170">
        <v>0</v>
      </c>
      <c r="BB56" s="170">
        <v>0</v>
      </c>
      <c r="BC56" s="170">
        <v>0</v>
      </c>
      <c r="BD56" s="170">
        <v>0</v>
      </c>
      <c r="BE56" s="170">
        <v>0</v>
      </c>
      <c r="BF56" s="170">
        <v>0</v>
      </c>
      <c r="BG56" s="170">
        <v>0</v>
      </c>
      <c r="BH56" s="170">
        <v>0</v>
      </c>
      <c r="BI56" s="170">
        <v>0</v>
      </c>
      <c r="BJ56" s="170">
        <v>0</v>
      </c>
      <c r="BK56" s="170">
        <v>0</v>
      </c>
      <c r="BL56" s="170">
        <v>0</v>
      </c>
      <c r="BM56" s="170">
        <v>0</v>
      </c>
      <c r="BN56" s="170">
        <v>0</v>
      </c>
      <c r="BO56" s="170">
        <v>0</v>
      </c>
      <c r="BP56" s="126"/>
      <c r="BQ56" s="174">
        <f t="shared" si="1"/>
        <v>3051.1333638644601</v>
      </c>
    </row>
    <row r="57" spans="1:69">
      <c r="A57" s="169" t="s">
        <v>99</v>
      </c>
      <c r="B57" s="169" t="s">
        <v>25</v>
      </c>
      <c r="C57" s="169" t="s">
        <v>12</v>
      </c>
      <c r="D57" s="170">
        <v>1</v>
      </c>
      <c r="E57" s="169">
        <v>2045</v>
      </c>
      <c r="F57" s="171">
        <v>0</v>
      </c>
      <c r="G57" s="170">
        <v>0</v>
      </c>
      <c r="H57" s="170">
        <v>0</v>
      </c>
      <c r="I57" s="170">
        <v>0</v>
      </c>
      <c r="J57" s="170">
        <v>0</v>
      </c>
      <c r="K57" s="170">
        <v>2404.1797618105502</v>
      </c>
      <c r="L57" s="170">
        <v>0</v>
      </c>
      <c r="M57" s="170">
        <v>0</v>
      </c>
      <c r="N57" s="170">
        <v>0</v>
      </c>
      <c r="O57" s="170">
        <v>0</v>
      </c>
      <c r="P57" s="170">
        <v>0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  <c r="AJ57" s="170">
        <v>0</v>
      </c>
      <c r="AK57" s="170">
        <v>0</v>
      </c>
      <c r="AL57" s="170">
        <v>0</v>
      </c>
      <c r="AM57" s="170">
        <v>0</v>
      </c>
      <c r="AN57" s="170">
        <v>0</v>
      </c>
      <c r="AO57" s="170">
        <v>0</v>
      </c>
      <c r="AP57" s="170">
        <v>0</v>
      </c>
      <c r="AQ57" s="170">
        <v>0</v>
      </c>
      <c r="AR57" s="170">
        <v>0</v>
      </c>
      <c r="AS57" s="170">
        <v>0</v>
      </c>
      <c r="AT57" s="170">
        <v>0</v>
      </c>
      <c r="AU57" s="170">
        <v>0</v>
      </c>
      <c r="AV57" s="170">
        <v>0</v>
      </c>
      <c r="AW57" s="170">
        <v>0</v>
      </c>
      <c r="AX57" s="170">
        <v>0</v>
      </c>
      <c r="AY57" s="170">
        <v>0</v>
      </c>
      <c r="AZ57" s="170">
        <v>0</v>
      </c>
      <c r="BA57" s="170">
        <v>0</v>
      </c>
      <c r="BB57" s="170">
        <v>0</v>
      </c>
      <c r="BC57" s="170">
        <v>0</v>
      </c>
      <c r="BD57" s="170">
        <v>0</v>
      </c>
      <c r="BE57" s="170">
        <v>0</v>
      </c>
      <c r="BF57" s="170">
        <v>0</v>
      </c>
      <c r="BG57" s="170">
        <v>0</v>
      </c>
      <c r="BH57" s="170">
        <v>0</v>
      </c>
      <c r="BI57" s="170">
        <v>0</v>
      </c>
      <c r="BJ57" s="170">
        <v>0</v>
      </c>
      <c r="BK57" s="170">
        <v>0</v>
      </c>
      <c r="BL57" s="170">
        <v>0</v>
      </c>
      <c r="BM57" s="170">
        <v>0</v>
      </c>
      <c r="BN57" s="170">
        <v>0</v>
      </c>
      <c r="BO57" s="170">
        <v>0</v>
      </c>
      <c r="BP57" s="126"/>
      <c r="BQ57" s="174">
        <f t="shared" si="1"/>
        <v>2404.1797618105502</v>
      </c>
    </row>
    <row r="58" spans="1:69">
      <c r="A58" s="169" t="s">
        <v>99</v>
      </c>
      <c r="B58" s="169" t="s">
        <v>25</v>
      </c>
      <c r="C58" s="169" t="s">
        <v>12</v>
      </c>
      <c r="D58" s="170">
        <v>1</v>
      </c>
      <c r="E58" s="169">
        <v>2046</v>
      </c>
      <c r="F58" s="171">
        <v>0</v>
      </c>
      <c r="G58" s="170">
        <v>0</v>
      </c>
      <c r="H58" s="170">
        <v>0</v>
      </c>
      <c r="I58" s="170">
        <v>0</v>
      </c>
      <c r="J58" s="170">
        <v>0</v>
      </c>
      <c r="K58" s="170">
        <v>2463.3092750983501</v>
      </c>
      <c r="L58" s="170">
        <v>0</v>
      </c>
      <c r="M58" s="170">
        <v>0</v>
      </c>
      <c r="N58" s="170">
        <v>0</v>
      </c>
      <c r="O58" s="170">
        <v>0</v>
      </c>
      <c r="P58" s="170">
        <v>0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  <c r="AJ58" s="170">
        <v>0</v>
      </c>
      <c r="AK58" s="170">
        <v>0</v>
      </c>
      <c r="AL58" s="170">
        <v>0</v>
      </c>
      <c r="AM58" s="170">
        <v>0</v>
      </c>
      <c r="AN58" s="170">
        <v>0</v>
      </c>
      <c r="AO58" s="170">
        <v>0</v>
      </c>
      <c r="AP58" s="170">
        <v>0</v>
      </c>
      <c r="AQ58" s="170">
        <v>0</v>
      </c>
      <c r="AR58" s="170">
        <v>0</v>
      </c>
      <c r="AS58" s="170">
        <v>0</v>
      </c>
      <c r="AT58" s="170">
        <v>0</v>
      </c>
      <c r="AU58" s="170">
        <v>0</v>
      </c>
      <c r="AV58" s="170">
        <v>0</v>
      </c>
      <c r="AW58" s="170">
        <v>0</v>
      </c>
      <c r="AX58" s="170">
        <v>0</v>
      </c>
      <c r="AY58" s="170">
        <v>0</v>
      </c>
      <c r="AZ58" s="170">
        <v>0</v>
      </c>
      <c r="BA58" s="170">
        <v>0</v>
      </c>
      <c r="BB58" s="170">
        <v>0</v>
      </c>
      <c r="BC58" s="170">
        <v>0</v>
      </c>
      <c r="BD58" s="170">
        <v>0</v>
      </c>
      <c r="BE58" s="170">
        <v>0</v>
      </c>
      <c r="BF58" s="170">
        <v>0</v>
      </c>
      <c r="BG58" s="170">
        <v>0</v>
      </c>
      <c r="BH58" s="170">
        <v>0</v>
      </c>
      <c r="BI58" s="170">
        <v>0</v>
      </c>
      <c r="BJ58" s="170">
        <v>0</v>
      </c>
      <c r="BK58" s="170">
        <v>0</v>
      </c>
      <c r="BL58" s="170">
        <v>0</v>
      </c>
      <c r="BM58" s="170">
        <v>0</v>
      </c>
      <c r="BN58" s="170">
        <v>0</v>
      </c>
      <c r="BO58" s="170">
        <v>0</v>
      </c>
      <c r="BP58" s="126"/>
      <c r="BQ58" s="174">
        <f t="shared" si="1"/>
        <v>2463.3092750983501</v>
      </c>
    </row>
    <row r="59" spans="1:69">
      <c r="A59" s="169" t="s">
        <v>99</v>
      </c>
      <c r="B59" s="169" t="s">
        <v>25</v>
      </c>
      <c r="C59" s="169" t="s">
        <v>12</v>
      </c>
      <c r="D59" s="170">
        <v>1</v>
      </c>
      <c r="E59" s="169">
        <v>2047</v>
      </c>
      <c r="F59" s="171">
        <v>0</v>
      </c>
      <c r="G59" s="170">
        <v>0</v>
      </c>
      <c r="H59" s="170">
        <v>0</v>
      </c>
      <c r="I59" s="170">
        <v>0</v>
      </c>
      <c r="J59" s="170">
        <v>0</v>
      </c>
      <c r="K59" s="170">
        <v>2523.9687367430402</v>
      </c>
      <c r="L59" s="170">
        <v>0</v>
      </c>
      <c r="M59" s="170">
        <v>0</v>
      </c>
      <c r="N59" s="170">
        <v>0</v>
      </c>
      <c r="O59" s="170">
        <v>0</v>
      </c>
      <c r="P59" s="170">
        <v>0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  <c r="AJ59" s="170">
        <v>0</v>
      </c>
      <c r="AK59" s="170">
        <v>0</v>
      </c>
      <c r="AL59" s="170">
        <v>0</v>
      </c>
      <c r="AM59" s="170">
        <v>0</v>
      </c>
      <c r="AN59" s="170">
        <v>0</v>
      </c>
      <c r="AO59" s="170">
        <v>0</v>
      </c>
      <c r="AP59" s="170">
        <v>0</v>
      </c>
      <c r="AQ59" s="170">
        <v>0</v>
      </c>
      <c r="AR59" s="170">
        <v>0</v>
      </c>
      <c r="AS59" s="170">
        <v>0</v>
      </c>
      <c r="AT59" s="170">
        <v>0</v>
      </c>
      <c r="AU59" s="170">
        <v>0</v>
      </c>
      <c r="AV59" s="170">
        <v>0</v>
      </c>
      <c r="AW59" s="170">
        <v>0</v>
      </c>
      <c r="AX59" s="170">
        <v>0</v>
      </c>
      <c r="AY59" s="170">
        <v>0</v>
      </c>
      <c r="AZ59" s="170">
        <v>0</v>
      </c>
      <c r="BA59" s="170">
        <v>0</v>
      </c>
      <c r="BB59" s="170">
        <v>0</v>
      </c>
      <c r="BC59" s="170">
        <v>0</v>
      </c>
      <c r="BD59" s="170">
        <v>0</v>
      </c>
      <c r="BE59" s="170">
        <v>0</v>
      </c>
      <c r="BF59" s="170">
        <v>0</v>
      </c>
      <c r="BG59" s="170">
        <v>0</v>
      </c>
      <c r="BH59" s="170">
        <v>0</v>
      </c>
      <c r="BI59" s="170">
        <v>0</v>
      </c>
      <c r="BJ59" s="170">
        <v>0</v>
      </c>
      <c r="BK59" s="170">
        <v>0</v>
      </c>
      <c r="BL59" s="170">
        <v>0</v>
      </c>
      <c r="BM59" s="170">
        <v>0</v>
      </c>
      <c r="BN59" s="170">
        <v>0</v>
      </c>
      <c r="BO59" s="170">
        <v>0</v>
      </c>
      <c r="BP59" s="126"/>
      <c r="BQ59" s="174">
        <f t="shared" si="1"/>
        <v>2523.9687367430402</v>
      </c>
    </row>
    <row r="60" spans="1:69">
      <c r="A60" s="169" t="s">
        <v>99</v>
      </c>
      <c r="B60" s="169" t="s">
        <v>25</v>
      </c>
      <c r="C60" s="169" t="s">
        <v>12</v>
      </c>
      <c r="D60" s="170">
        <v>1</v>
      </c>
      <c r="E60" s="169">
        <v>2048</v>
      </c>
      <c r="F60" s="171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2153.4044217607302</v>
      </c>
      <c r="L60" s="170">
        <v>0</v>
      </c>
      <c r="M60" s="170">
        <v>0</v>
      </c>
      <c r="N60" s="170">
        <v>0</v>
      </c>
      <c r="O60" s="170">
        <v>0</v>
      </c>
      <c r="P60" s="170">
        <v>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0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0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0</v>
      </c>
      <c r="AK60" s="170">
        <v>0</v>
      </c>
      <c r="AL60" s="170">
        <v>0</v>
      </c>
      <c r="AM60" s="170">
        <v>0</v>
      </c>
      <c r="AN60" s="170">
        <v>0</v>
      </c>
      <c r="AO60" s="170">
        <v>0</v>
      </c>
      <c r="AP60" s="170">
        <v>0</v>
      </c>
      <c r="AQ60" s="170">
        <v>0</v>
      </c>
      <c r="AR60" s="170">
        <v>0</v>
      </c>
      <c r="AS60" s="170">
        <v>0</v>
      </c>
      <c r="AT60" s="170">
        <v>0</v>
      </c>
      <c r="AU60" s="170">
        <v>0</v>
      </c>
      <c r="AV60" s="170">
        <v>0</v>
      </c>
      <c r="AW60" s="170">
        <v>0</v>
      </c>
      <c r="AX60" s="170">
        <v>0</v>
      </c>
      <c r="AY60" s="170">
        <v>0</v>
      </c>
      <c r="AZ60" s="170">
        <v>0</v>
      </c>
      <c r="BA60" s="170">
        <v>0</v>
      </c>
      <c r="BB60" s="170">
        <v>0</v>
      </c>
      <c r="BC60" s="170">
        <v>0</v>
      </c>
      <c r="BD60" s="170">
        <v>0</v>
      </c>
      <c r="BE60" s="170">
        <v>0</v>
      </c>
      <c r="BF60" s="170">
        <v>0</v>
      </c>
      <c r="BG60" s="170">
        <v>0</v>
      </c>
      <c r="BH60" s="170">
        <v>0</v>
      </c>
      <c r="BI60" s="170">
        <v>0</v>
      </c>
      <c r="BJ60" s="170">
        <v>0</v>
      </c>
      <c r="BK60" s="170">
        <v>0</v>
      </c>
      <c r="BL60" s="170">
        <v>0</v>
      </c>
      <c r="BM60" s="170">
        <v>0</v>
      </c>
      <c r="BN60" s="170">
        <v>0</v>
      </c>
      <c r="BO60" s="170">
        <v>0</v>
      </c>
      <c r="BP60" s="126"/>
      <c r="BQ60" s="174">
        <f t="shared" si="1"/>
        <v>2153.4044217607302</v>
      </c>
    </row>
    <row r="61" spans="1:69">
      <c r="A61" s="169" t="s">
        <v>99</v>
      </c>
      <c r="B61" s="169" t="s">
        <v>25</v>
      </c>
      <c r="C61" s="169" t="s">
        <v>12</v>
      </c>
      <c r="D61" s="170">
        <v>1</v>
      </c>
      <c r="E61" s="169">
        <v>2049</v>
      </c>
      <c r="F61" s="171">
        <v>0</v>
      </c>
      <c r="G61" s="170">
        <v>0</v>
      </c>
      <c r="H61" s="170">
        <v>0</v>
      </c>
      <c r="I61" s="170">
        <v>0</v>
      </c>
      <c r="J61" s="170">
        <v>0</v>
      </c>
      <c r="K61" s="170">
        <v>1885.9778868989599</v>
      </c>
      <c r="L61" s="170">
        <v>0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0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0</v>
      </c>
      <c r="AG61" s="170">
        <v>0</v>
      </c>
      <c r="AH61" s="170">
        <v>0</v>
      </c>
      <c r="AI61" s="170">
        <v>0</v>
      </c>
      <c r="AJ61" s="170">
        <v>0</v>
      </c>
      <c r="AK61" s="170">
        <v>0</v>
      </c>
      <c r="AL61" s="170">
        <v>0</v>
      </c>
      <c r="AM61" s="170">
        <v>0</v>
      </c>
      <c r="AN61" s="170">
        <v>0</v>
      </c>
      <c r="AO61" s="170">
        <v>0</v>
      </c>
      <c r="AP61" s="170">
        <v>0</v>
      </c>
      <c r="AQ61" s="170">
        <v>0</v>
      </c>
      <c r="AR61" s="170">
        <v>0</v>
      </c>
      <c r="AS61" s="170">
        <v>0</v>
      </c>
      <c r="AT61" s="170">
        <v>0</v>
      </c>
      <c r="AU61" s="170">
        <v>0</v>
      </c>
      <c r="AV61" s="170">
        <v>0</v>
      </c>
      <c r="AW61" s="170">
        <v>0</v>
      </c>
      <c r="AX61" s="170">
        <v>0</v>
      </c>
      <c r="AY61" s="170">
        <v>0</v>
      </c>
      <c r="AZ61" s="170">
        <v>0</v>
      </c>
      <c r="BA61" s="170">
        <v>0</v>
      </c>
      <c r="BB61" s="170">
        <v>0</v>
      </c>
      <c r="BC61" s="170">
        <v>0</v>
      </c>
      <c r="BD61" s="170">
        <v>0</v>
      </c>
      <c r="BE61" s="170">
        <v>0</v>
      </c>
      <c r="BF61" s="170">
        <v>0</v>
      </c>
      <c r="BG61" s="170">
        <v>0</v>
      </c>
      <c r="BH61" s="170">
        <v>0</v>
      </c>
      <c r="BI61" s="170">
        <v>0</v>
      </c>
      <c r="BJ61" s="170">
        <v>0</v>
      </c>
      <c r="BK61" s="170">
        <v>0</v>
      </c>
      <c r="BL61" s="170">
        <v>0</v>
      </c>
      <c r="BM61" s="170">
        <v>0</v>
      </c>
      <c r="BN61" s="170">
        <v>0</v>
      </c>
      <c r="BO61" s="170">
        <v>0</v>
      </c>
      <c r="BP61" s="126"/>
      <c r="BQ61" s="174">
        <f t="shared" si="1"/>
        <v>1885.9778868989599</v>
      </c>
    </row>
    <row r="62" spans="1:69">
      <c r="A62" s="169" t="s">
        <v>99</v>
      </c>
      <c r="B62" s="169" t="s">
        <v>25</v>
      </c>
      <c r="C62" s="169" t="s">
        <v>13</v>
      </c>
      <c r="D62" s="170">
        <v>1</v>
      </c>
      <c r="E62" s="169">
        <v>2020</v>
      </c>
      <c r="F62" s="171">
        <v>0</v>
      </c>
      <c r="G62" s="170">
        <v>0</v>
      </c>
      <c r="H62" s="170">
        <v>0</v>
      </c>
      <c r="I62" s="170">
        <v>0</v>
      </c>
      <c r="J62" s="170">
        <v>0</v>
      </c>
      <c r="K62" s="170">
        <v>0</v>
      </c>
      <c r="L62" s="170">
        <v>0</v>
      </c>
      <c r="M62" s="170">
        <v>0</v>
      </c>
      <c r="N62" s="170">
        <v>0</v>
      </c>
      <c r="O62" s="170">
        <v>0</v>
      </c>
      <c r="P62" s="170">
        <v>0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  <c r="AJ62" s="170">
        <v>0</v>
      </c>
      <c r="AK62" s="170">
        <v>0</v>
      </c>
      <c r="AL62" s="170">
        <v>0</v>
      </c>
      <c r="AM62" s="170">
        <v>0</v>
      </c>
      <c r="AN62" s="170">
        <v>0</v>
      </c>
      <c r="AO62" s="170">
        <v>0</v>
      </c>
      <c r="AP62" s="170">
        <v>0</v>
      </c>
      <c r="AQ62" s="170">
        <v>0</v>
      </c>
      <c r="AR62" s="170">
        <v>0</v>
      </c>
      <c r="AS62" s="170">
        <v>0</v>
      </c>
      <c r="AT62" s="170">
        <v>0</v>
      </c>
      <c r="AU62" s="170">
        <v>0</v>
      </c>
      <c r="AV62" s="170">
        <v>0</v>
      </c>
      <c r="AW62" s="170">
        <v>0</v>
      </c>
      <c r="AX62" s="170">
        <v>0</v>
      </c>
      <c r="AY62" s="170">
        <v>0</v>
      </c>
      <c r="AZ62" s="170">
        <v>0</v>
      </c>
      <c r="BA62" s="170">
        <v>0</v>
      </c>
      <c r="BB62" s="170">
        <v>0</v>
      </c>
      <c r="BC62" s="170">
        <v>0</v>
      </c>
      <c r="BD62" s="170">
        <v>0</v>
      </c>
      <c r="BE62" s="170">
        <v>0</v>
      </c>
      <c r="BF62" s="170">
        <v>0</v>
      </c>
      <c r="BG62" s="170">
        <v>0</v>
      </c>
      <c r="BH62" s="170">
        <v>0</v>
      </c>
      <c r="BI62" s="170">
        <v>0</v>
      </c>
      <c r="BJ62" s="170">
        <v>0</v>
      </c>
      <c r="BK62" s="170">
        <v>0</v>
      </c>
      <c r="BL62" s="170">
        <v>0</v>
      </c>
      <c r="BM62" s="170">
        <v>0</v>
      </c>
      <c r="BN62" s="170">
        <v>0</v>
      </c>
      <c r="BO62" s="170">
        <v>0</v>
      </c>
      <c r="BP62" s="126"/>
      <c r="BQ62" s="174">
        <f t="shared" si="1"/>
        <v>0</v>
      </c>
    </row>
    <row r="63" spans="1:69">
      <c r="A63" s="169" t="s">
        <v>99</v>
      </c>
      <c r="B63" s="169" t="s">
        <v>25</v>
      </c>
      <c r="C63" s="169" t="s">
        <v>13</v>
      </c>
      <c r="D63" s="170">
        <v>1</v>
      </c>
      <c r="E63" s="169">
        <v>2021</v>
      </c>
      <c r="F63" s="171">
        <v>0</v>
      </c>
      <c r="G63" s="170">
        <v>0</v>
      </c>
      <c r="H63" s="170">
        <v>0</v>
      </c>
      <c r="I63" s="170">
        <v>0</v>
      </c>
      <c r="J63" s="170">
        <v>0</v>
      </c>
      <c r="K63" s="170">
        <v>0</v>
      </c>
      <c r="L63" s="170">
        <v>0</v>
      </c>
      <c r="M63" s="170">
        <v>0</v>
      </c>
      <c r="N63" s="170">
        <v>0</v>
      </c>
      <c r="O63" s="170">
        <v>0</v>
      </c>
      <c r="P63" s="170">
        <v>0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0</v>
      </c>
      <c r="X63" s="170">
        <v>0</v>
      </c>
      <c r="Y63" s="170">
        <v>0</v>
      </c>
      <c r="Z63" s="170">
        <v>0</v>
      </c>
      <c r="AA63" s="170">
        <v>0</v>
      </c>
      <c r="AB63" s="170">
        <v>0</v>
      </c>
      <c r="AC63" s="170">
        <v>0</v>
      </c>
      <c r="AD63" s="170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  <c r="AJ63" s="170">
        <v>0</v>
      </c>
      <c r="AK63" s="170">
        <v>0</v>
      </c>
      <c r="AL63" s="170">
        <v>0</v>
      </c>
      <c r="AM63" s="170">
        <v>0</v>
      </c>
      <c r="AN63" s="170">
        <v>0</v>
      </c>
      <c r="AO63" s="170">
        <v>0</v>
      </c>
      <c r="AP63" s="170">
        <v>0</v>
      </c>
      <c r="AQ63" s="170">
        <v>0</v>
      </c>
      <c r="AR63" s="170">
        <v>0</v>
      </c>
      <c r="AS63" s="170">
        <v>0</v>
      </c>
      <c r="AT63" s="170">
        <v>0</v>
      </c>
      <c r="AU63" s="170">
        <v>0</v>
      </c>
      <c r="AV63" s="170">
        <v>0</v>
      </c>
      <c r="AW63" s="170">
        <v>0</v>
      </c>
      <c r="AX63" s="170">
        <v>0</v>
      </c>
      <c r="AY63" s="170">
        <v>0</v>
      </c>
      <c r="AZ63" s="170">
        <v>0</v>
      </c>
      <c r="BA63" s="170">
        <v>0</v>
      </c>
      <c r="BB63" s="170">
        <v>0</v>
      </c>
      <c r="BC63" s="170">
        <v>0</v>
      </c>
      <c r="BD63" s="170">
        <v>0</v>
      </c>
      <c r="BE63" s="170">
        <v>0</v>
      </c>
      <c r="BF63" s="170">
        <v>0</v>
      </c>
      <c r="BG63" s="170">
        <v>0</v>
      </c>
      <c r="BH63" s="170">
        <v>0</v>
      </c>
      <c r="BI63" s="170">
        <v>0</v>
      </c>
      <c r="BJ63" s="170">
        <v>0</v>
      </c>
      <c r="BK63" s="170">
        <v>0</v>
      </c>
      <c r="BL63" s="170">
        <v>0</v>
      </c>
      <c r="BM63" s="170">
        <v>0</v>
      </c>
      <c r="BN63" s="170">
        <v>0</v>
      </c>
      <c r="BO63" s="170">
        <v>0</v>
      </c>
      <c r="BP63" s="126"/>
      <c r="BQ63" s="174">
        <f t="shared" si="1"/>
        <v>0</v>
      </c>
    </row>
    <row r="64" spans="1:69">
      <c r="A64" s="169" t="s">
        <v>99</v>
      </c>
      <c r="B64" s="169" t="s">
        <v>25</v>
      </c>
      <c r="C64" s="169" t="s">
        <v>13</v>
      </c>
      <c r="D64" s="170">
        <v>1</v>
      </c>
      <c r="E64" s="169">
        <v>2022</v>
      </c>
      <c r="F64" s="171">
        <v>0</v>
      </c>
      <c r="G64" s="170">
        <v>0</v>
      </c>
      <c r="H64" s="170">
        <v>0</v>
      </c>
      <c r="I64" s="170">
        <v>0</v>
      </c>
      <c r="J64" s="170">
        <v>0</v>
      </c>
      <c r="K64" s="170">
        <v>0</v>
      </c>
      <c r="L64" s="170">
        <v>0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170">
        <v>0</v>
      </c>
      <c r="W64" s="170">
        <v>0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0</v>
      </c>
      <c r="AG64" s="170">
        <v>0</v>
      </c>
      <c r="AH64" s="170">
        <v>0</v>
      </c>
      <c r="AI64" s="170">
        <v>0</v>
      </c>
      <c r="AJ64" s="170">
        <v>0</v>
      </c>
      <c r="AK64" s="170">
        <v>0</v>
      </c>
      <c r="AL64" s="170">
        <v>0</v>
      </c>
      <c r="AM64" s="170">
        <v>0</v>
      </c>
      <c r="AN64" s="170">
        <v>0</v>
      </c>
      <c r="AO64" s="170">
        <v>0</v>
      </c>
      <c r="AP64" s="170">
        <v>0</v>
      </c>
      <c r="AQ64" s="170">
        <v>0</v>
      </c>
      <c r="AR64" s="170">
        <v>0</v>
      </c>
      <c r="AS64" s="170">
        <v>0</v>
      </c>
      <c r="AT64" s="170">
        <v>0</v>
      </c>
      <c r="AU64" s="170">
        <v>0</v>
      </c>
      <c r="AV64" s="170">
        <v>0</v>
      </c>
      <c r="AW64" s="170">
        <v>0</v>
      </c>
      <c r="AX64" s="170">
        <v>0</v>
      </c>
      <c r="AY64" s="170">
        <v>0</v>
      </c>
      <c r="AZ64" s="170">
        <v>0</v>
      </c>
      <c r="BA64" s="170">
        <v>0</v>
      </c>
      <c r="BB64" s="170">
        <v>0</v>
      </c>
      <c r="BC64" s="170">
        <v>0</v>
      </c>
      <c r="BD64" s="170">
        <v>0</v>
      </c>
      <c r="BE64" s="170">
        <v>0</v>
      </c>
      <c r="BF64" s="170">
        <v>0</v>
      </c>
      <c r="BG64" s="170">
        <v>0</v>
      </c>
      <c r="BH64" s="170">
        <v>0</v>
      </c>
      <c r="BI64" s="170">
        <v>0</v>
      </c>
      <c r="BJ64" s="170">
        <v>0</v>
      </c>
      <c r="BK64" s="170">
        <v>0</v>
      </c>
      <c r="BL64" s="170">
        <v>0</v>
      </c>
      <c r="BM64" s="170">
        <v>0</v>
      </c>
      <c r="BN64" s="170">
        <v>0</v>
      </c>
      <c r="BO64" s="170">
        <v>0</v>
      </c>
      <c r="BP64" s="126"/>
      <c r="BQ64" s="174">
        <f t="shared" si="1"/>
        <v>0</v>
      </c>
    </row>
    <row r="65" spans="1:69">
      <c r="A65" s="169" t="s">
        <v>99</v>
      </c>
      <c r="B65" s="169" t="s">
        <v>25</v>
      </c>
      <c r="C65" s="169" t="s">
        <v>13</v>
      </c>
      <c r="D65" s="170">
        <v>1</v>
      </c>
      <c r="E65" s="169">
        <v>2023</v>
      </c>
      <c r="F65" s="171">
        <v>0</v>
      </c>
      <c r="G65" s="170">
        <v>0</v>
      </c>
      <c r="H65" s="170">
        <v>0</v>
      </c>
      <c r="I65" s="170">
        <v>0</v>
      </c>
      <c r="J65" s="170">
        <v>0</v>
      </c>
      <c r="K65" s="170">
        <v>0</v>
      </c>
      <c r="L65" s="170">
        <v>0</v>
      </c>
      <c r="M65" s="170">
        <v>0</v>
      </c>
      <c r="N65" s="170">
        <v>0</v>
      </c>
      <c r="O65" s="170">
        <v>0</v>
      </c>
      <c r="P65" s="170">
        <v>0</v>
      </c>
      <c r="Q65" s="170">
        <v>0</v>
      </c>
      <c r="R65" s="170">
        <v>486.86247839619</v>
      </c>
      <c r="S65" s="170">
        <v>0</v>
      </c>
      <c r="T65" s="170">
        <v>0</v>
      </c>
      <c r="U65" s="170">
        <v>0</v>
      </c>
      <c r="V65" s="170">
        <v>0</v>
      </c>
      <c r="W65" s="170">
        <v>0</v>
      </c>
      <c r="X65" s="170">
        <v>0</v>
      </c>
      <c r="Y65" s="170">
        <v>0</v>
      </c>
      <c r="Z65" s="170">
        <v>0</v>
      </c>
      <c r="AA65" s="170">
        <v>0</v>
      </c>
      <c r="AB65" s="170">
        <v>0</v>
      </c>
      <c r="AC65" s="170">
        <v>0</v>
      </c>
      <c r="AD65" s="170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  <c r="AJ65" s="170">
        <v>0</v>
      </c>
      <c r="AK65" s="170">
        <v>0</v>
      </c>
      <c r="AL65" s="170">
        <v>0</v>
      </c>
      <c r="AM65" s="170">
        <v>0</v>
      </c>
      <c r="AN65" s="170">
        <v>0</v>
      </c>
      <c r="AO65" s="170">
        <v>0</v>
      </c>
      <c r="AP65" s="170">
        <v>0</v>
      </c>
      <c r="AQ65" s="170">
        <v>0</v>
      </c>
      <c r="AR65" s="170">
        <v>0</v>
      </c>
      <c r="AS65" s="170">
        <v>0</v>
      </c>
      <c r="AT65" s="170">
        <v>0</v>
      </c>
      <c r="AU65" s="170">
        <v>0</v>
      </c>
      <c r="AV65" s="170">
        <v>0</v>
      </c>
      <c r="AW65" s="170">
        <v>0</v>
      </c>
      <c r="AX65" s="170">
        <v>0</v>
      </c>
      <c r="AY65" s="170">
        <v>0</v>
      </c>
      <c r="AZ65" s="170">
        <v>0</v>
      </c>
      <c r="BA65" s="170">
        <v>0</v>
      </c>
      <c r="BB65" s="170">
        <v>0</v>
      </c>
      <c r="BC65" s="170">
        <v>0</v>
      </c>
      <c r="BD65" s="170">
        <v>0</v>
      </c>
      <c r="BE65" s="170">
        <v>0</v>
      </c>
      <c r="BF65" s="170">
        <v>0</v>
      </c>
      <c r="BG65" s="170">
        <v>0</v>
      </c>
      <c r="BH65" s="170">
        <v>0</v>
      </c>
      <c r="BI65" s="170">
        <v>0</v>
      </c>
      <c r="BJ65" s="170">
        <v>0</v>
      </c>
      <c r="BK65" s="170">
        <v>0</v>
      </c>
      <c r="BL65" s="170">
        <v>0</v>
      </c>
      <c r="BM65" s="170">
        <v>0</v>
      </c>
      <c r="BN65" s="170">
        <v>0</v>
      </c>
      <c r="BO65" s="170">
        <v>0</v>
      </c>
      <c r="BP65" s="126"/>
      <c r="BQ65" s="174">
        <f t="shared" si="1"/>
        <v>486.86247839619</v>
      </c>
    </row>
    <row r="66" spans="1:69">
      <c r="A66" s="169" t="s">
        <v>99</v>
      </c>
      <c r="B66" s="169" t="s">
        <v>25</v>
      </c>
      <c r="C66" s="169" t="s">
        <v>13</v>
      </c>
      <c r="D66" s="170">
        <v>1</v>
      </c>
      <c r="E66" s="169">
        <v>2024</v>
      </c>
      <c r="F66" s="171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0">
        <v>0</v>
      </c>
      <c r="N66" s="170">
        <v>0</v>
      </c>
      <c r="O66" s="170">
        <v>0</v>
      </c>
      <c r="P66" s="170">
        <v>0</v>
      </c>
      <c r="Q66" s="170">
        <v>0</v>
      </c>
      <c r="R66" s="170">
        <v>748.77952137857005</v>
      </c>
      <c r="S66" s="170">
        <v>0</v>
      </c>
      <c r="T66" s="170">
        <v>0</v>
      </c>
      <c r="U66" s="170">
        <v>0</v>
      </c>
      <c r="V66" s="170">
        <v>0</v>
      </c>
      <c r="W66" s="170">
        <v>0</v>
      </c>
      <c r="X66" s="170">
        <v>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  <c r="AJ66" s="170">
        <v>0</v>
      </c>
      <c r="AK66" s="170">
        <v>0</v>
      </c>
      <c r="AL66" s="170">
        <v>0</v>
      </c>
      <c r="AM66" s="170">
        <v>0</v>
      </c>
      <c r="AN66" s="170">
        <v>0</v>
      </c>
      <c r="AO66" s="170">
        <v>0</v>
      </c>
      <c r="AP66" s="170">
        <v>0</v>
      </c>
      <c r="AQ66" s="170">
        <v>0</v>
      </c>
      <c r="AR66" s="170">
        <v>0</v>
      </c>
      <c r="AS66" s="170">
        <v>0</v>
      </c>
      <c r="AT66" s="170">
        <v>0</v>
      </c>
      <c r="AU66" s="170">
        <v>0</v>
      </c>
      <c r="AV66" s="170">
        <v>0</v>
      </c>
      <c r="AW66" s="170">
        <v>0</v>
      </c>
      <c r="AX66" s="170">
        <v>0</v>
      </c>
      <c r="AY66" s="170">
        <v>0</v>
      </c>
      <c r="AZ66" s="170">
        <v>0</v>
      </c>
      <c r="BA66" s="170">
        <v>0</v>
      </c>
      <c r="BB66" s="170">
        <v>0</v>
      </c>
      <c r="BC66" s="170">
        <v>0</v>
      </c>
      <c r="BD66" s="170">
        <v>0</v>
      </c>
      <c r="BE66" s="170">
        <v>0</v>
      </c>
      <c r="BF66" s="170">
        <v>0</v>
      </c>
      <c r="BG66" s="170">
        <v>0</v>
      </c>
      <c r="BH66" s="170">
        <v>0</v>
      </c>
      <c r="BI66" s="170">
        <v>0</v>
      </c>
      <c r="BJ66" s="170">
        <v>0</v>
      </c>
      <c r="BK66" s="170">
        <v>0</v>
      </c>
      <c r="BL66" s="170">
        <v>0</v>
      </c>
      <c r="BM66" s="170">
        <v>0</v>
      </c>
      <c r="BN66" s="170">
        <v>0</v>
      </c>
      <c r="BO66" s="170">
        <v>0</v>
      </c>
      <c r="BP66" s="126"/>
      <c r="BQ66" s="174">
        <f t="shared" ref="BQ66:BQ97" si="2">SUM(G66:BO66)</f>
        <v>748.77952137857005</v>
      </c>
    </row>
    <row r="67" spans="1:69">
      <c r="A67" s="169" t="s">
        <v>99</v>
      </c>
      <c r="B67" s="169" t="s">
        <v>25</v>
      </c>
      <c r="C67" s="169" t="s">
        <v>13</v>
      </c>
      <c r="D67" s="170">
        <v>1</v>
      </c>
      <c r="E67" s="169">
        <v>2025</v>
      </c>
      <c r="F67" s="171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767.76392488033002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0</v>
      </c>
      <c r="AE67" s="170">
        <v>0</v>
      </c>
      <c r="AF67" s="170">
        <v>0</v>
      </c>
      <c r="AG67" s="170">
        <v>0</v>
      </c>
      <c r="AH67" s="170">
        <v>0</v>
      </c>
      <c r="AI67" s="170">
        <v>0</v>
      </c>
      <c r="AJ67" s="170">
        <v>0</v>
      </c>
      <c r="AK67" s="170">
        <v>0</v>
      </c>
      <c r="AL67" s="170">
        <v>0</v>
      </c>
      <c r="AM67" s="170">
        <v>0</v>
      </c>
      <c r="AN67" s="170">
        <v>0</v>
      </c>
      <c r="AO67" s="170">
        <v>0</v>
      </c>
      <c r="AP67" s="170">
        <v>0</v>
      </c>
      <c r="AQ67" s="170">
        <v>0</v>
      </c>
      <c r="AR67" s="170">
        <v>0</v>
      </c>
      <c r="AS67" s="170">
        <v>0</v>
      </c>
      <c r="AT67" s="170">
        <v>0</v>
      </c>
      <c r="AU67" s="170">
        <v>0</v>
      </c>
      <c r="AV67" s="170">
        <v>0</v>
      </c>
      <c r="AW67" s="170">
        <v>0</v>
      </c>
      <c r="AX67" s="170">
        <v>0</v>
      </c>
      <c r="AY67" s="170">
        <v>0</v>
      </c>
      <c r="AZ67" s="170">
        <v>0</v>
      </c>
      <c r="BA67" s="170">
        <v>0</v>
      </c>
      <c r="BB67" s="170">
        <v>0</v>
      </c>
      <c r="BC67" s="170">
        <v>0</v>
      </c>
      <c r="BD67" s="170">
        <v>0</v>
      </c>
      <c r="BE67" s="170">
        <v>0</v>
      </c>
      <c r="BF67" s="170">
        <v>0</v>
      </c>
      <c r="BG67" s="170">
        <v>0</v>
      </c>
      <c r="BH67" s="170">
        <v>0</v>
      </c>
      <c r="BI67" s="170">
        <v>0</v>
      </c>
      <c r="BJ67" s="170">
        <v>0</v>
      </c>
      <c r="BK67" s="170">
        <v>0</v>
      </c>
      <c r="BL67" s="170">
        <v>0</v>
      </c>
      <c r="BM67" s="170">
        <v>0</v>
      </c>
      <c r="BN67" s="170">
        <v>0</v>
      </c>
      <c r="BO67" s="170">
        <v>0</v>
      </c>
      <c r="BP67" s="126"/>
      <c r="BQ67" s="174">
        <f t="shared" si="2"/>
        <v>767.76392488033002</v>
      </c>
    </row>
    <row r="68" spans="1:69">
      <c r="A68" s="169" t="s">
        <v>99</v>
      </c>
      <c r="B68" s="169" t="s">
        <v>25</v>
      </c>
      <c r="C68" s="169" t="s">
        <v>13</v>
      </c>
      <c r="D68" s="170">
        <v>1</v>
      </c>
      <c r="E68" s="169">
        <v>2026</v>
      </c>
      <c r="F68" s="171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788.15371282766</v>
      </c>
      <c r="S68" s="170">
        <v>0</v>
      </c>
      <c r="T68" s="170">
        <v>0</v>
      </c>
      <c r="U68" s="170">
        <v>0</v>
      </c>
      <c r="V68" s="170">
        <v>0</v>
      </c>
      <c r="W68" s="170">
        <v>0</v>
      </c>
      <c r="X68" s="170">
        <v>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  <c r="AJ68" s="170">
        <v>0</v>
      </c>
      <c r="AK68" s="170">
        <v>0</v>
      </c>
      <c r="AL68" s="170">
        <v>0</v>
      </c>
      <c r="AM68" s="170">
        <v>0</v>
      </c>
      <c r="AN68" s="170">
        <v>0</v>
      </c>
      <c r="AO68" s="170">
        <v>0</v>
      </c>
      <c r="AP68" s="170">
        <v>0</v>
      </c>
      <c r="AQ68" s="170">
        <v>0</v>
      </c>
      <c r="AR68" s="170">
        <v>0</v>
      </c>
      <c r="AS68" s="170">
        <v>0</v>
      </c>
      <c r="AT68" s="170">
        <v>0</v>
      </c>
      <c r="AU68" s="170">
        <v>0</v>
      </c>
      <c r="AV68" s="170">
        <v>0</v>
      </c>
      <c r="AW68" s="170">
        <v>0</v>
      </c>
      <c r="AX68" s="170">
        <v>0</v>
      </c>
      <c r="AY68" s="170">
        <v>0</v>
      </c>
      <c r="AZ68" s="170">
        <v>0</v>
      </c>
      <c r="BA68" s="170">
        <v>0</v>
      </c>
      <c r="BB68" s="170">
        <v>0</v>
      </c>
      <c r="BC68" s="170">
        <v>0</v>
      </c>
      <c r="BD68" s="170">
        <v>0</v>
      </c>
      <c r="BE68" s="170">
        <v>0</v>
      </c>
      <c r="BF68" s="170">
        <v>0</v>
      </c>
      <c r="BG68" s="170">
        <v>0</v>
      </c>
      <c r="BH68" s="170">
        <v>0</v>
      </c>
      <c r="BI68" s="170">
        <v>0</v>
      </c>
      <c r="BJ68" s="170">
        <v>0</v>
      </c>
      <c r="BK68" s="170">
        <v>0</v>
      </c>
      <c r="BL68" s="170">
        <v>0</v>
      </c>
      <c r="BM68" s="170">
        <v>0</v>
      </c>
      <c r="BN68" s="170">
        <v>0</v>
      </c>
      <c r="BO68" s="170">
        <v>0</v>
      </c>
      <c r="BP68" s="126"/>
      <c r="BQ68" s="174">
        <f t="shared" si="2"/>
        <v>788.15371282766</v>
      </c>
    </row>
    <row r="69" spans="1:69">
      <c r="A69" s="169" t="s">
        <v>99</v>
      </c>
      <c r="B69" s="169" t="s">
        <v>25</v>
      </c>
      <c r="C69" s="169" t="s">
        <v>13</v>
      </c>
      <c r="D69" s="170">
        <v>1</v>
      </c>
      <c r="E69" s="169">
        <v>2027</v>
      </c>
      <c r="F69" s="171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1074.58358198822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0</v>
      </c>
      <c r="AK69" s="170">
        <v>0</v>
      </c>
      <c r="AL69" s="170">
        <v>0</v>
      </c>
      <c r="AM69" s="170">
        <v>0</v>
      </c>
      <c r="AN69" s="170">
        <v>0</v>
      </c>
      <c r="AO69" s="170">
        <v>0</v>
      </c>
      <c r="AP69" s="170">
        <v>0</v>
      </c>
      <c r="AQ69" s="170">
        <v>0</v>
      </c>
      <c r="AR69" s="170">
        <v>0</v>
      </c>
      <c r="AS69" s="170">
        <v>0</v>
      </c>
      <c r="AT69" s="170">
        <v>0</v>
      </c>
      <c r="AU69" s="170">
        <v>0</v>
      </c>
      <c r="AV69" s="170">
        <v>0</v>
      </c>
      <c r="AW69" s="170">
        <v>0</v>
      </c>
      <c r="AX69" s="170">
        <v>0</v>
      </c>
      <c r="AY69" s="170">
        <v>0</v>
      </c>
      <c r="AZ69" s="170">
        <v>0</v>
      </c>
      <c r="BA69" s="170">
        <v>0</v>
      </c>
      <c r="BB69" s="170">
        <v>0</v>
      </c>
      <c r="BC69" s="170">
        <v>0</v>
      </c>
      <c r="BD69" s="170">
        <v>0</v>
      </c>
      <c r="BE69" s="170">
        <v>0</v>
      </c>
      <c r="BF69" s="170">
        <v>0</v>
      </c>
      <c r="BG69" s="170">
        <v>0</v>
      </c>
      <c r="BH69" s="170">
        <v>0</v>
      </c>
      <c r="BI69" s="170">
        <v>0</v>
      </c>
      <c r="BJ69" s="170">
        <v>0</v>
      </c>
      <c r="BK69" s="170">
        <v>0</v>
      </c>
      <c r="BL69" s="170">
        <v>0</v>
      </c>
      <c r="BM69" s="170">
        <v>0</v>
      </c>
      <c r="BN69" s="170">
        <v>0</v>
      </c>
      <c r="BO69" s="170">
        <v>0</v>
      </c>
      <c r="BP69" s="126"/>
      <c r="BQ69" s="174">
        <f t="shared" si="2"/>
        <v>1074.58358198822</v>
      </c>
    </row>
    <row r="70" spans="1:69">
      <c r="A70" s="169" t="s">
        <v>99</v>
      </c>
      <c r="B70" s="169" t="s">
        <v>25</v>
      </c>
      <c r="C70" s="169" t="s">
        <v>13</v>
      </c>
      <c r="D70" s="170">
        <v>1</v>
      </c>
      <c r="E70" s="169">
        <v>2028</v>
      </c>
      <c r="F70" s="171">
        <v>0</v>
      </c>
      <c r="G70" s="170">
        <v>0</v>
      </c>
      <c r="H70" s="170">
        <v>0</v>
      </c>
      <c r="I70" s="170">
        <v>0</v>
      </c>
      <c r="J70" s="170">
        <v>0</v>
      </c>
      <c r="K70" s="170">
        <v>0</v>
      </c>
      <c r="L70" s="170">
        <v>0</v>
      </c>
      <c r="M70" s="170">
        <v>0</v>
      </c>
      <c r="N70" s="170">
        <v>0</v>
      </c>
      <c r="O70" s="170">
        <v>0</v>
      </c>
      <c r="P70" s="170">
        <v>0</v>
      </c>
      <c r="Q70" s="170">
        <v>0</v>
      </c>
      <c r="R70" s="170">
        <v>1100.64823833988</v>
      </c>
      <c r="S70" s="170">
        <v>0</v>
      </c>
      <c r="T70" s="170">
        <v>0</v>
      </c>
      <c r="U70" s="170">
        <v>0</v>
      </c>
      <c r="V70" s="170">
        <v>0</v>
      </c>
      <c r="W70" s="170">
        <v>0</v>
      </c>
      <c r="X70" s="170">
        <v>0</v>
      </c>
      <c r="Y70" s="170">
        <v>0</v>
      </c>
      <c r="Z70" s="170">
        <v>0</v>
      </c>
      <c r="AA70" s="170">
        <v>0</v>
      </c>
      <c r="AB70" s="170">
        <v>0</v>
      </c>
      <c r="AC70" s="170">
        <v>0</v>
      </c>
      <c r="AD70" s="170">
        <v>0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  <c r="AJ70" s="170">
        <v>0</v>
      </c>
      <c r="AK70" s="170">
        <v>0</v>
      </c>
      <c r="AL70" s="170">
        <v>0</v>
      </c>
      <c r="AM70" s="170">
        <v>0</v>
      </c>
      <c r="AN70" s="170">
        <v>0</v>
      </c>
      <c r="AO70" s="170">
        <v>0</v>
      </c>
      <c r="AP70" s="170">
        <v>0</v>
      </c>
      <c r="AQ70" s="170">
        <v>0</v>
      </c>
      <c r="AR70" s="170">
        <v>0</v>
      </c>
      <c r="AS70" s="170">
        <v>0</v>
      </c>
      <c r="AT70" s="170">
        <v>0</v>
      </c>
      <c r="AU70" s="170">
        <v>0</v>
      </c>
      <c r="AV70" s="170">
        <v>0</v>
      </c>
      <c r="AW70" s="170">
        <v>0</v>
      </c>
      <c r="AX70" s="170">
        <v>0</v>
      </c>
      <c r="AY70" s="170">
        <v>0</v>
      </c>
      <c r="AZ70" s="170">
        <v>0</v>
      </c>
      <c r="BA70" s="170">
        <v>0</v>
      </c>
      <c r="BB70" s="170">
        <v>0</v>
      </c>
      <c r="BC70" s="170">
        <v>0</v>
      </c>
      <c r="BD70" s="170">
        <v>0</v>
      </c>
      <c r="BE70" s="170">
        <v>0</v>
      </c>
      <c r="BF70" s="170">
        <v>0</v>
      </c>
      <c r="BG70" s="170">
        <v>0</v>
      </c>
      <c r="BH70" s="170">
        <v>0</v>
      </c>
      <c r="BI70" s="170">
        <v>0</v>
      </c>
      <c r="BJ70" s="170">
        <v>0</v>
      </c>
      <c r="BK70" s="170">
        <v>0</v>
      </c>
      <c r="BL70" s="170">
        <v>0</v>
      </c>
      <c r="BM70" s="170">
        <v>0</v>
      </c>
      <c r="BN70" s="170">
        <v>0</v>
      </c>
      <c r="BO70" s="170">
        <v>0</v>
      </c>
      <c r="BP70" s="126"/>
      <c r="BQ70" s="174">
        <f t="shared" si="2"/>
        <v>1100.64823833988</v>
      </c>
    </row>
    <row r="71" spans="1:69">
      <c r="A71" s="169" t="s">
        <v>99</v>
      </c>
      <c r="B71" s="169" t="s">
        <v>25</v>
      </c>
      <c r="C71" s="169" t="s">
        <v>13</v>
      </c>
      <c r="D71" s="170">
        <v>1</v>
      </c>
      <c r="E71" s="169">
        <v>2029</v>
      </c>
      <c r="F71" s="171">
        <v>0</v>
      </c>
      <c r="G71" s="170">
        <v>0</v>
      </c>
      <c r="H71" s="170">
        <v>0</v>
      </c>
      <c r="I71" s="170">
        <v>0</v>
      </c>
      <c r="J71" s="170">
        <v>0</v>
      </c>
      <c r="K71" s="170">
        <v>0</v>
      </c>
      <c r="L71" s="170">
        <v>0</v>
      </c>
      <c r="M71" s="170">
        <v>0</v>
      </c>
      <c r="N71" s="170">
        <v>0</v>
      </c>
      <c r="O71" s="170">
        <v>0</v>
      </c>
      <c r="P71" s="170">
        <v>0</v>
      </c>
      <c r="Q71" s="170">
        <v>0</v>
      </c>
      <c r="R71" s="170">
        <v>1405.1096965792401</v>
      </c>
      <c r="S71" s="170">
        <v>0</v>
      </c>
      <c r="T71" s="170">
        <v>0</v>
      </c>
      <c r="U71" s="170">
        <v>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  <c r="AJ71" s="170">
        <v>0</v>
      </c>
      <c r="AK71" s="170">
        <v>0</v>
      </c>
      <c r="AL71" s="170">
        <v>0</v>
      </c>
      <c r="AM71" s="170">
        <v>0</v>
      </c>
      <c r="AN71" s="170">
        <v>0</v>
      </c>
      <c r="AO71" s="170">
        <v>0</v>
      </c>
      <c r="AP71" s="170">
        <v>0</v>
      </c>
      <c r="AQ71" s="170">
        <v>0</v>
      </c>
      <c r="AR71" s="170">
        <v>0</v>
      </c>
      <c r="AS71" s="170">
        <v>0</v>
      </c>
      <c r="AT71" s="170">
        <v>0</v>
      </c>
      <c r="AU71" s="170">
        <v>0</v>
      </c>
      <c r="AV71" s="170">
        <v>0</v>
      </c>
      <c r="AW71" s="170">
        <v>0</v>
      </c>
      <c r="AX71" s="170">
        <v>0</v>
      </c>
      <c r="AY71" s="170">
        <v>0</v>
      </c>
      <c r="AZ71" s="170">
        <v>0</v>
      </c>
      <c r="BA71" s="170">
        <v>0</v>
      </c>
      <c r="BB71" s="170">
        <v>0</v>
      </c>
      <c r="BC71" s="170">
        <v>0</v>
      </c>
      <c r="BD71" s="170">
        <v>0</v>
      </c>
      <c r="BE71" s="170">
        <v>0</v>
      </c>
      <c r="BF71" s="170">
        <v>0</v>
      </c>
      <c r="BG71" s="170">
        <v>0</v>
      </c>
      <c r="BH71" s="170">
        <v>0</v>
      </c>
      <c r="BI71" s="170">
        <v>0</v>
      </c>
      <c r="BJ71" s="170">
        <v>0</v>
      </c>
      <c r="BK71" s="170">
        <v>0</v>
      </c>
      <c r="BL71" s="170">
        <v>0</v>
      </c>
      <c r="BM71" s="170">
        <v>0</v>
      </c>
      <c r="BN71" s="170">
        <v>0</v>
      </c>
      <c r="BO71" s="170">
        <v>0</v>
      </c>
      <c r="BP71" s="126"/>
      <c r="BQ71" s="174">
        <f t="shared" si="2"/>
        <v>1405.1096965792401</v>
      </c>
    </row>
    <row r="72" spans="1:69">
      <c r="A72" s="169" t="s">
        <v>99</v>
      </c>
      <c r="B72" s="169" t="s">
        <v>25</v>
      </c>
      <c r="C72" s="169" t="s">
        <v>13</v>
      </c>
      <c r="D72" s="170">
        <v>1</v>
      </c>
      <c r="E72" s="169">
        <v>2030</v>
      </c>
      <c r="F72" s="171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1724.2881945529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0</v>
      </c>
      <c r="AK72" s="170">
        <v>0</v>
      </c>
      <c r="AL72" s="170">
        <v>0</v>
      </c>
      <c r="AM72" s="170">
        <v>0</v>
      </c>
      <c r="AN72" s="170">
        <v>0</v>
      </c>
      <c r="AO72" s="170">
        <v>0</v>
      </c>
      <c r="AP72" s="170">
        <v>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0">
        <v>0</v>
      </c>
      <c r="AX72" s="170">
        <v>0</v>
      </c>
      <c r="AY72" s="170">
        <v>0</v>
      </c>
      <c r="AZ72" s="170">
        <v>0</v>
      </c>
      <c r="BA72" s="170">
        <v>0</v>
      </c>
      <c r="BB72" s="170">
        <v>0</v>
      </c>
      <c r="BC72" s="170">
        <v>0</v>
      </c>
      <c r="BD72" s="170">
        <v>0</v>
      </c>
      <c r="BE72" s="170">
        <v>0</v>
      </c>
      <c r="BF72" s="170">
        <v>0</v>
      </c>
      <c r="BG72" s="170">
        <v>0</v>
      </c>
      <c r="BH72" s="170">
        <v>0</v>
      </c>
      <c r="BI72" s="170">
        <v>0</v>
      </c>
      <c r="BJ72" s="170">
        <v>0</v>
      </c>
      <c r="BK72" s="170">
        <v>0</v>
      </c>
      <c r="BL72" s="170">
        <v>0</v>
      </c>
      <c r="BM72" s="170">
        <v>0</v>
      </c>
      <c r="BN72" s="170">
        <v>0</v>
      </c>
      <c r="BO72" s="170">
        <v>0</v>
      </c>
      <c r="BP72" s="126"/>
      <c r="BQ72" s="174">
        <f t="shared" si="2"/>
        <v>1724.2881945529</v>
      </c>
    </row>
    <row r="73" spans="1:69">
      <c r="A73" s="169" t="s">
        <v>99</v>
      </c>
      <c r="B73" s="169" t="s">
        <v>25</v>
      </c>
      <c r="C73" s="169" t="s">
        <v>13</v>
      </c>
      <c r="D73" s="170">
        <v>1</v>
      </c>
      <c r="E73" s="169">
        <v>2031</v>
      </c>
      <c r="F73" s="171">
        <v>0</v>
      </c>
      <c r="G73" s="170">
        <v>0</v>
      </c>
      <c r="H73" s="170">
        <v>0</v>
      </c>
      <c r="I73" s="170">
        <v>0</v>
      </c>
      <c r="J73" s="170">
        <v>0</v>
      </c>
      <c r="K73" s="170">
        <v>245.64159701682999</v>
      </c>
      <c r="L73" s="170">
        <v>0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2053.0475993738301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  <c r="AJ73" s="170">
        <v>0</v>
      </c>
      <c r="AK73" s="170">
        <v>0</v>
      </c>
      <c r="AL73" s="170">
        <v>0</v>
      </c>
      <c r="AM73" s="170">
        <v>0</v>
      </c>
      <c r="AN73" s="170">
        <v>0</v>
      </c>
      <c r="AO73" s="170">
        <v>0</v>
      </c>
      <c r="AP73" s="170">
        <v>0</v>
      </c>
      <c r="AQ73" s="170">
        <v>0</v>
      </c>
      <c r="AR73" s="170">
        <v>0</v>
      </c>
      <c r="AS73" s="170">
        <v>0</v>
      </c>
      <c r="AT73" s="170">
        <v>0</v>
      </c>
      <c r="AU73" s="170">
        <v>0</v>
      </c>
      <c r="AV73" s="170">
        <v>0</v>
      </c>
      <c r="AW73" s="170">
        <v>0</v>
      </c>
      <c r="AX73" s="170">
        <v>0</v>
      </c>
      <c r="AY73" s="170">
        <v>0</v>
      </c>
      <c r="AZ73" s="170">
        <v>0</v>
      </c>
      <c r="BA73" s="170">
        <v>0</v>
      </c>
      <c r="BB73" s="170">
        <v>0</v>
      </c>
      <c r="BC73" s="170">
        <v>0</v>
      </c>
      <c r="BD73" s="170">
        <v>0</v>
      </c>
      <c r="BE73" s="170">
        <v>0</v>
      </c>
      <c r="BF73" s="170">
        <v>0</v>
      </c>
      <c r="BG73" s="170">
        <v>0</v>
      </c>
      <c r="BH73" s="170">
        <v>0</v>
      </c>
      <c r="BI73" s="170">
        <v>0</v>
      </c>
      <c r="BJ73" s="170">
        <v>0</v>
      </c>
      <c r="BK73" s="170">
        <v>0</v>
      </c>
      <c r="BL73" s="170">
        <v>0</v>
      </c>
      <c r="BM73" s="170">
        <v>0</v>
      </c>
      <c r="BN73" s="170">
        <v>0</v>
      </c>
      <c r="BO73" s="170">
        <v>0</v>
      </c>
      <c r="BP73" s="126"/>
      <c r="BQ73" s="174">
        <f t="shared" si="2"/>
        <v>2298.6891963906601</v>
      </c>
    </row>
    <row r="74" spans="1:69">
      <c r="A74" s="169" t="s">
        <v>99</v>
      </c>
      <c r="B74" s="169" t="s">
        <v>25</v>
      </c>
      <c r="C74" s="169" t="s">
        <v>13</v>
      </c>
      <c r="D74" s="170">
        <v>1</v>
      </c>
      <c r="E74" s="169">
        <v>2032</v>
      </c>
      <c r="F74" s="171">
        <v>0</v>
      </c>
      <c r="G74" s="170">
        <v>0</v>
      </c>
      <c r="H74" s="170">
        <v>0</v>
      </c>
      <c r="I74" s="170">
        <v>0</v>
      </c>
      <c r="J74" s="170">
        <v>0</v>
      </c>
      <c r="K74" s="170">
        <v>238.73091769781001</v>
      </c>
      <c r="L74" s="170">
        <v>0</v>
      </c>
      <c r="M74" s="170">
        <v>0</v>
      </c>
      <c r="N74" s="170">
        <v>0</v>
      </c>
      <c r="O74" s="170">
        <v>0</v>
      </c>
      <c r="P74" s="170">
        <v>0</v>
      </c>
      <c r="Q74" s="170">
        <v>0</v>
      </c>
      <c r="R74" s="170">
        <v>2101.3498837114298</v>
      </c>
      <c r="S74" s="170">
        <v>0</v>
      </c>
      <c r="T74" s="170">
        <v>0</v>
      </c>
      <c r="U74" s="170">
        <v>0</v>
      </c>
      <c r="V74" s="170">
        <v>0</v>
      </c>
      <c r="W74" s="170">
        <v>0</v>
      </c>
      <c r="X74" s="170">
        <v>0</v>
      </c>
      <c r="Y74" s="170">
        <v>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  <c r="AJ74" s="170">
        <v>0</v>
      </c>
      <c r="AK74" s="170">
        <v>0</v>
      </c>
      <c r="AL74" s="170">
        <v>0</v>
      </c>
      <c r="AM74" s="170">
        <v>0</v>
      </c>
      <c r="AN74" s="170">
        <v>0</v>
      </c>
      <c r="AO74" s="170">
        <v>0</v>
      </c>
      <c r="AP74" s="170">
        <v>0</v>
      </c>
      <c r="AQ74" s="170">
        <v>0</v>
      </c>
      <c r="AR74" s="170">
        <v>0</v>
      </c>
      <c r="AS74" s="170">
        <v>0</v>
      </c>
      <c r="AT74" s="170">
        <v>0</v>
      </c>
      <c r="AU74" s="170">
        <v>0</v>
      </c>
      <c r="AV74" s="170">
        <v>0</v>
      </c>
      <c r="AW74" s="170">
        <v>0</v>
      </c>
      <c r="AX74" s="170">
        <v>0</v>
      </c>
      <c r="AY74" s="170">
        <v>0</v>
      </c>
      <c r="AZ74" s="170">
        <v>0</v>
      </c>
      <c r="BA74" s="170">
        <v>0</v>
      </c>
      <c r="BB74" s="170">
        <v>0</v>
      </c>
      <c r="BC74" s="170">
        <v>0</v>
      </c>
      <c r="BD74" s="170">
        <v>0</v>
      </c>
      <c r="BE74" s="170">
        <v>0</v>
      </c>
      <c r="BF74" s="170">
        <v>0</v>
      </c>
      <c r="BG74" s="170">
        <v>0</v>
      </c>
      <c r="BH74" s="170">
        <v>0</v>
      </c>
      <c r="BI74" s="170">
        <v>0</v>
      </c>
      <c r="BJ74" s="170">
        <v>0</v>
      </c>
      <c r="BK74" s="170">
        <v>0</v>
      </c>
      <c r="BL74" s="170">
        <v>0</v>
      </c>
      <c r="BM74" s="170">
        <v>0</v>
      </c>
      <c r="BN74" s="170">
        <v>0</v>
      </c>
      <c r="BO74" s="170">
        <v>0</v>
      </c>
      <c r="BP74" s="126"/>
      <c r="BQ74" s="174">
        <f t="shared" si="2"/>
        <v>2340.0808014092399</v>
      </c>
    </row>
    <row r="75" spans="1:69">
      <c r="A75" s="169" t="s">
        <v>99</v>
      </c>
      <c r="B75" s="169" t="s">
        <v>25</v>
      </c>
      <c r="C75" s="169" t="s">
        <v>13</v>
      </c>
      <c r="D75" s="170">
        <v>1</v>
      </c>
      <c r="E75" s="169">
        <v>2033</v>
      </c>
      <c r="F75" s="171">
        <v>0</v>
      </c>
      <c r="G75" s="170">
        <v>0</v>
      </c>
      <c r="H75" s="170">
        <v>0</v>
      </c>
      <c r="I75" s="170">
        <v>0</v>
      </c>
      <c r="J75" s="170">
        <v>0</v>
      </c>
      <c r="K75" s="170">
        <v>225.79305234181001</v>
      </c>
      <c r="L75" s="170">
        <v>0</v>
      </c>
      <c r="M75" s="170">
        <v>0</v>
      </c>
      <c r="N75" s="170">
        <v>0</v>
      </c>
      <c r="O75" s="170">
        <v>0</v>
      </c>
      <c r="P75" s="170">
        <v>0</v>
      </c>
      <c r="Q75" s="170">
        <v>0</v>
      </c>
      <c r="R75" s="170">
        <v>2454.6931416622901</v>
      </c>
      <c r="S75" s="170">
        <v>0</v>
      </c>
      <c r="T75" s="170">
        <v>0</v>
      </c>
      <c r="U75" s="170">
        <v>0</v>
      </c>
      <c r="V75" s="170">
        <v>0</v>
      </c>
      <c r="W75" s="170">
        <v>0</v>
      </c>
      <c r="X75" s="170">
        <v>0</v>
      </c>
      <c r="Y75" s="170">
        <v>0</v>
      </c>
      <c r="Z75" s="170">
        <v>0</v>
      </c>
      <c r="AA75" s="170">
        <v>0</v>
      </c>
      <c r="AB75" s="170">
        <v>0</v>
      </c>
      <c r="AC75" s="170">
        <v>0</v>
      </c>
      <c r="AD75" s="170">
        <v>0</v>
      </c>
      <c r="AE75" s="170">
        <v>0</v>
      </c>
      <c r="AF75" s="170">
        <v>0</v>
      </c>
      <c r="AG75" s="170">
        <v>0</v>
      </c>
      <c r="AH75" s="170">
        <v>0</v>
      </c>
      <c r="AI75" s="170">
        <v>0</v>
      </c>
      <c r="AJ75" s="170">
        <v>0</v>
      </c>
      <c r="AK75" s="170">
        <v>0</v>
      </c>
      <c r="AL75" s="170">
        <v>0</v>
      </c>
      <c r="AM75" s="170">
        <v>0</v>
      </c>
      <c r="AN75" s="170">
        <v>0</v>
      </c>
      <c r="AO75" s="170">
        <v>0</v>
      </c>
      <c r="AP75" s="170">
        <v>0</v>
      </c>
      <c r="AQ75" s="170">
        <v>0</v>
      </c>
      <c r="AR75" s="170">
        <v>0</v>
      </c>
      <c r="AS75" s="170">
        <v>0</v>
      </c>
      <c r="AT75" s="170">
        <v>0</v>
      </c>
      <c r="AU75" s="170">
        <v>0</v>
      </c>
      <c r="AV75" s="170">
        <v>0</v>
      </c>
      <c r="AW75" s="170">
        <v>0</v>
      </c>
      <c r="AX75" s="170">
        <v>0</v>
      </c>
      <c r="AY75" s="170">
        <v>0</v>
      </c>
      <c r="AZ75" s="170">
        <v>0</v>
      </c>
      <c r="BA75" s="170">
        <v>0</v>
      </c>
      <c r="BB75" s="170">
        <v>0</v>
      </c>
      <c r="BC75" s="170">
        <v>0</v>
      </c>
      <c r="BD75" s="170">
        <v>0</v>
      </c>
      <c r="BE75" s="170">
        <v>0</v>
      </c>
      <c r="BF75" s="170">
        <v>0</v>
      </c>
      <c r="BG75" s="170">
        <v>0</v>
      </c>
      <c r="BH75" s="170">
        <v>0</v>
      </c>
      <c r="BI75" s="170">
        <v>0</v>
      </c>
      <c r="BJ75" s="170">
        <v>0</v>
      </c>
      <c r="BK75" s="170">
        <v>0</v>
      </c>
      <c r="BL75" s="170">
        <v>0</v>
      </c>
      <c r="BM75" s="170">
        <v>0</v>
      </c>
      <c r="BN75" s="170">
        <v>0</v>
      </c>
      <c r="BO75" s="170">
        <v>0</v>
      </c>
      <c r="BP75" s="126"/>
      <c r="BQ75" s="174">
        <f t="shared" si="2"/>
        <v>2680.4861940041001</v>
      </c>
    </row>
    <row r="76" spans="1:69">
      <c r="A76" s="169" t="s">
        <v>99</v>
      </c>
      <c r="B76" s="169" t="s">
        <v>25</v>
      </c>
      <c r="C76" s="169" t="s">
        <v>13</v>
      </c>
      <c r="D76" s="170">
        <v>1</v>
      </c>
      <c r="E76" s="169">
        <v>2034</v>
      </c>
      <c r="F76" s="171">
        <v>0</v>
      </c>
      <c r="G76" s="170">
        <v>0</v>
      </c>
      <c r="H76" s="170">
        <v>0</v>
      </c>
      <c r="I76" s="170">
        <v>0</v>
      </c>
      <c r="J76" s="170">
        <v>0</v>
      </c>
      <c r="K76" s="170">
        <v>230.72248427525</v>
      </c>
      <c r="L76" s="170">
        <v>0</v>
      </c>
      <c r="M76" s="170">
        <v>0</v>
      </c>
      <c r="N76" s="170">
        <v>0</v>
      </c>
      <c r="O76" s="170">
        <v>0</v>
      </c>
      <c r="P76" s="170">
        <v>0</v>
      </c>
      <c r="Q76" s="170">
        <v>0</v>
      </c>
      <c r="R76" s="170">
        <v>2830.49311317102</v>
      </c>
      <c r="S76" s="170">
        <v>0</v>
      </c>
      <c r="T76" s="170">
        <v>0</v>
      </c>
      <c r="U76" s="170">
        <v>0</v>
      </c>
      <c r="V76" s="170">
        <v>0</v>
      </c>
      <c r="W76" s="170">
        <v>0</v>
      </c>
      <c r="X76" s="170">
        <v>0</v>
      </c>
      <c r="Y76" s="170">
        <v>0</v>
      </c>
      <c r="Z76" s="170">
        <v>0</v>
      </c>
      <c r="AA76" s="170">
        <v>0</v>
      </c>
      <c r="AB76" s="170">
        <v>0</v>
      </c>
      <c r="AC76" s="170">
        <v>0</v>
      </c>
      <c r="AD76" s="170">
        <v>0</v>
      </c>
      <c r="AE76" s="170">
        <v>0</v>
      </c>
      <c r="AF76" s="170">
        <v>0</v>
      </c>
      <c r="AG76" s="170">
        <v>0</v>
      </c>
      <c r="AH76" s="170">
        <v>0</v>
      </c>
      <c r="AI76" s="170">
        <v>0</v>
      </c>
      <c r="AJ76" s="170">
        <v>0</v>
      </c>
      <c r="AK76" s="170">
        <v>0</v>
      </c>
      <c r="AL76" s="170">
        <v>0</v>
      </c>
      <c r="AM76" s="170">
        <v>0</v>
      </c>
      <c r="AN76" s="170">
        <v>0</v>
      </c>
      <c r="AO76" s="170">
        <v>0</v>
      </c>
      <c r="AP76" s="170">
        <v>0</v>
      </c>
      <c r="AQ76" s="170">
        <v>0</v>
      </c>
      <c r="AR76" s="170">
        <v>0</v>
      </c>
      <c r="AS76" s="170">
        <v>0</v>
      </c>
      <c r="AT76" s="170">
        <v>0</v>
      </c>
      <c r="AU76" s="170">
        <v>0</v>
      </c>
      <c r="AV76" s="170">
        <v>0</v>
      </c>
      <c r="AW76" s="170">
        <v>0</v>
      </c>
      <c r="AX76" s="170">
        <v>0</v>
      </c>
      <c r="AY76" s="170">
        <v>0</v>
      </c>
      <c r="AZ76" s="170">
        <v>0</v>
      </c>
      <c r="BA76" s="170">
        <v>0</v>
      </c>
      <c r="BB76" s="170">
        <v>0</v>
      </c>
      <c r="BC76" s="170">
        <v>0</v>
      </c>
      <c r="BD76" s="170">
        <v>0</v>
      </c>
      <c r="BE76" s="170">
        <v>0</v>
      </c>
      <c r="BF76" s="170">
        <v>0</v>
      </c>
      <c r="BG76" s="170">
        <v>0</v>
      </c>
      <c r="BH76" s="170">
        <v>0</v>
      </c>
      <c r="BI76" s="170">
        <v>0</v>
      </c>
      <c r="BJ76" s="170">
        <v>0</v>
      </c>
      <c r="BK76" s="170">
        <v>0</v>
      </c>
      <c r="BL76" s="170">
        <v>0</v>
      </c>
      <c r="BM76" s="170">
        <v>0</v>
      </c>
      <c r="BN76" s="170">
        <v>0</v>
      </c>
      <c r="BO76" s="170">
        <v>0</v>
      </c>
      <c r="BP76" s="126"/>
      <c r="BQ76" s="174">
        <f t="shared" si="2"/>
        <v>3061.2155974462698</v>
      </c>
    </row>
    <row r="77" spans="1:69">
      <c r="A77" s="169" t="s">
        <v>99</v>
      </c>
      <c r="B77" s="169" t="s">
        <v>25</v>
      </c>
      <c r="C77" s="169" t="s">
        <v>13</v>
      </c>
      <c r="D77" s="170">
        <v>1</v>
      </c>
      <c r="E77" s="169">
        <v>2035</v>
      </c>
      <c r="F77" s="171">
        <v>0</v>
      </c>
      <c r="G77" s="170">
        <v>0</v>
      </c>
      <c r="H77" s="170">
        <v>0</v>
      </c>
      <c r="I77" s="170">
        <v>0</v>
      </c>
      <c r="J77" s="170">
        <v>0</v>
      </c>
      <c r="K77" s="170">
        <v>244.39330617825999</v>
      </c>
      <c r="L77" s="170">
        <v>0</v>
      </c>
      <c r="M77" s="170">
        <v>0</v>
      </c>
      <c r="N77" s="170">
        <v>0</v>
      </c>
      <c r="O77" s="170">
        <v>0</v>
      </c>
      <c r="P77" s="170">
        <v>0</v>
      </c>
      <c r="Q77" s="170">
        <v>0</v>
      </c>
      <c r="R77" s="170">
        <v>2884.9402237664699</v>
      </c>
      <c r="S77" s="170">
        <v>0</v>
      </c>
      <c r="T77" s="170">
        <v>0</v>
      </c>
      <c r="U77" s="170">
        <v>0</v>
      </c>
      <c r="V77" s="170">
        <v>0</v>
      </c>
      <c r="W77" s="170">
        <v>0</v>
      </c>
      <c r="X77" s="170">
        <v>0</v>
      </c>
      <c r="Y77" s="170">
        <v>0</v>
      </c>
      <c r="Z77" s="170">
        <v>0</v>
      </c>
      <c r="AA77" s="170">
        <v>0</v>
      </c>
      <c r="AB77" s="170">
        <v>0</v>
      </c>
      <c r="AC77" s="170">
        <v>0</v>
      </c>
      <c r="AD77" s="170">
        <v>0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  <c r="AJ77" s="170">
        <v>0</v>
      </c>
      <c r="AK77" s="170">
        <v>0</v>
      </c>
      <c r="AL77" s="170">
        <v>0</v>
      </c>
      <c r="AM77" s="170">
        <v>0</v>
      </c>
      <c r="AN77" s="170">
        <v>0</v>
      </c>
      <c r="AO77" s="170">
        <v>0</v>
      </c>
      <c r="AP77" s="170">
        <v>0</v>
      </c>
      <c r="AQ77" s="170">
        <v>0</v>
      </c>
      <c r="AR77" s="170">
        <v>0</v>
      </c>
      <c r="AS77" s="170">
        <v>0</v>
      </c>
      <c r="AT77" s="170">
        <v>0</v>
      </c>
      <c r="AU77" s="170">
        <v>0</v>
      </c>
      <c r="AV77" s="170">
        <v>0</v>
      </c>
      <c r="AW77" s="170">
        <v>0</v>
      </c>
      <c r="AX77" s="170">
        <v>0</v>
      </c>
      <c r="AY77" s="170">
        <v>0</v>
      </c>
      <c r="AZ77" s="170">
        <v>0</v>
      </c>
      <c r="BA77" s="170">
        <v>0</v>
      </c>
      <c r="BB77" s="170">
        <v>0</v>
      </c>
      <c r="BC77" s="170">
        <v>0</v>
      </c>
      <c r="BD77" s="170">
        <v>0</v>
      </c>
      <c r="BE77" s="170">
        <v>0</v>
      </c>
      <c r="BF77" s="170">
        <v>0</v>
      </c>
      <c r="BG77" s="170">
        <v>0</v>
      </c>
      <c r="BH77" s="170">
        <v>0</v>
      </c>
      <c r="BI77" s="170">
        <v>0</v>
      </c>
      <c r="BJ77" s="170">
        <v>0</v>
      </c>
      <c r="BK77" s="170">
        <v>0</v>
      </c>
      <c r="BL77" s="170">
        <v>0</v>
      </c>
      <c r="BM77" s="170">
        <v>0</v>
      </c>
      <c r="BN77" s="170">
        <v>0</v>
      </c>
      <c r="BO77" s="170">
        <v>0</v>
      </c>
      <c r="BP77" s="126"/>
      <c r="BQ77" s="174">
        <f t="shared" si="2"/>
        <v>3129.3335299447299</v>
      </c>
    </row>
    <row r="78" spans="1:69">
      <c r="A78" s="169" t="s">
        <v>99</v>
      </c>
      <c r="B78" s="169" t="s">
        <v>25</v>
      </c>
      <c r="C78" s="169" t="s">
        <v>13</v>
      </c>
      <c r="D78" s="170">
        <v>1</v>
      </c>
      <c r="E78" s="169">
        <v>2036</v>
      </c>
      <c r="F78" s="171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237.74397515166001</v>
      </c>
      <c r="L78" s="170">
        <v>0</v>
      </c>
      <c r="M78" s="170">
        <v>0</v>
      </c>
      <c r="N78" s="170">
        <v>0</v>
      </c>
      <c r="O78" s="170">
        <v>0</v>
      </c>
      <c r="P78" s="170">
        <v>0</v>
      </c>
      <c r="Q78" s="170">
        <v>0</v>
      </c>
      <c r="R78" s="170">
        <v>3264.44674800448</v>
      </c>
      <c r="S78" s="170">
        <v>0</v>
      </c>
      <c r="T78" s="170">
        <v>0</v>
      </c>
      <c r="U78" s="170">
        <v>0</v>
      </c>
      <c r="V78" s="170">
        <v>0</v>
      </c>
      <c r="W78" s="170">
        <v>0</v>
      </c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0</v>
      </c>
      <c r="AD78" s="170">
        <v>0</v>
      </c>
      <c r="AE78" s="170">
        <v>0</v>
      </c>
      <c r="AF78" s="170">
        <v>0</v>
      </c>
      <c r="AG78" s="170">
        <v>0</v>
      </c>
      <c r="AH78" s="170">
        <v>0</v>
      </c>
      <c r="AI78" s="170">
        <v>0</v>
      </c>
      <c r="AJ78" s="170">
        <v>0</v>
      </c>
      <c r="AK78" s="170">
        <v>0</v>
      </c>
      <c r="AL78" s="170">
        <v>0</v>
      </c>
      <c r="AM78" s="170">
        <v>0</v>
      </c>
      <c r="AN78" s="170">
        <v>0</v>
      </c>
      <c r="AO78" s="170">
        <v>0</v>
      </c>
      <c r="AP78" s="170">
        <v>0</v>
      </c>
      <c r="AQ78" s="170">
        <v>0</v>
      </c>
      <c r="AR78" s="170">
        <v>0</v>
      </c>
      <c r="AS78" s="170">
        <v>0</v>
      </c>
      <c r="AT78" s="170">
        <v>0</v>
      </c>
      <c r="AU78" s="170">
        <v>0</v>
      </c>
      <c r="AV78" s="170">
        <v>0</v>
      </c>
      <c r="AW78" s="170">
        <v>0</v>
      </c>
      <c r="AX78" s="170">
        <v>0</v>
      </c>
      <c r="AY78" s="170">
        <v>0</v>
      </c>
      <c r="AZ78" s="170">
        <v>0</v>
      </c>
      <c r="BA78" s="170">
        <v>0</v>
      </c>
      <c r="BB78" s="170">
        <v>0</v>
      </c>
      <c r="BC78" s="170">
        <v>0</v>
      </c>
      <c r="BD78" s="170">
        <v>0</v>
      </c>
      <c r="BE78" s="170">
        <v>0</v>
      </c>
      <c r="BF78" s="170">
        <v>0</v>
      </c>
      <c r="BG78" s="170">
        <v>0</v>
      </c>
      <c r="BH78" s="170">
        <v>0</v>
      </c>
      <c r="BI78" s="170">
        <v>0</v>
      </c>
      <c r="BJ78" s="170">
        <v>0</v>
      </c>
      <c r="BK78" s="170">
        <v>0</v>
      </c>
      <c r="BL78" s="170">
        <v>0</v>
      </c>
      <c r="BM78" s="170">
        <v>0</v>
      </c>
      <c r="BN78" s="170">
        <v>0</v>
      </c>
      <c r="BO78" s="170">
        <v>0</v>
      </c>
      <c r="BP78" s="126"/>
      <c r="BQ78" s="174">
        <f t="shared" si="2"/>
        <v>3502.1907231561399</v>
      </c>
    </row>
    <row r="79" spans="1:69">
      <c r="A79" s="169" t="s">
        <v>99</v>
      </c>
      <c r="B79" s="169" t="s">
        <v>25</v>
      </c>
      <c r="C79" s="169" t="s">
        <v>13</v>
      </c>
      <c r="D79" s="170">
        <v>1</v>
      </c>
      <c r="E79" s="169">
        <v>2037</v>
      </c>
      <c r="F79" s="171">
        <v>0</v>
      </c>
      <c r="G79" s="170">
        <v>0</v>
      </c>
      <c r="H79" s="170">
        <v>0</v>
      </c>
      <c r="I79" s="170">
        <v>0</v>
      </c>
      <c r="J79" s="170">
        <v>0</v>
      </c>
      <c r="K79" s="170">
        <v>218.26417242150001</v>
      </c>
      <c r="L79" s="170">
        <v>0</v>
      </c>
      <c r="M79" s="170">
        <v>0</v>
      </c>
      <c r="N79" s="170">
        <v>0</v>
      </c>
      <c r="O79" s="170">
        <v>0</v>
      </c>
      <c r="P79" s="170">
        <v>0</v>
      </c>
      <c r="Q79" s="170">
        <v>0</v>
      </c>
      <c r="R79" s="170">
        <v>3343.4077486087499</v>
      </c>
      <c r="S79" s="170">
        <v>0</v>
      </c>
      <c r="T79" s="170">
        <v>0</v>
      </c>
      <c r="U79" s="170">
        <v>0</v>
      </c>
      <c r="V79" s="170">
        <v>0</v>
      </c>
      <c r="W79" s="170">
        <v>0</v>
      </c>
      <c r="X79" s="170">
        <v>0</v>
      </c>
      <c r="Y79" s="170">
        <v>0</v>
      </c>
      <c r="Z79" s="170">
        <v>0</v>
      </c>
      <c r="AA79" s="170">
        <v>0</v>
      </c>
      <c r="AB79" s="170">
        <v>0</v>
      </c>
      <c r="AC79" s="170">
        <v>0</v>
      </c>
      <c r="AD79" s="170">
        <v>0</v>
      </c>
      <c r="AE79" s="170">
        <v>0</v>
      </c>
      <c r="AF79" s="170">
        <v>0</v>
      </c>
      <c r="AG79" s="170">
        <v>0</v>
      </c>
      <c r="AH79" s="170">
        <v>0</v>
      </c>
      <c r="AI79" s="170">
        <v>0</v>
      </c>
      <c r="AJ79" s="170">
        <v>0</v>
      </c>
      <c r="AK79" s="170">
        <v>0</v>
      </c>
      <c r="AL79" s="170">
        <v>0</v>
      </c>
      <c r="AM79" s="170">
        <v>0</v>
      </c>
      <c r="AN79" s="170">
        <v>0</v>
      </c>
      <c r="AO79" s="170">
        <v>0</v>
      </c>
      <c r="AP79" s="170">
        <v>0</v>
      </c>
      <c r="AQ79" s="170">
        <v>0</v>
      </c>
      <c r="AR79" s="170">
        <v>0</v>
      </c>
      <c r="AS79" s="170">
        <v>0</v>
      </c>
      <c r="AT79" s="170">
        <v>0</v>
      </c>
      <c r="AU79" s="170">
        <v>0</v>
      </c>
      <c r="AV79" s="170">
        <v>0</v>
      </c>
      <c r="AW79" s="170">
        <v>0</v>
      </c>
      <c r="AX79" s="170">
        <v>0</v>
      </c>
      <c r="AY79" s="170">
        <v>0</v>
      </c>
      <c r="AZ79" s="170">
        <v>0</v>
      </c>
      <c r="BA79" s="170">
        <v>0</v>
      </c>
      <c r="BB79" s="170">
        <v>0</v>
      </c>
      <c r="BC79" s="170">
        <v>0</v>
      </c>
      <c r="BD79" s="170">
        <v>0</v>
      </c>
      <c r="BE79" s="170">
        <v>0</v>
      </c>
      <c r="BF79" s="170">
        <v>0</v>
      </c>
      <c r="BG79" s="170">
        <v>0</v>
      </c>
      <c r="BH79" s="170">
        <v>0</v>
      </c>
      <c r="BI79" s="170">
        <v>0</v>
      </c>
      <c r="BJ79" s="170">
        <v>0</v>
      </c>
      <c r="BK79" s="170">
        <v>0</v>
      </c>
      <c r="BL79" s="170">
        <v>0</v>
      </c>
      <c r="BM79" s="170">
        <v>0</v>
      </c>
      <c r="BN79" s="170">
        <v>0</v>
      </c>
      <c r="BO79" s="170">
        <v>0</v>
      </c>
      <c r="BP79" s="126"/>
      <c r="BQ79" s="174">
        <f t="shared" si="2"/>
        <v>3561.6719210302499</v>
      </c>
    </row>
    <row r="80" spans="1:69">
      <c r="A80" s="169" t="s">
        <v>99</v>
      </c>
      <c r="B80" s="169" t="s">
        <v>25</v>
      </c>
      <c r="C80" s="169" t="s">
        <v>13</v>
      </c>
      <c r="D80" s="170">
        <v>1</v>
      </c>
      <c r="E80" s="169">
        <v>2038</v>
      </c>
      <c r="F80" s="171">
        <v>0</v>
      </c>
      <c r="G80" s="170">
        <v>0</v>
      </c>
      <c r="H80" s="170">
        <v>0</v>
      </c>
      <c r="I80" s="170">
        <v>0</v>
      </c>
      <c r="J80" s="170">
        <v>0</v>
      </c>
      <c r="K80" s="170">
        <v>217.58773068274999</v>
      </c>
      <c r="L80" s="170">
        <v>0</v>
      </c>
      <c r="M80" s="170">
        <v>0</v>
      </c>
      <c r="N80" s="170">
        <v>0</v>
      </c>
      <c r="O80" s="170">
        <v>0</v>
      </c>
      <c r="P80" s="170">
        <v>0</v>
      </c>
      <c r="Q80" s="170">
        <v>0</v>
      </c>
      <c r="R80" s="170">
        <v>3746.3078833946101</v>
      </c>
      <c r="S80" s="170">
        <v>0</v>
      </c>
      <c r="T80" s="170">
        <v>0</v>
      </c>
      <c r="U80" s="170">
        <v>0</v>
      </c>
      <c r="V80" s="170">
        <v>0</v>
      </c>
      <c r="W80" s="170">
        <v>0</v>
      </c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0</v>
      </c>
      <c r="AD80" s="170">
        <v>0</v>
      </c>
      <c r="AE80" s="170">
        <v>0</v>
      </c>
      <c r="AF80" s="170">
        <v>0</v>
      </c>
      <c r="AG80" s="170">
        <v>0</v>
      </c>
      <c r="AH80" s="170">
        <v>0</v>
      </c>
      <c r="AI80" s="170">
        <v>0</v>
      </c>
      <c r="AJ80" s="170">
        <v>0</v>
      </c>
      <c r="AK80" s="170">
        <v>0</v>
      </c>
      <c r="AL80" s="170">
        <v>0</v>
      </c>
      <c r="AM80" s="170">
        <v>0</v>
      </c>
      <c r="AN80" s="170">
        <v>0</v>
      </c>
      <c r="AO80" s="170">
        <v>0</v>
      </c>
      <c r="AP80" s="170">
        <v>0</v>
      </c>
      <c r="AQ80" s="170">
        <v>0</v>
      </c>
      <c r="AR80" s="170">
        <v>0</v>
      </c>
      <c r="AS80" s="170">
        <v>0</v>
      </c>
      <c r="AT80" s="170">
        <v>0</v>
      </c>
      <c r="AU80" s="170">
        <v>0</v>
      </c>
      <c r="AV80" s="170">
        <v>0</v>
      </c>
      <c r="AW80" s="170">
        <v>0</v>
      </c>
      <c r="AX80" s="170">
        <v>0</v>
      </c>
      <c r="AY80" s="170">
        <v>0</v>
      </c>
      <c r="AZ80" s="170">
        <v>0</v>
      </c>
      <c r="BA80" s="170">
        <v>0</v>
      </c>
      <c r="BB80" s="170">
        <v>0</v>
      </c>
      <c r="BC80" s="170">
        <v>0</v>
      </c>
      <c r="BD80" s="170">
        <v>0</v>
      </c>
      <c r="BE80" s="170">
        <v>0</v>
      </c>
      <c r="BF80" s="170">
        <v>0</v>
      </c>
      <c r="BG80" s="170">
        <v>0</v>
      </c>
      <c r="BH80" s="170">
        <v>0</v>
      </c>
      <c r="BI80" s="170">
        <v>0</v>
      </c>
      <c r="BJ80" s="170">
        <v>0</v>
      </c>
      <c r="BK80" s="170">
        <v>0</v>
      </c>
      <c r="BL80" s="170">
        <v>0</v>
      </c>
      <c r="BM80" s="170">
        <v>0</v>
      </c>
      <c r="BN80" s="170">
        <v>0</v>
      </c>
      <c r="BO80" s="170">
        <v>0</v>
      </c>
      <c r="BP80" s="126"/>
      <c r="BQ80" s="174">
        <f t="shared" si="2"/>
        <v>3963.8956140773603</v>
      </c>
    </row>
    <row r="81" spans="1:69">
      <c r="A81" s="169" t="s">
        <v>99</v>
      </c>
      <c r="B81" s="169" t="s">
        <v>25</v>
      </c>
      <c r="C81" s="169" t="s">
        <v>13</v>
      </c>
      <c r="D81" s="170">
        <v>1</v>
      </c>
      <c r="E81" s="169">
        <v>2039</v>
      </c>
      <c r="F81" s="171">
        <v>0</v>
      </c>
      <c r="G81" s="170">
        <v>0</v>
      </c>
      <c r="H81" s="170">
        <v>0</v>
      </c>
      <c r="I81" s="170">
        <v>0</v>
      </c>
      <c r="J81" s="170">
        <v>0</v>
      </c>
      <c r="K81" s="170">
        <v>213.56610027636</v>
      </c>
      <c r="L81" s="170">
        <v>0</v>
      </c>
      <c r="M81" s="170">
        <v>0</v>
      </c>
      <c r="N81" s="170">
        <v>0</v>
      </c>
      <c r="O81" s="170">
        <v>0</v>
      </c>
      <c r="P81" s="170">
        <v>0</v>
      </c>
      <c r="Q81" s="170">
        <v>0</v>
      </c>
      <c r="R81" s="170">
        <v>3810.4486001702098</v>
      </c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0</v>
      </c>
      <c r="AE81" s="170">
        <v>0</v>
      </c>
      <c r="AF81" s="170">
        <v>0</v>
      </c>
      <c r="AG81" s="170">
        <v>0</v>
      </c>
      <c r="AH81" s="170">
        <v>0</v>
      </c>
      <c r="AI81" s="170">
        <v>0</v>
      </c>
      <c r="AJ81" s="170">
        <v>0</v>
      </c>
      <c r="AK81" s="170">
        <v>0</v>
      </c>
      <c r="AL81" s="170">
        <v>0</v>
      </c>
      <c r="AM81" s="170">
        <v>0</v>
      </c>
      <c r="AN81" s="170">
        <v>0</v>
      </c>
      <c r="AO81" s="170">
        <v>0</v>
      </c>
      <c r="AP81" s="170">
        <v>0</v>
      </c>
      <c r="AQ81" s="170">
        <v>0</v>
      </c>
      <c r="AR81" s="170">
        <v>0</v>
      </c>
      <c r="AS81" s="170">
        <v>0</v>
      </c>
      <c r="AT81" s="170">
        <v>0</v>
      </c>
      <c r="AU81" s="170">
        <v>0</v>
      </c>
      <c r="AV81" s="170">
        <v>0</v>
      </c>
      <c r="AW81" s="170">
        <v>0</v>
      </c>
      <c r="AX81" s="170">
        <v>0</v>
      </c>
      <c r="AY81" s="170">
        <v>0</v>
      </c>
      <c r="AZ81" s="170">
        <v>0</v>
      </c>
      <c r="BA81" s="170">
        <v>0</v>
      </c>
      <c r="BB81" s="170">
        <v>0</v>
      </c>
      <c r="BC81" s="170">
        <v>0</v>
      </c>
      <c r="BD81" s="170">
        <v>0</v>
      </c>
      <c r="BE81" s="170">
        <v>0</v>
      </c>
      <c r="BF81" s="170">
        <v>0</v>
      </c>
      <c r="BG81" s="170">
        <v>0</v>
      </c>
      <c r="BH81" s="170">
        <v>0</v>
      </c>
      <c r="BI81" s="170">
        <v>0</v>
      </c>
      <c r="BJ81" s="170">
        <v>0</v>
      </c>
      <c r="BK81" s="170">
        <v>0</v>
      </c>
      <c r="BL81" s="170">
        <v>0</v>
      </c>
      <c r="BM81" s="170">
        <v>0</v>
      </c>
      <c r="BN81" s="170">
        <v>0</v>
      </c>
      <c r="BO81" s="170">
        <v>0</v>
      </c>
      <c r="BP81" s="126"/>
      <c r="BQ81" s="174">
        <f t="shared" si="2"/>
        <v>4024.0147004465698</v>
      </c>
    </row>
    <row r="82" spans="1:69">
      <c r="A82" s="169" t="s">
        <v>99</v>
      </c>
      <c r="B82" s="169" t="s">
        <v>25</v>
      </c>
      <c r="C82" s="169" t="s">
        <v>13</v>
      </c>
      <c r="D82" s="170">
        <v>1</v>
      </c>
      <c r="E82" s="169">
        <v>2040</v>
      </c>
      <c r="F82" s="171">
        <v>0</v>
      </c>
      <c r="G82" s="170">
        <v>0</v>
      </c>
      <c r="H82" s="170">
        <v>0</v>
      </c>
      <c r="I82" s="170">
        <v>0</v>
      </c>
      <c r="J82" s="170">
        <v>0</v>
      </c>
      <c r="K82" s="170">
        <v>252.30880382724001</v>
      </c>
      <c r="L82" s="170">
        <v>0</v>
      </c>
      <c r="M82" s="170">
        <v>0</v>
      </c>
      <c r="N82" s="170">
        <v>0</v>
      </c>
      <c r="O82" s="170">
        <v>0</v>
      </c>
      <c r="P82" s="170">
        <v>0</v>
      </c>
      <c r="Q82" s="170">
        <v>0</v>
      </c>
      <c r="R82" s="170">
        <v>4217.32211362623</v>
      </c>
      <c r="S82" s="170">
        <v>0</v>
      </c>
      <c r="T82" s="170">
        <v>0</v>
      </c>
      <c r="U82" s="170">
        <v>0</v>
      </c>
      <c r="V82" s="170">
        <v>0</v>
      </c>
      <c r="W82" s="170">
        <v>0</v>
      </c>
      <c r="X82" s="170">
        <v>0</v>
      </c>
      <c r="Y82" s="170">
        <v>0</v>
      </c>
      <c r="Z82" s="170">
        <v>0</v>
      </c>
      <c r="AA82" s="170">
        <v>0</v>
      </c>
      <c r="AB82" s="170">
        <v>0</v>
      </c>
      <c r="AC82" s="170">
        <v>0</v>
      </c>
      <c r="AD82" s="170">
        <v>0</v>
      </c>
      <c r="AE82" s="170">
        <v>0</v>
      </c>
      <c r="AF82" s="170">
        <v>0</v>
      </c>
      <c r="AG82" s="170">
        <v>0</v>
      </c>
      <c r="AH82" s="170">
        <v>0</v>
      </c>
      <c r="AI82" s="170">
        <v>0</v>
      </c>
      <c r="AJ82" s="170">
        <v>0</v>
      </c>
      <c r="AK82" s="170">
        <v>0</v>
      </c>
      <c r="AL82" s="170">
        <v>0</v>
      </c>
      <c r="AM82" s="170">
        <v>0</v>
      </c>
      <c r="AN82" s="170">
        <v>0</v>
      </c>
      <c r="AO82" s="170">
        <v>0</v>
      </c>
      <c r="AP82" s="170">
        <v>0</v>
      </c>
      <c r="AQ82" s="170">
        <v>0</v>
      </c>
      <c r="AR82" s="170">
        <v>0</v>
      </c>
      <c r="AS82" s="170">
        <v>0</v>
      </c>
      <c r="AT82" s="170">
        <v>0</v>
      </c>
      <c r="AU82" s="170">
        <v>0</v>
      </c>
      <c r="AV82" s="170">
        <v>0</v>
      </c>
      <c r="AW82" s="170">
        <v>0</v>
      </c>
      <c r="AX82" s="170">
        <v>0</v>
      </c>
      <c r="AY82" s="170">
        <v>0</v>
      </c>
      <c r="AZ82" s="170">
        <v>0</v>
      </c>
      <c r="BA82" s="170">
        <v>0</v>
      </c>
      <c r="BB82" s="170">
        <v>0</v>
      </c>
      <c r="BC82" s="170">
        <v>0</v>
      </c>
      <c r="BD82" s="170">
        <v>0</v>
      </c>
      <c r="BE82" s="170">
        <v>0</v>
      </c>
      <c r="BF82" s="170">
        <v>0</v>
      </c>
      <c r="BG82" s="170">
        <v>0</v>
      </c>
      <c r="BH82" s="170">
        <v>0</v>
      </c>
      <c r="BI82" s="170">
        <v>0</v>
      </c>
      <c r="BJ82" s="170">
        <v>0</v>
      </c>
      <c r="BK82" s="170">
        <v>0</v>
      </c>
      <c r="BL82" s="170">
        <v>0</v>
      </c>
      <c r="BM82" s="170">
        <v>0</v>
      </c>
      <c r="BN82" s="170">
        <v>0</v>
      </c>
      <c r="BO82" s="170">
        <v>0</v>
      </c>
      <c r="BP82" s="126"/>
      <c r="BQ82" s="174">
        <f t="shared" si="2"/>
        <v>4469.6309174534699</v>
      </c>
    </row>
    <row r="83" spans="1:69">
      <c r="A83" s="169" t="s">
        <v>99</v>
      </c>
      <c r="B83" s="169" t="s">
        <v>25</v>
      </c>
      <c r="C83" s="169" t="s">
        <v>13</v>
      </c>
      <c r="D83" s="170">
        <v>1</v>
      </c>
      <c r="E83" s="169">
        <v>2041</v>
      </c>
      <c r="F83" s="171">
        <v>0</v>
      </c>
      <c r="G83" s="170">
        <v>0</v>
      </c>
      <c r="H83" s="170">
        <v>0</v>
      </c>
      <c r="I83" s="170">
        <v>0</v>
      </c>
      <c r="J83" s="170">
        <v>0</v>
      </c>
      <c r="K83" s="170">
        <v>263.42013422998002</v>
      </c>
      <c r="L83" s="170">
        <v>0</v>
      </c>
      <c r="M83" s="170">
        <v>0</v>
      </c>
      <c r="N83" s="170">
        <v>0</v>
      </c>
      <c r="O83" s="170">
        <v>0</v>
      </c>
      <c r="P83" s="170">
        <v>0</v>
      </c>
      <c r="Q83" s="170">
        <v>0</v>
      </c>
      <c r="R83" s="170">
        <v>4322.2687397010104</v>
      </c>
      <c r="S83" s="170">
        <v>0</v>
      </c>
      <c r="T83" s="170">
        <v>0</v>
      </c>
      <c r="U83" s="170">
        <v>0</v>
      </c>
      <c r="V83" s="170">
        <v>0</v>
      </c>
      <c r="W83" s="170">
        <v>0</v>
      </c>
      <c r="X83" s="170">
        <v>0</v>
      </c>
      <c r="Y83" s="170">
        <v>0</v>
      </c>
      <c r="Z83" s="170">
        <v>0</v>
      </c>
      <c r="AA83" s="170">
        <v>0</v>
      </c>
      <c r="AB83" s="170">
        <v>0</v>
      </c>
      <c r="AC83" s="170">
        <v>0</v>
      </c>
      <c r="AD83" s="170">
        <v>0</v>
      </c>
      <c r="AE83" s="170">
        <v>0</v>
      </c>
      <c r="AF83" s="170">
        <v>0</v>
      </c>
      <c r="AG83" s="170">
        <v>0</v>
      </c>
      <c r="AH83" s="170">
        <v>0</v>
      </c>
      <c r="AI83" s="170">
        <v>0</v>
      </c>
      <c r="AJ83" s="170">
        <v>0</v>
      </c>
      <c r="AK83" s="170">
        <v>0</v>
      </c>
      <c r="AL83" s="170">
        <v>0</v>
      </c>
      <c r="AM83" s="170">
        <v>0</v>
      </c>
      <c r="AN83" s="170">
        <v>0</v>
      </c>
      <c r="AO83" s="170">
        <v>0</v>
      </c>
      <c r="AP83" s="170">
        <v>0</v>
      </c>
      <c r="AQ83" s="170">
        <v>0</v>
      </c>
      <c r="AR83" s="170">
        <v>0</v>
      </c>
      <c r="AS83" s="170">
        <v>0</v>
      </c>
      <c r="AT83" s="170">
        <v>0</v>
      </c>
      <c r="AU83" s="170">
        <v>0</v>
      </c>
      <c r="AV83" s="170">
        <v>0</v>
      </c>
      <c r="AW83" s="170">
        <v>0</v>
      </c>
      <c r="AX83" s="170">
        <v>0</v>
      </c>
      <c r="AY83" s="170">
        <v>0</v>
      </c>
      <c r="AZ83" s="170">
        <v>0</v>
      </c>
      <c r="BA83" s="170">
        <v>0</v>
      </c>
      <c r="BB83" s="170">
        <v>0</v>
      </c>
      <c r="BC83" s="170">
        <v>0</v>
      </c>
      <c r="BD83" s="170">
        <v>0</v>
      </c>
      <c r="BE83" s="170">
        <v>0</v>
      </c>
      <c r="BF83" s="170">
        <v>0</v>
      </c>
      <c r="BG83" s="170">
        <v>0</v>
      </c>
      <c r="BH83" s="170">
        <v>0</v>
      </c>
      <c r="BI83" s="170">
        <v>0</v>
      </c>
      <c r="BJ83" s="170">
        <v>0</v>
      </c>
      <c r="BK83" s="170">
        <v>0</v>
      </c>
      <c r="BL83" s="170">
        <v>0</v>
      </c>
      <c r="BM83" s="170">
        <v>0</v>
      </c>
      <c r="BN83" s="170">
        <v>0</v>
      </c>
      <c r="BO83" s="170">
        <v>0</v>
      </c>
      <c r="BP83" s="126"/>
      <c r="BQ83" s="174">
        <f t="shared" si="2"/>
        <v>4585.6888739309907</v>
      </c>
    </row>
    <row r="84" spans="1:69">
      <c r="A84" s="169" t="s">
        <v>99</v>
      </c>
      <c r="B84" s="169" t="s">
        <v>25</v>
      </c>
      <c r="C84" s="169" t="s">
        <v>13</v>
      </c>
      <c r="D84" s="170">
        <v>1</v>
      </c>
      <c r="E84" s="169">
        <v>2042</v>
      </c>
      <c r="F84" s="171">
        <v>0</v>
      </c>
      <c r="G84" s="170">
        <v>0</v>
      </c>
      <c r="H84" s="170">
        <v>0</v>
      </c>
      <c r="I84" s="170">
        <v>0</v>
      </c>
      <c r="J84" s="170">
        <v>0</v>
      </c>
      <c r="K84" s="170">
        <v>230.37251352137</v>
      </c>
      <c r="L84" s="170">
        <v>0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4779.9497326047804</v>
      </c>
      <c r="S84" s="170">
        <v>0</v>
      </c>
      <c r="T84" s="170">
        <v>0</v>
      </c>
      <c r="U84" s="170">
        <v>0</v>
      </c>
      <c r="V84" s="170">
        <v>0</v>
      </c>
      <c r="W84" s="170">
        <v>0</v>
      </c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0</v>
      </c>
      <c r="AD84" s="170">
        <v>0</v>
      </c>
      <c r="AE84" s="170">
        <v>0</v>
      </c>
      <c r="AF84" s="170">
        <v>0</v>
      </c>
      <c r="AG84" s="170">
        <v>0</v>
      </c>
      <c r="AH84" s="170">
        <v>0</v>
      </c>
      <c r="AI84" s="170">
        <v>0</v>
      </c>
      <c r="AJ84" s="170">
        <v>0</v>
      </c>
      <c r="AK84" s="170">
        <v>0</v>
      </c>
      <c r="AL84" s="170">
        <v>0</v>
      </c>
      <c r="AM84" s="170">
        <v>0</v>
      </c>
      <c r="AN84" s="170">
        <v>0</v>
      </c>
      <c r="AO84" s="170">
        <v>0</v>
      </c>
      <c r="AP84" s="170">
        <v>0</v>
      </c>
      <c r="AQ84" s="170">
        <v>0</v>
      </c>
      <c r="AR84" s="170">
        <v>0</v>
      </c>
      <c r="AS84" s="170">
        <v>0</v>
      </c>
      <c r="AT84" s="170">
        <v>0</v>
      </c>
      <c r="AU84" s="170">
        <v>0</v>
      </c>
      <c r="AV84" s="170">
        <v>0</v>
      </c>
      <c r="AW84" s="170">
        <v>0</v>
      </c>
      <c r="AX84" s="170">
        <v>0</v>
      </c>
      <c r="AY84" s="170">
        <v>0</v>
      </c>
      <c r="AZ84" s="170">
        <v>0</v>
      </c>
      <c r="BA84" s="170">
        <v>0</v>
      </c>
      <c r="BB84" s="170">
        <v>0</v>
      </c>
      <c r="BC84" s="170">
        <v>0</v>
      </c>
      <c r="BD84" s="170">
        <v>0</v>
      </c>
      <c r="BE84" s="170">
        <v>0</v>
      </c>
      <c r="BF84" s="170">
        <v>0</v>
      </c>
      <c r="BG84" s="170">
        <v>0</v>
      </c>
      <c r="BH84" s="170">
        <v>0</v>
      </c>
      <c r="BI84" s="170">
        <v>0</v>
      </c>
      <c r="BJ84" s="170">
        <v>0</v>
      </c>
      <c r="BK84" s="170">
        <v>0</v>
      </c>
      <c r="BL84" s="170">
        <v>0</v>
      </c>
      <c r="BM84" s="170">
        <v>0</v>
      </c>
      <c r="BN84" s="170">
        <v>0</v>
      </c>
      <c r="BO84" s="170">
        <v>0</v>
      </c>
      <c r="BP84" s="126"/>
      <c r="BQ84" s="174">
        <f t="shared" si="2"/>
        <v>5010.3222461261503</v>
      </c>
    </row>
    <row r="85" spans="1:69">
      <c r="A85" s="169" t="s">
        <v>99</v>
      </c>
      <c r="B85" s="169" t="s">
        <v>25</v>
      </c>
      <c r="C85" s="169" t="s">
        <v>13</v>
      </c>
      <c r="D85" s="170">
        <v>1</v>
      </c>
      <c r="E85" s="169">
        <v>2043</v>
      </c>
      <c r="F85" s="171">
        <v>0</v>
      </c>
      <c r="G85" s="170">
        <v>0</v>
      </c>
      <c r="H85" s="170">
        <v>0</v>
      </c>
      <c r="I85" s="170">
        <v>0</v>
      </c>
      <c r="J85" s="170">
        <v>0</v>
      </c>
      <c r="K85" s="170">
        <v>204.32690709974</v>
      </c>
      <c r="L85" s="170">
        <v>0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5250.6493581568102</v>
      </c>
      <c r="S85" s="170">
        <v>0</v>
      </c>
      <c r="T85" s="170">
        <v>0</v>
      </c>
      <c r="U85" s="170">
        <v>0</v>
      </c>
      <c r="V85" s="170">
        <v>0</v>
      </c>
      <c r="W85" s="170">
        <v>0</v>
      </c>
      <c r="X85" s="170">
        <v>0</v>
      </c>
      <c r="Y85" s="170">
        <v>0</v>
      </c>
      <c r="Z85" s="170">
        <v>0</v>
      </c>
      <c r="AA85" s="170">
        <v>0</v>
      </c>
      <c r="AB85" s="170">
        <v>0</v>
      </c>
      <c r="AC85" s="170">
        <v>0</v>
      </c>
      <c r="AD85" s="170">
        <v>0</v>
      </c>
      <c r="AE85" s="170">
        <v>0</v>
      </c>
      <c r="AF85" s="170">
        <v>0</v>
      </c>
      <c r="AG85" s="170">
        <v>0</v>
      </c>
      <c r="AH85" s="170">
        <v>0</v>
      </c>
      <c r="AI85" s="170">
        <v>0</v>
      </c>
      <c r="AJ85" s="170">
        <v>0</v>
      </c>
      <c r="AK85" s="170">
        <v>0</v>
      </c>
      <c r="AL85" s="170">
        <v>0</v>
      </c>
      <c r="AM85" s="170">
        <v>0</v>
      </c>
      <c r="AN85" s="170">
        <v>0</v>
      </c>
      <c r="AO85" s="170">
        <v>0</v>
      </c>
      <c r="AP85" s="170">
        <v>0</v>
      </c>
      <c r="AQ85" s="170">
        <v>0</v>
      </c>
      <c r="AR85" s="170">
        <v>0</v>
      </c>
      <c r="AS85" s="170">
        <v>0</v>
      </c>
      <c r="AT85" s="170">
        <v>0</v>
      </c>
      <c r="AU85" s="170">
        <v>0</v>
      </c>
      <c r="AV85" s="170">
        <v>0</v>
      </c>
      <c r="AW85" s="170">
        <v>0</v>
      </c>
      <c r="AX85" s="170">
        <v>0</v>
      </c>
      <c r="AY85" s="170">
        <v>0</v>
      </c>
      <c r="AZ85" s="170">
        <v>0</v>
      </c>
      <c r="BA85" s="170">
        <v>0</v>
      </c>
      <c r="BB85" s="170">
        <v>0</v>
      </c>
      <c r="BC85" s="170">
        <v>0</v>
      </c>
      <c r="BD85" s="170">
        <v>0</v>
      </c>
      <c r="BE85" s="170">
        <v>0</v>
      </c>
      <c r="BF85" s="170">
        <v>0</v>
      </c>
      <c r="BG85" s="170">
        <v>0</v>
      </c>
      <c r="BH85" s="170">
        <v>0</v>
      </c>
      <c r="BI85" s="170">
        <v>0</v>
      </c>
      <c r="BJ85" s="170">
        <v>0</v>
      </c>
      <c r="BK85" s="170">
        <v>0</v>
      </c>
      <c r="BL85" s="170">
        <v>0</v>
      </c>
      <c r="BM85" s="170">
        <v>0</v>
      </c>
      <c r="BN85" s="170">
        <v>0</v>
      </c>
      <c r="BO85" s="170">
        <v>0</v>
      </c>
      <c r="BP85" s="126"/>
      <c r="BQ85" s="174">
        <f t="shared" si="2"/>
        <v>5454.9762652565505</v>
      </c>
    </row>
    <row r="86" spans="1:69">
      <c r="A86" s="169" t="s">
        <v>99</v>
      </c>
      <c r="B86" s="169" t="s">
        <v>25</v>
      </c>
      <c r="C86" s="169" t="s">
        <v>13</v>
      </c>
      <c r="D86" s="170">
        <v>1</v>
      </c>
      <c r="E86" s="169">
        <v>2044</v>
      </c>
      <c r="F86" s="171">
        <v>0</v>
      </c>
      <c r="G86" s="170">
        <v>0</v>
      </c>
      <c r="H86" s="170">
        <v>0</v>
      </c>
      <c r="I86" s="170">
        <v>0</v>
      </c>
      <c r="J86" s="170">
        <v>0</v>
      </c>
      <c r="K86" s="170">
        <v>197.77771628908999</v>
      </c>
      <c r="L86" s="170">
        <v>0</v>
      </c>
      <c r="M86" s="170">
        <v>0</v>
      </c>
      <c r="N86" s="170">
        <v>0</v>
      </c>
      <c r="O86" s="170">
        <v>0</v>
      </c>
      <c r="P86" s="170">
        <v>0</v>
      </c>
      <c r="Q86" s="170">
        <v>0</v>
      </c>
      <c r="R86" s="170">
        <v>5361.9798742696803</v>
      </c>
      <c r="S86" s="170">
        <v>0</v>
      </c>
      <c r="T86" s="170">
        <v>0</v>
      </c>
      <c r="U86" s="170">
        <v>0</v>
      </c>
      <c r="V86" s="170">
        <v>0</v>
      </c>
      <c r="W86" s="170">
        <v>0</v>
      </c>
      <c r="X86" s="170">
        <v>0</v>
      </c>
      <c r="Y86" s="170">
        <v>0</v>
      </c>
      <c r="Z86" s="170">
        <v>0</v>
      </c>
      <c r="AA86" s="170">
        <v>0</v>
      </c>
      <c r="AB86" s="170">
        <v>0</v>
      </c>
      <c r="AC86" s="170">
        <v>0</v>
      </c>
      <c r="AD86" s="170">
        <v>0</v>
      </c>
      <c r="AE86" s="170">
        <v>0</v>
      </c>
      <c r="AF86" s="170">
        <v>0</v>
      </c>
      <c r="AG86" s="170">
        <v>0</v>
      </c>
      <c r="AH86" s="170">
        <v>0</v>
      </c>
      <c r="AI86" s="170">
        <v>0</v>
      </c>
      <c r="AJ86" s="170">
        <v>0</v>
      </c>
      <c r="AK86" s="170">
        <v>0</v>
      </c>
      <c r="AL86" s="170">
        <v>0</v>
      </c>
      <c r="AM86" s="170">
        <v>0</v>
      </c>
      <c r="AN86" s="170">
        <v>0</v>
      </c>
      <c r="AO86" s="170">
        <v>0</v>
      </c>
      <c r="AP86" s="170">
        <v>0</v>
      </c>
      <c r="AQ86" s="170">
        <v>0</v>
      </c>
      <c r="AR86" s="170">
        <v>0</v>
      </c>
      <c r="AS86" s="170">
        <v>0</v>
      </c>
      <c r="AT86" s="170">
        <v>0</v>
      </c>
      <c r="AU86" s="170">
        <v>0</v>
      </c>
      <c r="AV86" s="170">
        <v>0</v>
      </c>
      <c r="AW86" s="170">
        <v>0</v>
      </c>
      <c r="AX86" s="170">
        <v>0</v>
      </c>
      <c r="AY86" s="170">
        <v>0</v>
      </c>
      <c r="AZ86" s="170">
        <v>0</v>
      </c>
      <c r="BA86" s="170">
        <v>0</v>
      </c>
      <c r="BB86" s="170">
        <v>0</v>
      </c>
      <c r="BC86" s="170">
        <v>0</v>
      </c>
      <c r="BD86" s="170">
        <v>0</v>
      </c>
      <c r="BE86" s="170">
        <v>0</v>
      </c>
      <c r="BF86" s="170">
        <v>0</v>
      </c>
      <c r="BG86" s="170">
        <v>0</v>
      </c>
      <c r="BH86" s="170">
        <v>0</v>
      </c>
      <c r="BI86" s="170">
        <v>0</v>
      </c>
      <c r="BJ86" s="170">
        <v>0</v>
      </c>
      <c r="BK86" s="170">
        <v>0</v>
      </c>
      <c r="BL86" s="170">
        <v>0</v>
      </c>
      <c r="BM86" s="170">
        <v>0</v>
      </c>
      <c r="BN86" s="170">
        <v>0</v>
      </c>
      <c r="BO86" s="170">
        <v>0</v>
      </c>
      <c r="BP86" s="126"/>
      <c r="BQ86" s="174">
        <f t="shared" si="2"/>
        <v>5559.7575905587701</v>
      </c>
    </row>
    <row r="87" spans="1:69">
      <c r="A87" s="169" t="s">
        <v>99</v>
      </c>
      <c r="B87" s="169" t="s">
        <v>25</v>
      </c>
      <c r="C87" s="169" t="s">
        <v>13</v>
      </c>
      <c r="D87" s="170">
        <v>1</v>
      </c>
      <c r="E87" s="169">
        <v>2045</v>
      </c>
      <c r="F87" s="171">
        <v>0</v>
      </c>
      <c r="G87" s="170">
        <v>0</v>
      </c>
      <c r="H87" s="170">
        <v>0</v>
      </c>
      <c r="I87" s="170">
        <v>0</v>
      </c>
      <c r="J87" s="170">
        <v>0</v>
      </c>
      <c r="K87" s="170">
        <v>152.51554671784999</v>
      </c>
      <c r="L87" s="170">
        <v>0</v>
      </c>
      <c r="M87" s="170">
        <v>0</v>
      </c>
      <c r="N87" s="170">
        <v>0</v>
      </c>
      <c r="O87" s="170">
        <v>0</v>
      </c>
      <c r="P87" s="170">
        <v>0</v>
      </c>
      <c r="Q87" s="170">
        <v>0</v>
      </c>
      <c r="R87" s="170">
        <v>5882.9683701696804</v>
      </c>
      <c r="S87" s="170">
        <v>0</v>
      </c>
      <c r="T87" s="170">
        <v>0</v>
      </c>
      <c r="U87" s="170">
        <v>0</v>
      </c>
      <c r="V87" s="170">
        <v>0</v>
      </c>
      <c r="W87" s="170">
        <v>0</v>
      </c>
      <c r="X87" s="170">
        <v>0</v>
      </c>
      <c r="Y87" s="170">
        <v>0</v>
      </c>
      <c r="Z87" s="170">
        <v>0</v>
      </c>
      <c r="AA87" s="170">
        <v>0</v>
      </c>
      <c r="AB87" s="170">
        <v>0</v>
      </c>
      <c r="AC87" s="170">
        <v>0</v>
      </c>
      <c r="AD87" s="170">
        <v>0</v>
      </c>
      <c r="AE87" s="170">
        <v>0</v>
      </c>
      <c r="AF87" s="170">
        <v>0</v>
      </c>
      <c r="AG87" s="170">
        <v>0</v>
      </c>
      <c r="AH87" s="170">
        <v>0</v>
      </c>
      <c r="AI87" s="170">
        <v>0</v>
      </c>
      <c r="AJ87" s="170">
        <v>0</v>
      </c>
      <c r="AK87" s="170">
        <v>0</v>
      </c>
      <c r="AL87" s="170">
        <v>0</v>
      </c>
      <c r="AM87" s="170">
        <v>0</v>
      </c>
      <c r="AN87" s="170">
        <v>0</v>
      </c>
      <c r="AO87" s="170">
        <v>0</v>
      </c>
      <c r="AP87" s="170">
        <v>0</v>
      </c>
      <c r="AQ87" s="170">
        <v>0</v>
      </c>
      <c r="AR87" s="170">
        <v>0</v>
      </c>
      <c r="AS87" s="170">
        <v>0</v>
      </c>
      <c r="AT87" s="170">
        <v>0</v>
      </c>
      <c r="AU87" s="170">
        <v>0</v>
      </c>
      <c r="AV87" s="170">
        <v>0</v>
      </c>
      <c r="AW87" s="170">
        <v>0</v>
      </c>
      <c r="AX87" s="170">
        <v>0</v>
      </c>
      <c r="AY87" s="170">
        <v>0</v>
      </c>
      <c r="AZ87" s="170">
        <v>0</v>
      </c>
      <c r="BA87" s="170">
        <v>0</v>
      </c>
      <c r="BB87" s="170">
        <v>0</v>
      </c>
      <c r="BC87" s="170">
        <v>0</v>
      </c>
      <c r="BD87" s="170">
        <v>0</v>
      </c>
      <c r="BE87" s="170">
        <v>0</v>
      </c>
      <c r="BF87" s="170">
        <v>0</v>
      </c>
      <c r="BG87" s="170">
        <v>0</v>
      </c>
      <c r="BH87" s="170">
        <v>0</v>
      </c>
      <c r="BI87" s="170">
        <v>0</v>
      </c>
      <c r="BJ87" s="170">
        <v>0</v>
      </c>
      <c r="BK87" s="170">
        <v>0</v>
      </c>
      <c r="BL87" s="170">
        <v>0</v>
      </c>
      <c r="BM87" s="170">
        <v>0</v>
      </c>
      <c r="BN87" s="170">
        <v>0</v>
      </c>
      <c r="BO87" s="170">
        <v>0</v>
      </c>
      <c r="BP87" s="126"/>
      <c r="BQ87" s="174">
        <f t="shared" si="2"/>
        <v>6035.4839168875305</v>
      </c>
    </row>
    <row r="88" spans="1:69">
      <c r="A88" s="169" t="s">
        <v>99</v>
      </c>
      <c r="B88" s="169" t="s">
        <v>25</v>
      </c>
      <c r="C88" s="169" t="s">
        <v>13</v>
      </c>
      <c r="D88" s="170">
        <v>1</v>
      </c>
      <c r="E88" s="169">
        <v>2046</v>
      </c>
      <c r="F88" s="171">
        <v>0</v>
      </c>
      <c r="G88" s="170">
        <v>0</v>
      </c>
      <c r="H88" s="170">
        <v>0</v>
      </c>
      <c r="I88" s="170">
        <v>0</v>
      </c>
      <c r="J88" s="170">
        <v>0</v>
      </c>
      <c r="K88" s="170">
        <v>153.53952324720001</v>
      </c>
      <c r="L88" s="170">
        <v>0</v>
      </c>
      <c r="M88" s="170">
        <v>0</v>
      </c>
      <c r="N88" s="170">
        <v>0</v>
      </c>
      <c r="O88" s="170">
        <v>0</v>
      </c>
      <c r="P88" s="170">
        <v>0</v>
      </c>
      <c r="Q88" s="170">
        <v>0</v>
      </c>
      <c r="R88" s="170">
        <v>6429.41521923047</v>
      </c>
      <c r="S88" s="170">
        <v>0</v>
      </c>
      <c r="T88" s="170">
        <v>0</v>
      </c>
      <c r="U88" s="170">
        <v>0</v>
      </c>
      <c r="V88" s="170">
        <v>0</v>
      </c>
      <c r="W88" s="170">
        <v>0</v>
      </c>
      <c r="X88" s="170">
        <v>0</v>
      </c>
      <c r="Y88" s="170">
        <v>0</v>
      </c>
      <c r="Z88" s="170">
        <v>0</v>
      </c>
      <c r="AA88" s="170">
        <v>0</v>
      </c>
      <c r="AB88" s="170">
        <v>0</v>
      </c>
      <c r="AC88" s="170">
        <v>0</v>
      </c>
      <c r="AD88" s="170">
        <v>0</v>
      </c>
      <c r="AE88" s="170">
        <v>0</v>
      </c>
      <c r="AF88" s="170">
        <v>0</v>
      </c>
      <c r="AG88" s="170">
        <v>0</v>
      </c>
      <c r="AH88" s="170">
        <v>0</v>
      </c>
      <c r="AI88" s="170">
        <v>0</v>
      </c>
      <c r="AJ88" s="170">
        <v>0</v>
      </c>
      <c r="AK88" s="170">
        <v>0</v>
      </c>
      <c r="AL88" s="170">
        <v>0</v>
      </c>
      <c r="AM88" s="170">
        <v>0</v>
      </c>
      <c r="AN88" s="170">
        <v>0</v>
      </c>
      <c r="AO88" s="170">
        <v>0</v>
      </c>
      <c r="AP88" s="170">
        <v>0</v>
      </c>
      <c r="AQ88" s="170">
        <v>0</v>
      </c>
      <c r="AR88" s="170">
        <v>0</v>
      </c>
      <c r="AS88" s="170">
        <v>0</v>
      </c>
      <c r="AT88" s="170">
        <v>0</v>
      </c>
      <c r="AU88" s="170">
        <v>0</v>
      </c>
      <c r="AV88" s="170">
        <v>0</v>
      </c>
      <c r="AW88" s="170">
        <v>0</v>
      </c>
      <c r="AX88" s="170">
        <v>0</v>
      </c>
      <c r="AY88" s="170">
        <v>0</v>
      </c>
      <c r="AZ88" s="170">
        <v>0</v>
      </c>
      <c r="BA88" s="170">
        <v>0</v>
      </c>
      <c r="BB88" s="170">
        <v>0</v>
      </c>
      <c r="BC88" s="170">
        <v>0</v>
      </c>
      <c r="BD88" s="170">
        <v>0</v>
      </c>
      <c r="BE88" s="170">
        <v>0</v>
      </c>
      <c r="BF88" s="170">
        <v>0</v>
      </c>
      <c r="BG88" s="170">
        <v>0</v>
      </c>
      <c r="BH88" s="170">
        <v>0</v>
      </c>
      <c r="BI88" s="170">
        <v>0</v>
      </c>
      <c r="BJ88" s="170">
        <v>0</v>
      </c>
      <c r="BK88" s="170">
        <v>0</v>
      </c>
      <c r="BL88" s="170">
        <v>0</v>
      </c>
      <c r="BM88" s="170">
        <v>0</v>
      </c>
      <c r="BN88" s="170">
        <v>0</v>
      </c>
      <c r="BO88" s="170">
        <v>0</v>
      </c>
      <c r="BP88" s="126"/>
      <c r="BQ88" s="174">
        <f t="shared" si="2"/>
        <v>6582.9547424776702</v>
      </c>
    </row>
    <row r="89" spans="1:69">
      <c r="A89" s="169" t="s">
        <v>99</v>
      </c>
      <c r="B89" s="169" t="s">
        <v>25</v>
      </c>
      <c r="C89" s="169" t="s">
        <v>13</v>
      </c>
      <c r="D89" s="170">
        <v>1</v>
      </c>
      <c r="E89" s="169">
        <v>2047</v>
      </c>
      <c r="F89" s="171">
        <v>0</v>
      </c>
      <c r="G89" s="170">
        <v>0</v>
      </c>
      <c r="H89" s="170">
        <v>0</v>
      </c>
      <c r="I89" s="170">
        <v>0</v>
      </c>
      <c r="J89" s="170">
        <v>0</v>
      </c>
      <c r="K89" s="170">
        <v>155.62927812660999</v>
      </c>
      <c r="L89" s="170">
        <v>0</v>
      </c>
      <c r="M89" s="170">
        <v>0</v>
      </c>
      <c r="N89" s="170">
        <v>0</v>
      </c>
      <c r="O89" s="170">
        <v>0</v>
      </c>
      <c r="P89" s="170">
        <v>0</v>
      </c>
      <c r="Q89" s="170">
        <v>0</v>
      </c>
      <c r="R89" s="170">
        <v>6995.2117071850998</v>
      </c>
      <c r="S89" s="170">
        <v>0</v>
      </c>
      <c r="T89" s="170">
        <v>0</v>
      </c>
      <c r="U89" s="170">
        <v>0</v>
      </c>
      <c r="V89" s="170">
        <v>0</v>
      </c>
      <c r="W89" s="170">
        <v>0</v>
      </c>
      <c r="X89" s="170">
        <v>0</v>
      </c>
      <c r="Y89" s="170">
        <v>0</v>
      </c>
      <c r="Z89" s="170">
        <v>0</v>
      </c>
      <c r="AA89" s="170">
        <v>0</v>
      </c>
      <c r="AB89" s="170">
        <v>0</v>
      </c>
      <c r="AC89" s="170">
        <v>0</v>
      </c>
      <c r="AD89" s="170">
        <v>0</v>
      </c>
      <c r="AE89" s="170">
        <v>0</v>
      </c>
      <c r="AF89" s="170">
        <v>0</v>
      </c>
      <c r="AG89" s="170">
        <v>0</v>
      </c>
      <c r="AH89" s="170">
        <v>0</v>
      </c>
      <c r="AI89" s="170">
        <v>0</v>
      </c>
      <c r="AJ89" s="170">
        <v>0</v>
      </c>
      <c r="AK89" s="170">
        <v>0</v>
      </c>
      <c r="AL89" s="170">
        <v>0</v>
      </c>
      <c r="AM89" s="170">
        <v>0</v>
      </c>
      <c r="AN89" s="170">
        <v>0</v>
      </c>
      <c r="AO89" s="170">
        <v>0</v>
      </c>
      <c r="AP89" s="170">
        <v>0</v>
      </c>
      <c r="AQ89" s="170">
        <v>0</v>
      </c>
      <c r="AR89" s="170">
        <v>0</v>
      </c>
      <c r="AS89" s="170">
        <v>0</v>
      </c>
      <c r="AT89" s="170">
        <v>0</v>
      </c>
      <c r="AU89" s="170">
        <v>0</v>
      </c>
      <c r="AV89" s="170">
        <v>0</v>
      </c>
      <c r="AW89" s="170">
        <v>0</v>
      </c>
      <c r="AX89" s="170">
        <v>0</v>
      </c>
      <c r="AY89" s="170">
        <v>0</v>
      </c>
      <c r="AZ89" s="170">
        <v>0</v>
      </c>
      <c r="BA89" s="170">
        <v>0</v>
      </c>
      <c r="BB89" s="170">
        <v>0</v>
      </c>
      <c r="BC89" s="170">
        <v>0</v>
      </c>
      <c r="BD89" s="170">
        <v>0</v>
      </c>
      <c r="BE89" s="170">
        <v>0</v>
      </c>
      <c r="BF89" s="170">
        <v>0</v>
      </c>
      <c r="BG89" s="170">
        <v>0</v>
      </c>
      <c r="BH89" s="170">
        <v>0</v>
      </c>
      <c r="BI89" s="170">
        <v>0</v>
      </c>
      <c r="BJ89" s="170">
        <v>0</v>
      </c>
      <c r="BK89" s="170">
        <v>0</v>
      </c>
      <c r="BL89" s="170">
        <v>0</v>
      </c>
      <c r="BM89" s="170">
        <v>0</v>
      </c>
      <c r="BN89" s="170">
        <v>0</v>
      </c>
      <c r="BO89" s="170">
        <v>0</v>
      </c>
      <c r="BP89" s="126"/>
      <c r="BQ89" s="174">
        <f t="shared" si="2"/>
        <v>7150.84098531171</v>
      </c>
    </row>
    <row r="90" spans="1:69">
      <c r="A90" s="169" t="s">
        <v>99</v>
      </c>
      <c r="B90" s="169" t="s">
        <v>25</v>
      </c>
      <c r="C90" s="169" t="s">
        <v>13</v>
      </c>
      <c r="D90" s="170">
        <v>1</v>
      </c>
      <c r="E90" s="169">
        <v>2048</v>
      </c>
      <c r="F90" s="171">
        <v>0</v>
      </c>
      <c r="G90" s="170">
        <v>0</v>
      </c>
      <c r="H90" s="170">
        <v>0</v>
      </c>
      <c r="I90" s="170">
        <v>0</v>
      </c>
      <c r="J90" s="170">
        <v>0</v>
      </c>
      <c r="K90" s="170">
        <v>131.13311952223</v>
      </c>
      <c r="L90" s="170">
        <v>0</v>
      </c>
      <c r="M90" s="170">
        <v>0</v>
      </c>
      <c r="N90" s="170">
        <v>0</v>
      </c>
      <c r="O90" s="170">
        <v>0</v>
      </c>
      <c r="P90" s="170">
        <v>0</v>
      </c>
      <c r="Q90" s="170">
        <v>0</v>
      </c>
      <c r="R90" s="170">
        <v>7591.2043683524798</v>
      </c>
      <c r="S90" s="170">
        <v>0</v>
      </c>
      <c r="T90" s="170">
        <v>0</v>
      </c>
      <c r="U90" s="170">
        <v>0</v>
      </c>
      <c r="V90" s="170">
        <v>0</v>
      </c>
      <c r="W90" s="170">
        <v>0</v>
      </c>
      <c r="X90" s="170">
        <v>0</v>
      </c>
      <c r="Y90" s="170">
        <v>0</v>
      </c>
      <c r="Z90" s="170">
        <v>0</v>
      </c>
      <c r="AA90" s="170">
        <v>0</v>
      </c>
      <c r="AB90" s="170">
        <v>0</v>
      </c>
      <c r="AC90" s="170">
        <v>0</v>
      </c>
      <c r="AD90" s="170">
        <v>0</v>
      </c>
      <c r="AE90" s="170">
        <v>0</v>
      </c>
      <c r="AF90" s="170">
        <v>0</v>
      </c>
      <c r="AG90" s="170">
        <v>0</v>
      </c>
      <c r="AH90" s="170">
        <v>0</v>
      </c>
      <c r="AI90" s="170">
        <v>0</v>
      </c>
      <c r="AJ90" s="170">
        <v>0</v>
      </c>
      <c r="AK90" s="170">
        <v>0</v>
      </c>
      <c r="AL90" s="170">
        <v>0</v>
      </c>
      <c r="AM90" s="170">
        <v>0</v>
      </c>
      <c r="AN90" s="170">
        <v>0</v>
      </c>
      <c r="AO90" s="170">
        <v>0</v>
      </c>
      <c r="AP90" s="170">
        <v>0</v>
      </c>
      <c r="AQ90" s="170">
        <v>0</v>
      </c>
      <c r="AR90" s="170">
        <v>0</v>
      </c>
      <c r="AS90" s="170">
        <v>0</v>
      </c>
      <c r="AT90" s="170">
        <v>0</v>
      </c>
      <c r="AU90" s="170">
        <v>0</v>
      </c>
      <c r="AV90" s="170">
        <v>0</v>
      </c>
      <c r="AW90" s="170">
        <v>0</v>
      </c>
      <c r="AX90" s="170">
        <v>0</v>
      </c>
      <c r="AY90" s="170">
        <v>0</v>
      </c>
      <c r="AZ90" s="170">
        <v>0</v>
      </c>
      <c r="BA90" s="170">
        <v>0</v>
      </c>
      <c r="BB90" s="170">
        <v>0</v>
      </c>
      <c r="BC90" s="170">
        <v>0</v>
      </c>
      <c r="BD90" s="170">
        <v>0</v>
      </c>
      <c r="BE90" s="170">
        <v>0</v>
      </c>
      <c r="BF90" s="170">
        <v>0</v>
      </c>
      <c r="BG90" s="170">
        <v>0</v>
      </c>
      <c r="BH90" s="170">
        <v>0</v>
      </c>
      <c r="BI90" s="170">
        <v>0</v>
      </c>
      <c r="BJ90" s="170">
        <v>0</v>
      </c>
      <c r="BK90" s="170">
        <v>0</v>
      </c>
      <c r="BL90" s="170">
        <v>0</v>
      </c>
      <c r="BM90" s="170">
        <v>0</v>
      </c>
      <c r="BN90" s="170">
        <v>0</v>
      </c>
      <c r="BO90" s="170">
        <v>0</v>
      </c>
      <c r="BP90" s="126"/>
      <c r="BQ90" s="174">
        <f t="shared" si="2"/>
        <v>7722.33748787471</v>
      </c>
    </row>
    <row r="91" spans="1:69">
      <c r="A91" s="169" t="s">
        <v>99</v>
      </c>
      <c r="B91" s="169" t="s">
        <v>25</v>
      </c>
      <c r="C91" s="169" t="s">
        <v>13</v>
      </c>
      <c r="D91" s="170">
        <v>1</v>
      </c>
      <c r="E91" s="169">
        <v>2049</v>
      </c>
      <c r="F91" s="171">
        <v>0</v>
      </c>
      <c r="G91" s="170">
        <v>0</v>
      </c>
      <c r="H91" s="170">
        <v>0</v>
      </c>
      <c r="I91" s="170">
        <v>0</v>
      </c>
      <c r="J91" s="170">
        <v>0</v>
      </c>
      <c r="K91" s="170">
        <v>114.51984747761</v>
      </c>
      <c r="L91" s="170">
        <v>0</v>
      </c>
      <c r="M91" s="170">
        <v>0</v>
      </c>
      <c r="N91" s="170">
        <v>0</v>
      </c>
      <c r="O91" s="170">
        <v>0</v>
      </c>
      <c r="P91" s="170">
        <v>0</v>
      </c>
      <c r="Q91" s="170">
        <v>0</v>
      </c>
      <c r="R91" s="170">
        <v>7587.9166131818401</v>
      </c>
      <c r="S91" s="170">
        <v>0</v>
      </c>
      <c r="T91" s="170">
        <v>0</v>
      </c>
      <c r="U91" s="170">
        <v>0</v>
      </c>
      <c r="V91" s="170">
        <v>0</v>
      </c>
      <c r="W91" s="170">
        <v>0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0</v>
      </c>
      <c r="AE91" s="170">
        <v>0</v>
      </c>
      <c r="AF91" s="170">
        <v>0</v>
      </c>
      <c r="AG91" s="170">
        <v>0</v>
      </c>
      <c r="AH91" s="170">
        <v>0</v>
      </c>
      <c r="AI91" s="170">
        <v>0</v>
      </c>
      <c r="AJ91" s="170">
        <v>0</v>
      </c>
      <c r="AK91" s="170">
        <v>0</v>
      </c>
      <c r="AL91" s="170">
        <v>0</v>
      </c>
      <c r="AM91" s="170">
        <v>0</v>
      </c>
      <c r="AN91" s="170">
        <v>0</v>
      </c>
      <c r="AO91" s="170">
        <v>0</v>
      </c>
      <c r="AP91" s="170">
        <v>0</v>
      </c>
      <c r="AQ91" s="170">
        <v>0</v>
      </c>
      <c r="AR91" s="170">
        <v>0</v>
      </c>
      <c r="AS91" s="170">
        <v>0</v>
      </c>
      <c r="AT91" s="170">
        <v>0</v>
      </c>
      <c r="AU91" s="170">
        <v>0</v>
      </c>
      <c r="AV91" s="170">
        <v>0</v>
      </c>
      <c r="AW91" s="170">
        <v>0</v>
      </c>
      <c r="AX91" s="170">
        <v>0</v>
      </c>
      <c r="AY91" s="170">
        <v>0</v>
      </c>
      <c r="AZ91" s="170">
        <v>0</v>
      </c>
      <c r="BA91" s="170">
        <v>0</v>
      </c>
      <c r="BB91" s="170">
        <v>0</v>
      </c>
      <c r="BC91" s="170">
        <v>0</v>
      </c>
      <c r="BD91" s="170">
        <v>0</v>
      </c>
      <c r="BE91" s="170">
        <v>0</v>
      </c>
      <c r="BF91" s="170">
        <v>0</v>
      </c>
      <c r="BG91" s="170">
        <v>0</v>
      </c>
      <c r="BH91" s="170">
        <v>0</v>
      </c>
      <c r="BI91" s="170">
        <v>0</v>
      </c>
      <c r="BJ91" s="170">
        <v>0</v>
      </c>
      <c r="BK91" s="170">
        <v>0</v>
      </c>
      <c r="BL91" s="170">
        <v>0</v>
      </c>
      <c r="BM91" s="170">
        <v>0</v>
      </c>
      <c r="BN91" s="170">
        <v>0</v>
      </c>
      <c r="BO91" s="170">
        <v>0</v>
      </c>
      <c r="BP91" s="126"/>
      <c r="BQ91" s="174">
        <f t="shared" si="2"/>
        <v>7702.4364606594499</v>
      </c>
    </row>
    <row r="92" spans="1:69">
      <c r="A92" s="169" t="s">
        <v>99</v>
      </c>
      <c r="B92" s="169" t="s">
        <v>25</v>
      </c>
      <c r="C92" s="169" t="s">
        <v>11</v>
      </c>
      <c r="D92" s="170">
        <v>1</v>
      </c>
      <c r="E92" s="169">
        <v>2020</v>
      </c>
      <c r="F92" s="171">
        <v>0</v>
      </c>
      <c r="G92" s="170">
        <v>0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0">
        <v>0</v>
      </c>
      <c r="N92" s="170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0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0</v>
      </c>
      <c r="AH92" s="170">
        <v>0</v>
      </c>
      <c r="AI92" s="170">
        <v>0</v>
      </c>
      <c r="AJ92" s="170">
        <v>0</v>
      </c>
      <c r="AK92" s="170">
        <v>0</v>
      </c>
      <c r="AL92" s="170">
        <v>0</v>
      </c>
      <c r="AM92" s="170">
        <v>0</v>
      </c>
      <c r="AN92" s="170">
        <v>0</v>
      </c>
      <c r="AO92" s="170">
        <v>0</v>
      </c>
      <c r="AP92" s="170">
        <v>0</v>
      </c>
      <c r="AQ92" s="170">
        <v>0</v>
      </c>
      <c r="AR92" s="170">
        <v>0</v>
      </c>
      <c r="AS92" s="170">
        <v>0</v>
      </c>
      <c r="AT92" s="170">
        <v>0</v>
      </c>
      <c r="AU92" s="170">
        <v>0</v>
      </c>
      <c r="AV92" s="170">
        <v>0</v>
      </c>
      <c r="AW92" s="170">
        <v>0</v>
      </c>
      <c r="AX92" s="170">
        <v>0</v>
      </c>
      <c r="AY92" s="170">
        <v>0</v>
      </c>
      <c r="AZ92" s="170">
        <v>0</v>
      </c>
      <c r="BA92" s="170">
        <v>0</v>
      </c>
      <c r="BB92" s="170">
        <v>0</v>
      </c>
      <c r="BC92" s="170">
        <v>0</v>
      </c>
      <c r="BD92" s="170">
        <v>0</v>
      </c>
      <c r="BE92" s="170">
        <v>0</v>
      </c>
      <c r="BF92" s="170">
        <v>0</v>
      </c>
      <c r="BG92" s="170">
        <v>0</v>
      </c>
      <c r="BH92" s="170">
        <v>0</v>
      </c>
      <c r="BI92" s="170">
        <v>0</v>
      </c>
      <c r="BJ92" s="170">
        <v>0</v>
      </c>
      <c r="BK92" s="170">
        <v>0</v>
      </c>
      <c r="BL92" s="170">
        <v>0</v>
      </c>
      <c r="BM92" s="170">
        <v>0</v>
      </c>
      <c r="BN92" s="170">
        <v>0</v>
      </c>
      <c r="BO92" s="170">
        <v>0</v>
      </c>
      <c r="BP92" s="126"/>
      <c r="BQ92" s="174">
        <f t="shared" si="2"/>
        <v>0</v>
      </c>
    </row>
    <row r="93" spans="1:69">
      <c r="A93" s="169" t="s">
        <v>99</v>
      </c>
      <c r="B93" s="169" t="s">
        <v>25</v>
      </c>
      <c r="C93" s="169" t="s">
        <v>11</v>
      </c>
      <c r="D93" s="170">
        <v>1</v>
      </c>
      <c r="E93" s="169">
        <v>2021</v>
      </c>
      <c r="F93" s="171">
        <v>0</v>
      </c>
      <c r="G93" s="170">
        <v>0</v>
      </c>
      <c r="H93" s="170">
        <v>0</v>
      </c>
      <c r="I93" s="170">
        <v>0</v>
      </c>
      <c r="J93" s="170">
        <v>0</v>
      </c>
      <c r="K93" s="170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0</v>
      </c>
      <c r="BO93" s="170">
        <v>0</v>
      </c>
      <c r="BP93" s="126"/>
      <c r="BQ93" s="174">
        <f t="shared" si="2"/>
        <v>0</v>
      </c>
    </row>
    <row r="94" spans="1:69">
      <c r="A94" s="169" t="s">
        <v>99</v>
      </c>
      <c r="B94" s="169" t="s">
        <v>25</v>
      </c>
      <c r="C94" s="169" t="s">
        <v>11</v>
      </c>
      <c r="D94" s="170">
        <v>1</v>
      </c>
      <c r="E94" s="169">
        <v>2022</v>
      </c>
      <c r="F94" s="171">
        <v>0</v>
      </c>
      <c r="G94" s="170">
        <v>0</v>
      </c>
      <c r="H94" s="170">
        <v>0</v>
      </c>
      <c r="I94" s="170">
        <v>0</v>
      </c>
      <c r="J94" s="170">
        <v>0</v>
      </c>
      <c r="K94" s="170">
        <v>0</v>
      </c>
      <c r="L94" s="170">
        <v>0</v>
      </c>
      <c r="M94" s="170">
        <v>0</v>
      </c>
      <c r="N94" s="170">
        <v>0</v>
      </c>
      <c r="O94" s="170">
        <v>0</v>
      </c>
      <c r="P94" s="170">
        <v>0</v>
      </c>
      <c r="Q94" s="170">
        <v>0</v>
      </c>
      <c r="R94" s="170">
        <v>0</v>
      </c>
      <c r="S94" s="170">
        <v>0</v>
      </c>
      <c r="T94" s="170">
        <v>0</v>
      </c>
      <c r="U94" s="170">
        <v>0</v>
      </c>
      <c r="V94" s="170">
        <v>0</v>
      </c>
      <c r="W94" s="170">
        <v>0</v>
      </c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0</v>
      </c>
      <c r="AD94" s="170">
        <v>0</v>
      </c>
      <c r="AE94" s="170">
        <v>0</v>
      </c>
      <c r="AF94" s="170">
        <v>0</v>
      </c>
      <c r="AG94" s="170">
        <v>0</v>
      </c>
      <c r="AH94" s="170">
        <v>0</v>
      </c>
      <c r="AI94" s="170">
        <v>0</v>
      </c>
      <c r="AJ94" s="170">
        <v>0</v>
      </c>
      <c r="AK94" s="170">
        <v>0</v>
      </c>
      <c r="AL94" s="170">
        <v>0</v>
      </c>
      <c r="AM94" s="170">
        <v>0</v>
      </c>
      <c r="AN94" s="170">
        <v>0</v>
      </c>
      <c r="AO94" s="170">
        <v>0</v>
      </c>
      <c r="AP94" s="170">
        <v>0</v>
      </c>
      <c r="AQ94" s="170">
        <v>0</v>
      </c>
      <c r="AR94" s="170">
        <v>0</v>
      </c>
      <c r="AS94" s="170">
        <v>0</v>
      </c>
      <c r="AT94" s="170">
        <v>0</v>
      </c>
      <c r="AU94" s="170">
        <v>0</v>
      </c>
      <c r="AV94" s="170">
        <v>0</v>
      </c>
      <c r="AW94" s="170">
        <v>0</v>
      </c>
      <c r="AX94" s="170">
        <v>0</v>
      </c>
      <c r="AY94" s="170">
        <v>0</v>
      </c>
      <c r="AZ94" s="170">
        <v>0</v>
      </c>
      <c r="BA94" s="170">
        <v>0</v>
      </c>
      <c r="BB94" s="170">
        <v>0</v>
      </c>
      <c r="BC94" s="170">
        <v>0</v>
      </c>
      <c r="BD94" s="170">
        <v>0</v>
      </c>
      <c r="BE94" s="170">
        <v>0</v>
      </c>
      <c r="BF94" s="170">
        <v>0</v>
      </c>
      <c r="BG94" s="170">
        <v>0</v>
      </c>
      <c r="BH94" s="170">
        <v>0</v>
      </c>
      <c r="BI94" s="170">
        <v>0</v>
      </c>
      <c r="BJ94" s="170">
        <v>0</v>
      </c>
      <c r="BK94" s="170">
        <v>0</v>
      </c>
      <c r="BL94" s="170">
        <v>0</v>
      </c>
      <c r="BM94" s="170">
        <v>0</v>
      </c>
      <c r="BN94" s="170">
        <v>0</v>
      </c>
      <c r="BO94" s="170">
        <v>0</v>
      </c>
      <c r="BP94" s="126"/>
      <c r="BQ94" s="174">
        <f t="shared" si="2"/>
        <v>0</v>
      </c>
    </row>
    <row r="95" spans="1:69">
      <c r="A95" s="169" t="s">
        <v>99</v>
      </c>
      <c r="B95" s="169" t="s">
        <v>25</v>
      </c>
      <c r="C95" s="169" t="s">
        <v>11</v>
      </c>
      <c r="D95" s="170">
        <v>1</v>
      </c>
      <c r="E95" s="169">
        <v>2023</v>
      </c>
      <c r="F95" s="171">
        <v>0</v>
      </c>
      <c r="G95" s="170">
        <v>0</v>
      </c>
      <c r="H95" s="170">
        <v>0</v>
      </c>
      <c r="I95" s="170">
        <v>0</v>
      </c>
      <c r="J95" s="170">
        <v>0</v>
      </c>
      <c r="K95" s="170">
        <v>0</v>
      </c>
      <c r="L95" s="170">
        <v>0</v>
      </c>
      <c r="M95" s="170">
        <v>0</v>
      </c>
      <c r="N95" s="170">
        <v>0</v>
      </c>
      <c r="O95" s="170">
        <v>0</v>
      </c>
      <c r="P95" s="170">
        <v>0</v>
      </c>
      <c r="Q95" s="170">
        <v>0</v>
      </c>
      <c r="R95" s="170">
        <v>0</v>
      </c>
      <c r="S95" s="170">
        <v>0</v>
      </c>
      <c r="T95" s="170">
        <v>0</v>
      </c>
      <c r="U95" s="170">
        <v>0</v>
      </c>
      <c r="V95" s="170">
        <v>0</v>
      </c>
      <c r="W95" s="170">
        <v>0</v>
      </c>
      <c r="X95" s="170">
        <v>0</v>
      </c>
      <c r="Y95" s="170">
        <v>0</v>
      </c>
      <c r="Z95" s="170">
        <v>0</v>
      </c>
      <c r="AA95" s="170">
        <v>0</v>
      </c>
      <c r="AB95" s="170">
        <v>0</v>
      </c>
      <c r="AC95" s="170">
        <v>0</v>
      </c>
      <c r="AD95" s="170">
        <v>0</v>
      </c>
      <c r="AE95" s="170">
        <v>0</v>
      </c>
      <c r="AF95" s="170">
        <v>0</v>
      </c>
      <c r="AG95" s="170">
        <v>0</v>
      </c>
      <c r="AH95" s="170">
        <v>0</v>
      </c>
      <c r="AI95" s="170">
        <v>0</v>
      </c>
      <c r="AJ95" s="170">
        <v>0</v>
      </c>
      <c r="AK95" s="170">
        <v>0</v>
      </c>
      <c r="AL95" s="170">
        <v>0</v>
      </c>
      <c r="AM95" s="170">
        <v>0</v>
      </c>
      <c r="AN95" s="170">
        <v>0</v>
      </c>
      <c r="AO95" s="170">
        <v>0</v>
      </c>
      <c r="AP95" s="170">
        <v>0</v>
      </c>
      <c r="AQ95" s="170">
        <v>0</v>
      </c>
      <c r="AR95" s="170">
        <v>0</v>
      </c>
      <c r="AS95" s="170">
        <v>0</v>
      </c>
      <c r="AT95" s="170">
        <v>0</v>
      </c>
      <c r="AU95" s="170">
        <v>0</v>
      </c>
      <c r="AV95" s="170">
        <v>0</v>
      </c>
      <c r="AW95" s="170">
        <v>0</v>
      </c>
      <c r="AX95" s="170">
        <v>0</v>
      </c>
      <c r="AY95" s="170">
        <v>0</v>
      </c>
      <c r="AZ95" s="170">
        <v>0</v>
      </c>
      <c r="BA95" s="170">
        <v>0</v>
      </c>
      <c r="BB95" s="170">
        <v>0</v>
      </c>
      <c r="BC95" s="170">
        <v>0</v>
      </c>
      <c r="BD95" s="170">
        <v>0</v>
      </c>
      <c r="BE95" s="170">
        <v>0</v>
      </c>
      <c r="BF95" s="170">
        <v>0</v>
      </c>
      <c r="BG95" s="170">
        <v>0</v>
      </c>
      <c r="BH95" s="170">
        <v>0</v>
      </c>
      <c r="BI95" s="170">
        <v>0</v>
      </c>
      <c r="BJ95" s="170">
        <v>0</v>
      </c>
      <c r="BK95" s="170">
        <v>0</v>
      </c>
      <c r="BL95" s="170">
        <v>0</v>
      </c>
      <c r="BM95" s="170">
        <v>0</v>
      </c>
      <c r="BN95" s="170">
        <v>0</v>
      </c>
      <c r="BO95" s="170">
        <v>0</v>
      </c>
      <c r="BP95" s="126"/>
      <c r="BQ95" s="174">
        <f t="shared" si="2"/>
        <v>0</v>
      </c>
    </row>
    <row r="96" spans="1:69">
      <c r="A96" s="169" t="s">
        <v>99</v>
      </c>
      <c r="B96" s="169" t="s">
        <v>25</v>
      </c>
      <c r="C96" s="169" t="s">
        <v>11</v>
      </c>
      <c r="D96" s="170">
        <v>1</v>
      </c>
      <c r="E96" s="169">
        <v>2024</v>
      </c>
      <c r="F96" s="171">
        <v>0</v>
      </c>
      <c r="G96" s="170">
        <v>0</v>
      </c>
      <c r="H96" s="170">
        <v>0</v>
      </c>
      <c r="I96" s="170">
        <v>0</v>
      </c>
      <c r="J96" s="170">
        <v>0</v>
      </c>
      <c r="K96" s="170">
        <v>0</v>
      </c>
      <c r="L96" s="170">
        <v>0</v>
      </c>
      <c r="M96" s="170">
        <v>0</v>
      </c>
      <c r="N96" s="170">
        <v>0</v>
      </c>
      <c r="O96" s="170">
        <v>0</v>
      </c>
      <c r="P96" s="170">
        <v>0</v>
      </c>
      <c r="Q96" s="170">
        <v>0</v>
      </c>
      <c r="R96" s="170">
        <v>0</v>
      </c>
      <c r="S96" s="170">
        <v>0</v>
      </c>
      <c r="T96" s="170">
        <v>0</v>
      </c>
      <c r="U96" s="170">
        <v>0</v>
      </c>
      <c r="V96" s="170">
        <v>0</v>
      </c>
      <c r="W96" s="170">
        <v>0</v>
      </c>
      <c r="X96" s="170">
        <v>0</v>
      </c>
      <c r="Y96" s="170">
        <v>0</v>
      </c>
      <c r="Z96" s="170">
        <v>0</v>
      </c>
      <c r="AA96" s="170">
        <v>0</v>
      </c>
      <c r="AB96" s="170">
        <v>0</v>
      </c>
      <c r="AC96" s="170">
        <v>0</v>
      </c>
      <c r="AD96" s="170">
        <v>0</v>
      </c>
      <c r="AE96" s="170">
        <v>0</v>
      </c>
      <c r="AF96" s="170">
        <v>0</v>
      </c>
      <c r="AG96" s="170">
        <v>0</v>
      </c>
      <c r="AH96" s="170">
        <v>0</v>
      </c>
      <c r="AI96" s="170">
        <v>0</v>
      </c>
      <c r="AJ96" s="170">
        <v>0</v>
      </c>
      <c r="AK96" s="170">
        <v>0</v>
      </c>
      <c r="AL96" s="170">
        <v>0</v>
      </c>
      <c r="AM96" s="170">
        <v>0</v>
      </c>
      <c r="AN96" s="170">
        <v>0</v>
      </c>
      <c r="AO96" s="170">
        <v>0</v>
      </c>
      <c r="AP96" s="170">
        <v>0</v>
      </c>
      <c r="AQ96" s="170">
        <v>0</v>
      </c>
      <c r="AR96" s="170">
        <v>0</v>
      </c>
      <c r="AS96" s="170">
        <v>0</v>
      </c>
      <c r="AT96" s="170">
        <v>0</v>
      </c>
      <c r="AU96" s="170">
        <v>0</v>
      </c>
      <c r="AV96" s="170">
        <v>0</v>
      </c>
      <c r="AW96" s="170">
        <v>0</v>
      </c>
      <c r="AX96" s="170">
        <v>0</v>
      </c>
      <c r="AY96" s="170">
        <v>0</v>
      </c>
      <c r="AZ96" s="170">
        <v>0</v>
      </c>
      <c r="BA96" s="170">
        <v>0</v>
      </c>
      <c r="BB96" s="170">
        <v>0</v>
      </c>
      <c r="BC96" s="170">
        <v>0</v>
      </c>
      <c r="BD96" s="170">
        <v>0</v>
      </c>
      <c r="BE96" s="170">
        <v>0</v>
      </c>
      <c r="BF96" s="170">
        <v>0</v>
      </c>
      <c r="BG96" s="170">
        <v>0</v>
      </c>
      <c r="BH96" s="170">
        <v>0</v>
      </c>
      <c r="BI96" s="170">
        <v>0</v>
      </c>
      <c r="BJ96" s="170">
        <v>0</v>
      </c>
      <c r="BK96" s="170">
        <v>0</v>
      </c>
      <c r="BL96" s="170">
        <v>0</v>
      </c>
      <c r="BM96" s="170">
        <v>0</v>
      </c>
      <c r="BN96" s="170">
        <v>0</v>
      </c>
      <c r="BO96" s="170">
        <v>0</v>
      </c>
      <c r="BP96" s="126"/>
      <c r="BQ96" s="174">
        <f t="shared" si="2"/>
        <v>0</v>
      </c>
    </row>
    <row r="97" spans="1:69">
      <c r="A97" s="169" t="s">
        <v>99</v>
      </c>
      <c r="B97" s="169" t="s">
        <v>25</v>
      </c>
      <c r="C97" s="169" t="s">
        <v>11</v>
      </c>
      <c r="D97" s="170">
        <v>1</v>
      </c>
      <c r="E97" s="169">
        <v>2025</v>
      </c>
      <c r="F97" s="171">
        <v>0</v>
      </c>
      <c r="G97" s="170">
        <v>0</v>
      </c>
      <c r="H97" s="170">
        <v>0</v>
      </c>
      <c r="I97" s="170">
        <v>0</v>
      </c>
      <c r="J97" s="170">
        <v>0</v>
      </c>
      <c r="K97" s="170">
        <v>0</v>
      </c>
      <c r="L97" s="170">
        <v>0</v>
      </c>
      <c r="M97" s="170">
        <v>0</v>
      </c>
      <c r="N97" s="170">
        <v>0</v>
      </c>
      <c r="O97" s="170">
        <v>0</v>
      </c>
      <c r="P97" s="170">
        <v>0</v>
      </c>
      <c r="Q97" s="170">
        <v>0</v>
      </c>
      <c r="R97" s="170">
        <v>0</v>
      </c>
      <c r="S97" s="170">
        <v>0</v>
      </c>
      <c r="T97" s="170">
        <v>0</v>
      </c>
      <c r="U97" s="170">
        <v>0</v>
      </c>
      <c r="V97" s="170">
        <v>0</v>
      </c>
      <c r="W97" s="170">
        <v>0</v>
      </c>
      <c r="X97" s="170">
        <v>0</v>
      </c>
      <c r="Y97" s="170">
        <v>0</v>
      </c>
      <c r="Z97" s="170">
        <v>0</v>
      </c>
      <c r="AA97" s="170">
        <v>0</v>
      </c>
      <c r="AB97" s="170">
        <v>0</v>
      </c>
      <c r="AC97" s="170">
        <v>0</v>
      </c>
      <c r="AD97" s="170">
        <v>0</v>
      </c>
      <c r="AE97" s="170">
        <v>0</v>
      </c>
      <c r="AF97" s="170">
        <v>0</v>
      </c>
      <c r="AG97" s="170">
        <v>0</v>
      </c>
      <c r="AH97" s="170">
        <v>0</v>
      </c>
      <c r="AI97" s="170">
        <v>0</v>
      </c>
      <c r="AJ97" s="170">
        <v>0</v>
      </c>
      <c r="AK97" s="170">
        <v>0</v>
      </c>
      <c r="AL97" s="170">
        <v>0</v>
      </c>
      <c r="AM97" s="170">
        <v>0</v>
      </c>
      <c r="AN97" s="170">
        <v>0</v>
      </c>
      <c r="AO97" s="170">
        <v>0</v>
      </c>
      <c r="AP97" s="170">
        <v>0</v>
      </c>
      <c r="AQ97" s="170">
        <v>0</v>
      </c>
      <c r="AR97" s="170">
        <v>0</v>
      </c>
      <c r="AS97" s="170">
        <v>0</v>
      </c>
      <c r="AT97" s="170">
        <v>0</v>
      </c>
      <c r="AU97" s="170">
        <v>0</v>
      </c>
      <c r="AV97" s="170">
        <v>0</v>
      </c>
      <c r="AW97" s="170">
        <v>0</v>
      </c>
      <c r="AX97" s="170">
        <v>0</v>
      </c>
      <c r="AY97" s="170">
        <v>0</v>
      </c>
      <c r="AZ97" s="170">
        <v>0</v>
      </c>
      <c r="BA97" s="170">
        <v>0</v>
      </c>
      <c r="BB97" s="170">
        <v>0</v>
      </c>
      <c r="BC97" s="170">
        <v>0</v>
      </c>
      <c r="BD97" s="170">
        <v>0</v>
      </c>
      <c r="BE97" s="170">
        <v>0</v>
      </c>
      <c r="BF97" s="170">
        <v>0</v>
      </c>
      <c r="BG97" s="170">
        <v>0</v>
      </c>
      <c r="BH97" s="170">
        <v>0</v>
      </c>
      <c r="BI97" s="170">
        <v>0</v>
      </c>
      <c r="BJ97" s="170">
        <v>0</v>
      </c>
      <c r="BK97" s="170">
        <v>0</v>
      </c>
      <c r="BL97" s="170">
        <v>0</v>
      </c>
      <c r="BM97" s="170">
        <v>0</v>
      </c>
      <c r="BN97" s="170">
        <v>0</v>
      </c>
      <c r="BO97" s="170">
        <v>0</v>
      </c>
      <c r="BP97" s="126"/>
      <c r="BQ97" s="174">
        <f t="shared" si="2"/>
        <v>0</v>
      </c>
    </row>
    <row r="98" spans="1:69">
      <c r="A98" s="169" t="s">
        <v>99</v>
      </c>
      <c r="B98" s="169" t="s">
        <v>25</v>
      </c>
      <c r="C98" s="169" t="s">
        <v>11</v>
      </c>
      <c r="D98" s="170">
        <v>1</v>
      </c>
      <c r="E98" s="169">
        <v>2026</v>
      </c>
      <c r="F98" s="171">
        <v>0</v>
      </c>
      <c r="G98" s="170">
        <v>0</v>
      </c>
      <c r="H98" s="170">
        <v>0</v>
      </c>
      <c r="I98" s="170">
        <v>0</v>
      </c>
      <c r="J98" s="170">
        <v>0</v>
      </c>
      <c r="K98" s="170">
        <v>0</v>
      </c>
      <c r="L98" s="170">
        <v>0</v>
      </c>
      <c r="M98" s="170">
        <v>0</v>
      </c>
      <c r="N98" s="170">
        <v>0</v>
      </c>
      <c r="O98" s="170">
        <v>0</v>
      </c>
      <c r="P98" s="170">
        <v>0</v>
      </c>
      <c r="Q98" s="170">
        <v>0</v>
      </c>
      <c r="R98" s="170">
        <v>0</v>
      </c>
      <c r="S98" s="170">
        <v>0</v>
      </c>
      <c r="T98" s="170">
        <v>0</v>
      </c>
      <c r="U98" s="170">
        <v>0</v>
      </c>
      <c r="V98" s="170">
        <v>0</v>
      </c>
      <c r="W98" s="170">
        <v>0</v>
      </c>
      <c r="X98" s="170">
        <v>0</v>
      </c>
      <c r="Y98" s="170">
        <v>0</v>
      </c>
      <c r="Z98" s="170">
        <v>0</v>
      </c>
      <c r="AA98" s="170">
        <v>0</v>
      </c>
      <c r="AB98" s="170">
        <v>0</v>
      </c>
      <c r="AC98" s="170">
        <v>0</v>
      </c>
      <c r="AD98" s="170">
        <v>0</v>
      </c>
      <c r="AE98" s="170">
        <v>0</v>
      </c>
      <c r="AF98" s="170">
        <v>0</v>
      </c>
      <c r="AG98" s="170">
        <v>0</v>
      </c>
      <c r="AH98" s="170">
        <v>0</v>
      </c>
      <c r="AI98" s="170">
        <v>0</v>
      </c>
      <c r="AJ98" s="170">
        <v>0</v>
      </c>
      <c r="AK98" s="170">
        <v>0</v>
      </c>
      <c r="AL98" s="170">
        <v>0</v>
      </c>
      <c r="AM98" s="170">
        <v>0</v>
      </c>
      <c r="AN98" s="170">
        <v>0</v>
      </c>
      <c r="AO98" s="170">
        <v>0</v>
      </c>
      <c r="AP98" s="170">
        <v>0</v>
      </c>
      <c r="AQ98" s="170">
        <v>0</v>
      </c>
      <c r="AR98" s="170">
        <v>0</v>
      </c>
      <c r="AS98" s="170">
        <v>0</v>
      </c>
      <c r="AT98" s="170">
        <v>0</v>
      </c>
      <c r="AU98" s="170">
        <v>0</v>
      </c>
      <c r="AV98" s="170">
        <v>0</v>
      </c>
      <c r="AW98" s="170">
        <v>0</v>
      </c>
      <c r="AX98" s="170">
        <v>0</v>
      </c>
      <c r="AY98" s="170">
        <v>0</v>
      </c>
      <c r="AZ98" s="170">
        <v>0</v>
      </c>
      <c r="BA98" s="170">
        <v>0</v>
      </c>
      <c r="BB98" s="170">
        <v>0</v>
      </c>
      <c r="BC98" s="170">
        <v>0</v>
      </c>
      <c r="BD98" s="170">
        <v>0</v>
      </c>
      <c r="BE98" s="170">
        <v>0</v>
      </c>
      <c r="BF98" s="170">
        <v>0</v>
      </c>
      <c r="BG98" s="170">
        <v>0</v>
      </c>
      <c r="BH98" s="170">
        <v>0</v>
      </c>
      <c r="BI98" s="170">
        <v>0</v>
      </c>
      <c r="BJ98" s="170">
        <v>0</v>
      </c>
      <c r="BK98" s="170">
        <v>0</v>
      </c>
      <c r="BL98" s="170">
        <v>0</v>
      </c>
      <c r="BM98" s="170">
        <v>0</v>
      </c>
      <c r="BN98" s="170">
        <v>0</v>
      </c>
      <c r="BO98" s="170">
        <v>0</v>
      </c>
      <c r="BP98" s="126"/>
      <c r="BQ98" s="174">
        <f t="shared" ref="BQ98:BQ129" si="3">SUM(G98:BO98)</f>
        <v>0</v>
      </c>
    </row>
    <row r="99" spans="1:69">
      <c r="A99" s="169" t="s">
        <v>99</v>
      </c>
      <c r="B99" s="169" t="s">
        <v>25</v>
      </c>
      <c r="C99" s="169" t="s">
        <v>11</v>
      </c>
      <c r="D99" s="170">
        <v>1</v>
      </c>
      <c r="E99" s="169">
        <v>2027</v>
      </c>
      <c r="F99" s="171">
        <v>0</v>
      </c>
      <c r="G99" s="170">
        <v>0</v>
      </c>
      <c r="H99" s="170">
        <v>0</v>
      </c>
      <c r="I99" s="170">
        <v>0</v>
      </c>
      <c r="J99" s="170">
        <v>0</v>
      </c>
      <c r="K99" s="170">
        <v>0</v>
      </c>
      <c r="L99" s="170">
        <v>0</v>
      </c>
      <c r="M99" s="170">
        <v>0</v>
      </c>
      <c r="N99" s="170">
        <v>0</v>
      </c>
      <c r="O99" s="170">
        <v>0</v>
      </c>
      <c r="P99" s="170">
        <v>0</v>
      </c>
      <c r="Q99" s="170">
        <v>0</v>
      </c>
      <c r="R99" s="170">
        <v>0</v>
      </c>
      <c r="S99" s="170">
        <v>0</v>
      </c>
      <c r="T99" s="170">
        <v>0</v>
      </c>
      <c r="U99" s="170">
        <v>0</v>
      </c>
      <c r="V99" s="170">
        <v>0</v>
      </c>
      <c r="W99" s="170">
        <v>0</v>
      </c>
      <c r="X99" s="170">
        <v>0</v>
      </c>
      <c r="Y99" s="170">
        <v>0</v>
      </c>
      <c r="Z99" s="170">
        <v>0</v>
      </c>
      <c r="AA99" s="170">
        <v>0</v>
      </c>
      <c r="AB99" s="170">
        <v>0</v>
      </c>
      <c r="AC99" s="170">
        <v>0</v>
      </c>
      <c r="AD99" s="170">
        <v>0</v>
      </c>
      <c r="AE99" s="170">
        <v>0</v>
      </c>
      <c r="AF99" s="170">
        <v>0</v>
      </c>
      <c r="AG99" s="170">
        <v>0</v>
      </c>
      <c r="AH99" s="170">
        <v>0</v>
      </c>
      <c r="AI99" s="170">
        <v>0</v>
      </c>
      <c r="AJ99" s="170">
        <v>0</v>
      </c>
      <c r="AK99" s="170">
        <v>0</v>
      </c>
      <c r="AL99" s="170">
        <v>0</v>
      </c>
      <c r="AM99" s="170">
        <v>0</v>
      </c>
      <c r="AN99" s="170">
        <v>0</v>
      </c>
      <c r="AO99" s="170">
        <v>0</v>
      </c>
      <c r="AP99" s="170">
        <v>0</v>
      </c>
      <c r="AQ99" s="170">
        <v>0</v>
      </c>
      <c r="AR99" s="170">
        <v>0</v>
      </c>
      <c r="AS99" s="170">
        <v>0</v>
      </c>
      <c r="AT99" s="170">
        <v>0</v>
      </c>
      <c r="AU99" s="170">
        <v>0</v>
      </c>
      <c r="AV99" s="170">
        <v>0</v>
      </c>
      <c r="AW99" s="170">
        <v>0</v>
      </c>
      <c r="AX99" s="170">
        <v>0</v>
      </c>
      <c r="AY99" s="170">
        <v>0</v>
      </c>
      <c r="AZ99" s="170">
        <v>0</v>
      </c>
      <c r="BA99" s="170">
        <v>0</v>
      </c>
      <c r="BB99" s="170">
        <v>0</v>
      </c>
      <c r="BC99" s="170">
        <v>0</v>
      </c>
      <c r="BD99" s="170">
        <v>0</v>
      </c>
      <c r="BE99" s="170">
        <v>0</v>
      </c>
      <c r="BF99" s="170">
        <v>0</v>
      </c>
      <c r="BG99" s="170">
        <v>0</v>
      </c>
      <c r="BH99" s="170">
        <v>0</v>
      </c>
      <c r="BI99" s="170">
        <v>0</v>
      </c>
      <c r="BJ99" s="170">
        <v>0</v>
      </c>
      <c r="BK99" s="170">
        <v>0</v>
      </c>
      <c r="BL99" s="170">
        <v>0</v>
      </c>
      <c r="BM99" s="170">
        <v>0</v>
      </c>
      <c r="BN99" s="170">
        <v>0</v>
      </c>
      <c r="BO99" s="170">
        <v>0</v>
      </c>
      <c r="BP99" s="126"/>
      <c r="BQ99" s="174">
        <f t="shared" si="3"/>
        <v>0</v>
      </c>
    </row>
    <row r="100" spans="1:69">
      <c r="A100" s="169" t="s">
        <v>99</v>
      </c>
      <c r="B100" s="169" t="s">
        <v>25</v>
      </c>
      <c r="C100" s="169" t="s">
        <v>11</v>
      </c>
      <c r="D100" s="170">
        <v>1</v>
      </c>
      <c r="E100" s="169">
        <v>2028</v>
      </c>
      <c r="F100" s="171">
        <v>0</v>
      </c>
      <c r="G100" s="170">
        <v>0</v>
      </c>
      <c r="H100" s="170">
        <v>0</v>
      </c>
      <c r="I100" s="170">
        <v>0</v>
      </c>
      <c r="J100" s="170">
        <v>0</v>
      </c>
      <c r="K100" s="170">
        <v>0</v>
      </c>
      <c r="L100" s="170">
        <v>0</v>
      </c>
      <c r="M100" s="170">
        <v>0</v>
      </c>
      <c r="N100" s="170">
        <v>0</v>
      </c>
      <c r="O100" s="170">
        <v>0</v>
      </c>
      <c r="P100" s="170">
        <v>0</v>
      </c>
      <c r="Q100" s="170">
        <v>0</v>
      </c>
      <c r="R100" s="170">
        <v>0</v>
      </c>
      <c r="S100" s="170">
        <v>0</v>
      </c>
      <c r="T100" s="170">
        <v>0</v>
      </c>
      <c r="U100" s="170">
        <v>0</v>
      </c>
      <c r="V100" s="170">
        <v>0</v>
      </c>
      <c r="W100" s="170">
        <v>0</v>
      </c>
      <c r="X100" s="170">
        <v>0</v>
      </c>
      <c r="Y100" s="170">
        <v>0</v>
      </c>
      <c r="Z100" s="170">
        <v>0</v>
      </c>
      <c r="AA100" s="170">
        <v>0</v>
      </c>
      <c r="AB100" s="170">
        <v>0</v>
      </c>
      <c r="AC100" s="170">
        <v>0</v>
      </c>
      <c r="AD100" s="170">
        <v>0</v>
      </c>
      <c r="AE100" s="170">
        <v>0</v>
      </c>
      <c r="AF100" s="170">
        <v>0</v>
      </c>
      <c r="AG100" s="170">
        <v>0</v>
      </c>
      <c r="AH100" s="170">
        <v>0</v>
      </c>
      <c r="AI100" s="170">
        <v>0</v>
      </c>
      <c r="AJ100" s="170">
        <v>0</v>
      </c>
      <c r="AK100" s="170">
        <v>0</v>
      </c>
      <c r="AL100" s="170">
        <v>0</v>
      </c>
      <c r="AM100" s="170">
        <v>0</v>
      </c>
      <c r="AN100" s="170">
        <v>0</v>
      </c>
      <c r="AO100" s="170">
        <v>0</v>
      </c>
      <c r="AP100" s="170">
        <v>0</v>
      </c>
      <c r="AQ100" s="170">
        <v>0</v>
      </c>
      <c r="AR100" s="170">
        <v>0</v>
      </c>
      <c r="AS100" s="170">
        <v>0</v>
      </c>
      <c r="AT100" s="170">
        <v>0</v>
      </c>
      <c r="AU100" s="170">
        <v>0</v>
      </c>
      <c r="AV100" s="170">
        <v>0</v>
      </c>
      <c r="AW100" s="170">
        <v>0</v>
      </c>
      <c r="AX100" s="170">
        <v>0</v>
      </c>
      <c r="AY100" s="170">
        <v>0</v>
      </c>
      <c r="AZ100" s="170">
        <v>0</v>
      </c>
      <c r="BA100" s="170">
        <v>0</v>
      </c>
      <c r="BB100" s="170">
        <v>0</v>
      </c>
      <c r="BC100" s="170">
        <v>0</v>
      </c>
      <c r="BD100" s="170">
        <v>0</v>
      </c>
      <c r="BE100" s="170">
        <v>0</v>
      </c>
      <c r="BF100" s="170">
        <v>0</v>
      </c>
      <c r="BG100" s="170">
        <v>0</v>
      </c>
      <c r="BH100" s="170">
        <v>0</v>
      </c>
      <c r="BI100" s="170">
        <v>0</v>
      </c>
      <c r="BJ100" s="170">
        <v>0</v>
      </c>
      <c r="BK100" s="170">
        <v>0</v>
      </c>
      <c r="BL100" s="170">
        <v>0</v>
      </c>
      <c r="BM100" s="170">
        <v>0</v>
      </c>
      <c r="BN100" s="170">
        <v>0</v>
      </c>
      <c r="BO100" s="170">
        <v>0</v>
      </c>
      <c r="BP100" s="126"/>
      <c r="BQ100" s="174">
        <f t="shared" si="3"/>
        <v>0</v>
      </c>
    </row>
    <row r="101" spans="1:69">
      <c r="A101" s="169" t="s">
        <v>99</v>
      </c>
      <c r="B101" s="169" t="s">
        <v>25</v>
      </c>
      <c r="C101" s="169" t="s">
        <v>11</v>
      </c>
      <c r="D101" s="170">
        <v>1</v>
      </c>
      <c r="E101" s="169">
        <v>2029</v>
      </c>
      <c r="F101" s="171">
        <v>0</v>
      </c>
      <c r="G101" s="170">
        <v>0</v>
      </c>
      <c r="H101" s="170">
        <v>0</v>
      </c>
      <c r="I101" s="170">
        <v>0</v>
      </c>
      <c r="J101" s="170">
        <v>0</v>
      </c>
      <c r="K101" s="170">
        <v>0</v>
      </c>
      <c r="L101" s="170">
        <v>0</v>
      </c>
      <c r="M101" s="170">
        <v>0</v>
      </c>
      <c r="N101" s="170">
        <v>0</v>
      </c>
      <c r="O101" s="170">
        <v>0</v>
      </c>
      <c r="P101" s="170">
        <v>0</v>
      </c>
      <c r="Q101" s="170">
        <v>0</v>
      </c>
      <c r="R101" s="170">
        <v>0</v>
      </c>
      <c r="S101" s="170">
        <v>0</v>
      </c>
      <c r="T101" s="170">
        <v>0</v>
      </c>
      <c r="U101" s="170">
        <v>0</v>
      </c>
      <c r="V101" s="170">
        <v>0</v>
      </c>
      <c r="W101" s="170">
        <v>0</v>
      </c>
      <c r="X101" s="170">
        <v>0</v>
      </c>
      <c r="Y101" s="170">
        <v>0</v>
      </c>
      <c r="Z101" s="170">
        <v>0</v>
      </c>
      <c r="AA101" s="170">
        <v>0</v>
      </c>
      <c r="AB101" s="170">
        <v>0</v>
      </c>
      <c r="AC101" s="170">
        <v>0</v>
      </c>
      <c r="AD101" s="170">
        <v>0</v>
      </c>
      <c r="AE101" s="170">
        <v>0</v>
      </c>
      <c r="AF101" s="170">
        <v>0</v>
      </c>
      <c r="AG101" s="170">
        <v>0</v>
      </c>
      <c r="AH101" s="170">
        <v>0</v>
      </c>
      <c r="AI101" s="170">
        <v>0</v>
      </c>
      <c r="AJ101" s="170">
        <v>0</v>
      </c>
      <c r="AK101" s="170">
        <v>0</v>
      </c>
      <c r="AL101" s="170">
        <v>0</v>
      </c>
      <c r="AM101" s="170">
        <v>0</v>
      </c>
      <c r="AN101" s="170">
        <v>0</v>
      </c>
      <c r="AO101" s="170">
        <v>0</v>
      </c>
      <c r="AP101" s="170">
        <v>0</v>
      </c>
      <c r="AQ101" s="170">
        <v>0</v>
      </c>
      <c r="AR101" s="170">
        <v>0</v>
      </c>
      <c r="AS101" s="170">
        <v>0</v>
      </c>
      <c r="AT101" s="170">
        <v>0</v>
      </c>
      <c r="AU101" s="170">
        <v>0</v>
      </c>
      <c r="AV101" s="170">
        <v>0</v>
      </c>
      <c r="AW101" s="170">
        <v>0</v>
      </c>
      <c r="AX101" s="170">
        <v>0</v>
      </c>
      <c r="AY101" s="170">
        <v>0</v>
      </c>
      <c r="AZ101" s="170">
        <v>0</v>
      </c>
      <c r="BA101" s="170">
        <v>0</v>
      </c>
      <c r="BB101" s="170">
        <v>0</v>
      </c>
      <c r="BC101" s="170">
        <v>0</v>
      </c>
      <c r="BD101" s="170">
        <v>0</v>
      </c>
      <c r="BE101" s="170">
        <v>0</v>
      </c>
      <c r="BF101" s="170">
        <v>0</v>
      </c>
      <c r="BG101" s="170">
        <v>0</v>
      </c>
      <c r="BH101" s="170">
        <v>0</v>
      </c>
      <c r="BI101" s="170">
        <v>0</v>
      </c>
      <c r="BJ101" s="170">
        <v>0</v>
      </c>
      <c r="BK101" s="170">
        <v>0</v>
      </c>
      <c r="BL101" s="170">
        <v>0</v>
      </c>
      <c r="BM101" s="170">
        <v>0</v>
      </c>
      <c r="BN101" s="170">
        <v>0</v>
      </c>
      <c r="BO101" s="170">
        <v>0</v>
      </c>
      <c r="BP101" s="126"/>
      <c r="BQ101" s="174">
        <f t="shared" si="3"/>
        <v>0</v>
      </c>
    </row>
    <row r="102" spans="1:69">
      <c r="A102" s="169" t="s">
        <v>99</v>
      </c>
      <c r="B102" s="169" t="s">
        <v>25</v>
      </c>
      <c r="C102" s="169" t="s">
        <v>11</v>
      </c>
      <c r="D102" s="170">
        <v>1</v>
      </c>
      <c r="E102" s="169">
        <v>2030</v>
      </c>
      <c r="F102" s="171">
        <v>0</v>
      </c>
      <c r="G102" s="170">
        <v>0</v>
      </c>
      <c r="H102" s="170">
        <v>0</v>
      </c>
      <c r="I102" s="170">
        <v>0</v>
      </c>
      <c r="J102" s="170">
        <v>0</v>
      </c>
      <c r="K102" s="170">
        <v>0</v>
      </c>
      <c r="L102" s="170">
        <v>0</v>
      </c>
      <c r="M102" s="170">
        <v>0</v>
      </c>
      <c r="N102" s="170">
        <v>0</v>
      </c>
      <c r="O102" s="170">
        <v>0</v>
      </c>
      <c r="P102" s="170">
        <v>0</v>
      </c>
      <c r="Q102" s="170">
        <v>0</v>
      </c>
      <c r="R102" s="170">
        <v>0</v>
      </c>
      <c r="S102" s="170">
        <v>0</v>
      </c>
      <c r="T102" s="170">
        <v>0</v>
      </c>
      <c r="U102" s="170">
        <v>0</v>
      </c>
      <c r="V102" s="170">
        <v>0</v>
      </c>
      <c r="W102" s="170">
        <v>0</v>
      </c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0</v>
      </c>
      <c r="AD102" s="170">
        <v>0</v>
      </c>
      <c r="AE102" s="170">
        <v>0</v>
      </c>
      <c r="AF102" s="170">
        <v>0</v>
      </c>
      <c r="AG102" s="170">
        <v>0</v>
      </c>
      <c r="AH102" s="170">
        <v>0</v>
      </c>
      <c r="AI102" s="170">
        <v>0</v>
      </c>
      <c r="AJ102" s="170">
        <v>0</v>
      </c>
      <c r="AK102" s="170">
        <v>0</v>
      </c>
      <c r="AL102" s="170">
        <v>0</v>
      </c>
      <c r="AM102" s="170">
        <v>0</v>
      </c>
      <c r="AN102" s="170">
        <v>0</v>
      </c>
      <c r="AO102" s="170">
        <v>0</v>
      </c>
      <c r="AP102" s="170">
        <v>0</v>
      </c>
      <c r="AQ102" s="170">
        <v>0</v>
      </c>
      <c r="AR102" s="170">
        <v>0</v>
      </c>
      <c r="AS102" s="170">
        <v>0</v>
      </c>
      <c r="AT102" s="170">
        <v>0</v>
      </c>
      <c r="AU102" s="170">
        <v>0</v>
      </c>
      <c r="AV102" s="170">
        <v>0</v>
      </c>
      <c r="AW102" s="170">
        <v>0</v>
      </c>
      <c r="AX102" s="170">
        <v>0</v>
      </c>
      <c r="AY102" s="170">
        <v>0</v>
      </c>
      <c r="AZ102" s="170">
        <v>0</v>
      </c>
      <c r="BA102" s="170">
        <v>0</v>
      </c>
      <c r="BB102" s="170">
        <v>0</v>
      </c>
      <c r="BC102" s="170">
        <v>0</v>
      </c>
      <c r="BD102" s="170">
        <v>0</v>
      </c>
      <c r="BE102" s="170">
        <v>0</v>
      </c>
      <c r="BF102" s="170">
        <v>0</v>
      </c>
      <c r="BG102" s="170">
        <v>0</v>
      </c>
      <c r="BH102" s="170">
        <v>0</v>
      </c>
      <c r="BI102" s="170">
        <v>0</v>
      </c>
      <c r="BJ102" s="170">
        <v>0</v>
      </c>
      <c r="BK102" s="170">
        <v>0</v>
      </c>
      <c r="BL102" s="170">
        <v>0</v>
      </c>
      <c r="BM102" s="170">
        <v>0</v>
      </c>
      <c r="BN102" s="170">
        <v>0</v>
      </c>
      <c r="BO102" s="170">
        <v>0</v>
      </c>
      <c r="BP102" s="126"/>
      <c r="BQ102" s="174">
        <f t="shared" si="3"/>
        <v>0</v>
      </c>
    </row>
    <row r="103" spans="1:69">
      <c r="A103" s="169" t="s">
        <v>99</v>
      </c>
      <c r="B103" s="169" t="s">
        <v>25</v>
      </c>
      <c r="C103" s="169" t="s">
        <v>11</v>
      </c>
      <c r="D103" s="170">
        <v>1</v>
      </c>
      <c r="E103" s="169">
        <v>2031</v>
      </c>
      <c r="F103" s="171">
        <v>0</v>
      </c>
      <c r="G103" s="170">
        <v>0</v>
      </c>
      <c r="H103" s="170">
        <v>0</v>
      </c>
      <c r="I103" s="170">
        <v>0</v>
      </c>
      <c r="J103" s="170">
        <v>0</v>
      </c>
      <c r="K103" s="170">
        <v>683.25000561088996</v>
      </c>
      <c r="L103" s="170">
        <v>0</v>
      </c>
      <c r="M103" s="170">
        <v>0</v>
      </c>
      <c r="N103" s="170">
        <v>0</v>
      </c>
      <c r="O103" s="170">
        <v>0</v>
      </c>
      <c r="P103" s="170">
        <v>0</v>
      </c>
      <c r="Q103" s="170">
        <v>0</v>
      </c>
      <c r="R103" s="170">
        <v>0</v>
      </c>
      <c r="S103" s="170">
        <v>0</v>
      </c>
      <c r="T103" s="170">
        <v>0</v>
      </c>
      <c r="U103" s="170">
        <v>0</v>
      </c>
      <c r="V103" s="170">
        <v>0</v>
      </c>
      <c r="W103" s="170">
        <v>0</v>
      </c>
      <c r="X103" s="170">
        <v>0</v>
      </c>
      <c r="Y103" s="170">
        <v>0</v>
      </c>
      <c r="Z103" s="170">
        <v>0</v>
      </c>
      <c r="AA103" s="170">
        <v>0</v>
      </c>
      <c r="AB103" s="170">
        <v>0</v>
      </c>
      <c r="AC103" s="170">
        <v>0</v>
      </c>
      <c r="AD103" s="170">
        <v>0</v>
      </c>
      <c r="AE103" s="170">
        <v>0</v>
      </c>
      <c r="AF103" s="170">
        <v>0</v>
      </c>
      <c r="AG103" s="170">
        <v>0</v>
      </c>
      <c r="AH103" s="170">
        <v>0</v>
      </c>
      <c r="AI103" s="170">
        <v>0</v>
      </c>
      <c r="AJ103" s="170">
        <v>0</v>
      </c>
      <c r="AK103" s="170">
        <v>0</v>
      </c>
      <c r="AL103" s="170">
        <v>0</v>
      </c>
      <c r="AM103" s="170">
        <v>0</v>
      </c>
      <c r="AN103" s="170">
        <v>0</v>
      </c>
      <c r="AO103" s="170">
        <v>0</v>
      </c>
      <c r="AP103" s="170">
        <v>0</v>
      </c>
      <c r="AQ103" s="170">
        <v>0</v>
      </c>
      <c r="AR103" s="170">
        <v>0</v>
      </c>
      <c r="AS103" s="170">
        <v>0</v>
      </c>
      <c r="AT103" s="170">
        <v>0</v>
      </c>
      <c r="AU103" s="170">
        <v>0</v>
      </c>
      <c r="AV103" s="170">
        <v>0</v>
      </c>
      <c r="AW103" s="170">
        <v>0</v>
      </c>
      <c r="AX103" s="170">
        <v>0</v>
      </c>
      <c r="AY103" s="170">
        <v>0</v>
      </c>
      <c r="AZ103" s="170">
        <v>0</v>
      </c>
      <c r="BA103" s="170">
        <v>0</v>
      </c>
      <c r="BB103" s="170">
        <v>0</v>
      </c>
      <c r="BC103" s="170">
        <v>0</v>
      </c>
      <c r="BD103" s="170">
        <v>0</v>
      </c>
      <c r="BE103" s="170">
        <v>0</v>
      </c>
      <c r="BF103" s="170">
        <v>0</v>
      </c>
      <c r="BG103" s="170">
        <v>0</v>
      </c>
      <c r="BH103" s="170">
        <v>0</v>
      </c>
      <c r="BI103" s="170">
        <v>0</v>
      </c>
      <c r="BJ103" s="170">
        <v>0</v>
      </c>
      <c r="BK103" s="170">
        <v>0</v>
      </c>
      <c r="BL103" s="170">
        <v>0</v>
      </c>
      <c r="BM103" s="170">
        <v>0</v>
      </c>
      <c r="BN103" s="170">
        <v>0</v>
      </c>
      <c r="BO103" s="170">
        <v>0</v>
      </c>
      <c r="BP103" s="126"/>
      <c r="BQ103" s="174">
        <f t="shared" si="3"/>
        <v>683.25000561088996</v>
      </c>
    </row>
    <row r="104" spans="1:69">
      <c r="A104" s="169" t="s">
        <v>99</v>
      </c>
      <c r="B104" s="169" t="s">
        <v>25</v>
      </c>
      <c r="C104" s="169" t="s">
        <v>11</v>
      </c>
      <c r="D104" s="170">
        <v>1</v>
      </c>
      <c r="E104" s="169">
        <v>2032</v>
      </c>
      <c r="F104" s="171">
        <v>0</v>
      </c>
      <c r="G104" s="170">
        <v>0</v>
      </c>
      <c r="H104" s="170">
        <v>0</v>
      </c>
      <c r="I104" s="170">
        <v>0</v>
      </c>
      <c r="J104" s="170">
        <v>0</v>
      </c>
      <c r="K104" s="170">
        <v>674.62849304802</v>
      </c>
      <c r="L104" s="170">
        <v>0</v>
      </c>
      <c r="M104" s="170">
        <v>0</v>
      </c>
      <c r="N104" s="170">
        <v>0</v>
      </c>
      <c r="O104" s="170">
        <v>0</v>
      </c>
      <c r="P104" s="170">
        <v>0</v>
      </c>
      <c r="Q104" s="170">
        <v>0</v>
      </c>
      <c r="R104" s="170">
        <v>0</v>
      </c>
      <c r="S104" s="170">
        <v>0</v>
      </c>
      <c r="T104" s="170">
        <v>0</v>
      </c>
      <c r="U104" s="170">
        <v>0</v>
      </c>
      <c r="V104" s="170">
        <v>0</v>
      </c>
      <c r="W104" s="170">
        <v>0</v>
      </c>
      <c r="X104" s="170">
        <v>0</v>
      </c>
      <c r="Y104" s="170">
        <v>0</v>
      </c>
      <c r="Z104" s="170">
        <v>0</v>
      </c>
      <c r="AA104" s="170">
        <v>0</v>
      </c>
      <c r="AB104" s="170">
        <v>0</v>
      </c>
      <c r="AC104" s="170">
        <v>0</v>
      </c>
      <c r="AD104" s="170">
        <v>0</v>
      </c>
      <c r="AE104" s="170">
        <v>0</v>
      </c>
      <c r="AF104" s="170">
        <v>0</v>
      </c>
      <c r="AG104" s="170">
        <v>0</v>
      </c>
      <c r="AH104" s="170">
        <v>0</v>
      </c>
      <c r="AI104" s="170">
        <v>0</v>
      </c>
      <c r="AJ104" s="170">
        <v>0</v>
      </c>
      <c r="AK104" s="170">
        <v>0</v>
      </c>
      <c r="AL104" s="170">
        <v>0</v>
      </c>
      <c r="AM104" s="170">
        <v>0</v>
      </c>
      <c r="AN104" s="170">
        <v>0</v>
      </c>
      <c r="AO104" s="170">
        <v>0</v>
      </c>
      <c r="AP104" s="170">
        <v>0</v>
      </c>
      <c r="AQ104" s="170">
        <v>0</v>
      </c>
      <c r="AR104" s="170">
        <v>0</v>
      </c>
      <c r="AS104" s="170">
        <v>0</v>
      </c>
      <c r="AT104" s="170">
        <v>0</v>
      </c>
      <c r="AU104" s="170">
        <v>0</v>
      </c>
      <c r="AV104" s="170">
        <v>0</v>
      </c>
      <c r="AW104" s="170">
        <v>0</v>
      </c>
      <c r="AX104" s="170">
        <v>0</v>
      </c>
      <c r="AY104" s="170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70">
        <v>0</v>
      </c>
      <c r="BI104" s="170">
        <v>0</v>
      </c>
      <c r="BJ104" s="170">
        <v>0</v>
      </c>
      <c r="BK104" s="170">
        <v>0</v>
      </c>
      <c r="BL104" s="170">
        <v>0</v>
      </c>
      <c r="BM104" s="170">
        <v>0</v>
      </c>
      <c r="BN104" s="170">
        <v>0</v>
      </c>
      <c r="BO104" s="170">
        <v>0</v>
      </c>
      <c r="BP104" s="126"/>
      <c r="BQ104" s="174">
        <f t="shared" si="3"/>
        <v>674.62849304802</v>
      </c>
    </row>
    <row r="105" spans="1:69">
      <c r="A105" s="169" t="s">
        <v>99</v>
      </c>
      <c r="B105" s="169" t="s">
        <v>25</v>
      </c>
      <c r="C105" s="169" t="s">
        <v>11</v>
      </c>
      <c r="D105" s="170">
        <v>1</v>
      </c>
      <c r="E105" s="169">
        <v>2033</v>
      </c>
      <c r="F105" s="171">
        <v>0</v>
      </c>
      <c r="G105" s="170">
        <v>0</v>
      </c>
      <c r="H105" s="170">
        <v>0</v>
      </c>
      <c r="I105" s="170">
        <v>0</v>
      </c>
      <c r="J105" s="170">
        <v>0</v>
      </c>
      <c r="K105" s="170">
        <v>646.35600808183005</v>
      </c>
      <c r="L105" s="170">
        <v>0</v>
      </c>
      <c r="M105" s="170">
        <v>0</v>
      </c>
      <c r="N105" s="170">
        <v>0</v>
      </c>
      <c r="O105" s="170">
        <v>0</v>
      </c>
      <c r="P105" s="170">
        <v>0</v>
      </c>
      <c r="Q105" s="170">
        <v>0</v>
      </c>
      <c r="R105" s="170">
        <v>0</v>
      </c>
      <c r="S105" s="170">
        <v>0</v>
      </c>
      <c r="T105" s="170">
        <v>0</v>
      </c>
      <c r="U105" s="170">
        <v>0</v>
      </c>
      <c r="V105" s="170">
        <v>0</v>
      </c>
      <c r="W105" s="170">
        <v>0</v>
      </c>
      <c r="X105" s="170">
        <v>0</v>
      </c>
      <c r="Y105" s="170">
        <v>0</v>
      </c>
      <c r="Z105" s="170">
        <v>0</v>
      </c>
      <c r="AA105" s="170">
        <v>0</v>
      </c>
      <c r="AB105" s="170">
        <v>0</v>
      </c>
      <c r="AC105" s="170">
        <v>0</v>
      </c>
      <c r="AD105" s="170">
        <v>0</v>
      </c>
      <c r="AE105" s="170">
        <v>0</v>
      </c>
      <c r="AF105" s="170">
        <v>0</v>
      </c>
      <c r="AG105" s="170">
        <v>0</v>
      </c>
      <c r="AH105" s="170">
        <v>0</v>
      </c>
      <c r="AI105" s="170">
        <v>0</v>
      </c>
      <c r="AJ105" s="170">
        <v>0</v>
      </c>
      <c r="AK105" s="170">
        <v>0</v>
      </c>
      <c r="AL105" s="170">
        <v>0</v>
      </c>
      <c r="AM105" s="170">
        <v>0</v>
      </c>
      <c r="AN105" s="170">
        <v>0</v>
      </c>
      <c r="AO105" s="170">
        <v>0</v>
      </c>
      <c r="AP105" s="170">
        <v>0</v>
      </c>
      <c r="AQ105" s="170">
        <v>0</v>
      </c>
      <c r="AR105" s="170">
        <v>0</v>
      </c>
      <c r="AS105" s="170">
        <v>0</v>
      </c>
      <c r="AT105" s="170">
        <v>0</v>
      </c>
      <c r="AU105" s="170">
        <v>0</v>
      </c>
      <c r="AV105" s="170">
        <v>0</v>
      </c>
      <c r="AW105" s="170">
        <v>0</v>
      </c>
      <c r="AX105" s="170">
        <v>0</v>
      </c>
      <c r="AY105" s="170">
        <v>0</v>
      </c>
      <c r="AZ105" s="170">
        <v>0</v>
      </c>
      <c r="BA105" s="170">
        <v>0</v>
      </c>
      <c r="BB105" s="170">
        <v>0</v>
      </c>
      <c r="BC105" s="170">
        <v>0</v>
      </c>
      <c r="BD105" s="170">
        <v>0</v>
      </c>
      <c r="BE105" s="170">
        <v>0</v>
      </c>
      <c r="BF105" s="170">
        <v>0</v>
      </c>
      <c r="BG105" s="170">
        <v>0</v>
      </c>
      <c r="BH105" s="170">
        <v>0</v>
      </c>
      <c r="BI105" s="170">
        <v>0</v>
      </c>
      <c r="BJ105" s="170">
        <v>0</v>
      </c>
      <c r="BK105" s="170">
        <v>0</v>
      </c>
      <c r="BL105" s="170">
        <v>0</v>
      </c>
      <c r="BM105" s="170">
        <v>0</v>
      </c>
      <c r="BN105" s="170">
        <v>0</v>
      </c>
      <c r="BO105" s="170">
        <v>0</v>
      </c>
      <c r="BP105" s="126"/>
      <c r="BQ105" s="174">
        <f t="shared" si="3"/>
        <v>646.35600808183005</v>
      </c>
    </row>
    <row r="106" spans="1:69">
      <c r="A106" s="169" t="s">
        <v>99</v>
      </c>
      <c r="B106" s="169" t="s">
        <v>25</v>
      </c>
      <c r="C106" s="169" t="s">
        <v>11</v>
      </c>
      <c r="D106" s="170">
        <v>1</v>
      </c>
      <c r="E106" s="169">
        <v>2034</v>
      </c>
      <c r="F106" s="171">
        <v>0</v>
      </c>
      <c r="G106" s="170">
        <v>0</v>
      </c>
      <c r="H106" s="170">
        <v>0</v>
      </c>
      <c r="I106" s="170">
        <v>0</v>
      </c>
      <c r="J106" s="170">
        <v>0</v>
      </c>
      <c r="K106" s="170">
        <v>671.35921583455001</v>
      </c>
      <c r="L106" s="170">
        <v>0</v>
      </c>
      <c r="M106" s="170">
        <v>0</v>
      </c>
      <c r="N106" s="170">
        <v>0</v>
      </c>
      <c r="O106" s="170">
        <v>0</v>
      </c>
      <c r="P106" s="170">
        <v>0</v>
      </c>
      <c r="Q106" s="170">
        <v>0</v>
      </c>
      <c r="R106" s="170">
        <v>0</v>
      </c>
      <c r="S106" s="170">
        <v>0</v>
      </c>
      <c r="T106" s="170">
        <v>0</v>
      </c>
      <c r="U106" s="170">
        <v>0</v>
      </c>
      <c r="V106" s="170">
        <v>0</v>
      </c>
      <c r="W106" s="170">
        <v>0</v>
      </c>
      <c r="X106" s="170">
        <v>0</v>
      </c>
      <c r="Y106" s="170">
        <v>0</v>
      </c>
      <c r="Z106" s="170">
        <v>0</v>
      </c>
      <c r="AA106" s="170">
        <v>0</v>
      </c>
      <c r="AB106" s="170">
        <v>0</v>
      </c>
      <c r="AC106" s="170">
        <v>0</v>
      </c>
      <c r="AD106" s="170">
        <v>0</v>
      </c>
      <c r="AE106" s="170">
        <v>0</v>
      </c>
      <c r="AF106" s="170">
        <v>0</v>
      </c>
      <c r="AG106" s="170">
        <v>0</v>
      </c>
      <c r="AH106" s="170">
        <v>0</v>
      </c>
      <c r="AI106" s="170">
        <v>0</v>
      </c>
      <c r="AJ106" s="170">
        <v>0</v>
      </c>
      <c r="AK106" s="170">
        <v>0</v>
      </c>
      <c r="AL106" s="170">
        <v>0</v>
      </c>
      <c r="AM106" s="170">
        <v>0</v>
      </c>
      <c r="AN106" s="170">
        <v>0</v>
      </c>
      <c r="AO106" s="170">
        <v>0</v>
      </c>
      <c r="AP106" s="170">
        <v>0</v>
      </c>
      <c r="AQ106" s="170">
        <v>0</v>
      </c>
      <c r="AR106" s="170">
        <v>0</v>
      </c>
      <c r="AS106" s="170">
        <v>0</v>
      </c>
      <c r="AT106" s="170">
        <v>0</v>
      </c>
      <c r="AU106" s="170">
        <v>0</v>
      </c>
      <c r="AV106" s="170">
        <v>0</v>
      </c>
      <c r="AW106" s="170">
        <v>0</v>
      </c>
      <c r="AX106" s="170">
        <v>0</v>
      </c>
      <c r="AY106" s="170">
        <v>0</v>
      </c>
      <c r="AZ106" s="170">
        <v>0</v>
      </c>
      <c r="BA106" s="170">
        <v>0</v>
      </c>
      <c r="BB106" s="170">
        <v>0</v>
      </c>
      <c r="BC106" s="170">
        <v>0</v>
      </c>
      <c r="BD106" s="170">
        <v>0</v>
      </c>
      <c r="BE106" s="170">
        <v>0</v>
      </c>
      <c r="BF106" s="170">
        <v>0</v>
      </c>
      <c r="BG106" s="170">
        <v>0</v>
      </c>
      <c r="BH106" s="170">
        <v>0</v>
      </c>
      <c r="BI106" s="170">
        <v>0</v>
      </c>
      <c r="BJ106" s="170">
        <v>0</v>
      </c>
      <c r="BK106" s="170">
        <v>0</v>
      </c>
      <c r="BL106" s="170">
        <v>0</v>
      </c>
      <c r="BM106" s="170">
        <v>0</v>
      </c>
      <c r="BN106" s="170">
        <v>0</v>
      </c>
      <c r="BO106" s="170">
        <v>0</v>
      </c>
      <c r="BP106" s="126"/>
      <c r="BQ106" s="174">
        <f t="shared" si="3"/>
        <v>671.35921583455001</v>
      </c>
    </row>
    <row r="107" spans="1:69">
      <c r="A107" s="169" t="s">
        <v>99</v>
      </c>
      <c r="B107" s="169" t="s">
        <v>25</v>
      </c>
      <c r="C107" s="169" t="s">
        <v>11</v>
      </c>
      <c r="D107" s="170">
        <v>1</v>
      </c>
      <c r="E107" s="169">
        <v>2035</v>
      </c>
      <c r="F107" s="171">
        <v>0</v>
      </c>
      <c r="G107" s="170">
        <v>0</v>
      </c>
      <c r="H107" s="170">
        <v>0</v>
      </c>
      <c r="I107" s="170">
        <v>0</v>
      </c>
      <c r="J107" s="170">
        <v>0</v>
      </c>
      <c r="K107" s="170">
        <v>721.00055832927001</v>
      </c>
      <c r="L107" s="170">
        <v>0</v>
      </c>
      <c r="M107" s="170">
        <v>0</v>
      </c>
      <c r="N107" s="170">
        <v>0</v>
      </c>
      <c r="O107" s="170">
        <v>0</v>
      </c>
      <c r="P107" s="170">
        <v>0</v>
      </c>
      <c r="Q107" s="170">
        <v>0</v>
      </c>
      <c r="R107" s="170">
        <v>0</v>
      </c>
      <c r="S107" s="170">
        <v>0</v>
      </c>
      <c r="T107" s="170">
        <v>0</v>
      </c>
      <c r="U107" s="170">
        <v>0</v>
      </c>
      <c r="V107" s="170">
        <v>0</v>
      </c>
      <c r="W107" s="170">
        <v>0</v>
      </c>
      <c r="X107" s="170">
        <v>0</v>
      </c>
      <c r="Y107" s="170">
        <v>0</v>
      </c>
      <c r="Z107" s="170">
        <v>0</v>
      </c>
      <c r="AA107" s="170">
        <v>0</v>
      </c>
      <c r="AB107" s="170">
        <v>0</v>
      </c>
      <c r="AC107" s="170">
        <v>0</v>
      </c>
      <c r="AD107" s="170">
        <v>0</v>
      </c>
      <c r="AE107" s="170">
        <v>0</v>
      </c>
      <c r="AF107" s="170">
        <v>0</v>
      </c>
      <c r="AG107" s="170">
        <v>0</v>
      </c>
      <c r="AH107" s="170">
        <v>0</v>
      </c>
      <c r="AI107" s="170">
        <v>0</v>
      </c>
      <c r="AJ107" s="170">
        <v>0</v>
      </c>
      <c r="AK107" s="170">
        <v>0</v>
      </c>
      <c r="AL107" s="170">
        <v>0</v>
      </c>
      <c r="AM107" s="170">
        <v>0</v>
      </c>
      <c r="AN107" s="170">
        <v>0</v>
      </c>
      <c r="AO107" s="170">
        <v>0</v>
      </c>
      <c r="AP107" s="170">
        <v>0</v>
      </c>
      <c r="AQ107" s="170">
        <v>0</v>
      </c>
      <c r="AR107" s="170">
        <v>0</v>
      </c>
      <c r="AS107" s="170">
        <v>0</v>
      </c>
      <c r="AT107" s="170">
        <v>0</v>
      </c>
      <c r="AU107" s="170">
        <v>0</v>
      </c>
      <c r="AV107" s="170">
        <v>0</v>
      </c>
      <c r="AW107" s="170">
        <v>0</v>
      </c>
      <c r="AX107" s="170">
        <v>0</v>
      </c>
      <c r="AY107" s="170">
        <v>0</v>
      </c>
      <c r="AZ107" s="170">
        <v>0</v>
      </c>
      <c r="BA107" s="170">
        <v>0</v>
      </c>
      <c r="BB107" s="170">
        <v>0</v>
      </c>
      <c r="BC107" s="170">
        <v>0</v>
      </c>
      <c r="BD107" s="170">
        <v>0</v>
      </c>
      <c r="BE107" s="170">
        <v>0</v>
      </c>
      <c r="BF107" s="170">
        <v>0</v>
      </c>
      <c r="BG107" s="170">
        <v>0</v>
      </c>
      <c r="BH107" s="170">
        <v>0</v>
      </c>
      <c r="BI107" s="170">
        <v>0</v>
      </c>
      <c r="BJ107" s="170">
        <v>0</v>
      </c>
      <c r="BK107" s="170">
        <v>0</v>
      </c>
      <c r="BL107" s="170">
        <v>0</v>
      </c>
      <c r="BM107" s="170">
        <v>0</v>
      </c>
      <c r="BN107" s="170">
        <v>0</v>
      </c>
      <c r="BO107" s="170">
        <v>0</v>
      </c>
      <c r="BP107" s="126"/>
      <c r="BQ107" s="174">
        <f t="shared" si="3"/>
        <v>721.00055832927001</v>
      </c>
    </row>
    <row r="108" spans="1:69">
      <c r="A108" s="169" t="s">
        <v>99</v>
      </c>
      <c r="B108" s="169" t="s">
        <v>25</v>
      </c>
      <c r="C108" s="169" t="s">
        <v>11</v>
      </c>
      <c r="D108" s="170">
        <v>1</v>
      </c>
      <c r="E108" s="169">
        <v>2036</v>
      </c>
      <c r="F108" s="171">
        <v>0</v>
      </c>
      <c r="G108" s="170">
        <v>0</v>
      </c>
      <c r="H108" s="170">
        <v>0</v>
      </c>
      <c r="I108" s="170">
        <v>0</v>
      </c>
      <c r="J108" s="170">
        <v>0</v>
      </c>
      <c r="K108" s="170">
        <v>711.64129935555002</v>
      </c>
      <c r="L108" s="170">
        <v>0</v>
      </c>
      <c r="M108" s="170">
        <v>0</v>
      </c>
      <c r="N108" s="170">
        <v>0</v>
      </c>
      <c r="O108" s="170">
        <v>0</v>
      </c>
      <c r="P108" s="170">
        <v>0</v>
      </c>
      <c r="Q108" s="170">
        <v>0</v>
      </c>
      <c r="R108" s="170">
        <v>0</v>
      </c>
      <c r="S108" s="170">
        <v>0</v>
      </c>
      <c r="T108" s="170">
        <v>0</v>
      </c>
      <c r="U108" s="170">
        <v>0</v>
      </c>
      <c r="V108" s="170">
        <v>0</v>
      </c>
      <c r="W108" s="170">
        <v>0</v>
      </c>
      <c r="X108" s="170">
        <v>0</v>
      </c>
      <c r="Y108" s="170">
        <v>0</v>
      </c>
      <c r="Z108" s="170">
        <v>0</v>
      </c>
      <c r="AA108" s="170">
        <v>0</v>
      </c>
      <c r="AB108" s="170">
        <v>0</v>
      </c>
      <c r="AC108" s="170">
        <v>0</v>
      </c>
      <c r="AD108" s="170">
        <v>0</v>
      </c>
      <c r="AE108" s="170">
        <v>0</v>
      </c>
      <c r="AF108" s="170">
        <v>0</v>
      </c>
      <c r="AG108" s="170">
        <v>0</v>
      </c>
      <c r="AH108" s="170">
        <v>0</v>
      </c>
      <c r="AI108" s="170">
        <v>0</v>
      </c>
      <c r="AJ108" s="170">
        <v>0</v>
      </c>
      <c r="AK108" s="170">
        <v>0</v>
      </c>
      <c r="AL108" s="170">
        <v>0</v>
      </c>
      <c r="AM108" s="170">
        <v>0</v>
      </c>
      <c r="AN108" s="170">
        <v>0</v>
      </c>
      <c r="AO108" s="170">
        <v>0</v>
      </c>
      <c r="AP108" s="170">
        <v>0</v>
      </c>
      <c r="AQ108" s="170">
        <v>0</v>
      </c>
      <c r="AR108" s="170">
        <v>0</v>
      </c>
      <c r="AS108" s="170">
        <v>0</v>
      </c>
      <c r="AT108" s="170">
        <v>0</v>
      </c>
      <c r="AU108" s="170">
        <v>0</v>
      </c>
      <c r="AV108" s="170">
        <v>0</v>
      </c>
      <c r="AW108" s="170">
        <v>0</v>
      </c>
      <c r="AX108" s="170">
        <v>0</v>
      </c>
      <c r="AY108" s="170">
        <v>0</v>
      </c>
      <c r="AZ108" s="170">
        <v>0</v>
      </c>
      <c r="BA108" s="170">
        <v>0</v>
      </c>
      <c r="BB108" s="170">
        <v>0</v>
      </c>
      <c r="BC108" s="170">
        <v>0</v>
      </c>
      <c r="BD108" s="170">
        <v>0</v>
      </c>
      <c r="BE108" s="170">
        <v>0</v>
      </c>
      <c r="BF108" s="170">
        <v>0</v>
      </c>
      <c r="BG108" s="170">
        <v>0</v>
      </c>
      <c r="BH108" s="170">
        <v>0</v>
      </c>
      <c r="BI108" s="170">
        <v>0</v>
      </c>
      <c r="BJ108" s="170">
        <v>0</v>
      </c>
      <c r="BK108" s="170">
        <v>0</v>
      </c>
      <c r="BL108" s="170">
        <v>0</v>
      </c>
      <c r="BM108" s="170">
        <v>0</v>
      </c>
      <c r="BN108" s="170">
        <v>0</v>
      </c>
      <c r="BO108" s="170">
        <v>0</v>
      </c>
      <c r="BP108" s="126"/>
      <c r="BQ108" s="174">
        <f t="shared" si="3"/>
        <v>711.64129935555002</v>
      </c>
    </row>
    <row r="109" spans="1:69">
      <c r="A109" s="169" t="s">
        <v>99</v>
      </c>
      <c r="B109" s="169" t="s">
        <v>25</v>
      </c>
      <c r="C109" s="169" t="s">
        <v>11</v>
      </c>
      <c r="D109" s="170">
        <v>1</v>
      </c>
      <c r="E109" s="169">
        <v>2037</v>
      </c>
      <c r="F109" s="171">
        <v>0</v>
      </c>
      <c r="G109" s="170">
        <v>0</v>
      </c>
      <c r="H109" s="170">
        <v>0</v>
      </c>
      <c r="I109" s="170">
        <v>0</v>
      </c>
      <c r="J109" s="170">
        <v>0</v>
      </c>
      <c r="K109" s="170">
        <v>662.95931865059003</v>
      </c>
      <c r="L109" s="170">
        <v>0</v>
      </c>
      <c r="M109" s="170">
        <v>0</v>
      </c>
      <c r="N109" s="170">
        <v>0</v>
      </c>
      <c r="O109" s="170">
        <v>0</v>
      </c>
      <c r="P109" s="170">
        <v>0</v>
      </c>
      <c r="Q109" s="170">
        <v>0</v>
      </c>
      <c r="R109" s="170">
        <v>0</v>
      </c>
      <c r="S109" s="170">
        <v>0</v>
      </c>
      <c r="T109" s="170">
        <v>0</v>
      </c>
      <c r="U109" s="170">
        <v>0</v>
      </c>
      <c r="V109" s="170">
        <v>0</v>
      </c>
      <c r="W109" s="170">
        <v>0</v>
      </c>
      <c r="X109" s="170">
        <v>0</v>
      </c>
      <c r="Y109" s="170">
        <v>0</v>
      </c>
      <c r="Z109" s="170">
        <v>0</v>
      </c>
      <c r="AA109" s="170">
        <v>0</v>
      </c>
      <c r="AB109" s="170">
        <v>0</v>
      </c>
      <c r="AC109" s="170">
        <v>0</v>
      </c>
      <c r="AD109" s="170">
        <v>0</v>
      </c>
      <c r="AE109" s="170">
        <v>0</v>
      </c>
      <c r="AF109" s="170">
        <v>0</v>
      </c>
      <c r="AG109" s="170">
        <v>0</v>
      </c>
      <c r="AH109" s="170">
        <v>0</v>
      </c>
      <c r="AI109" s="170">
        <v>0</v>
      </c>
      <c r="AJ109" s="170">
        <v>0</v>
      </c>
      <c r="AK109" s="170">
        <v>0</v>
      </c>
      <c r="AL109" s="170">
        <v>0</v>
      </c>
      <c r="AM109" s="170">
        <v>0</v>
      </c>
      <c r="AN109" s="170">
        <v>0</v>
      </c>
      <c r="AO109" s="170">
        <v>0</v>
      </c>
      <c r="AP109" s="170">
        <v>0</v>
      </c>
      <c r="AQ109" s="170">
        <v>0</v>
      </c>
      <c r="AR109" s="170">
        <v>0</v>
      </c>
      <c r="AS109" s="170">
        <v>0</v>
      </c>
      <c r="AT109" s="170">
        <v>0</v>
      </c>
      <c r="AU109" s="170">
        <v>0</v>
      </c>
      <c r="AV109" s="170">
        <v>0</v>
      </c>
      <c r="AW109" s="170">
        <v>0</v>
      </c>
      <c r="AX109" s="170">
        <v>0</v>
      </c>
      <c r="AY109" s="170">
        <v>0</v>
      </c>
      <c r="AZ109" s="170">
        <v>0</v>
      </c>
      <c r="BA109" s="170">
        <v>0</v>
      </c>
      <c r="BB109" s="170">
        <v>0</v>
      </c>
      <c r="BC109" s="170">
        <v>0</v>
      </c>
      <c r="BD109" s="170">
        <v>0</v>
      </c>
      <c r="BE109" s="170">
        <v>0</v>
      </c>
      <c r="BF109" s="170">
        <v>0</v>
      </c>
      <c r="BG109" s="170">
        <v>0</v>
      </c>
      <c r="BH109" s="170">
        <v>0</v>
      </c>
      <c r="BI109" s="170">
        <v>0</v>
      </c>
      <c r="BJ109" s="170">
        <v>0</v>
      </c>
      <c r="BK109" s="170">
        <v>0</v>
      </c>
      <c r="BL109" s="170">
        <v>0</v>
      </c>
      <c r="BM109" s="170">
        <v>0</v>
      </c>
      <c r="BN109" s="170">
        <v>0</v>
      </c>
      <c r="BO109" s="170">
        <v>0</v>
      </c>
      <c r="BP109" s="126"/>
      <c r="BQ109" s="174">
        <f t="shared" si="3"/>
        <v>662.95931865059003</v>
      </c>
    </row>
    <row r="110" spans="1:69">
      <c r="A110" s="169" t="s">
        <v>99</v>
      </c>
      <c r="B110" s="169" t="s">
        <v>25</v>
      </c>
      <c r="C110" s="169" t="s">
        <v>11</v>
      </c>
      <c r="D110" s="170">
        <v>1</v>
      </c>
      <c r="E110" s="169">
        <v>2038</v>
      </c>
      <c r="F110" s="171">
        <v>0</v>
      </c>
      <c r="G110" s="170">
        <v>0</v>
      </c>
      <c r="H110" s="170">
        <v>0</v>
      </c>
      <c r="I110" s="170">
        <v>0</v>
      </c>
      <c r="J110" s="170">
        <v>0</v>
      </c>
      <c r="K110" s="170">
        <v>670.89090484913004</v>
      </c>
      <c r="L110" s="170">
        <v>0</v>
      </c>
      <c r="M110" s="170">
        <v>0</v>
      </c>
      <c r="N110" s="170">
        <v>0</v>
      </c>
      <c r="O110" s="170">
        <v>0</v>
      </c>
      <c r="P110" s="170">
        <v>0</v>
      </c>
      <c r="Q110" s="170">
        <v>0</v>
      </c>
      <c r="R110" s="170">
        <v>0</v>
      </c>
      <c r="S110" s="170">
        <v>0</v>
      </c>
      <c r="T110" s="170">
        <v>0</v>
      </c>
      <c r="U110" s="170">
        <v>0</v>
      </c>
      <c r="V110" s="170">
        <v>0</v>
      </c>
      <c r="W110" s="170">
        <v>0</v>
      </c>
      <c r="X110" s="170">
        <v>0</v>
      </c>
      <c r="Y110" s="170">
        <v>0</v>
      </c>
      <c r="Z110" s="170">
        <v>0</v>
      </c>
      <c r="AA110" s="170">
        <v>0</v>
      </c>
      <c r="AB110" s="170">
        <v>0</v>
      </c>
      <c r="AC110" s="170">
        <v>0</v>
      </c>
      <c r="AD110" s="170">
        <v>0</v>
      </c>
      <c r="AE110" s="170">
        <v>0</v>
      </c>
      <c r="AF110" s="170">
        <v>0</v>
      </c>
      <c r="AG110" s="170">
        <v>0</v>
      </c>
      <c r="AH110" s="170">
        <v>0</v>
      </c>
      <c r="AI110" s="170">
        <v>0</v>
      </c>
      <c r="AJ110" s="170">
        <v>0</v>
      </c>
      <c r="AK110" s="170">
        <v>0</v>
      </c>
      <c r="AL110" s="170">
        <v>0</v>
      </c>
      <c r="AM110" s="170">
        <v>0</v>
      </c>
      <c r="AN110" s="170">
        <v>0</v>
      </c>
      <c r="AO110" s="170">
        <v>0</v>
      </c>
      <c r="AP110" s="170">
        <v>0</v>
      </c>
      <c r="AQ110" s="170">
        <v>0</v>
      </c>
      <c r="AR110" s="170">
        <v>0</v>
      </c>
      <c r="AS110" s="170">
        <v>0</v>
      </c>
      <c r="AT110" s="170">
        <v>0</v>
      </c>
      <c r="AU110" s="170">
        <v>0</v>
      </c>
      <c r="AV110" s="170">
        <v>0</v>
      </c>
      <c r="AW110" s="170">
        <v>0</v>
      </c>
      <c r="AX110" s="170">
        <v>0</v>
      </c>
      <c r="AY110" s="170">
        <v>0</v>
      </c>
      <c r="AZ110" s="170">
        <v>0</v>
      </c>
      <c r="BA110" s="170">
        <v>0</v>
      </c>
      <c r="BB110" s="170">
        <v>0</v>
      </c>
      <c r="BC110" s="170">
        <v>0</v>
      </c>
      <c r="BD110" s="170">
        <v>0</v>
      </c>
      <c r="BE110" s="170">
        <v>0</v>
      </c>
      <c r="BF110" s="170">
        <v>0</v>
      </c>
      <c r="BG110" s="170">
        <v>0</v>
      </c>
      <c r="BH110" s="170">
        <v>0</v>
      </c>
      <c r="BI110" s="170">
        <v>0</v>
      </c>
      <c r="BJ110" s="170">
        <v>0</v>
      </c>
      <c r="BK110" s="170">
        <v>0</v>
      </c>
      <c r="BL110" s="170">
        <v>0</v>
      </c>
      <c r="BM110" s="170">
        <v>0</v>
      </c>
      <c r="BN110" s="170">
        <v>0</v>
      </c>
      <c r="BO110" s="170">
        <v>0</v>
      </c>
      <c r="BP110" s="126"/>
      <c r="BQ110" s="174">
        <f t="shared" si="3"/>
        <v>670.89090484913004</v>
      </c>
    </row>
    <row r="111" spans="1:69">
      <c r="A111" s="169" t="s">
        <v>99</v>
      </c>
      <c r="B111" s="169" t="s">
        <v>25</v>
      </c>
      <c r="C111" s="169" t="s">
        <v>11</v>
      </c>
      <c r="D111" s="170">
        <v>1</v>
      </c>
      <c r="E111" s="169">
        <v>2039</v>
      </c>
      <c r="F111" s="171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668.72754487380996</v>
      </c>
      <c r="L111" s="170">
        <v>0</v>
      </c>
      <c r="M111" s="170">
        <v>0</v>
      </c>
      <c r="N111" s="170">
        <v>0</v>
      </c>
      <c r="O111" s="170">
        <v>0</v>
      </c>
      <c r="P111" s="170">
        <v>0</v>
      </c>
      <c r="Q111" s="170">
        <v>0</v>
      </c>
      <c r="R111" s="170">
        <v>0</v>
      </c>
      <c r="S111" s="170">
        <v>0</v>
      </c>
      <c r="T111" s="170">
        <v>0</v>
      </c>
      <c r="U111" s="170">
        <v>0</v>
      </c>
      <c r="V111" s="170">
        <v>0</v>
      </c>
      <c r="W111" s="170">
        <v>0</v>
      </c>
      <c r="X111" s="170">
        <v>0</v>
      </c>
      <c r="Y111" s="170">
        <v>0</v>
      </c>
      <c r="Z111" s="170">
        <v>0</v>
      </c>
      <c r="AA111" s="170">
        <v>0</v>
      </c>
      <c r="AB111" s="170">
        <v>0</v>
      </c>
      <c r="AC111" s="170">
        <v>0</v>
      </c>
      <c r="AD111" s="170">
        <v>0</v>
      </c>
      <c r="AE111" s="170">
        <v>0</v>
      </c>
      <c r="AF111" s="170">
        <v>0</v>
      </c>
      <c r="AG111" s="170">
        <v>0</v>
      </c>
      <c r="AH111" s="170">
        <v>0</v>
      </c>
      <c r="AI111" s="170">
        <v>0</v>
      </c>
      <c r="AJ111" s="170">
        <v>0</v>
      </c>
      <c r="AK111" s="170">
        <v>0</v>
      </c>
      <c r="AL111" s="170">
        <v>0</v>
      </c>
      <c r="AM111" s="170">
        <v>0</v>
      </c>
      <c r="AN111" s="170">
        <v>0</v>
      </c>
      <c r="AO111" s="170">
        <v>0</v>
      </c>
      <c r="AP111" s="170">
        <v>0</v>
      </c>
      <c r="AQ111" s="170">
        <v>0</v>
      </c>
      <c r="AR111" s="170">
        <v>0</v>
      </c>
      <c r="AS111" s="170">
        <v>0</v>
      </c>
      <c r="AT111" s="170">
        <v>0</v>
      </c>
      <c r="AU111" s="170">
        <v>0</v>
      </c>
      <c r="AV111" s="170">
        <v>0</v>
      </c>
      <c r="AW111" s="170">
        <v>0</v>
      </c>
      <c r="AX111" s="170">
        <v>0</v>
      </c>
      <c r="AY111" s="170">
        <v>0</v>
      </c>
      <c r="AZ111" s="170">
        <v>0</v>
      </c>
      <c r="BA111" s="170">
        <v>0</v>
      </c>
      <c r="BB111" s="170">
        <v>0</v>
      </c>
      <c r="BC111" s="170">
        <v>0</v>
      </c>
      <c r="BD111" s="170">
        <v>0</v>
      </c>
      <c r="BE111" s="170">
        <v>0</v>
      </c>
      <c r="BF111" s="170">
        <v>0</v>
      </c>
      <c r="BG111" s="170">
        <v>0</v>
      </c>
      <c r="BH111" s="170">
        <v>0</v>
      </c>
      <c r="BI111" s="170">
        <v>0</v>
      </c>
      <c r="BJ111" s="170">
        <v>0</v>
      </c>
      <c r="BK111" s="170">
        <v>0</v>
      </c>
      <c r="BL111" s="170">
        <v>0</v>
      </c>
      <c r="BM111" s="170">
        <v>0</v>
      </c>
      <c r="BN111" s="170">
        <v>0</v>
      </c>
      <c r="BO111" s="170">
        <v>0</v>
      </c>
      <c r="BP111" s="126"/>
      <c r="BQ111" s="174">
        <f t="shared" si="3"/>
        <v>668.72754487380996</v>
      </c>
    </row>
    <row r="112" spans="1:69">
      <c r="A112" s="169" t="s">
        <v>99</v>
      </c>
      <c r="B112" s="169" t="s">
        <v>25</v>
      </c>
      <c r="C112" s="169" t="s">
        <v>11</v>
      </c>
      <c r="D112" s="170">
        <v>1</v>
      </c>
      <c r="E112" s="169">
        <v>2040</v>
      </c>
      <c r="F112" s="171">
        <v>0</v>
      </c>
      <c r="G112" s="170">
        <v>0</v>
      </c>
      <c r="H112" s="170">
        <v>0</v>
      </c>
      <c r="I112" s="170">
        <v>0</v>
      </c>
      <c r="J112" s="170">
        <v>0</v>
      </c>
      <c r="K112" s="170">
        <v>800.26340377801</v>
      </c>
      <c r="L112" s="170">
        <v>0</v>
      </c>
      <c r="M112" s="170">
        <v>0</v>
      </c>
      <c r="N112" s="170">
        <v>0</v>
      </c>
      <c r="O112" s="170">
        <v>0</v>
      </c>
      <c r="P112" s="170">
        <v>0</v>
      </c>
      <c r="Q112" s="170">
        <v>0</v>
      </c>
      <c r="R112" s="170">
        <v>0</v>
      </c>
      <c r="S112" s="170">
        <v>0</v>
      </c>
      <c r="T112" s="170">
        <v>0</v>
      </c>
      <c r="U112" s="170">
        <v>0</v>
      </c>
      <c r="V112" s="170">
        <v>0</v>
      </c>
      <c r="W112" s="170">
        <v>0</v>
      </c>
      <c r="X112" s="170">
        <v>0</v>
      </c>
      <c r="Y112" s="170">
        <v>0</v>
      </c>
      <c r="Z112" s="170">
        <v>0</v>
      </c>
      <c r="AA112" s="170">
        <v>0</v>
      </c>
      <c r="AB112" s="170">
        <v>0</v>
      </c>
      <c r="AC112" s="170">
        <v>0</v>
      </c>
      <c r="AD112" s="170">
        <v>0</v>
      </c>
      <c r="AE112" s="170">
        <v>0</v>
      </c>
      <c r="AF112" s="170">
        <v>0</v>
      </c>
      <c r="AG112" s="170">
        <v>0</v>
      </c>
      <c r="AH112" s="170">
        <v>0</v>
      </c>
      <c r="AI112" s="170">
        <v>0</v>
      </c>
      <c r="AJ112" s="170">
        <v>0</v>
      </c>
      <c r="AK112" s="170">
        <v>0</v>
      </c>
      <c r="AL112" s="170">
        <v>0</v>
      </c>
      <c r="AM112" s="170">
        <v>0</v>
      </c>
      <c r="AN112" s="170">
        <v>0</v>
      </c>
      <c r="AO112" s="170">
        <v>0</v>
      </c>
      <c r="AP112" s="170">
        <v>0</v>
      </c>
      <c r="AQ112" s="170">
        <v>0</v>
      </c>
      <c r="AR112" s="170">
        <v>0</v>
      </c>
      <c r="AS112" s="170">
        <v>0</v>
      </c>
      <c r="AT112" s="170">
        <v>0</v>
      </c>
      <c r="AU112" s="170">
        <v>0</v>
      </c>
      <c r="AV112" s="170">
        <v>0</v>
      </c>
      <c r="AW112" s="170">
        <v>0</v>
      </c>
      <c r="AX112" s="170">
        <v>0</v>
      </c>
      <c r="AY112" s="170">
        <v>0</v>
      </c>
      <c r="AZ112" s="170">
        <v>0</v>
      </c>
      <c r="BA112" s="170">
        <v>0</v>
      </c>
      <c r="BB112" s="170">
        <v>0</v>
      </c>
      <c r="BC112" s="170">
        <v>0</v>
      </c>
      <c r="BD112" s="170">
        <v>0</v>
      </c>
      <c r="BE112" s="170">
        <v>0</v>
      </c>
      <c r="BF112" s="170">
        <v>0</v>
      </c>
      <c r="BG112" s="170">
        <v>0</v>
      </c>
      <c r="BH112" s="170">
        <v>0</v>
      </c>
      <c r="BI112" s="170">
        <v>0</v>
      </c>
      <c r="BJ112" s="170">
        <v>0</v>
      </c>
      <c r="BK112" s="170">
        <v>0</v>
      </c>
      <c r="BL112" s="170">
        <v>0</v>
      </c>
      <c r="BM112" s="170">
        <v>0</v>
      </c>
      <c r="BN112" s="170">
        <v>0</v>
      </c>
      <c r="BO112" s="170">
        <v>0</v>
      </c>
      <c r="BP112" s="126"/>
      <c r="BQ112" s="174">
        <f t="shared" si="3"/>
        <v>800.26340377801</v>
      </c>
    </row>
    <row r="113" spans="1:69">
      <c r="A113" s="169" t="s">
        <v>99</v>
      </c>
      <c r="B113" s="169" t="s">
        <v>25</v>
      </c>
      <c r="C113" s="169" t="s">
        <v>11</v>
      </c>
      <c r="D113" s="170">
        <v>1</v>
      </c>
      <c r="E113" s="169">
        <v>2041</v>
      </c>
      <c r="F113" s="171">
        <v>0</v>
      </c>
      <c r="G113" s="170">
        <v>0</v>
      </c>
      <c r="H113" s="170">
        <v>0</v>
      </c>
      <c r="I113" s="170">
        <v>0</v>
      </c>
      <c r="J113" s="170">
        <v>0</v>
      </c>
      <c r="K113" s="170">
        <v>846.81379686851994</v>
      </c>
      <c r="L113" s="170">
        <v>0</v>
      </c>
      <c r="M113" s="170">
        <v>0</v>
      </c>
      <c r="N113" s="170">
        <v>0</v>
      </c>
      <c r="O113" s="170">
        <v>0</v>
      </c>
      <c r="P113" s="170">
        <v>0</v>
      </c>
      <c r="Q113" s="170">
        <v>0</v>
      </c>
      <c r="R113" s="170">
        <v>0</v>
      </c>
      <c r="S113" s="170">
        <v>0</v>
      </c>
      <c r="T113" s="170">
        <v>0</v>
      </c>
      <c r="U113" s="170">
        <v>0</v>
      </c>
      <c r="V113" s="170">
        <v>0</v>
      </c>
      <c r="W113" s="170">
        <v>0</v>
      </c>
      <c r="X113" s="170">
        <v>0</v>
      </c>
      <c r="Y113" s="170">
        <v>0</v>
      </c>
      <c r="Z113" s="170">
        <v>0</v>
      </c>
      <c r="AA113" s="170">
        <v>0</v>
      </c>
      <c r="AB113" s="170">
        <v>0</v>
      </c>
      <c r="AC113" s="170">
        <v>0</v>
      </c>
      <c r="AD113" s="170">
        <v>0</v>
      </c>
      <c r="AE113" s="170">
        <v>0</v>
      </c>
      <c r="AF113" s="170">
        <v>0</v>
      </c>
      <c r="AG113" s="170">
        <v>0</v>
      </c>
      <c r="AH113" s="170">
        <v>0</v>
      </c>
      <c r="AI113" s="170">
        <v>0</v>
      </c>
      <c r="AJ113" s="170">
        <v>0</v>
      </c>
      <c r="AK113" s="170">
        <v>0</v>
      </c>
      <c r="AL113" s="170">
        <v>0</v>
      </c>
      <c r="AM113" s="170">
        <v>0</v>
      </c>
      <c r="AN113" s="170">
        <v>0</v>
      </c>
      <c r="AO113" s="170">
        <v>0</v>
      </c>
      <c r="AP113" s="170">
        <v>0</v>
      </c>
      <c r="AQ113" s="170">
        <v>0</v>
      </c>
      <c r="AR113" s="170">
        <v>0</v>
      </c>
      <c r="AS113" s="170">
        <v>0</v>
      </c>
      <c r="AT113" s="170">
        <v>0</v>
      </c>
      <c r="AU113" s="170">
        <v>0</v>
      </c>
      <c r="AV113" s="170">
        <v>0</v>
      </c>
      <c r="AW113" s="170">
        <v>0</v>
      </c>
      <c r="AX113" s="170">
        <v>0</v>
      </c>
      <c r="AY113" s="170">
        <v>0</v>
      </c>
      <c r="AZ113" s="170">
        <v>0</v>
      </c>
      <c r="BA113" s="170">
        <v>0</v>
      </c>
      <c r="BB113" s="170">
        <v>0</v>
      </c>
      <c r="BC113" s="170">
        <v>0</v>
      </c>
      <c r="BD113" s="170">
        <v>0</v>
      </c>
      <c r="BE113" s="170">
        <v>0</v>
      </c>
      <c r="BF113" s="170">
        <v>0</v>
      </c>
      <c r="BG113" s="170">
        <v>0</v>
      </c>
      <c r="BH113" s="170">
        <v>0</v>
      </c>
      <c r="BI113" s="170">
        <v>0</v>
      </c>
      <c r="BJ113" s="170">
        <v>0</v>
      </c>
      <c r="BK113" s="170">
        <v>0</v>
      </c>
      <c r="BL113" s="170">
        <v>0</v>
      </c>
      <c r="BM113" s="170">
        <v>0</v>
      </c>
      <c r="BN113" s="170">
        <v>0</v>
      </c>
      <c r="BO113" s="170">
        <v>0</v>
      </c>
      <c r="BP113" s="126"/>
      <c r="BQ113" s="174">
        <f t="shared" si="3"/>
        <v>846.81379686851994</v>
      </c>
    </row>
    <row r="114" spans="1:69">
      <c r="A114" s="169" t="s">
        <v>99</v>
      </c>
      <c r="B114" s="169" t="s">
        <v>25</v>
      </c>
      <c r="C114" s="169" t="s">
        <v>11</v>
      </c>
      <c r="D114" s="170">
        <v>1</v>
      </c>
      <c r="E114" s="169">
        <v>2042</v>
      </c>
      <c r="F114" s="171">
        <v>0</v>
      </c>
      <c r="G114" s="170">
        <v>0</v>
      </c>
      <c r="H114" s="170">
        <v>0</v>
      </c>
      <c r="I114" s="170">
        <v>0</v>
      </c>
      <c r="J114" s="170">
        <v>0</v>
      </c>
      <c r="K114" s="170">
        <v>752.91978978631005</v>
      </c>
      <c r="L114" s="170">
        <v>0</v>
      </c>
      <c r="M114" s="170">
        <v>0</v>
      </c>
      <c r="N114" s="170">
        <v>0</v>
      </c>
      <c r="O114" s="170">
        <v>0</v>
      </c>
      <c r="P114" s="170">
        <v>0</v>
      </c>
      <c r="Q114" s="170">
        <v>0</v>
      </c>
      <c r="R114" s="170">
        <v>0</v>
      </c>
      <c r="S114" s="170">
        <v>0</v>
      </c>
      <c r="T114" s="170">
        <v>0</v>
      </c>
      <c r="U114" s="170">
        <v>0</v>
      </c>
      <c r="V114" s="170">
        <v>0</v>
      </c>
      <c r="W114" s="170">
        <v>0</v>
      </c>
      <c r="X114" s="170">
        <v>0</v>
      </c>
      <c r="Y114" s="170">
        <v>0</v>
      </c>
      <c r="Z114" s="170">
        <v>0</v>
      </c>
      <c r="AA114" s="170">
        <v>0</v>
      </c>
      <c r="AB114" s="170">
        <v>0</v>
      </c>
      <c r="AC114" s="170">
        <v>0</v>
      </c>
      <c r="AD114" s="170">
        <v>0</v>
      </c>
      <c r="AE114" s="170">
        <v>0</v>
      </c>
      <c r="AF114" s="170">
        <v>0</v>
      </c>
      <c r="AG114" s="170">
        <v>0</v>
      </c>
      <c r="AH114" s="170">
        <v>0</v>
      </c>
      <c r="AI114" s="170">
        <v>0</v>
      </c>
      <c r="AJ114" s="170">
        <v>0</v>
      </c>
      <c r="AK114" s="170">
        <v>0</v>
      </c>
      <c r="AL114" s="170">
        <v>0</v>
      </c>
      <c r="AM114" s="170">
        <v>0</v>
      </c>
      <c r="AN114" s="170">
        <v>0</v>
      </c>
      <c r="AO114" s="170">
        <v>0</v>
      </c>
      <c r="AP114" s="170">
        <v>0</v>
      </c>
      <c r="AQ114" s="170">
        <v>0</v>
      </c>
      <c r="AR114" s="170">
        <v>0</v>
      </c>
      <c r="AS114" s="170">
        <v>0</v>
      </c>
      <c r="AT114" s="170">
        <v>0</v>
      </c>
      <c r="AU114" s="170">
        <v>0</v>
      </c>
      <c r="AV114" s="170">
        <v>0</v>
      </c>
      <c r="AW114" s="170">
        <v>0</v>
      </c>
      <c r="AX114" s="170">
        <v>0</v>
      </c>
      <c r="AY114" s="170">
        <v>0</v>
      </c>
      <c r="AZ114" s="170">
        <v>0</v>
      </c>
      <c r="BA114" s="170">
        <v>0</v>
      </c>
      <c r="BB114" s="170">
        <v>0</v>
      </c>
      <c r="BC114" s="170">
        <v>0</v>
      </c>
      <c r="BD114" s="170">
        <v>0</v>
      </c>
      <c r="BE114" s="170">
        <v>0</v>
      </c>
      <c r="BF114" s="170">
        <v>0</v>
      </c>
      <c r="BG114" s="170">
        <v>0</v>
      </c>
      <c r="BH114" s="170">
        <v>0</v>
      </c>
      <c r="BI114" s="170">
        <v>0</v>
      </c>
      <c r="BJ114" s="170">
        <v>0</v>
      </c>
      <c r="BK114" s="170">
        <v>0</v>
      </c>
      <c r="BL114" s="170">
        <v>0</v>
      </c>
      <c r="BM114" s="170">
        <v>0</v>
      </c>
      <c r="BN114" s="170">
        <v>0</v>
      </c>
      <c r="BO114" s="170">
        <v>0</v>
      </c>
      <c r="BP114" s="126"/>
      <c r="BQ114" s="174">
        <f t="shared" si="3"/>
        <v>752.91978978631005</v>
      </c>
    </row>
    <row r="115" spans="1:69">
      <c r="A115" s="169" t="s">
        <v>99</v>
      </c>
      <c r="B115" s="169" t="s">
        <v>25</v>
      </c>
      <c r="C115" s="169" t="s">
        <v>11</v>
      </c>
      <c r="D115" s="170">
        <v>1</v>
      </c>
      <c r="E115" s="169">
        <v>2043</v>
      </c>
      <c r="F115" s="171">
        <v>0</v>
      </c>
      <c r="G115" s="170">
        <v>0</v>
      </c>
      <c r="H115" s="170">
        <v>0</v>
      </c>
      <c r="I115" s="170">
        <v>0</v>
      </c>
      <c r="J115" s="170">
        <v>0</v>
      </c>
      <c r="K115" s="170">
        <v>677.52895159520995</v>
      </c>
      <c r="L115" s="170">
        <v>0</v>
      </c>
      <c r="M115" s="170">
        <v>0</v>
      </c>
      <c r="N115" s="170">
        <v>0</v>
      </c>
      <c r="O115" s="170">
        <v>0</v>
      </c>
      <c r="P115" s="170">
        <v>0</v>
      </c>
      <c r="Q115" s="170">
        <v>0</v>
      </c>
      <c r="R115" s="170">
        <v>0</v>
      </c>
      <c r="S115" s="170">
        <v>0</v>
      </c>
      <c r="T115" s="170">
        <v>0</v>
      </c>
      <c r="U115" s="170">
        <v>0</v>
      </c>
      <c r="V115" s="170">
        <v>0</v>
      </c>
      <c r="W115" s="170">
        <v>0</v>
      </c>
      <c r="X115" s="170">
        <v>0</v>
      </c>
      <c r="Y115" s="170">
        <v>0</v>
      </c>
      <c r="Z115" s="170">
        <v>0</v>
      </c>
      <c r="AA115" s="170">
        <v>0</v>
      </c>
      <c r="AB115" s="170">
        <v>0</v>
      </c>
      <c r="AC115" s="170">
        <v>0</v>
      </c>
      <c r="AD115" s="170">
        <v>0</v>
      </c>
      <c r="AE115" s="170">
        <v>0</v>
      </c>
      <c r="AF115" s="170">
        <v>0</v>
      </c>
      <c r="AG115" s="170">
        <v>0</v>
      </c>
      <c r="AH115" s="170">
        <v>0</v>
      </c>
      <c r="AI115" s="170">
        <v>0</v>
      </c>
      <c r="AJ115" s="170">
        <v>0</v>
      </c>
      <c r="AK115" s="170">
        <v>0</v>
      </c>
      <c r="AL115" s="170">
        <v>0</v>
      </c>
      <c r="AM115" s="170">
        <v>0</v>
      </c>
      <c r="AN115" s="170">
        <v>0</v>
      </c>
      <c r="AO115" s="170">
        <v>0</v>
      </c>
      <c r="AP115" s="170">
        <v>0</v>
      </c>
      <c r="AQ115" s="170">
        <v>0</v>
      </c>
      <c r="AR115" s="170">
        <v>0</v>
      </c>
      <c r="AS115" s="170">
        <v>0</v>
      </c>
      <c r="AT115" s="170">
        <v>0</v>
      </c>
      <c r="AU115" s="170">
        <v>0</v>
      </c>
      <c r="AV115" s="170">
        <v>0</v>
      </c>
      <c r="AW115" s="170">
        <v>0</v>
      </c>
      <c r="AX115" s="170">
        <v>0</v>
      </c>
      <c r="AY115" s="170">
        <v>0</v>
      </c>
      <c r="AZ115" s="170">
        <v>0</v>
      </c>
      <c r="BA115" s="170">
        <v>0</v>
      </c>
      <c r="BB115" s="170">
        <v>0</v>
      </c>
      <c r="BC115" s="170">
        <v>0</v>
      </c>
      <c r="BD115" s="170">
        <v>0</v>
      </c>
      <c r="BE115" s="170">
        <v>0</v>
      </c>
      <c r="BF115" s="170">
        <v>0</v>
      </c>
      <c r="BG115" s="170">
        <v>0</v>
      </c>
      <c r="BH115" s="170">
        <v>0</v>
      </c>
      <c r="BI115" s="170">
        <v>0</v>
      </c>
      <c r="BJ115" s="170">
        <v>0</v>
      </c>
      <c r="BK115" s="170">
        <v>0</v>
      </c>
      <c r="BL115" s="170">
        <v>0</v>
      </c>
      <c r="BM115" s="170">
        <v>0</v>
      </c>
      <c r="BN115" s="170">
        <v>0</v>
      </c>
      <c r="BO115" s="170">
        <v>0</v>
      </c>
      <c r="BP115" s="126"/>
      <c r="BQ115" s="174">
        <f t="shared" si="3"/>
        <v>677.52895159520995</v>
      </c>
    </row>
    <row r="116" spans="1:69">
      <c r="A116" s="169" t="s">
        <v>99</v>
      </c>
      <c r="B116" s="169" t="s">
        <v>25</v>
      </c>
      <c r="C116" s="169" t="s">
        <v>11</v>
      </c>
      <c r="D116" s="170">
        <v>1</v>
      </c>
      <c r="E116" s="169">
        <v>2044</v>
      </c>
      <c r="F116" s="171">
        <v>0</v>
      </c>
      <c r="G116" s="170">
        <v>0</v>
      </c>
      <c r="H116" s="170">
        <v>0</v>
      </c>
      <c r="I116" s="170">
        <v>0</v>
      </c>
      <c r="J116" s="170">
        <v>0</v>
      </c>
      <c r="K116" s="170">
        <v>665.60447010167002</v>
      </c>
      <c r="L116" s="170">
        <v>0</v>
      </c>
      <c r="M116" s="170">
        <v>0</v>
      </c>
      <c r="N116" s="170">
        <v>0</v>
      </c>
      <c r="O116" s="170">
        <v>0</v>
      </c>
      <c r="P116" s="170">
        <v>0</v>
      </c>
      <c r="Q116" s="170">
        <v>0</v>
      </c>
      <c r="R116" s="170">
        <v>0</v>
      </c>
      <c r="S116" s="170">
        <v>0</v>
      </c>
      <c r="T116" s="170">
        <v>0</v>
      </c>
      <c r="U116" s="170">
        <v>0</v>
      </c>
      <c r="V116" s="170">
        <v>0</v>
      </c>
      <c r="W116" s="170">
        <v>0</v>
      </c>
      <c r="X116" s="170">
        <v>0</v>
      </c>
      <c r="Y116" s="170">
        <v>0</v>
      </c>
      <c r="Z116" s="170">
        <v>0</v>
      </c>
      <c r="AA116" s="170">
        <v>0</v>
      </c>
      <c r="AB116" s="170">
        <v>0</v>
      </c>
      <c r="AC116" s="170">
        <v>0</v>
      </c>
      <c r="AD116" s="170">
        <v>0</v>
      </c>
      <c r="AE116" s="170">
        <v>0</v>
      </c>
      <c r="AF116" s="170">
        <v>0</v>
      </c>
      <c r="AG116" s="170">
        <v>0</v>
      </c>
      <c r="AH116" s="170">
        <v>0</v>
      </c>
      <c r="AI116" s="170">
        <v>0</v>
      </c>
      <c r="AJ116" s="170">
        <v>0</v>
      </c>
      <c r="AK116" s="170">
        <v>0</v>
      </c>
      <c r="AL116" s="170">
        <v>0</v>
      </c>
      <c r="AM116" s="170">
        <v>0</v>
      </c>
      <c r="AN116" s="170">
        <v>0</v>
      </c>
      <c r="AO116" s="170">
        <v>0</v>
      </c>
      <c r="AP116" s="170">
        <v>0</v>
      </c>
      <c r="AQ116" s="170">
        <v>0</v>
      </c>
      <c r="AR116" s="170">
        <v>0</v>
      </c>
      <c r="AS116" s="170">
        <v>0</v>
      </c>
      <c r="AT116" s="170">
        <v>0</v>
      </c>
      <c r="AU116" s="170">
        <v>0</v>
      </c>
      <c r="AV116" s="170">
        <v>0</v>
      </c>
      <c r="AW116" s="170">
        <v>0</v>
      </c>
      <c r="AX116" s="170">
        <v>0</v>
      </c>
      <c r="AY116" s="170">
        <v>0</v>
      </c>
      <c r="AZ116" s="170">
        <v>0</v>
      </c>
      <c r="BA116" s="170">
        <v>0</v>
      </c>
      <c r="BB116" s="170">
        <v>0</v>
      </c>
      <c r="BC116" s="170">
        <v>0</v>
      </c>
      <c r="BD116" s="170">
        <v>0</v>
      </c>
      <c r="BE116" s="170">
        <v>0</v>
      </c>
      <c r="BF116" s="170">
        <v>0</v>
      </c>
      <c r="BG116" s="170">
        <v>0</v>
      </c>
      <c r="BH116" s="170">
        <v>0</v>
      </c>
      <c r="BI116" s="170">
        <v>0</v>
      </c>
      <c r="BJ116" s="170">
        <v>0</v>
      </c>
      <c r="BK116" s="170">
        <v>0</v>
      </c>
      <c r="BL116" s="170">
        <v>0</v>
      </c>
      <c r="BM116" s="170">
        <v>0</v>
      </c>
      <c r="BN116" s="170">
        <v>0</v>
      </c>
      <c r="BO116" s="170">
        <v>0</v>
      </c>
      <c r="BP116" s="126"/>
      <c r="BQ116" s="174">
        <f t="shared" si="3"/>
        <v>665.60447010167002</v>
      </c>
    </row>
    <row r="117" spans="1:69">
      <c r="A117" s="169" t="s">
        <v>99</v>
      </c>
      <c r="B117" s="169" t="s">
        <v>25</v>
      </c>
      <c r="C117" s="169" t="s">
        <v>11</v>
      </c>
      <c r="D117" s="170">
        <v>1</v>
      </c>
      <c r="E117" s="169">
        <v>2045</v>
      </c>
      <c r="F117" s="171">
        <v>0</v>
      </c>
      <c r="G117" s="170">
        <v>0</v>
      </c>
      <c r="H117" s="170">
        <v>0</v>
      </c>
      <c r="I117" s="170">
        <v>0</v>
      </c>
      <c r="J117" s="170">
        <v>0</v>
      </c>
      <c r="K117" s="170">
        <v>519.95598180599995</v>
      </c>
      <c r="L117" s="170">
        <v>0</v>
      </c>
      <c r="M117" s="170">
        <v>0</v>
      </c>
      <c r="N117" s="170">
        <v>0</v>
      </c>
      <c r="O117" s="170">
        <v>0</v>
      </c>
      <c r="P117" s="170">
        <v>0</v>
      </c>
      <c r="Q117" s="170">
        <v>0</v>
      </c>
      <c r="R117" s="170">
        <v>0</v>
      </c>
      <c r="S117" s="170">
        <v>0</v>
      </c>
      <c r="T117" s="170">
        <v>0</v>
      </c>
      <c r="U117" s="170">
        <v>0</v>
      </c>
      <c r="V117" s="170">
        <v>0</v>
      </c>
      <c r="W117" s="170">
        <v>0</v>
      </c>
      <c r="X117" s="170">
        <v>0</v>
      </c>
      <c r="Y117" s="170">
        <v>0</v>
      </c>
      <c r="Z117" s="170">
        <v>0</v>
      </c>
      <c r="AA117" s="170">
        <v>0</v>
      </c>
      <c r="AB117" s="170">
        <v>0</v>
      </c>
      <c r="AC117" s="170">
        <v>0</v>
      </c>
      <c r="AD117" s="170">
        <v>0</v>
      </c>
      <c r="AE117" s="170">
        <v>0</v>
      </c>
      <c r="AF117" s="170">
        <v>0</v>
      </c>
      <c r="AG117" s="170">
        <v>0</v>
      </c>
      <c r="AH117" s="170">
        <v>0</v>
      </c>
      <c r="AI117" s="170">
        <v>0</v>
      </c>
      <c r="AJ117" s="170">
        <v>0</v>
      </c>
      <c r="AK117" s="170">
        <v>0</v>
      </c>
      <c r="AL117" s="170">
        <v>0</v>
      </c>
      <c r="AM117" s="170">
        <v>0</v>
      </c>
      <c r="AN117" s="170">
        <v>0</v>
      </c>
      <c r="AO117" s="170">
        <v>0</v>
      </c>
      <c r="AP117" s="170">
        <v>0</v>
      </c>
      <c r="AQ117" s="170">
        <v>0</v>
      </c>
      <c r="AR117" s="170">
        <v>0</v>
      </c>
      <c r="AS117" s="170">
        <v>0</v>
      </c>
      <c r="AT117" s="170">
        <v>0</v>
      </c>
      <c r="AU117" s="170">
        <v>0</v>
      </c>
      <c r="AV117" s="170">
        <v>0</v>
      </c>
      <c r="AW117" s="170">
        <v>0</v>
      </c>
      <c r="AX117" s="170">
        <v>0</v>
      </c>
      <c r="AY117" s="170">
        <v>0</v>
      </c>
      <c r="AZ117" s="170">
        <v>0</v>
      </c>
      <c r="BA117" s="170">
        <v>0</v>
      </c>
      <c r="BB117" s="170">
        <v>0</v>
      </c>
      <c r="BC117" s="170">
        <v>0</v>
      </c>
      <c r="BD117" s="170">
        <v>0</v>
      </c>
      <c r="BE117" s="170">
        <v>0</v>
      </c>
      <c r="BF117" s="170">
        <v>0</v>
      </c>
      <c r="BG117" s="170">
        <v>0</v>
      </c>
      <c r="BH117" s="170">
        <v>0</v>
      </c>
      <c r="BI117" s="170">
        <v>0</v>
      </c>
      <c r="BJ117" s="170">
        <v>0</v>
      </c>
      <c r="BK117" s="170">
        <v>0</v>
      </c>
      <c r="BL117" s="170">
        <v>0</v>
      </c>
      <c r="BM117" s="170">
        <v>0</v>
      </c>
      <c r="BN117" s="170">
        <v>0</v>
      </c>
      <c r="BO117" s="170">
        <v>0</v>
      </c>
      <c r="BP117" s="126"/>
      <c r="BQ117" s="174">
        <f t="shared" si="3"/>
        <v>519.95598180599995</v>
      </c>
    </row>
    <row r="118" spans="1:69">
      <c r="A118" s="169" t="s">
        <v>99</v>
      </c>
      <c r="B118" s="169" t="s">
        <v>25</v>
      </c>
      <c r="C118" s="169" t="s">
        <v>11</v>
      </c>
      <c r="D118" s="170">
        <v>1</v>
      </c>
      <c r="E118" s="169">
        <v>2046</v>
      </c>
      <c r="F118" s="171">
        <v>0</v>
      </c>
      <c r="G118" s="170">
        <v>0</v>
      </c>
      <c r="H118" s="170">
        <v>0</v>
      </c>
      <c r="I118" s="170">
        <v>0</v>
      </c>
      <c r="J118" s="170">
        <v>0</v>
      </c>
      <c r="K118" s="170">
        <v>531.44940099377004</v>
      </c>
      <c r="L118" s="170">
        <v>0</v>
      </c>
      <c r="M118" s="170">
        <v>0</v>
      </c>
      <c r="N118" s="170">
        <v>0</v>
      </c>
      <c r="O118" s="170">
        <v>0</v>
      </c>
      <c r="P118" s="170">
        <v>0</v>
      </c>
      <c r="Q118" s="170">
        <v>0</v>
      </c>
      <c r="R118" s="170">
        <v>0</v>
      </c>
      <c r="S118" s="170">
        <v>0</v>
      </c>
      <c r="T118" s="170">
        <v>0</v>
      </c>
      <c r="U118" s="170">
        <v>0</v>
      </c>
      <c r="V118" s="170">
        <v>0</v>
      </c>
      <c r="W118" s="170">
        <v>0</v>
      </c>
      <c r="X118" s="170">
        <v>0</v>
      </c>
      <c r="Y118" s="170">
        <v>0</v>
      </c>
      <c r="Z118" s="170">
        <v>0</v>
      </c>
      <c r="AA118" s="170">
        <v>0</v>
      </c>
      <c r="AB118" s="170">
        <v>0</v>
      </c>
      <c r="AC118" s="170">
        <v>0</v>
      </c>
      <c r="AD118" s="170">
        <v>0</v>
      </c>
      <c r="AE118" s="170">
        <v>0</v>
      </c>
      <c r="AF118" s="170">
        <v>0</v>
      </c>
      <c r="AG118" s="170">
        <v>0</v>
      </c>
      <c r="AH118" s="170">
        <v>0</v>
      </c>
      <c r="AI118" s="170">
        <v>0</v>
      </c>
      <c r="AJ118" s="170">
        <v>0</v>
      </c>
      <c r="AK118" s="170">
        <v>0</v>
      </c>
      <c r="AL118" s="170">
        <v>0</v>
      </c>
      <c r="AM118" s="170">
        <v>0</v>
      </c>
      <c r="AN118" s="170">
        <v>0</v>
      </c>
      <c r="AO118" s="170">
        <v>0</v>
      </c>
      <c r="AP118" s="170">
        <v>0</v>
      </c>
      <c r="AQ118" s="170">
        <v>0</v>
      </c>
      <c r="AR118" s="170">
        <v>0</v>
      </c>
      <c r="AS118" s="170">
        <v>0</v>
      </c>
      <c r="AT118" s="170">
        <v>0</v>
      </c>
      <c r="AU118" s="170">
        <v>0</v>
      </c>
      <c r="AV118" s="170">
        <v>0</v>
      </c>
      <c r="AW118" s="170">
        <v>0</v>
      </c>
      <c r="AX118" s="170">
        <v>0</v>
      </c>
      <c r="AY118" s="170">
        <v>0</v>
      </c>
      <c r="AZ118" s="170">
        <v>0</v>
      </c>
      <c r="BA118" s="170">
        <v>0</v>
      </c>
      <c r="BB118" s="170">
        <v>0</v>
      </c>
      <c r="BC118" s="170">
        <v>0</v>
      </c>
      <c r="BD118" s="170">
        <v>0</v>
      </c>
      <c r="BE118" s="170">
        <v>0</v>
      </c>
      <c r="BF118" s="170">
        <v>0</v>
      </c>
      <c r="BG118" s="170">
        <v>0</v>
      </c>
      <c r="BH118" s="170">
        <v>0</v>
      </c>
      <c r="BI118" s="170">
        <v>0</v>
      </c>
      <c r="BJ118" s="170">
        <v>0</v>
      </c>
      <c r="BK118" s="170">
        <v>0</v>
      </c>
      <c r="BL118" s="170">
        <v>0</v>
      </c>
      <c r="BM118" s="170">
        <v>0</v>
      </c>
      <c r="BN118" s="170">
        <v>0</v>
      </c>
      <c r="BO118" s="170">
        <v>0</v>
      </c>
      <c r="BP118" s="126"/>
      <c r="BQ118" s="174">
        <f t="shared" si="3"/>
        <v>531.44940099377004</v>
      </c>
    </row>
    <row r="119" spans="1:69">
      <c r="A119" s="169" t="s">
        <v>99</v>
      </c>
      <c r="B119" s="169" t="s">
        <v>25</v>
      </c>
      <c r="C119" s="169" t="s">
        <v>11</v>
      </c>
      <c r="D119" s="170">
        <v>1</v>
      </c>
      <c r="E119" s="169">
        <v>2047</v>
      </c>
      <c r="F119" s="171">
        <v>0</v>
      </c>
      <c r="G119" s="170">
        <v>0</v>
      </c>
      <c r="H119" s="170">
        <v>0</v>
      </c>
      <c r="I119" s="170">
        <v>0</v>
      </c>
      <c r="J119" s="170">
        <v>0</v>
      </c>
      <c r="K119" s="170">
        <v>545.92523692928</v>
      </c>
      <c r="L119" s="170">
        <v>0</v>
      </c>
      <c r="M119" s="170">
        <v>0</v>
      </c>
      <c r="N119" s="170">
        <v>0</v>
      </c>
      <c r="O119" s="170">
        <v>0</v>
      </c>
      <c r="P119" s="170">
        <v>0</v>
      </c>
      <c r="Q119" s="170">
        <v>0</v>
      </c>
      <c r="R119" s="170">
        <v>0</v>
      </c>
      <c r="S119" s="170">
        <v>0</v>
      </c>
      <c r="T119" s="170">
        <v>0</v>
      </c>
      <c r="U119" s="170">
        <v>0</v>
      </c>
      <c r="V119" s="170">
        <v>0</v>
      </c>
      <c r="W119" s="170">
        <v>0</v>
      </c>
      <c r="X119" s="170">
        <v>0</v>
      </c>
      <c r="Y119" s="170">
        <v>0</v>
      </c>
      <c r="Z119" s="170">
        <v>0</v>
      </c>
      <c r="AA119" s="170">
        <v>0</v>
      </c>
      <c r="AB119" s="170">
        <v>0</v>
      </c>
      <c r="AC119" s="170">
        <v>0</v>
      </c>
      <c r="AD119" s="170">
        <v>0</v>
      </c>
      <c r="AE119" s="170">
        <v>0</v>
      </c>
      <c r="AF119" s="170">
        <v>0</v>
      </c>
      <c r="AG119" s="170">
        <v>0</v>
      </c>
      <c r="AH119" s="170">
        <v>0</v>
      </c>
      <c r="AI119" s="170">
        <v>0</v>
      </c>
      <c r="AJ119" s="170">
        <v>0</v>
      </c>
      <c r="AK119" s="170">
        <v>0</v>
      </c>
      <c r="AL119" s="170">
        <v>0</v>
      </c>
      <c r="AM119" s="170">
        <v>0</v>
      </c>
      <c r="AN119" s="170">
        <v>0</v>
      </c>
      <c r="AO119" s="170">
        <v>0</v>
      </c>
      <c r="AP119" s="170">
        <v>0</v>
      </c>
      <c r="AQ119" s="170">
        <v>0</v>
      </c>
      <c r="AR119" s="170">
        <v>0</v>
      </c>
      <c r="AS119" s="170">
        <v>0</v>
      </c>
      <c r="AT119" s="170">
        <v>0</v>
      </c>
      <c r="AU119" s="170">
        <v>0</v>
      </c>
      <c r="AV119" s="170">
        <v>0</v>
      </c>
      <c r="AW119" s="170">
        <v>0</v>
      </c>
      <c r="AX119" s="170">
        <v>0</v>
      </c>
      <c r="AY119" s="170">
        <v>0</v>
      </c>
      <c r="AZ119" s="170">
        <v>0</v>
      </c>
      <c r="BA119" s="170">
        <v>0</v>
      </c>
      <c r="BB119" s="170">
        <v>0</v>
      </c>
      <c r="BC119" s="170">
        <v>0</v>
      </c>
      <c r="BD119" s="170">
        <v>0</v>
      </c>
      <c r="BE119" s="170">
        <v>0</v>
      </c>
      <c r="BF119" s="170">
        <v>0</v>
      </c>
      <c r="BG119" s="170">
        <v>0</v>
      </c>
      <c r="BH119" s="170">
        <v>0</v>
      </c>
      <c r="BI119" s="170">
        <v>0</v>
      </c>
      <c r="BJ119" s="170">
        <v>0</v>
      </c>
      <c r="BK119" s="170">
        <v>0</v>
      </c>
      <c r="BL119" s="170">
        <v>0</v>
      </c>
      <c r="BM119" s="170">
        <v>0</v>
      </c>
      <c r="BN119" s="170">
        <v>0</v>
      </c>
      <c r="BO119" s="170">
        <v>0</v>
      </c>
      <c r="BP119" s="126"/>
      <c r="BQ119" s="174">
        <f t="shared" si="3"/>
        <v>545.92523692928</v>
      </c>
    </row>
    <row r="120" spans="1:69">
      <c r="A120" s="169" t="s">
        <v>99</v>
      </c>
      <c r="B120" s="169" t="s">
        <v>25</v>
      </c>
      <c r="C120" s="169" t="s">
        <v>11</v>
      </c>
      <c r="D120" s="170">
        <v>1</v>
      </c>
      <c r="E120" s="169">
        <v>2048</v>
      </c>
      <c r="F120" s="171">
        <v>0</v>
      </c>
      <c r="G120" s="170">
        <v>0</v>
      </c>
      <c r="H120" s="170">
        <v>0</v>
      </c>
      <c r="I120" s="170">
        <v>0</v>
      </c>
      <c r="J120" s="170">
        <v>0</v>
      </c>
      <c r="K120" s="170">
        <v>467.55636948621998</v>
      </c>
      <c r="L120" s="170">
        <v>0</v>
      </c>
      <c r="M120" s="170">
        <v>0</v>
      </c>
      <c r="N120" s="170">
        <v>0</v>
      </c>
      <c r="O120" s="170">
        <v>0</v>
      </c>
      <c r="P120" s="170">
        <v>0</v>
      </c>
      <c r="Q120" s="170">
        <v>0</v>
      </c>
      <c r="R120" s="170">
        <v>0</v>
      </c>
      <c r="S120" s="170">
        <v>0</v>
      </c>
      <c r="T120" s="170">
        <v>0</v>
      </c>
      <c r="U120" s="170">
        <v>0</v>
      </c>
      <c r="V120" s="170">
        <v>0</v>
      </c>
      <c r="W120" s="170">
        <v>0</v>
      </c>
      <c r="X120" s="170">
        <v>0</v>
      </c>
      <c r="Y120" s="170">
        <v>0</v>
      </c>
      <c r="Z120" s="170">
        <v>0</v>
      </c>
      <c r="AA120" s="170">
        <v>0</v>
      </c>
      <c r="AB120" s="170">
        <v>0</v>
      </c>
      <c r="AC120" s="170">
        <v>0</v>
      </c>
      <c r="AD120" s="170">
        <v>0</v>
      </c>
      <c r="AE120" s="170">
        <v>0</v>
      </c>
      <c r="AF120" s="170">
        <v>0</v>
      </c>
      <c r="AG120" s="170">
        <v>0</v>
      </c>
      <c r="AH120" s="170">
        <v>0</v>
      </c>
      <c r="AI120" s="170">
        <v>0</v>
      </c>
      <c r="AJ120" s="170">
        <v>0</v>
      </c>
      <c r="AK120" s="170">
        <v>0</v>
      </c>
      <c r="AL120" s="170">
        <v>0</v>
      </c>
      <c r="AM120" s="170">
        <v>0</v>
      </c>
      <c r="AN120" s="170">
        <v>0</v>
      </c>
      <c r="AO120" s="170">
        <v>0</v>
      </c>
      <c r="AP120" s="170">
        <v>0</v>
      </c>
      <c r="AQ120" s="170">
        <v>0</v>
      </c>
      <c r="AR120" s="170">
        <v>0</v>
      </c>
      <c r="AS120" s="170">
        <v>0</v>
      </c>
      <c r="AT120" s="170">
        <v>0</v>
      </c>
      <c r="AU120" s="170">
        <v>0</v>
      </c>
      <c r="AV120" s="170">
        <v>0</v>
      </c>
      <c r="AW120" s="170">
        <v>0</v>
      </c>
      <c r="AX120" s="170">
        <v>0</v>
      </c>
      <c r="AY120" s="170">
        <v>0</v>
      </c>
      <c r="AZ120" s="170">
        <v>0</v>
      </c>
      <c r="BA120" s="170">
        <v>0</v>
      </c>
      <c r="BB120" s="170">
        <v>0</v>
      </c>
      <c r="BC120" s="170">
        <v>0</v>
      </c>
      <c r="BD120" s="170">
        <v>0</v>
      </c>
      <c r="BE120" s="170">
        <v>0</v>
      </c>
      <c r="BF120" s="170">
        <v>0</v>
      </c>
      <c r="BG120" s="170">
        <v>0</v>
      </c>
      <c r="BH120" s="170">
        <v>0</v>
      </c>
      <c r="BI120" s="170">
        <v>0</v>
      </c>
      <c r="BJ120" s="170">
        <v>0</v>
      </c>
      <c r="BK120" s="170">
        <v>0</v>
      </c>
      <c r="BL120" s="170">
        <v>0</v>
      </c>
      <c r="BM120" s="170">
        <v>0</v>
      </c>
      <c r="BN120" s="170">
        <v>0</v>
      </c>
      <c r="BO120" s="170">
        <v>0</v>
      </c>
      <c r="BP120" s="126"/>
      <c r="BQ120" s="174">
        <f t="shared" si="3"/>
        <v>467.55636948621998</v>
      </c>
    </row>
    <row r="121" spans="1:69">
      <c r="A121" s="169" t="s">
        <v>99</v>
      </c>
      <c r="B121" s="169" t="s">
        <v>25</v>
      </c>
      <c r="C121" s="169" t="s">
        <v>11</v>
      </c>
      <c r="D121" s="170">
        <v>1</v>
      </c>
      <c r="E121" s="169">
        <v>2049</v>
      </c>
      <c r="F121" s="171">
        <v>0</v>
      </c>
      <c r="G121" s="170">
        <v>0</v>
      </c>
      <c r="H121" s="170">
        <v>0</v>
      </c>
      <c r="I121" s="170">
        <v>0</v>
      </c>
      <c r="J121" s="170">
        <v>0</v>
      </c>
      <c r="K121" s="170">
        <v>414.33717782884003</v>
      </c>
      <c r="L121" s="170">
        <v>0</v>
      </c>
      <c r="M121" s="170">
        <v>0</v>
      </c>
      <c r="N121" s="170">
        <v>0</v>
      </c>
      <c r="O121" s="170">
        <v>0</v>
      </c>
      <c r="P121" s="170">
        <v>0</v>
      </c>
      <c r="Q121" s="170">
        <v>0</v>
      </c>
      <c r="R121" s="170">
        <v>0</v>
      </c>
      <c r="S121" s="170">
        <v>0</v>
      </c>
      <c r="T121" s="170">
        <v>0</v>
      </c>
      <c r="U121" s="170">
        <v>0</v>
      </c>
      <c r="V121" s="170">
        <v>0</v>
      </c>
      <c r="W121" s="170">
        <v>0</v>
      </c>
      <c r="X121" s="170">
        <v>0</v>
      </c>
      <c r="Y121" s="170">
        <v>0</v>
      </c>
      <c r="Z121" s="170">
        <v>0</v>
      </c>
      <c r="AA121" s="170">
        <v>0</v>
      </c>
      <c r="AB121" s="170">
        <v>0</v>
      </c>
      <c r="AC121" s="170">
        <v>0</v>
      </c>
      <c r="AD121" s="170">
        <v>0</v>
      </c>
      <c r="AE121" s="170">
        <v>0</v>
      </c>
      <c r="AF121" s="170">
        <v>0</v>
      </c>
      <c r="AG121" s="170">
        <v>0</v>
      </c>
      <c r="AH121" s="170">
        <v>0</v>
      </c>
      <c r="AI121" s="170">
        <v>0</v>
      </c>
      <c r="AJ121" s="170">
        <v>0</v>
      </c>
      <c r="AK121" s="170">
        <v>0</v>
      </c>
      <c r="AL121" s="170">
        <v>0</v>
      </c>
      <c r="AM121" s="170">
        <v>0</v>
      </c>
      <c r="AN121" s="170">
        <v>0</v>
      </c>
      <c r="AO121" s="170">
        <v>0</v>
      </c>
      <c r="AP121" s="170">
        <v>0</v>
      </c>
      <c r="AQ121" s="170">
        <v>0</v>
      </c>
      <c r="AR121" s="170">
        <v>0</v>
      </c>
      <c r="AS121" s="170">
        <v>0</v>
      </c>
      <c r="AT121" s="170">
        <v>0</v>
      </c>
      <c r="AU121" s="170">
        <v>0</v>
      </c>
      <c r="AV121" s="170">
        <v>0</v>
      </c>
      <c r="AW121" s="170">
        <v>0</v>
      </c>
      <c r="AX121" s="170">
        <v>0</v>
      </c>
      <c r="AY121" s="170">
        <v>0</v>
      </c>
      <c r="AZ121" s="170">
        <v>0</v>
      </c>
      <c r="BA121" s="170">
        <v>0</v>
      </c>
      <c r="BB121" s="170">
        <v>0</v>
      </c>
      <c r="BC121" s="170">
        <v>0</v>
      </c>
      <c r="BD121" s="170">
        <v>0</v>
      </c>
      <c r="BE121" s="170">
        <v>0</v>
      </c>
      <c r="BF121" s="170">
        <v>0</v>
      </c>
      <c r="BG121" s="170">
        <v>0</v>
      </c>
      <c r="BH121" s="170">
        <v>0</v>
      </c>
      <c r="BI121" s="170">
        <v>0</v>
      </c>
      <c r="BJ121" s="170">
        <v>0</v>
      </c>
      <c r="BK121" s="170">
        <v>0</v>
      </c>
      <c r="BL121" s="170">
        <v>0</v>
      </c>
      <c r="BM121" s="170">
        <v>0</v>
      </c>
      <c r="BN121" s="170">
        <v>0</v>
      </c>
      <c r="BO121" s="170">
        <v>0</v>
      </c>
      <c r="BP121" s="126"/>
      <c r="BQ121" s="174">
        <f t="shared" si="3"/>
        <v>414.33717782884003</v>
      </c>
    </row>
    <row r="122" spans="1:69">
      <c r="A122" s="169" t="s">
        <v>99</v>
      </c>
      <c r="B122" s="169" t="s">
        <v>25</v>
      </c>
      <c r="C122" s="169" t="s">
        <v>17</v>
      </c>
      <c r="D122" s="170">
        <v>1</v>
      </c>
      <c r="E122" s="169">
        <v>2020</v>
      </c>
      <c r="F122" s="171">
        <v>0</v>
      </c>
      <c r="G122" s="170">
        <v>0</v>
      </c>
      <c r="H122" s="170">
        <v>0</v>
      </c>
      <c r="I122" s="170">
        <v>0</v>
      </c>
      <c r="J122" s="170">
        <v>0</v>
      </c>
      <c r="K122" s="170">
        <v>0</v>
      </c>
      <c r="L122" s="170">
        <v>0</v>
      </c>
      <c r="M122" s="170">
        <v>0</v>
      </c>
      <c r="N122" s="170">
        <v>0</v>
      </c>
      <c r="O122" s="170">
        <v>0</v>
      </c>
      <c r="P122" s="170">
        <v>0</v>
      </c>
      <c r="Q122" s="170">
        <v>0</v>
      </c>
      <c r="R122" s="170">
        <v>0</v>
      </c>
      <c r="S122" s="170">
        <v>0</v>
      </c>
      <c r="T122" s="170">
        <v>0</v>
      </c>
      <c r="U122" s="170">
        <v>0</v>
      </c>
      <c r="V122" s="170">
        <v>0</v>
      </c>
      <c r="W122" s="170">
        <v>0</v>
      </c>
      <c r="X122" s="170">
        <v>0</v>
      </c>
      <c r="Y122" s="170">
        <v>0</v>
      </c>
      <c r="Z122" s="170">
        <v>0</v>
      </c>
      <c r="AA122" s="170">
        <v>0</v>
      </c>
      <c r="AB122" s="170">
        <v>0</v>
      </c>
      <c r="AC122" s="170">
        <v>0</v>
      </c>
      <c r="AD122" s="170">
        <v>0</v>
      </c>
      <c r="AE122" s="170">
        <v>0</v>
      </c>
      <c r="AF122" s="170">
        <v>0</v>
      </c>
      <c r="AG122" s="170">
        <v>0</v>
      </c>
      <c r="AH122" s="170">
        <v>0</v>
      </c>
      <c r="AI122" s="170">
        <v>0</v>
      </c>
      <c r="AJ122" s="170">
        <v>0</v>
      </c>
      <c r="AK122" s="170">
        <v>0</v>
      </c>
      <c r="AL122" s="170">
        <v>0</v>
      </c>
      <c r="AM122" s="170">
        <v>0</v>
      </c>
      <c r="AN122" s="170">
        <v>0</v>
      </c>
      <c r="AO122" s="170">
        <v>0</v>
      </c>
      <c r="AP122" s="170">
        <v>0</v>
      </c>
      <c r="AQ122" s="170">
        <v>0</v>
      </c>
      <c r="AR122" s="170">
        <v>0</v>
      </c>
      <c r="AS122" s="170">
        <v>0</v>
      </c>
      <c r="AT122" s="170">
        <v>0</v>
      </c>
      <c r="AU122" s="170">
        <v>0</v>
      </c>
      <c r="AV122" s="170">
        <v>0</v>
      </c>
      <c r="AW122" s="170">
        <v>0</v>
      </c>
      <c r="AX122" s="170">
        <v>0</v>
      </c>
      <c r="AY122" s="170">
        <v>0</v>
      </c>
      <c r="AZ122" s="170">
        <v>0</v>
      </c>
      <c r="BA122" s="170">
        <v>0</v>
      </c>
      <c r="BB122" s="170">
        <v>0</v>
      </c>
      <c r="BC122" s="170">
        <v>0</v>
      </c>
      <c r="BD122" s="170">
        <v>0</v>
      </c>
      <c r="BE122" s="170">
        <v>0</v>
      </c>
      <c r="BF122" s="170">
        <v>0</v>
      </c>
      <c r="BG122" s="170">
        <v>0</v>
      </c>
      <c r="BH122" s="170">
        <v>0</v>
      </c>
      <c r="BI122" s="170">
        <v>0</v>
      </c>
      <c r="BJ122" s="170">
        <v>0</v>
      </c>
      <c r="BK122" s="170">
        <v>0</v>
      </c>
      <c r="BL122" s="170">
        <v>0</v>
      </c>
      <c r="BM122" s="170">
        <v>0</v>
      </c>
      <c r="BN122" s="170">
        <v>0</v>
      </c>
      <c r="BO122" s="170">
        <v>0</v>
      </c>
      <c r="BP122" s="126"/>
      <c r="BQ122" s="174">
        <f t="shared" si="3"/>
        <v>0</v>
      </c>
    </row>
    <row r="123" spans="1:69">
      <c r="A123" s="169" t="s">
        <v>99</v>
      </c>
      <c r="B123" s="169" t="s">
        <v>25</v>
      </c>
      <c r="C123" s="169" t="s">
        <v>17</v>
      </c>
      <c r="D123" s="170">
        <v>1</v>
      </c>
      <c r="E123" s="169">
        <v>2021</v>
      </c>
      <c r="F123" s="171">
        <v>0</v>
      </c>
      <c r="G123" s="170">
        <v>0</v>
      </c>
      <c r="H123" s="170">
        <v>0</v>
      </c>
      <c r="I123" s="170">
        <v>0</v>
      </c>
      <c r="J123" s="170">
        <v>0</v>
      </c>
      <c r="K123" s="170">
        <v>0</v>
      </c>
      <c r="L123" s="170">
        <v>0</v>
      </c>
      <c r="M123" s="170">
        <v>0</v>
      </c>
      <c r="N123" s="170">
        <v>0</v>
      </c>
      <c r="O123" s="170">
        <v>0</v>
      </c>
      <c r="P123" s="170">
        <v>0</v>
      </c>
      <c r="Q123" s="170">
        <v>0</v>
      </c>
      <c r="R123" s="170">
        <v>0</v>
      </c>
      <c r="S123" s="170">
        <v>0</v>
      </c>
      <c r="T123" s="170">
        <v>0</v>
      </c>
      <c r="U123" s="170">
        <v>0</v>
      </c>
      <c r="V123" s="170">
        <v>0</v>
      </c>
      <c r="W123" s="170">
        <v>0</v>
      </c>
      <c r="X123" s="170">
        <v>0</v>
      </c>
      <c r="Y123" s="170">
        <v>0</v>
      </c>
      <c r="Z123" s="170">
        <v>0</v>
      </c>
      <c r="AA123" s="170">
        <v>0</v>
      </c>
      <c r="AB123" s="170">
        <v>0</v>
      </c>
      <c r="AC123" s="170">
        <v>0</v>
      </c>
      <c r="AD123" s="170">
        <v>0</v>
      </c>
      <c r="AE123" s="170">
        <v>0</v>
      </c>
      <c r="AF123" s="170">
        <v>0</v>
      </c>
      <c r="AG123" s="170">
        <v>0</v>
      </c>
      <c r="AH123" s="170">
        <v>0</v>
      </c>
      <c r="AI123" s="170">
        <v>0</v>
      </c>
      <c r="AJ123" s="170">
        <v>0</v>
      </c>
      <c r="AK123" s="170">
        <v>0</v>
      </c>
      <c r="AL123" s="170">
        <v>0</v>
      </c>
      <c r="AM123" s="170">
        <v>0</v>
      </c>
      <c r="AN123" s="170">
        <v>0</v>
      </c>
      <c r="AO123" s="170">
        <v>0</v>
      </c>
      <c r="AP123" s="170">
        <v>0</v>
      </c>
      <c r="AQ123" s="170">
        <v>0</v>
      </c>
      <c r="AR123" s="170">
        <v>0</v>
      </c>
      <c r="AS123" s="170">
        <v>0</v>
      </c>
      <c r="AT123" s="170">
        <v>0</v>
      </c>
      <c r="AU123" s="170">
        <v>0</v>
      </c>
      <c r="AV123" s="170">
        <v>0</v>
      </c>
      <c r="AW123" s="170">
        <v>0</v>
      </c>
      <c r="AX123" s="170">
        <v>0</v>
      </c>
      <c r="AY123" s="170">
        <v>0</v>
      </c>
      <c r="AZ123" s="170">
        <v>0</v>
      </c>
      <c r="BA123" s="170">
        <v>0</v>
      </c>
      <c r="BB123" s="170">
        <v>0</v>
      </c>
      <c r="BC123" s="170">
        <v>0</v>
      </c>
      <c r="BD123" s="170">
        <v>0</v>
      </c>
      <c r="BE123" s="170">
        <v>0</v>
      </c>
      <c r="BF123" s="170">
        <v>0</v>
      </c>
      <c r="BG123" s="170">
        <v>0</v>
      </c>
      <c r="BH123" s="170">
        <v>0</v>
      </c>
      <c r="BI123" s="170">
        <v>0</v>
      </c>
      <c r="BJ123" s="170">
        <v>0</v>
      </c>
      <c r="BK123" s="170">
        <v>0</v>
      </c>
      <c r="BL123" s="170">
        <v>0</v>
      </c>
      <c r="BM123" s="170">
        <v>0</v>
      </c>
      <c r="BN123" s="170">
        <v>0</v>
      </c>
      <c r="BO123" s="170">
        <v>0</v>
      </c>
      <c r="BP123" s="126"/>
      <c r="BQ123" s="174">
        <f t="shared" si="3"/>
        <v>0</v>
      </c>
    </row>
    <row r="124" spans="1:69">
      <c r="A124" s="169" t="s">
        <v>99</v>
      </c>
      <c r="B124" s="169" t="s">
        <v>25</v>
      </c>
      <c r="C124" s="169" t="s">
        <v>17</v>
      </c>
      <c r="D124" s="170">
        <v>1</v>
      </c>
      <c r="E124" s="169">
        <v>2022</v>
      </c>
      <c r="F124" s="171">
        <v>0</v>
      </c>
      <c r="G124" s="170">
        <v>0</v>
      </c>
      <c r="H124" s="170">
        <v>0</v>
      </c>
      <c r="I124" s="170">
        <v>0</v>
      </c>
      <c r="J124" s="170">
        <v>0</v>
      </c>
      <c r="K124" s="170">
        <v>0</v>
      </c>
      <c r="L124" s="170">
        <v>0</v>
      </c>
      <c r="M124" s="170">
        <v>0</v>
      </c>
      <c r="N124" s="170">
        <v>0</v>
      </c>
      <c r="O124" s="170">
        <v>0</v>
      </c>
      <c r="P124" s="170">
        <v>0</v>
      </c>
      <c r="Q124" s="170">
        <v>6129.26249987958</v>
      </c>
      <c r="R124" s="170">
        <v>0</v>
      </c>
      <c r="S124" s="170">
        <v>0</v>
      </c>
      <c r="T124" s="170">
        <v>0</v>
      </c>
      <c r="U124" s="170">
        <v>0</v>
      </c>
      <c r="V124" s="170">
        <v>0</v>
      </c>
      <c r="W124" s="170">
        <v>0</v>
      </c>
      <c r="X124" s="170">
        <v>0</v>
      </c>
      <c r="Y124" s="170">
        <v>0</v>
      </c>
      <c r="Z124" s="170">
        <v>0</v>
      </c>
      <c r="AA124" s="170">
        <v>0</v>
      </c>
      <c r="AB124" s="170">
        <v>0</v>
      </c>
      <c r="AC124" s="170">
        <v>0</v>
      </c>
      <c r="AD124" s="170">
        <v>0</v>
      </c>
      <c r="AE124" s="170">
        <v>0</v>
      </c>
      <c r="AF124" s="170">
        <v>0</v>
      </c>
      <c r="AG124" s="170">
        <v>0</v>
      </c>
      <c r="AH124" s="170">
        <v>0</v>
      </c>
      <c r="AI124" s="170">
        <v>0</v>
      </c>
      <c r="AJ124" s="170">
        <v>0</v>
      </c>
      <c r="AK124" s="170">
        <v>0</v>
      </c>
      <c r="AL124" s="170">
        <v>0</v>
      </c>
      <c r="AM124" s="170">
        <v>0</v>
      </c>
      <c r="AN124" s="170">
        <v>0</v>
      </c>
      <c r="AO124" s="170">
        <v>0</v>
      </c>
      <c r="AP124" s="170">
        <v>0</v>
      </c>
      <c r="AQ124" s="170">
        <v>0</v>
      </c>
      <c r="AR124" s="170">
        <v>0</v>
      </c>
      <c r="AS124" s="170">
        <v>0</v>
      </c>
      <c r="AT124" s="170">
        <v>0</v>
      </c>
      <c r="AU124" s="170">
        <v>0</v>
      </c>
      <c r="AV124" s="170">
        <v>0</v>
      </c>
      <c r="AW124" s="170">
        <v>0</v>
      </c>
      <c r="AX124" s="170">
        <v>0</v>
      </c>
      <c r="AY124" s="170">
        <v>0</v>
      </c>
      <c r="AZ124" s="170">
        <v>0</v>
      </c>
      <c r="BA124" s="170">
        <v>0</v>
      </c>
      <c r="BB124" s="170">
        <v>0</v>
      </c>
      <c r="BC124" s="170">
        <v>0</v>
      </c>
      <c r="BD124" s="170">
        <v>0</v>
      </c>
      <c r="BE124" s="170">
        <v>0</v>
      </c>
      <c r="BF124" s="170">
        <v>0</v>
      </c>
      <c r="BG124" s="170">
        <v>0</v>
      </c>
      <c r="BH124" s="170">
        <v>0</v>
      </c>
      <c r="BI124" s="170">
        <v>0</v>
      </c>
      <c r="BJ124" s="170">
        <v>0</v>
      </c>
      <c r="BK124" s="170">
        <v>0</v>
      </c>
      <c r="BL124" s="170">
        <v>0</v>
      </c>
      <c r="BM124" s="170">
        <v>0</v>
      </c>
      <c r="BN124" s="170">
        <v>0</v>
      </c>
      <c r="BO124" s="170">
        <v>0</v>
      </c>
      <c r="BP124" s="126"/>
      <c r="BQ124" s="174">
        <f t="shared" si="3"/>
        <v>6129.26249987958</v>
      </c>
    </row>
    <row r="125" spans="1:69">
      <c r="A125" s="169" t="s">
        <v>99</v>
      </c>
      <c r="B125" s="169" t="s">
        <v>25</v>
      </c>
      <c r="C125" s="169" t="s">
        <v>17</v>
      </c>
      <c r="D125" s="170">
        <v>1</v>
      </c>
      <c r="E125" s="169">
        <v>2023</v>
      </c>
      <c r="F125" s="171">
        <v>0</v>
      </c>
      <c r="G125" s="170">
        <v>0</v>
      </c>
      <c r="H125" s="170">
        <v>0</v>
      </c>
      <c r="I125" s="170">
        <v>0</v>
      </c>
      <c r="J125" s="170">
        <v>0</v>
      </c>
      <c r="K125" s="170">
        <v>0</v>
      </c>
      <c r="L125" s="170">
        <v>0</v>
      </c>
      <c r="M125" s="170">
        <v>0</v>
      </c>
      <c r="N125" s="170">
        <v>0</v>
      </c>
      <c r="O125" s="170">
        <v>0</v>
      </c>
      <c r="P125" s="170">
        <v>0</v>
      </c>
      <c r="Q125" s="170">
        <v>3838.3400000401598</v>
      </c>
      <c r="R125" s="170">
        <v>0</v>
      </c>
      <c r="S125" s="170">
        <v>0</v>
      </c>
      <c r="T125" s="170">
        <v>0</v>
      </c>
      <c r="U125" s="170">
        <v>1007.24360000025</v>
      </c>
      <c r="V125" s="170">
        <v>0</v>
      </c>
      <c r="W125" s="170">
        <v>0</v>
      </c>
      <c r="X125" s="170">
        <v>0</v>
      </c>
      <c r="Y125" s="170">
        <v>0</v>
      </c>
      <c r="Z125" s="170">
        <v>0</v>
      </c>
      <c r="AA125" s="170">
        <v>0</v>
      </c>
      <c r="AB125" s="170">
        <v>0</v>
      </c>
      <c r="AC125" s="170">
        <v>0</v>
      </c>
      <c r="AD125" s="170">
        <v>0</v>
      </c>
      <c r="AE125" s="170">
        <v>6267.7999999997701</v>
      </c>
      <c r="AF125" s="170">
        <v>6267.7999999997701</v>
      </c>
      <c r="AG125" s="170">
        <v>0</v>
      </c>
      <c r="AH125" s="170">
        <v>0</v>
      </c>
      <c r="AI125" s="170">
        <v>0</v>
      </c>
      <c r="AJ125" s="170">
        <v>0</v>
      </c>
      <c r="AK125" s="170">
        <v>0</v>
      </c>
      <c r="AL125" s="170">
        <v>0</v>
      </c>
      <c r="AM125" s="170">
        <v>0</v>
      </c>
      <c r="AN125" s="170">
        <v>0</v>
      </c>
      <c r="AO125" s="170">
        <v>0</v>
      </c>
      <c r="AP125" s="170">
        <v>0</v>
      </c>
      <c r="AQ125" s="170">
        <v>0</v>
      </c>
      <c r="AR125" s="170">
        <v>0</v>
      </c>
      <c r="AS125" s="170">
        <v>0</v>
      </c>
      <c r="AT125" s="170">
        <v>0</v>
      </c>
      <c r="AU125" s="170">
        <v>0</v>
      </c>
      <c r="AV125" s="170">
        <v>0</v>
      </c>
      <c r="AW125" s="170">
        <v>0</v>
      </c>
      <c r="AX125" s="170">
        <v>0</v>
      </c>
      <c r="AY125" s="170">
        <v>0</v>
      </c>
      <c r="AZ125" s="170">
        <v>0</v>
      </c>
      <c r="BA125" s="170">
        <v>0</v>
      </c>
      <c r="BB125" s="170">
        <v>0</v>
      </c>
      <c r="BC125" s="170">
        <v>0</v>
      </c>
      <c r="BD125" s="170">
        <v>0</v>
      </c>
      <c r="BE125" s="170">
        <v>0</v>
      </c>
      <c r="BF125" s="170">
        <v>0</v>
      </c>
      <c r="BG125" s="170">
        <v>0</v>
      </c>
      <c r="BH125" s="170">
        <v>0</v>
      </c>
      <c r="BI125" s="170">
        <v>0</v>
      </c>
      <c r="BJ125" s="170">
        <v>0</v>
      </c>
      <c r="BK125" s="170">
        <v>0</v>
      </c>
      <c r="BL125" s="170">
        <v>0</v>
      </c>
      <c r="BM125" s="170">
        <v>0</v>
      </c>
      <c r="BN125" s="170">
        <v>0</v>
      </c>
      <c r="BO125" s="170">
        <v>0</v>
      </c>
      <c r="BP125" s="126"/>
      <c r="BQ125" s="174">
        <f t="shared" si="3"/>
        <v>17381.183600039949</v>
      </c>
    </row>
    <row r="126" spans="1:69">
      <c r="A126" s="169" t="s">
        <v>99</v>
      </c>
      <c r="B126" s="169" t="s">
        <v>25</v>
      </c>
      <c r="C126" s="169" t="s">
        <v>17</v>
      </c>
      <c r="D126" s="170">
        <v>1</v>
      </c>
      <c r="E126" s="169">
        <v>2024</v>
      </c>
      <c r="F126" s="171">
        <v>0</v>
      </c>
      <c r="G126" s="170">
        <v>0</v>
      </c>
      <c r="H126" s="170">
        <v>0</v>
      </c>
      <c r="I126" s="170">
        <v>0</v>
      </c>
      <c r="J126" s="170">
        <v>0</v>
      </c>
      <c r="K126" s="170">
        <v>0</v>
      </c>
      <c r="L126" s="170">
        <v>0</v>
      </c>
      <c r="M126" s="170">
        <v>0</v>
      </c>
      <c r="N126" s="170">
        <v>0</v>
      </c>
      <c r="O126" s="170">
        <v>0</v>
      </c>
      <c r="P126" s="170">
        <v>0</v>
      </c>
      <c r="Q126" s="170">
        <v>0</v>
      </c>
      <c r="R126" s="170">
        <v>0</v>
      </c>
      <c r="S126" s="170">
        <v>0</v>
      </c>
      <c r="T126" s="170">
        <v>0</v>
      </c>
      <c r="U126" s="170">
        <v>4130.12449314891</v>
      </c>
      <c r="V126" s="170">
        <v>0</v>
      </c>
      <c r="W126" s="170">
        <v>0</v>
      </c>
      <c r="X126" s="170">
        <v>0</v>
      </c>
      <c r="Y126" s="170">
        <v>0</v>
      </c>
      <c r="Z126" s="170">
        <v>0</v>
      </c>
      <c r="AA126" s="170">
        <v>0</v>
      </c>
      <c r="AB126" s="170">
        <v>0</v>
      </c>
      <c r="AC126" s="170">
        <v>0</v>
      </c>
      <c r="AD126" s="170">
        <v>0</v>
      </c>
      <c r="AE126" s="170">
        <v>6410.3746849326299</v>
      </c>
      <c r="AF126" s="170">
        <v>6410.3746849326299</v>
      </c>
      <c r="AG126" s="170">
        <v>0</v>
      </c>
      <c r="AH126" s="170">
        <v>0</v>
      </c>
      <c r="AI126" s="170">
        <v>0</v>
      </c>
      <c r="AJ126" s="170">
        <v>0</v>
      </c>
      <c r="AK126" s="170">
        <v>0</v>
      </c>
      <c r="AL126" s="170">
        <v>0</v>
      </c>
      <c r="AM126" s="170">
        <v>0</v>
      </c>
      <c r="AN126" s="170">
        <v>0</v>
      </c>
      <c r="AO126" s="170">
        <v>0</v>
      </c>
      <c r="AP126" s="170">
        <v>0</v>
      </c>
      <c r="AQ126" s="170">
        <v>0</v>
      </c>
      <c r="AR126" s="170">
        <v>0</v>
      </c>
      <c r="AS126" s="170">
        <v>0</v>
      </c>
      <c r="AT126" s="170">
        <v>0</v>
      </c>
      <c r="AU126" s="170">
        <v>0</v>
      </c>
      <c r="AV126" s="170">
        <v>0</v>
      </c>
      <c r="AW126" s="170">
        <v>0</v>
      </c>
      <c r="AX126" s="170">
        <v>0</v>
      </c>
      <c r="AY126" s="170">
        <v>0</v>
      </c>
      <c r="AZ126" s="170">
        <v>0</v>
      </c>
      <c r="BA126" s="170">
        <v>0</v>
      </c>
      <c r="BB126" s="170">
        <v>0</v>
      </c>
      <c r="BC126" s="170">
        <v>0</v>
      </c>
      <c r="BD126" s="170">
        <v>0</v>
      </c>
      <c r="BE126" s="170">
        <v>0</v>
      </c>
      <c r="BF126" s="170">
        <v>0</v>
      </c>
      <c r="BG126" s="170">
        <v>0</v>
      </c>
      <c r="BH126" s="170">
        <v>0</v>
      </c>
      <c r="BI126" s="170">
        <v>0</v>
      </c>
      <c r="BJ126" s="170">
        <v>0</v>
      </c>
      <c r="BK126" s="170">
        <v>0</v>
      </c>
      <c r="BL126" s="170">
        <v>0</v>
      </c>
      <c r="BM126" s="170">
        <v>0</v>
      </c>
      <c r="BN126" s="170">
        <v>0</v>
      </c>
      <c r="BO126" s="170">
        <v>0</v>
      </c>
      <c r="BP126" s="126"/>
      <c r="BQ126" s="174">
        <f t="shared" si="3"/>
        <v>16950.873863014171</v>
      </c>
    </row>
    <row r="127" spans="1:69">
      <c r="A127" s="169" t="s">
        <v>99</v>
      </c>
      <c r="B127" s="169" t="s">
        <v>25</v>
      </c>
      <c r="C127" s="169" t="s">
        <v>17</v>
      </c>
      <c r="D127" s="170">
        <v>1</v>
      </c>
      <c r="E127" s="169">
        <v>2025</v>
      </c>
      <c r="F127" s="171">
        <v>0</v>
      </c>
      <c r="G127" s="170">
        <v>0</v>
      </c>
      <c r="H127" s="170">
        <v>0</v>
      </c>
      <c r="I127" s="170">
        <v>0</v>
      </c>
      <c r="J127" s="170">
        <v>0</v>
      </c>
      <c r="K127" s="170">
        <v>0</v>
      </c>
      <c r="L127" s="170">
        <v>0</v>
      </c>
      <c r="M127" s="170">
        <v>0</v>
      </c>
      <c r="N127" s="170">
        <v>0</v>
      </c>
      <c r="O127" s="170">
        <v>0</v>
      </c>
      <c r="P127" s="170">
        <v>0</v>
      </c>
      <c r="Q127" s="170">
        <v>0</v>
      </c>
      <c r="R127" s="170">
        <v>0</v>
      </c>
      <c r="S127" s="170">
        <v>0</v>
      </c>
      <c r="T127" s="170">
        <v>0</v>
      </c>
      <c r="U127" s="170">
        <v>4208.7055999990698</v>
      </c>
      <c r="V127" s="170">
        <v>0</v>
      </c>
      <c r="W127" s="170">
        <v>0</v>
      </c>
      <c r="X127" s="170">
        <v>0</v>
      </c>
      <c r="Y127" s="170">
        <v>0</v>
      </c>
      <c r="Z127" s="170">
        <v>0</v>
      </c>
      <c r="AA127" s="170">
        <v>0</v>
      </c>
      <c r="AB127" s="170">
        <v>0</v>
      </c>
      <c r="AC127" s="170">
        <v>0</v>
      </c>
      <c r="AD127" s="170">
        <v>0</v>
      </c>
      <c r="AE127" s="170">
        <v>6522.3599999982398</v>
      </c>
      <c r="AF127" s="170">
        <v>6521.6199999984001</v>
      </c>
      <c r="AG127" s="170">
        <v>0</v>
      </c>
      <c r="AH127" s="170">
        <v>0</v>
      </c>
      <c r="AI127" s="170">
        <v>0</v>
      </c>
      <c r="AJ127" s="170">
        <v>0</v>
      </c>
      <c r="AK127" s="170">
        <v>0</v>
      </c>
      <c r="AL127" s="170">
        <v>0</v>
      </c>
      <c r="AM127" s="170">
        <v>0</v>
      </c>
      <c r="AN127" s="170">
        <v>0</v>
      </c>
      <c r="AO127" s="170">
        <v>0</v>
      </c>
      <c r="AP127" s="170">
        <v>0</v>
      </c>
      <c r="AQ127" s="170">
        <v>0</v>
      </c>
      <c r="AR127" s="170">
        <v>0</v>
      </c>
      <c r="AS127" s="170">
        <v>0</v>
      </c>
      <c r="AT127" s="170">
        <v>0</v>
      </c>
      <c r="AU127" s="170">
        <v>0</v>
      </c>
      <c r="AV127" s="170">
        <v>0</v>
      </c>
      <c r="AW127" s="170">
        <v>0</v>
      </c>
      <c r="AX127" s="170">
        <v>0</v>
      </c>
      <c r="AY127" s="170">
        <v>0</v>
      </c>
      <c r="AZ127" s="170">
        <v>0</v>
      </c>
      <c r="BA127" s="170">
        <v>0</v>
      </c>
      <c r="BB127" s="170">
        <v>0</v>
      </c>
      <c r="BC127" s="170">
        <v>0</v>
      </c>
      <c r="BD127" s="170">
        <v>0</v>
      </c>
      <c r="BE127" s="170">
        <v>0</v>
      </c>
      <c r="BF127" s="170">
        <v>0</v>
      </c>
      <c r="BG127" s="170">
        <v>0</v>
      </c>
      <c r="BH127" s="170">
        <v>0</v>
      </c>
      <c r="BI127" s="170">
        <v>0</v>
      </c>
      <c r="BJ127" s="170">
        <v>0</v>
      </c>
      <c r="BK127" s="170">
        <v>0</v>
      </c>
      <c r="BL127" s="170">
        <v>0</v>
      </c>
      <c r="BM127" s="170">
        <v>0</v>
      </c>
      <c r="BN127" s="170">
        <v>0</v>
      </c>
      <c r="BO127" s="170">
        <v>0</v>
      </c>
      <c r="BP127" s="126"/>
      <c r="BQ127" s="174">
        <f t="shared" si="3"/>
        <v>17252.685599995712</v>
      </c>
    </row>
    <row r="128" spans="1:69">
      <c r="A128" s="169" t="s">
        <v>99</v>
      </c>
      <c r="B128" s="169" t="s">
        <v>25</v>
      </c>
      <c r="C128" s="169" t="s">
        <v>17</v>
      </c>
      <c r="D128" s="170">
        <v>1</v>
      </c>
      <c r="E128" s="169">
        <v>2026</v>
      </c>
      <c r="F128" s="171">
        <v>0</v>
      </c>
      <c r="G128" s="170">
        <v>0</v>
      </c>
      <c r="H128" s="170">
        <v>0</v>
      </c>
      <c r="I128" s="170">
        <v>0</v>
      </c>
      <c r="J128" s="170">
        <v>0</v>
      </c>
      <c r="K128" s="170">
        <v>0</v>
      </c>
      <c r="L128" s="170">
        <v>0</v>
      </c>
      <c r="M128" s="170">
        <v>0</v>
      </c>
      <c r="N128" s="170">
        <v>0</v>
      </c>
      <c r="O128" s="170">
        <v>0</v>
      </c>
      <c r="P128" s="170">
        <v>0</v>
      </c>
      <c r="Q128" s="170">
        <v>0</v>
      </c>
      <c r="R128" s="170">
        <v>0</v>
      </c>
      <c r="S128" s="170">
        <v>0</v>
      </c>
      <c r="T128" s="170">
        <v>0</v>
      </c>
      <c r="U128" s="170">
        <v>4298.5711999998903</v>
      </c>
      <c r="V128" s="170">
        <v>0</v>
      </c>
      <c r="W128" s="170">
        <v>0</v>
      </c>
      <c r="X128" s="170">
        <v>0</v>
      </c>
      <c r="Y128" s="170">
        <v>0</v>
      </c>
      <c r="Z128" s="170">
        <v>0</v>
      </c>
      <c r="AA128" s="170">
        <v>0</v>
      </c>
      <c r="AB128" s="170">
        <v>0</v>
      </c>
      <c r="AC128" s="170">
        <v>0</v>
      </c>
      <c r="AD128" s="170">
        <v>0</v>
      </c>
      <c r="AE128" s="170">
        <v>6651.8599999989501</v>
      </c>
      <c r="AF128" s="170">
        <v>6651.8599999989501</v>
      </c>
      <c r="AG128" s="170">
        <v>0</v>
      </c>
      <c r="AH128" s="170">
        <v>0</v>
      </c>
      <c r="AI128" s="170">
        <v>0</v>
      </c>
      <c r="AJ128" s="170">
        <v>0</v>
      </c>
      <c r="AK128" s="170">
        <v>0</v>
      </c>
      <c r="AL128" s="170">
        <v>0</v>
      </c>
      <c r="AM128" s="170">
        <v>0</v>
      </c>
      <c r="AN128" s="170">
        <v>0</v>
      </c>
      <c r="AO128" s="170">
        <v>0</v>
      </c>
      <c r="AP128" s="170">
        <v>0</v>
      </c>
      <c r="AQ128" s="170">
        <v>0</v>
      </c>
      <c r="AR128" s="170">
        <v>0</v>
      </c>
      <c r="AS128" s="170">
        <v>0</v>
      </c>
      <c r="AT128" s="170">
        <v>0</v>
      </c>
      <c r="AU128" s="170">
        <v>0</v>
      </c>
      <c r="AV128" s="170">
        <v>0</v>
      </c>
      <c r="AW128" s="170">
        <v>0</v>
      </c>
      <c r="AX128" s="170">
        <v>0</v>
      </c>
      <c r="AY128" s="170">
        <v>0</v>
      </c>
      <c r="AZ128" s="170">
        <v>0</v>
      </c>
      <c r="BA128" s="170">
        <v>0</v>
      </c>
      <c r="BB128" s="170">
        <v>0</v>
      </c>
      <c r="BC128" s="170">
        <v>0</v>
      </c>
      <c r="BD128" s="170">
        <v>0</v>
      </c>
      <c r="BE128" s="170">
        <v>0</v>
      </c>
      <c r="BF128" s="170">
        <v>0</v>
      </c>
      <c r="BG128" s="170">
        <v>0</v>
      </c>
      <c r="BH128" s="170">
        <v>0</v>
      </c>
      <c r="BI128" s="170">
        <v>0</v>
      </c>
      <c r="BJ128" s="170">
        <v>0</v>
      </c>
      <c r="BK128" s="170">
        <v>0</v>
      </c>
      <c r="BL128" s="170">
        <v>0</v>
      </c>
      <c r="BM128" s="170">
        <v>0</v>
      </c>
      <c r="BN128" s="170">
        <v>0</v>
      </c>
      <c r="BO128" s="170">
        <v>0</v>
      </c>
      <c r="BP128" s="126"/>
      <c r="BQ128" s="174">
        <f t="shared" si="3"/>
        <v>17602.291199997791</v>
      </c>
    </row>
    <row r="129" spans="1:69">
      <c r="A129" s="169" t="s">
        <v>99</v>
      </c>
      <c r="B129" s="169" t="s">
        <v>25</v>
      </c>
      <c r="C129" s="169" t="s">
        <v>17</v>
      </c>
      <c r="D129" s="170">
        <v>1</v>
      </c>
      <c r="E129" s="169">
        <v>2027</v>
      </c>
      <c r="F129" s="171">
        <v>0</v>
      </c>
      <c r="G129" s="170">
        <v>0</v>
      </c>
      <c r="H129" s="170">
        <v>0</v>
      </c>
      <c r="I129" s="170">
        <v>0</v>
      </c>
      <c r="J129" s="170">
        <v>0</v>
      </c>
      <c r="K129" s="170">
        <v>0</v>
      </c>
      <c r="L129" s="170">
        <v>0</v>
      </c>
      <c r="M129" s="170">
        <v>0</v>
      </c>
      <c r="N129" s="170">
        <v>0</v>
      </c>
      <c r="O129" s="170">
        <v>0</v>
      </c>
      <c r="P129" s="170">
        <v>0</v>
      </c>
      <c r="Q129" s="170">
        <v>0</v>
      </c>
      <c r="R129" s="170">
        <v>0</v>
      </c>
      <c r="S129" s="170">
        <v>0</v>
      </c>
      <c r="T129" s="170">
        <v>0</v>
      </c>
      <c r="U129" s="170">
        <v>4388.4368000007198</v>
      </c>
      <c r="V129" s="170">
        <v>0</v>
      </c>
      <c r="W129" s="170">
        <v>0</v>
      </c>
      <c r="X129" s="170">
        <v>0</v>
      </c>
      <c r="Y129" s="170">
        <v>0</v>
      </c>
      <c r="Z129" s="170">
        <v>0</v>
      </c>
      <c r="AA129" s="170">
        <v>0</v>
      </c>
      <c r="AB129" s="170">
        <v>0</v>
      </c>
      <c r="AC129" s="170">
        <v>0</v>
      </c>
      <c r="AD129" s="170">
        <v>0</v>
      </c>
      <c r="AE129" s="170">
        <v>6784.3199999993203</v>
      </c>
      <c r="AF129" s="170">
        <v>6784.3199999993203</v>
      </c>
      <c r="AG129" s="170">
        <v>0</v>
      </c>
      <c r="AH129" s="170">
        <v>0</v>
      </c>
      <c r="AI129" s="170">
        <v>0</v>
      </c>
      <c r="AJ129" s="170">
        <v>0</v>
      </c>
      <c r="AK129" s="170">
        <v>0</v>
      </c>
      <c r="AL129" s="170">
        <v>0</v>
      </c>
      <c r="AM129" s="170">
        <v>0</v>
      </c>
      <c r="AN129" s="170">
        <v>0</v>
      </c>
      <c r="AO129" s="170">
        <v>0</v>
      </c>
      <c r="AP129" s="170">
        <v>0</v>
      </c>
      <c r="AQ129" s="170">
        <v>0</v>
      </c>
      <c r="AR129" s="170">
        <v>0</v>
      </c>
      <c r="AS129" s="170">
        <v>0</v>
      </c>
      <c r="AT129" s="170">
        <v>0</v>
      </c>
      <c r="AU129" s="170">
        <v>0</v>
      </c>
      <c r="AV129" s="170">
        <v>0</v>
      </c>
      <c r="AW129" s="170">
        <v>0</v>
      </c>
      <c r="AX129" s="170">
        <v>0</v>
      </c>
      <c r="AY129" s="170">
        <v>0</v>
      </c>
      <c r="AZ129" s="170">
        <v>0</v>
      </c>
      <c r="BA129" s="170">
        <v>0</v>
      </c>
      <c r="BB129" s="170">
        <v>0</v>
      </c>
      <c r="BC129" s="170">
        <v>0</v>
      </c>
      <c r="BD129" s="170">
        <v>0</v>
      </c>
      <c r="BE129" s="170">
        <v>0</v>
      </c>
      <c r="BF129" s="170">
        <v>0</v>
      </c>
      <c r="BG129" s="170">
        <v>0</v>
      </c>
      <c r="BH129" s="170">
        <v>0</v>
      </c>
      <c r="BI129" s="170">
        <v>0</v>
      </c>
      <c r="BJ129" s="170">
        <v>0</v>
      </c>
      <c r="BK129" s="170">
        <v>0</v>
      </c>
      <c r="BL129" s="170">
        <v>0</v>
      </c>
      <c r="BM129" s="170">
        <v>0</v>
      </c>
      <c r="BN129" s="170">
        <v>0</v>
      </c>
      <c r="BO129" s="170">
        <v>0</v>
      </c>
      <c r="BP129" s="126"/>
      <c r="BQ129" s="174">
        <f t="shared" si="3"/>
        <v>17957.076799999359</v>
      </c>
    </row>
    <row r="130" spans="1:69">
      <c r="A130" s="169" t="s">
        <v>99</v>
      </c>
      <c r="B130" s="169" t="s">
        <v>25</v>
      </c>
      <c r="C130" s="169" t="s">
        <v>17</v>
      </c>
      <c r="D130" s="170">
        <v>1</v>
      </c>
      <c r="E130" s="169">
        <v>2028</v>
      </c>
      <c r="F130" s="171">
        <v>0</v>
      </c>
      <c r="G130" s="170">
        <v>0</v>
      </c>
      <c r="H130" s="170">
        <v>0</v>
      </c>
      <c r="I130" s="170">
        <v>0</v>
      </c>
      <c r="J130" s="170">
        <v>0</v>
      </c>
      <c r="K130" s="170">
        <v>0</v>
      </c>
      <c r="L130" s="170">
        <v>0</v>
      </c>
      <c r="M130" s="170">
        <v>0</v>
      </c>
      <c r="N130" s="170">
        <v>0</v>
      </c>
      <c r="O130" s="170">
        <v>0</v>
      </c>
      <c r="P130" s="170">
        <v>0</v>
      </c>
      <c r="Q130" s="170">
        <v>0</v>
      </c>
      <c r="R130" s="170">
        <v>0</v>
      </c>
      <c r="S130" s="170">
        <v>0</v>
      </c>
      <c r="T130" s="170">
        <v>0</v>
      </c>
      <c r="U130" s="170">
        <v>4475.5530871241699</v>
      </c>
      <c r="V130" s="170">
        <v>0</v>
      </c>
      <c r="W130" s="170">
        <v>0</v>
      </c>
      <c r="X130" s="170">
        <v>0</v>
      </c>
      <c r="Y130" s="170">
        <v>0</v>
      </c>
      <c r="Z130" s="170">
        <v>0</v>
      </c>
      <c r="AA130" s="170">
        <v>0</v>
      </c>
      <c r="AB130" s="170">
        <v>0</v>
      </c>
      <c r="AC130" s="170">
        <v>0</v>
      </c>
      <c r="AD130" s="170">
        <v>0</v>
      </c>
      <c r="AE130" s="170">
        <v>6938.6981917801204</v>
      </c>
      <c r="AF130" s="170">
        <v>6938.6981917801204</v>
      </c>
      <c r="AG130" s="170">
        <v>0</v>
      </c>
      <c r="AH130" s="170">
        <v>0</v>
      </c>
      <c r="AI130" s="170">
        <v>0</v>
      </c>
      <c r="AJ130" s="170">
        <v>0</v>
      </c>
      <c r="AK130" s="170">
        <v>0</v>
      </c>
      <c r="AL130" s="170">
        <v>0</v>
      </c>
      <c r="AM130" s="170">
        <v>0</v>
      </c>
      <c r="AN130" s="170">
        <v>0</v>
      </c>
      <c r="AO130" s="170">
        <v>0</v>
      </c>
      <c r="AP130" s="170">
        <v>0</v>
      </c>
      <c r="AQ130" s="170">
        <v>0</v>
      </c>
      <c r="AR130" s="170">
        <v>0</v>
      </c>
      <c r="AS130" s="170">
        <v>0</v>
      </c>
      <c r="AT130" s="170">
        <v>0</v>
      </c>
      <c r="AU130" s="170">
        <v>0</v>
      </c>
      <c r="AV130" s="170">
        <v>0</v>
      </c>
      <c r="AW130" s="170">
        <v>0</v>
      </c>
      <c r="AX130" s="170">
        <v>0</v>
      </c>
      <c r="AY130" s="170">
        <v>0</v>
      </c>
      <c r="AZ130" s="170">
        <v>0</v>
      </c>
      <c r="BA130" s="170">
        <v>0</v>
      </c>
      <c r="BB130" s="170">
        <v>0</v>
      </c>
      <c r="BC130" s="170">
        <v>0</v>
      </c>
      <c r="BD130" s="170">
        <v>0</v>
      </c>
      <c r="BE130" s="170">
        <v>0</v>
      </c>
      <c r="BF130" s="170">
        <v>0</v>
      </c>
      <c r="BG130" s="170">
        <v>0</v>
      </c>
      <c r="BH130" s="170">
        <v>0</v>
      </c>
      <c r="BI130" s="170">
        <v>0</v>
      </c>
      <c r="BJ130" s="170">
        <v>0</v>
      </c>
      <c r="BK130" s="170">
        <v>0</v>
      </c>
      <c r="BL130" s="170">
        <v>0</v>
      </c>
      <c r="BM130" s="170">
        <v>0</v>
      </c>
      <c r="BN130" s="170">
        <v>0</v>
      </c>
      <c r="BO130" s="170">
        <v>0</v>
      </c>
      <c r="BP130" s="126"/>
      <c r="BQ130" s="174">
        <f t="shared" ref="BQ130:BQ161" si="4">SUM(G130:BO130)</f>
        <v>18352.949470684413</v>
      </c>
    </row>
    <row r="131" spans="1:69">
      <c r="A131" s="169" t="s">
        <v>99</v>
      </c>
      <c r="B131" s="169" t="s">
        <v>25</v>
      </c>
      <c r="C131" s="169" t="s">
        <v>17</v>
      </c>
      <c r="D131" s="170">
        <v>1</v>
      </c>
      <c r="E131" s="169">
        <v>2029</v>
      </c>
      <c r="F131" s="171">
        <v>0</v>
      </c>
      <c r="G131" s="170">
        <v>0</v>
      </c>
      <c r="H131" s="170">
        <v>0</v>
      </c>
      <c r="I131" s="170">
        <v>0</v>
      </c>
      <c r="J131" s="170">
        <v>0</v>
      </c>
      <c r="K131" s="170">
        <v>0</v>
      </c>
      <c r="L131" s="170">
        <v>0</v>
      </c>
      <c r="M131" s="170">
        <v>0</v>
      </c>
      <c r="N131" s="170">
        <v>0</v>
      </c>
      <c r="O131" s="170">
        <v>0</v>
      </c>
      <c r="P131" s="170">
        <v>0</v>
      </c>
      <c r="Q131" s="170">
        <v>0</v>
      </c>
      <c r="R131" s="170">
        <v>0</v>
      </c>
      <c r="S131" s="170">
        <v>0</v>
      </c>
      <c r="T131" s="170">
        <v>0</v>
      </c>
      <c r="U131" s="170">
        <v>4553.1904000017103</v>
      </c>
      <c r="V131" s="170">
        <v>0</v>
      </c>
      <c r="W131" s="170">
        <v>0</v>
      </c>
      <c r="X131" s="170">
        <v>0</v>
      </c>
      <c r="Y131" s="170">
        <v>0</v>
      </c>
      <c r="Z131" s="170">
        <v>0</v>
      </c>
      <c r="AA131" s="170">
        <v>0</v>
      </c>
      <c r="AB131" s="170">
        <v>0</v>
      </c>
      <c r="AC131" s="170">
        <v>0</v>
      </c>
      <c r="AD131" s="170">
        <v>0</v>
      </c>
      <c r="AE131" s="170">
        <v>7059.5999999986998</v>
      </c>
      <c r="AF131" s="170">
        <v>7059.5999999986998</v>
      </c>
      <c r="AG131" s="170">
        <v>0</v>
      </c>
      <c r="AH131" s="170">
        <v>0</v>
      </c>
      <c r="AI131" s="170">
        <v>0</v>
      </c>
      <c r="AJ131" s="170">
        <v>0</v>
      </c>
      <c r="AK131" s="170">
        <v>0</v>
      </c>
      <c r="AL131" s="170">
        <v>0</v>
      </c>
      <c r="AM131" s="170">
        <v>0</v>
      </c>
      <c r="AN131" s="170">
        <v>0</v>
      </c>
      <c r="AO131" s="170">
        <v>0</v>
      </c>
      <c r="AP131" s="170">
        <v>0</v>
      </c>
      <c r="AQ131" s="170">
        <v>0</v>
      </c>
      <c r="AR131" s="170">
        <v>0</v>
      </c>
      <c r="AS131" s="170">
        <v>0</v>
      </c>
      <c r="AT131" s="170">
        <v>0</v>
      </c>
      <c r="AU131" s="170">
        <v>0</v>
      </c>
      <c r="AV131" s="170">
        <v>0</v>
      </c>
      <c r="AW131" s="170">
        <v>0</v>
      </c>
      <c r="AX131" s="170">
        <v>0</v>
      </c>
      <c r="AY131" s="170">
        <v>0</v>
      </c>
      <c r="AZ131" s="170">
        <v>0</v>
      </c>
      <c r="BA131" s="170">
        <v>0</v>
      </c>
      <c r="BB131" s="170">
        <v>0</v>
      </c>
      <c r="BC131" s="170">
        <v>0</v>
      </c>
      <c r="BD131" s="170">
        <v>0</v>
      </c>
      <c r="BE131" s="170">
        <v>0</v>
      </c>
      <c r="BF131" s="170">
        <v>0</v>
      </c>
      <c r="BG131" s="170">
        <v>0</v>
      </c>
      <c r="BH131" s="170">
        <v>0</v>
      </c>
      <c r="BI131" s="170">
        <v>0</v>
      </c>
      <c r="BJ131" s="170">
        <v>0</v>
      </c>
      <c r="BK131" s="170">
        <v>0</v>
      </c>
      <c r="BL131" s="170">
        <v>0</v>
      </c>
      <c r="BM131" s="170">
        <v>0</v>
      </c>
      <c r="BN131" s="170">
        <v>0</v>
      </c>
      <c r="BO131" s="170">
        <v>0</v>
      </c>
      <c r="BP131" s="126"/>
      <c r="BQ131" s="174">
        <f t="shared" si="4"/>
        <v>18672.390399999109</v>
      </c>
    </row>
    <row r="132" spans="1:69">
      <c r="A132" s="169" t="s">
        <v>99</v>
      </c>
      <c r="B132" s="169" t="s">
        <v>25</v>
      </c>
      <c r="C132" s="169" t="s">
        <v>17</v>
      </c>
      <c r="D132" s="170">
        <v>1</v>
      </c>
      <c r="E132" s="169">
        <v>2030</v>
      </c>
      <c r="F132" s="171">
        <v>0</v>
      </c>
      <c r="G132" s="170">
        <v>0</v>
      </c>
      <c r="H132" s="170">
        <v>0</v>
      </c>
      <c r="I132" s="170">
        <v>0</v>
      </c>
      <c r="J132" s="170">
        <v>0</v>
      </c>
      <c r="K132" s="170">
        <v>0</v>
      </c>
      <c r="L132" s="170">
        <v>0</v>
      </c>
      <c r="M132" s="170">
        <v>0</v>
      </c>
      <c r="N132" s="170">
        <v>0</v>
      </c>
      <c r="O132" s="170">
        <v>0</v>
      </c>
      <c r="P132" s="170">
        <v>0</v>
      </c>
      <c r="Q132" s="170">
        <v>0</v>
      </c>
      <c r="R132" s="170">
        <v>0</v>
      </c>
      <c r="S132" s="170">
        <v>0</v>
      </c>
      <c r="T132" s="170">
        <v>0</v>
      </c>
      <c r="U132" s="170">
        <v>6987.0504000013398</v>
      </c>
      <c r="V132" s="170">
        <v>0</v>
      </c>
      <c r="W132" s="170">
        <v>0</v>
      </c>
      <c r="X132" s="170">
        <v>0</v>
      </c>
      <c r="Y132" s="170">
        <v>0</v>
      </c>
      <c r="Z132" s="170">
        <v>0</v>
      </c>
      <c r="AA132" s="170">
        <v>0</v>
      </c>
      <c r="AB132" s="170">
        <v>0</v>
      </c>
      <c r="AC132" s="170">
        <v>0</v>
      </c>
      <c r="AD132" s="170">
        <v>0</v>
      </c>
      <c r="AE132" s="170">
        <v>7200.2000000015196</v>
      </c>
      <c r="AF132" s="170">
        <v>7200.2000000015196</v>
      </c>
      <c r="AG132" s="170">
        <v>0</v>
      </c>
      <c r="AH132" s="170">
        <v>0</v>
      </c>
      <c r="AI132" s="170">
        <v>0</v>
      </c>
      <c r="AJ132" s="170">
        <v>0</v>
      </c>
      <c r="AK132" s="170">
        <v>0</v>
      </c>
      <c r="AL132" s="170">
        <v>0</v>
      </c>
      <c r="AM132" s="170">
        <v>0</v>
      </c>
      <c r="AN132" s="170">
        <v>0</v>
      </c>
      <c r="AO132" s="170">
        <v>0</v>
      </c>
      <c r="AP132" s="170">
        <v>0</v>
      </c>
      <c r="AQ132" s="170">
        <v>0</v>
      </c>
      <c r="AR132" s="170">
        <v>0</v>
      </c>
      <c r="AS132" s="170">
        <v>0</v>
      </c>
      <c r="AT132" s="170">
        <v>0</v>
      </c>
      <c r="AU132" s="170">
        <v>0</v>
      </c>
      <c r="AV132" s="170">
        <v>0</v>
      </c>
      <c r="AW132" s="170">
        <v>0</v>
      </c>
      <c r="AX132" s="170">
        <v>0</v>
      </c>
      <c r="AY132" s="170">
        <v>0</v>
      </c>
      <c r="AZ132" s="170">
        <v>0</v>
      </c>
      <c r="BA132" s="170">
        <v>0</v>
      </c>
      <c r="BB132" s="170">
        <v>0</v>
      </c>
      <c r="BC132" s="170">
        <v>0</v>
      </c>
      <c r="BD132" s="170">
        <v>0</v>
      </c>
      <c r="BE132" s="170">
        <v>0</v>
      </c>
      <c r="BF132" s="170">
        <v>0</v>
      </c>
      <c r="BG132" s="170">
        <v>0</v>
      </c>
      <c r="BH132" s="170">
        <v>0</v>
      </c>
      <c r="BI132" s="170">
        <v>0</v>
      </c>
      <c r="BJ132" s="170">
        <v>0</v>
      </c>
      <c r="BK132" s="170">
        <v>0</v>
      </c>
      <c r="BL132" s="170">
        <v>0</v>
      </c>
      <c r="BM132" s="170">
        <v>0</v>
      </c>
      <c r="BN132" s="170">
        <v>0</v>
      </c>
      <c r="BO132" s="170">
        <v>0</v>
      </c>
      <c r="BP132" s="126"/>
      <c r="BQ132" s="174">
        <f t="shared" si="4"/>
        <v>21387.450400004382</v>
      </c>
    </row>
    <row r="133" spans="1:69">
      <c r="A133" s="169" t="s">
        <v>99</v>
      </c>
      <c r="B133" s="169" t="s">
        <v>25</v>
      </c>
      <c r="C133" s="169" t="s">
        <v>17</v>
      </c>
      <c r="D133" s="170">
        <v>1</v>
      </c>
      <c r="E133" s="169">
        <v>2031</v>
      </c>
      <c r="F133" s="171">
        <v>0</v>
      </c>
      <c r="G133" s="170">
        <v>0</v>
      </c>
      <c r="H133" s="170">
        <v>0</v>
      </c>
      <c r="I133" s="170">
        <v>0</v>
      </c>
      <c r="J133" s="170">
        <v>0</v>
      </c>
      <c r="K133" s="170">
        <v>5379.30863999964</v>
      </c>
      <c r="L133" s="170">
        <v>0</v>
      </c>
      <c r="M133" s="170">
        <v>0</v>
      </c>
      <c r="N133" s="170">
        <v>0</v>
      </c>
      <c r="O133" s="170">
        <v>0</v>
      </c>
      <c r="P133" s="170">
        <v>0</v>
      </c>
      <c r="Q133" s="170">
        <v>0</v>
      </c>
      <c r="R133" s="170">
        <v>0</v>
      </c>
      <c r="S133" s="170">
        <v>0</v>
      </c>
      <c r="T133" s="170">
        <v>0</v>
      </c>
      <c r="U133" s="170">
        <v>10682.773199999299</v>
      </c>
      <c r="V133" s="170">
        <v>0</v>
      </c>
      <c r="W133" s="170">
        <v>0</v>
      </c>
      <c r="X133" s="170">
        <v>0</v>
      </c>
      <c r="Y133" s="170">
        <v>0</v>
      </c>
      <c r="Z133" s="170">
        <v>0</v>
      </c>
      <c r="AA133" s="170">
        <v>0</v>
      </c>
      <c r="AB133" s="170">
        <v>0</v>
      </c>
      <c r="AC133" s="170">
        <v>0</v>
      </c>
      <c r="AD133" s="170">
        <v>0</v>
      </c>
      <c r="AE133" s="170">
        <v>7343.7600000003504</v>
      </c>
      <c r="AF133" s="170">
        <v>7343.7600000003504</v>
      </c>
      <c r="AG133" s="170">
        <v>0</v>
      </c>
      <c r="AH133" s="170">
        <v>0</v>
      </c>
      <c r="AI133" s="170">
        <v>0</v>
      </c>
      <c r="AJ133" s="170">
        <v>0</v>
      </c>
      <c r="AK133" s="170">
        <v>0</v>
      </c>
      <c r="AL133" s="170">
        <v>0</v>
      </c>
      <c r="AM133" s="170">
        <v>0</v>
      </c>
      <c r="AN133" s="170">
        <v>0</v>
      </c>
      <c r="AO133" s="170">
        <v>0</v>
      </c>
      <c r="AP133" s="170">
        <v>0</v>
      </c>
      <c r="AQ133" s="170">
        <v>0</v>
      </c>
      <c r="AR133" s="170">
        <v>0</v>
      </c>
      <c r="AS133" s="170">
        <v>0</v>
      </c>
      <c r="AT133" s="170">
        <v>0</v>
      </c>
      <c r="AU133" s="170">
        <v>0</v>
      </c>
      <c r="AV133" s="170">
        <v>0</v>
      </c>
      <c r="AW133" s="170">
        <v>0</v>
      </c>
      <c r="AX133" s="170">
        <v>0</v>
      </c>
      <c r="AY133" s="170">
        <v>0</v>
      </c>
      <c r="AZ133" s="170">
        <v>0</v>
      </c>
      <c r="BA133" s="170">
        <v>0</v>
      </c>
      <c r="BB133" s="170">
        <v>0</v>
      </c>
      <c r="BC133" s="170">
        <v>0</v>
      </c>
      <c r="BD133" s="170">
        <v>0</v>
      </c>
      <c r="BE133" s="170">
        <v>0</v>
      </c>
      <c r="BF133" s="170">
        <v>0</v>
      </c>
      <c r="BG133" s="170">
        <v>0</v>
      </c>
      <c r="BH133" s="170">
        <v>0</v>
      </c>
      <c r="BI133" s="170">
        <v>0</v>
      </c>
      <c r="BJ133" s="170">
        <v>0</v>
      </c>
      <c r="BK133" s="170">
        <v>0</v>
      </c>
      <c r="BL133" s="170">
        <v>0</v>
      </c>
      <c r="BM133" s="170">
        <v>0</v>
      </c>
      <c r="BN133" s="170">
        <v>0</v>
      </c>
      <c r="BO133" s="170">
        <v>0</v>
      </c>
      <c r="BP133" s="126"/>
      <c r="BQ133" s="174">
        <f t="shared" si="4"/>
        <v>30749.601839999643</v>
      </c>
    </row>
    <row r="134" spans="1:69">
      <c r="A134" s="169" t="s">
        <v>99</v>
      </c>
      <c r="B134" s="169" t="s">
        <v>25</v>
      </c>
      <c r="C134" s="169" t="s">
        <v>17</v>
      </c>
      <c r="D134" s="170">
        <v>1</v>
      </c>
      <c r="E134" s="169">
        <v>2032</v>
      </c>
      <c r="F134" s="171">
        <v>0</v>
      </c>
      <c r="G134" s="170">
        <v>0</v>
      </c>
      <c r="H134" s="170">
        <v>0</v>
      </c>
      <c r="I134" s="170">
        <v>0</v>
      </c>
      <c r="J134" s="170">
        <v>0</v>
      </c>
      <c r="K134" s="170">
        <v>5501.2189729326701</v>
      </c>
      <c r="L134" s="170">
        <v>0</v>
      </c>
      <c r="M134" s="170">
        <v>0</v>
      </c>
      <c r="N134" s="170">
        <v>0</v>
      </c>
      <c r="O134" s="170">
        <v>0</v>
      </c>
      <c r="P134" s="170">
        <v>0</v>
      </c>
      <c r="Q134" s="170">
        <v>0</v>
      </c>
      <c r="R134" s="170">
        <v>0</v>
      </c>
      <c r="S134" s="170">
        <v>0</v>
      </c>
      <c r="T134" s="170">
        <v>0</v>
      </c>
      <c r="U134" s="170">
        <v>10914.792637808599</v>
      </c>
      <c r="V134" s="170">
        <v>0</v>
      </c>
      <c r="W134" s="170">
        <v>0</v>
      </c>
      <c r="X134" s="170">
        <v>0</v>
      </c>
      <c r="Y134" s="170">
        <v>0</v>
      </c>
      <c r="Z134" s="170">
        <v>0</v>
      </c>
      <c r="AA134" s="170">
        <v>0</v>
      </c>
      <c r="AB134" s="170">
        <v>0</v>
      </c>
      <c r="AC134" s="170">
        <v>0</v>
      </c>
      <c r="AD134" s="170">
        <v>0</v>
      </c>
      <c r="AE134" s="170">
        <v>7292.6452602729696</v>
      </c>
      <c r="AF134" s="170">
        <v>7292.6452602729696</v>
      </c>
      <c r="AG134" s="170">
        <v>0</v>
      </c>
      <c r="AH134" s="170">
        <v>0</v>
      </c>
      <c r="AI134" s="170">
        <v>0</v>
      </c>
      <c r="AJ134" s="170">
        <v>0</v>
      </c>
      <c r="AK134" s="170">
        <v>0</v>
      </c>
      <c r="AL134" s="170">
        <v>0</v>
      </c>
      <c r="AM134" s="170">
        <v>0</v>
      </c>
      <c r="AN134" s="170">
        <v>0</v>
      </c>
      <c r="AO134" s="170">
        <v>0</v>
      </c>
      <c r="AP134" s="170">
        <v>0</v>
      </c>
      <c r="AQ134" s="170">
        <v>0</v>
      </c>
      <c r="AR134" s="170">
        <v>0</v>
      </c>
      <c r="AS134" s="170">
        <v>0</v>
      </c>
      <c r="AT134" s="170">
        <v>0</v>
      </c>
      <c r="AU134" s="170">
        <v>0</v>
      </c>
      <c r="AV134" s="170">
        <v>0</v>
      </c>
      <c r="AW134" s="170">
        <v>0</v>
      </c>
      <c r="AX134" s="170">
        <v>0</v>
      </c>
      <c r="AY134" s="170">
        <v>0</v>
      </c>
      <c r="AZ134" s="170">
        <v>0</v>
      </c>
      <c r="BA134" s="170">
        <v>0</v>
      </c>
      <c r="BB134" s="170">
        <v>0</v>
      </c>
      <c r="BC134" s="170">
        <v>0</v>
      </c>
      <c r="BD134" s="170">
        <v>0</v>
      </c>
      <c r="BE134" s="170">
        <v>0</v>
      </c>
      <c r="BF134" s="170">
        <v>0</v>
      </c>
      <c r="BG134" s="170">
        <v>0</v>
      </c>
      <c r="BH134" s="170">
        <v>0</v>
      </c>
      <c r="BI134" s="170">
        <v>0</v>
      </c>
      <c r="BJ134" s="170">
        <v>0</v>
      </c>
      <c r="BK134" s="170">
        <v>0</v>
      </c>
      <c r="BL134" s="170">
        <v>0</v>
      </c>
      <c r="BM134" s="170">
        <v>0</v>
      </c>
      <c r="BN134" s="170">
        <v>0</v>
      </c>
      <c r="BO134" s="170">
        <v>0</v>
      </c>
      <c r="BP134" s="126"/>
      <c r="BQ134" s="174">
        <f t="shared" si="4"/>
        <v>31001.302131287208</v>
      </c>
    </row>
    <row r="135" spans="1:69">
      <c r="A135" s="169" t="s">
        <v>99</v>
      </c>
      <c r="B135" s="169" t="s">
        <v>25</v>
      </c>
      <c r="C135" s="169" t="s">
        <v>17</v>
      </c>
      <c r="D135" s="170">
        <v>1</v>
      </c>
      <c r="E135" s="169">
        <v>2033</v>
      </c>
      <c r="F135" s="171">
        <v>0</v>
      </c>
      <c r="G135" s="170">
        <v>0</v>
      </c>
      <c r="H135" s="170">
        <v>0</v>
      </c>
      <c r="I135" s="170">
        <v>0</v>
      </c>
      <c r="J135" s="170">
        <v>0</v>
      </c>
      <c r="K135" s="170">
        <v>5596.6910400003499</v>
      </c>
      <c r="L135" s="170">
        <v>0</v>
      </c>
      <c r="M135" s="170">
        <v>0</v>
      </c>
      <c r="N135" s="170">
        <v>0</v>
      </c>
      <c r="O135" s="170">
        <v>0</v>
      </c>
      <c r="P135" s="170">
        <v>0</v>
      </c>
      <c r="Q135" s="170">
        <v>0</v>
      </c>
      <c r="R135" s="170">
        <v>0</v>
      </c>
      <c r="S135" s="170">
        <v>0</v>
      </c>
      <c r="T135" s="170">
        <v>0</v>
      </c>
      <c r="U135" s="170">
        <v>10986.069600000799</v>
      </c>
      <c r="V135" s="170">
        <v>0</v>
      </c>
      <c r="W135" s="170">
        <v>0</v>
      </c>
      <c r="X135" s="170">
        <v>0</v>
      </c>
      <c r="Y135" s="170">
        <v>0</v>
      </c>
      <c r="Z135" s="170">
        <v>0</v>
      </c>
      <c r="AA135" s="170">
        <v>0</v>
      </c>
      <c r="AB135" s="170">
        <v>0</v>
      </c>
      <c r="AC135" s="170">
        <v>0</v>
      </c>
      <c r="AD135" s="170">
        <v>0</v>
      </c>
      <c r="AE135" s="170">
        <v>7417.0200000014602</v>
      </c>
      <c r="AF135" s="170">
        <v>7417.0200000014602</v>
      </c>
      <c r="AG135" s="170">
        <v>0</v>
      </c>
      <c r="AH135" s="170">
        <v>0</v>
      </c>
      <c r="AI135" s="170">
        <v>0</v>
      </c>
      <c r="AJ135" s="170">
        <v>0</v>
      </c>
      <c r="AK135" s="170">
        <v>0</v>
      </c>
      <c r="AL135" s="170">
        <v>0</v>
      </c>
      <c r="AM135" s="170">
        <v>0</v>
      </c>
      <c r="AN135" s="170">
        <v>0</v>
      </c>
      <c r="AO135" s="170">
        <v>0</v>
      </c>
      <c r="AP135" s="170">
        <v>0</v>
      </c>
      <c r="AQ135" s="170">
        <v>0</v>
      </c>
      <c r="AR135" s="170">
        <v>0</v>
      </c>
      <c r="AS135" s="170">
        <v>0</v>
      </c>
      <c r="AT135" s="170">
        <v>0</v>
      </c>
      <c r="AU135" s="170">
        <v>0</v>
      </c>
      <c r="AV135" s="170">
        <v>0</v>
      </c>
      <c r="AW135" s="170">
        <v>0</v>
      </c>
      <c r="AX135" s="170">
        <v>0</v>
      </c>
      <c r="AY135" s="170">
        <v>0</v>
      </c>
      <c r="AZ135" s="170">
        <v>0</v>
      </c>
      <c r="BA135" s="170">
        <v>0</v>
      </c>
      <c r="BB135" s="170">
        <v>0</v>
      </c>
      <c r="BC135" s="170">
        <v>0</v>
      </c>
      <c r="BD135" s="170">
        <v>0</v>
      </c>
      <c r="BE135" s="170">
        <v>0</v>
      </c>
      <c r="BF135" s="170">
        <v>0</v>
      </c>
      <c r="BG135" s="170">
        <v>0</v>
      </c>
      <c r="BH135" s="170">
        <v>0</v>
      </c>
      <c r="BI135" s="170">
        <v>0</v>
      </c>
      <c r="BJ135" s="170">
        <v>0</v>
      </c>
      <c r="BK135" s="170">
        <v>0</v>
      </c>
      <c r="BL135" s="170">
        <v>0</v>
      </c>
      <c r="BM135" s="170">
        <v>0</v>
      </c>
      <c r="BN135" s="170">
        <v>0</v>
      </c>
      <c r="BO135" s="170">
        <v>0</v>
      </c>
      <c r="BP135" s="126"/>
      <c r="BQ135" s="174">
        <f t="shared" si="4"/>
        <v>31416.800640004069</v>
      </c>
    </row>
    <row r="136" spans="1:69">
      <c r="A136" s="169" t="s">
        <v>99</v>
      </c>
      <c r="B136" s="169" t="s">
        <v>25</v>
      </c>
      <c r="C136" s="169" t="s">
        <v>17</v>
      </c>
      <c r="D136" s="170">
        <v>1</v>
      </c>
      <c r="E136" s="169">
        <v>2034</v>
      </c>
      <c r="F136" s="171">
        <v>0</v>
      </c>
      <c r="G136" s="170">
        <v>0</v>
      </c>
      <c r="H136" s="170">
        <v>0</v>
      </c>
      <c r="I136" s="170">
        <v>0</v>
      </c>
      <c r="J136" s="170">
        <v>0</v>
      </c>
      <c r="K136" s="170">
        <v>5708.0995200008201</v>
      </c>
      <c r="L136" s="170">
        <v>0</v>
      </c>
      <c r="M136" s="170">
        <v>0</v>
      </c>
      <c r="N136" s="170">
        <v>0</v>
      </c>
      <c r="O136" s="170">
        <v>0</v>
      </c>
      <c r="P136" s="170">
        <v>0</v>
      </c>
      <c r="Q136" s="170">
        <v>0</v>
      </c>
      <c r="R136" s="170">
        <v>0</v>
      </c>
      <c r="S136" s="170">
        <v>0</v>
      </c>
      <c r="T136" s="170">
        <v>0</v>
      </c>
      <c r="U136" s="170">
        <v>11120.868000000301</v>
      </c>
      <c r="V136" s="170">
        <v>0</v>
      </c>
      <c r="W136" s="170">
        <v>0</v>
      </c>
      <c r="X136" s="170">
        <v>0</v>
      </c>
      <c r="Y136" s="170">
        <v>231.027296999952</v>
      </c>
      <c r="Z136" s="170">
        <v>0</v>
      </c>
      <c r="AA136" s="170">
        <v>0</v>
      </c>
      <c r="AB136" s="170">
        <v>0</v>
      </c>
      <c r="AC136" s="170">
        <v>0</v>
      </c>
      <c r="AD136" s="170">
        <v>0</v>
      </c>
      <c r="AE136" s="170">
        <v>7345.2400000001599</v>
      </c>
      <c r="AF136" s="170">
        <v>7345.2400000001599</v>
      </c>
      <c r="AG136" s="170">
        <v>0</v>
      </c>
      <c r="AH136" s="170">
        <v>0</v>
      </c>
      <c r="AI136" s="170">
        <v>0</v>
      </c>
      <c r="AJ136" s="170">
        <v>0</v>
      </c>
      <c r="AK136" s="170">
        <v>0</v>
      </c>
      <c r="AL136" s="170">
        <v>0</v>
      </c>
      <c r="AM136" s="170">
        <v>0</v>
      </c>
      <c r="AN136" s="170">
        <v>0</v>
      </c>
      <c r="AO136" s="170">
        <v>0</v>
      </c>
      <c r="AP136" s="170">
        <v>0</v>
      </c>
      <c r="AQ136" s="170">
        <v>0</v>
      </c>
      <c r="AR136" s="170">
        <v>0</v>
      </c>
      <c r="AS136" s="170">
        <v>0</v>
      </c>
      <c r="AT136" s="170">
        <v>0</v>
      </c>
      <c r="AU136" s="170">
        <v>0</v>
      </c>
      <c r="AV136" s="170">
        <v>0</v>
      </c>
      <c r="AW136" s="170">
        <v>0</v>
      </c>
      <c r="AX136" s="170">
        <v>0</v>
      </c>
      <c r="AY136" s="170">
        <v>0</v>
      </c>
      <c r="AZ136" s="170">
        <v>0</v>
      </c>
      <c r="BA136" s="170">
        <v>0</v>
      </c>
      <c r="BB136" s="170">
        <v>0</v>
      </c>
      <c r="BC136" s="170">
        <v>0</v>
      </c>
      <c r="BD136" s="170">
        <v>0</v>
      </c>
      <c r="BE136" s="170">
        <v>0</v>
      </c>
      <c r="BF136" s="170">
        <v>0</v>
      </c>
      <c r="BG136" s="170">
        <v>0</v>
      </c>
      <c r="BH136" s="170">
        <v>0</v>
      </c>
      <c r="BI136" s="170">
        <v>0</v>
      </c>
      <c r="BJ136" s="170">
        <v>0</v>
      </c>
      <c r="BK136" s="170">
        <v>0</v>
      </c>
      <c r="BL136" s="170">
        <v>0</v>
      </c>
      <c r="BM136" s="170">
        <v>0</v>
      </c>
      <c r="BN136" s="170">
        <v>0</v>
      </c>
      <c r="BO136" s="170">
        <v>0</v>
      </c>
      <c r="BP136" s="126"/>
      <c r="BQ136" s="174">
        <f t="shared" si="4"/>
        <v>31750.474817001392</v>
      </c>
    </row>
    <row r="137" spans="1:69">
      <c r="A137" s="169" t="s">
        <v>99</v>
      </c>
      <c r="B137" s="169" t="s">
        <v>25</v>
      </c>
      <c r="C137" s="169" t="s">
        <v>17</v>
      </c>
      <c r="D137" s="170">
        <v>1</v>
      </c>
      <c r="E137" s="169">
        <v>2035</v>
      </c>
      <c r="F137" s="171">
        <v>0</v>
      </c>
      <c r="G137" s="170">
        <v>0</v>
      </c>
      <c r="H137" s="170">
        <v>0</v>
      </c>
      <c r="I137" s="170">
        <v>0</v>
      </c>
      <c r="J137" s="170">
        <v>0</v>
      </c>
      <c r="K137" s="170">
        <v>5822.2252800013703</v>
      </c>
      <c r="L137" s="170">
        <v>0</v>
      </c>
      <c r="M137" s="170">
        <v>0</v>
      </c>
      <c r="N137" s="170">
        <v>0</v>
      </c>
      <c r="O137" s="170">
        <v>0</v>
      </c>
      <c r="P137" s="170">
        <v>0</v>
      </c>
      <c r="Q137" s="170">
        <v>0</v>
      </c>
      <c r="R137" s="170">
        <v>0</v>
      </c>
      <c r="S137" s="170">
        <v>0</v>
      </c>
      <c r="T137" s="170">
        <v>0</v>
      </c>
      <c r="U137" s="170">
        <v>11221.9668000007</v>
      </c>
      <c r="V137" s="170">
        <v>0</v>
      </c>
      <c r="W137" s="170">
        <v>220.984719999601</v>
      </c>
      <c r="X137" s="170">
        <v>0</v>
      </c>
      <c r="Y137" s="170">
        <v>236.793969</v>
      </c>
      <c r="Z137" s="170">
        <v>0</v>
      </c>
      <c r="AA137" s="170">
        <v>0</v>
      </c>
      <c r="AB137" s="170">
        <v>0</v>
      </c>
      <c r="AC137" s="170">
        <v>0</v>
      </c>
      <c r="AD137" s="170">
        <v>0</v>
      </c>
      <c r="AE137" s="170">
        <v>7491.7599999986996</v>
      </c>
      <c r="AF137" s="170">
        <v>7491.7599999986996</v>
      </c>
      <c r="AG137" s="170">
        <v>0</v>
      </c>
      <c r="AH137" s="170">
        <v>0</v>
      </c>
      <c r="AI137" s="170">
        <v>0</v>
      </c>
      <c r="AJ137" s="170">
        <v>0</v>
      </c>
      <c r="AK137" s="170">
        <v>0</v>
      </c>
      <c r="AL137" s="170">
        <v>0</v>
      </c>
      <c r="AM137" s="170">
        <v>0</v>
      </c>
      <c r="AN137" s="170">
        <v>0</v>
      </c>
      <c r="AO137" s="170">
        <v>0</v>
      </c>
      <c r="AP137" s="170">
        <v>0</v>
      </c>
      <c r="AQ137" s="170">
        <v>0</v>
      </c>
      <c r="AR137" s="170">
        <v>0</v>
      </c>
      <c r="AS137" s="170">
        <v>0</v>
      </c>
      <c r="AT137" s="170">
        <v>0</v>
      </c>
      <c r="AU137" s="170">
        <v>0</v>
      </c>
      <c r="AV137" s="170">
        <v>0</v>
      </c>
      <c r="AW137" s="170">
        <v>0</v>
      </c>
      <c r="AX137" s="170">
        <v>0</v>
      </c>
      <c r="AY137" s="170">
        <v>0</v>
      </c>
      <c r="AZ137" s="170">
        <v>0</v>
      </c>
      <c r="BA137" s="170">
        <v>0</v>
      </c>
      <c r="BB137" s="170">
        <v>0</v>
      </c>
      <c r="BC137" s="170">
        <v>0</v>
      </c>
      <c r="BD137" s="170">
        <v>0</v>
      </c>
      <c r="BE137" s="170">
        <v>0</v>
      </c>
      <c r="BF137" s="170">
        <v>0</v>
      </c>
      <c r="BG137" s="170">
        <v>0</v>
      </c>
      <c r="BH137" s="170">
        <v>0</v>
      </c>
      <c r="BI137" s="170">
        <v>0</v>
      </c>
      <c r="BJ137" s="170">
        <v>0</v>
      </c>
      <c r="BK137" s="170">
        <v>0</v>
      </c>
      <c r="BL137" s="170">
        <v>0</v>
      </c>
      <c r="BM137" s="170">
        <v>0</v>
      </c>
      <c r="BN137" s="170">
        <v>0</v>
      </c>
      <c r="BO137" s="170">
        <v>0</v>
      </c>
      <c r="BP137" s="126"/>
      <c r="BQ137" s="174">
        <f t="shared" si="4"/>
        <v>32485.490768999069</v>
      </c>
    </row>
    <row r="138" spans="1:69">
      <c r="A138" s="169" t="s">
        <v>99</v>
      </c>
      <c r="B138" s="169" t="s">
        <v>25</v>
      </c>
      <c r="C138" s="169" t="s">
        <v>17</v>
      </c>
      <c r="D138" s="170">
        <v>1</v>
      </c>
      <c r="E138" s="169">
        <v>2036</v>
      </c>
      <c r="F138" s="171">
        <v>0</v>
      </c>
      <c r="G138" s="170">
        <v>0</v>
      </c>
      <c r="H138" s="170">
        <v>0</v>
      </c>
      <c r="I138" s="170">
        <v>0</v>
      </c>
      <c r="J138" s="170">
        <v>0</v>
      </c>
      <c r="K138" s="170">
        <v>5955.3397400531003</v>
      </c>
      <c r="L138" s="170">
        <v>0</v>
      </c>
      <c r="M138" s="170">
        <v>0</v>
      </c>
      <c r="N138" s="170">
        <v>0</v>
      </c>
      <c r="O138" s="170">
        <v>0</v>
      </c>
      <c r="P138" s="170">
        <v>0</v>
      </c>
      <c r="Q138" s="170">
        <v>0</v>
      </c>
      <c r="R138" s="170">
        <v>0</v>
      </c>
      <c r="S138" s="170">
        <v>0</v>
      </c>
      <c r="T138" s="170">
        <v>0</v>
      </c>
      <c r="U138" s="170">
        <v>11354.0876975356</v>
      </c>
      <c r="V138" s="170">
        <v>0</v>
      </c>
      <c r="W138" s="170">
        <v>227.140522521299</v>
      </c>
      <c r="X138" s="170">
        <v>0</v>
      </c>
      <c r="Y138" s="170">
        <v>243.39526338011899</v>
      </c>
      <c r="Z138" s="170">
        <v>0</v>
      </c>
      <c r="AA138" s="170">
        <v>0</v>
      </c>
      <c r="AB138" s="170">
        <v>0</v>
      </c>
      <c r="AC138" s="170">
        <v>0</v>
      </c>
      <c r="AD138" s="170">
        <v>0</v>
      </c>
      <c r="AE138" s="170">
        <v>7438.8246575355097</v>
      </c>
      <c r="AF138" s="170">
        <v>7438.8246575355097</v>
      </c>
      <c r="AG138" s="170">
        <v>0</v>
      </c>
      <c r="AH138" s="170">
        <v>0</v>
      </c>
      <c r="AI138" s="170">
        <v>0</v>
      </c>
      <c r="AJ138" s="170">
        <v>0</v>
      </c>
      <c r="AK138" s="170">
        <v>0</v>
      </c>
      <c r="AL138" s="170">
        <v>0</v>
      </c>
      <c r="AM138" s="170">
        <v>0</v>
      </c>
      <c r="AN138" s="170">
        <v>0</v>
      </c>
      <c r="AO138" s="170">
        <v>0</v>
      </c>
      <c r="AP138" s="170">
        <v>0</v>
      </c>
      <c r="AQ138" s="170">
        <v>0</v>
      </c>
      <c r="AR138" s="170">
        <v>0</v>
      </c>
      <c r="AS138" s="170">
        <v>0</v>
      </c>
      <c r="AT138" s="170">
        <v>0</v>
      </c>
      <c r="AU138" s="170">
        <v>0</v>
      </c>
      <c r="AV138" s="170">
        <v>0</v>
      </c>
      <c r="AW138" s="170">
        <v>0</v>
      </c>
      <c r="AX138" s="170">
        <v>0</v>
      </c>
      <c r="AY138" s="170">
        <v>0</v>
      </c>
      <c r="AZ138" s="170">
        <v>0</v>
      </c>
      <c r="BA138" s="170">
        <v>0</v>
      </c>
      <c r="BB138" s="170">
        <v>0</v>
      </c>
      <c r="BC138" s="170">
        <v>0</v>
      </c>
      <c r="BD138" s="170">
        <v>0</v>
      </c>
      <c r="BE138" s="170">
        <v>0</v>
      </c>
      <c r="BF138" s="170">
        <v>0</v>
      </c>
      <c r="BG138" s="170">
        <v>0</v>
      </c>
      <c r="BH138" s="170">
        <v>0</v>
      </c>
      <c r="BI138" s="170">
        <v>0</v>
      </c>
      <c r="BJ138" s="170">
        <v>0</v>
      </c>
      <c r="BK138" s="170">
        <v>0</v>
      </c>
      <c r="BL138" s="170">
        <v>0</v>
      </c>
      <c r="BM138" s="170">
        <v>0</v>
      </c>
      <c r="BN138" s="170">
        <v>0</v>
      </c>
      <c r="BO138" s="170">
        <v>0</v>
      </c>
      <c r="BP138" s="126"/>
      <c r="BQ138" s="174">
        <f t="shared" si="4"/>
        <v>32657.612538561138</v>
      </c>
    </row>
    <row r="139" spans="1:69">
      <c r="A139" s="169" t="s">
        <v>99</v>
      </c>
      <c r="B139" s="169" t="s">
        <v>25</v>
      </c>
      <c r="C139" s="169" t="s">
        <v>17</v>
      </c>
      <c r="D139" s="170">
        <v>1</v>
      </c>
      <c r="E139" s="169">
        <v>2037</v>
      </c>
      <c r="F139" s="171">
        <v>0</v>
      </c>
      <c r="G139" s="170">
        <v>0</v>
      </c>
      <c r="H139" s="170">
        <v>0</v>
      </c>
      <c r="I139" s="170">
        <v>0</v>
      </c>
      <c r="J139" s="170">
        <v>0</v>
      </c>
      <c r="K139" s="170">
        <v>6057.72288000152</v>
      </c>
      <c r="L139" s="170">
        <v>0</v>
      </c>
      <c r="M139" s="170">
        <v>0</v>
      </c>
      <c r="N139" s="170">
        <v>0</v>
      </c>
      <c r="O139" s="170">
        <v>0</v>
      </c>
      <c r="P139" s="170">
        <v>0</v>
      </c>
      <c r="Q139" s="170">
        <v>0</v>
      </c>
      <c r="R139" s="170">
        <v>0</v>
      </c>
      <c r="S139" s="170">
        <v>0</v>
      </c>
      <c r="T139" s="170">
        <v>0</v>
      </c>
      <c r="U139" s="170">
        <v>11457.8640000008</v>
      </c>
      <c r="V139" s="170">
        <v>0</v>
      </c>
      <c r="W139" s="170">
        <v>232.15279999885101</v>
      </c>
      <c r="X139" s="170">
        <v>0</v>
      </c>
      <c r="Y139" s="170">
        <v>248.79373499894899</v>
      </c>
      <c r="Z139" s="170">
        <v>0</v>
      </c>
      <c r="AA139" s="170">
        <v>0</v>
      </c>
      <c r="AB139" s="170">
        <v>0</v>
      </c>
      <c r="AC139" s="170">
        <v>0</v>
      </c>
      <c r="AD139" s="170">
        <v>0</v>
      </c>
      <c r="AE139" s="170">
        <v>7566.4999999994598</v>
      </c>
      <c r="AF139" s="170">
        <v>7566.4999999994598</v>
      </c>
      <c r="AG139" s="170">
        <v>0</v>
      </c>
      <c r="AH139" s="170">
        <v>0</v>
      </c>
      <c r="AI139" s="170">
        <v>0</v>
      </c>
      <c r="AJ139" s="170">
        <v>0</v>
      </c>
      <c r="AK139" s="170">
        <v>0</v>
      </c>
      <c r="AL139" s="170">
        <v>0</v>
      </c>
      <c r="AM139" s="170">
        <v>0</v>
      </c>
      <c r="AN139" s="170">
        <v>0</v>
      </c>
      <c r="AO139" s="170">
        <v>0</v>
      </c>
      <c r="AP139" s="170">
        <v>0</v>
      </c>
      <c r="AQ139" s="170">
        <v>0</v>
      </c>
      <c r="AR139" s="170">
        <v>0</v>
      </c>
      <c r="AS139" s="170">
        <v>0</v>
      </c>
      <c r="AT139" s="170">
        <v>0</v>
      </c>
      <c r="AU139" s="170">
        <v>0</v>
      </c>
      <c r="AV139" s="170">
        <v>0</v>
      </c>
      <c r="AW139" s="170">
        <v>0</v>
      </c>
      <c r="AX139" s="170">
        <v>0</v>
      </c>
      <c r="AY139" s="170">
        <v>0</v>
      </c>
      <c r="AZ139" s="170">
        <v>0</v>
      </c>
      <c r="BA139" s="170">
        <v>0</v>
      </c>
      <c r="BB139" s="170">
        <v>0</v>
      </c>
      <c r="BC139" s="170">
        <v>0</v>
      </c>
      <c r="BD139" s="170">
        <v>0</v>
      </c>
      <c r="BE139" s="170">
        <v>0</v>
      </c>
      <c r="BF139" s="170">
        <v>0</v>
      </c>
      <c r="BG139" s="170">
        <v>0</v>
      </c>
      <c r="BH139" s="170">
        <v>0</v>
      </c>
      <c r="BI139" s="170">
        <v>0</v>
      </c>
      <c r="BJ139" s="170">
        <v>0</v>
      </c>
      <c r="BK139" s="170">
        <v>0</v>
      </c>
      <c r="BL139" s="170">
        <v>0</v>
      </c>
      <c r="BM139" s="170">
        <v>0</v>
      </c>
      <c r="BN139" s="170">
        <v>0</v>
      </c>
      <c r="BO139" s="170">
        <v>0</v>
      </c>
      <c r="BP139" s="126"/>
      <c r="BQ139" s="174">
        <f t="shared" si="4"/>
        <v>33129.533414999038</v>
      </c>
    </row>
    <row r="140" spans="1:69">
      <c r="A140" s="169" t="s">
        <v>99</v>
      </c>
      <c r="B140" s="169" t="s">
        <v>25</v>
      </c>
      <c r="C140" s="169" t="s">
        <v>17</v>
      </c>
      <c r="D140" s="170">
        <v>1</v>
      </c>
      <c r="E140" s="169">
        <v>2038</v>
      </c>
      <c r="F140" s="171">
        <v>0</v>
      </c>
      <c r="G140" s="170">
        <v>0</v>
      </c>
      <c r="H140" s="170">
        <v>0</v>
      </c>
      <c r="I140" s="170">
        <v>0</v>
      </c>
      <c r="J140" s="170">
        <v>0</v>
      </c>
      <c r="K140" s="170">
        <v>6179.0947200010496</v>
      </c>
      <c r="L140" s="170">
        <v>0</v>
      </c>
      <c r="M140" s="170">
        <v>0</v>
      </c>
      <c r="N140" s="170">
        <v>0</v>
      </c>
      <c r="O140" s="170">
        <v>0</v>
      </c>
      <c r="P140" s="170">
        <v>0</v>
      </c>
      <c r="Q140" s="170">
        <v>0</v>
      </c>
      <c r="R140" s="170">
        <v>0</v>
      </c>
      <c r="S140" s="170">
        <v>0</v>
      </c>
      <c r="T140" s="170">
        <v>0</v>
      </c>
      <c r="U140" s="170">
        <v>11558.9628000013</v>
      </c>
      <c r="V140" s="170">
        <v>0</v>
      </c>
      <c r="W140" s="170">
        <v>237.981040001802</v>
      </c>
      <c r="X140" s="170">
        <v>0</v>
      </c>
      <c r="Y140" s="170">
        <v>255.00562799839801</v>
      </c>
      <c r="Z140" s="170">
        <v>0</v>
      </c>
      <c r="AA140" s="170">
        <v>0</v>
      </c>
      <c r="AB140" s="170">
        <v>0</v>
      </c>
      <c r="AC140" s="170">
        <v>0</v>
      </c>
      <c r="AD140" s="170">
        <v>0</v>
      </c>
      <c r="AE140" s="170">
        <v>7492.4999999985303</v>
      </c>
      <c r="AF140" s="170">
        <v>7492.4999999985303</v>
      </c>
      <c r="AG140" s="170">
        <v>0</v>
      </c>
      <c r="AH140" s="170">
        <v>0</v>
      </c>
      <c r="AI140" s="170">
        <v>0</v>
      </c>
      <c r="AJ140" s="170">
        <v>0</v>
      </c>
      <c r="AK140" s="170">
        <v>0</v>
      </c>
      <c r="AL140" s="170">
        <v>0</v>
      </c>
      <c r="AM140" s="170">
        <v>0</v>
      </c>
      <c r="AN140" s="170">
        <v>0</v>
      </c>
      <c r="AO140" s="170">
        <v>0</v>
      </c>
      <c r="AP140" s="170">
        <v>0</v>
      </c>
      <c r="AQ140" s="170">
        <v>0</v>
      </c>
      <c r="AR140" s="170">
        <v>0</v>
      </c>
      <c r="AS140" s="170">
        <v>0</v>
      </c>
      <c r="AT140" s="170">
        <v>0</v>
      </c>
      <c r="AU140" s="170">
        <v>0</v>
      </c>
      <c r="AV140" s="170">
        <v>0</v>
      </c>
      <c r="AW140" s="170">
        <v>0</v>
      </c>
      <c r="AX140" s="170">
        <v>0</v>
      </c>
      <c r="AY140" s="170">
        <v>0</v>
      </c>
      <c r="AZ140" s="170">
        <v>0</v>
      </c>
      <c r="BA140" s="170">
        <v>0</v>
      </c>
      <c r="BB140" s="170">
        <v>0</v>
      </c>
      <c r="BC140" s="170">
        <v>0</v>
      </c>
      <c r="BD140" s="170">
        <v>0</v>
      </c>
      <c r="BE140" s="170">
        <v>0</v>
      </c>
      <c r="BF140" s="170">
        <v>0</v>
      </c>
      <c r="BG140" s="170">
        <v>0</v>
      </c>
      <c r="BH140" s="170">
        <v>0</v>
      </c>
      <c r="BI140" s="170">
        <v>0</v>
      </c>
      <c r="BJ140" s="170">
        <v>0</v>
      </c>
      <c r="BK140" s="170">
        <v>0</v>
      </c>
      <c r="BL140" s="170">
        <v>0</v>
      </c>
      <c r="BM140" s="170">
        <v>0</v>
      </c>
      <c r="BN140" s="170">
        <v>0</v>
      </c>
      <c r="BO140" s="170">
        <v>0</v>
      </c>
      <c r="BP140" s="126"/>
      <c r="BQ140" s="174">
        <f t="shared" si="4"/>
        <v>33216.044187999607</v>
      </c>
    </row>
    <row r="141" spans="1:69">
      <c r="A141" s="169" t="s">
        <v>99</v>
      </c>
      <c r="B141" s="169" t="s">
        <v>25</v>
      </c>
      <c r="C141" s="169" t="s">
        <v>17</v>
      </c>
      <c r="D141" s="170">
        <v>1</v>
      </c>
      <c r="E141" s="169">
        <v>2039</v>
      </c>
      <c r="F141" s="171">
        <v>0</v>
      </c>
      <c r="G141" s="170">
        <v>0</v>
      </c>
      <c r="H141" s="170">
        <v>0</v>
      </c>
      <c r="I141" s="170">
        <v>0</v>
      </c>
      <c r="J141" s="170">
        <v>0</v>
      </c>
      <c r="K141" s="170">
        <v>6302.2780799994998</v>
      </c>
      <c r="L141" s="170">
        <v>0</v>
      </c>
      <c r="M141" s="170">
        <v>0</v>
      </c>
      <c r="N141" s="170">
        <v>0</v>
      </c>
      <c r="O141" s="170">
        <v>0</v>
      </c>
      <c r="P141" s="170">
        <v>0</v>
      </c>
      <c r="Q141" s="170">
        <v>0</v>
      </c>
      <c r="R141" s="170">
        <v>0</v>
      </c>
      <c r="S141" s="170">
        <v>0</v>
      </c>
      <c r="T141" s="170">
        <v>0</v>
      </c>
      <c r="U141" s="170">
        <v>11660.0616000017</v>
      </c>
      <c r="V141" s="170">
        <v>0</v>
      </c>
      <c r="W141" s="170">
        <v>243.90696000169899</v>
      </c>
      <c r="X141" s="170">
        <v>243.90518399929999</v>
      </c>
      <c r="Y141" s="170">
        <v>261.38712900074802</v>
      </c>
      <c r="Z141" s="170">
        <v>0</v>
      </c>
      <c r="AA141" s="170">
        <v>0</v>
      </c>
      <c r="AB141" s="170">
        <v>0</v>
      </c>
      <c r="AC141" s="170">
        <v>0</v>
      </c>
      <c r="AD141" s="170">
        <v>0</v>
      </c>
      <c r="AE141" s="170">
        <v>7641.9800000002297</v>
      </c>
      <c r="AF141" s="170">
        <v>7641.9800000002297</v>
      </c>
      <c r="AG141" s="170">
        <v>0</v>
      </c>
      <c r="AH141" s="170">
        <v>0</v>
      </c>
      <c r="AI141" s="170">
        <v>0</v>
      </c>
      <c r="AJ141" s="170">
        <v>0</v>
      </c>
      <c r="AK141" s="170">
        <v>0</v>
      </c>
      <c r="AL141" s="170">
        <v>0</v>
      </c>
      <c r="AM141" s="170">
        <v>0</v>
      </c>
      <c r="AN141" s="170">
        <v>0</v>
      </c>
      <c r="AO141" s="170">
        <v>0</v>
      </c>
      <c r="AP141" s="170">
        <v>0</v>
      </c>
      <c r="AQ141" s="170">
        <v>0</v>
      </c>
      <c r="AR141" s="170">
        <v>0</v>
      </c>
      <c r="AS141" s="170">
        <v>0</v>
      </c>
      <c r="AT141" s="170">
        <v>0</v>
      </c>
      <c r="AU141" s="170">
        <v>0</v>
      </c>
      <c r="AV141" s="170">
        <v>0</v>
      </c>
      <c r="AW141" s="170">
        <v>0</v>
      </c>
      <c r="AX141" s="170">
        <v>0</v>
      </c>
      <c r="AY141" s="170">
        <v>0</v>
      </c>
      <c r="AZ141" s="170">
        <v>0</v>
      </c>
      <c r="BA141" s="170">
        <v>0</v>
      </c>
      <c r="BB141" s="170">
        <v>0</v>
      </c>
      <c r="BC141" s="170">
        <v>0</v>
      </c>
      <c r="BD141" s="170">
        <v>0</v>
      </c>
      <c r="BE141" s="170">
        <v>0</v>
      </c>
      <c r="BF141" s="170">
        <v>0</v>
      </c>
      <c r="BG141" s="170">
        <v>0</v>
      </c>
      <c r="BH141" s="170">
        <v>0</v>
      </c>
      <c r="BI141" s="170">
        <v>0</v>
      </c>
      <c r="BJ141" s="170">
        <v>0</v>
      </c>
      <c r="BK141" s="170">
        <v>0</v>
      </c>
      <c r="BL141" s="170">
        <v>0</v>
      </c>
      <c r="BM141" s="170">
        <v>0</v>
      </c>
      <c r="BN141" s="170">
        <v>0</v>
      </c>
      <c r="BO141" s="170">
        <v>0</v>
      </c>
      <c r="BP141" s="126"/>
      <c r="BQ141" s="174">
        <f t="shared" si="4"/>
        <v>33995.498953003407</v>
      </c>
    </row>
    <row r="142" spans="1:69">
      <c r="A142" s="169" t="s">
        <v>99</v>
      </c>
      <c r="B142" s="169" t="s">
        <v>25</v>
      </c>
      <c r="C142" s="169" t="s">
        <v>17</v>
      </c>
      <c r="D142" s="170">
        <v>1</v>
      </c>
      <c r="E142" s="169">
        <v>2040</v>
      </c>
      <c r="F142" s="171">
        <v>0</v>
      </c>
      <c r="G142" s="170">
        <v>0</v>
      </c>
      <c r="H142" s="170">
        <v>0</v>
      </c>
      <c r="I142" s="170">
        <v>0</v>
      </c>
      <c r="J142" s="170">
        <v>0</v>
      </c>
      <c r="K142" s="170">
        <v>6445.79016854975</v>
      </c>
      <c r="L142" s="170">
        <v>0</v>
      </c>
      <c r="M142" s="170">
        <v>0</v>
      </c>
      <c r="N142" s="170">
        <v>0</v>
      </c>
      <c r="O142" s="170">
        <v>0</v>
      </c>
      <c r="P142" s="170">
        <v>0</v>
      </c>
      <c r="Q142" s="170">
        <v>0</v>
      </c>
      <c r="R142" s="170">
        <v>0</v>
      </c>
      <c r="S142" s="170">
        <v>0</v>
      </c>
      <c r="T142" s="170">
        <v>0</v>
      </c>
      <c r="U142" s="170">
        <v>11827.174684932699</v>
      </c>
      <c r="V142" s="170">
        <v>0</v>
      </c>
      <c r="W142" s="170">
        <v>250.713248875858</v>
      </c>
      <c r="X142" s="170">
        <v>250.675197711479</v>
      </c>
      <c r="Y142" s="170">
        <v>268.651056278699</v>
      </c>
      <c r="Z142" s="170">
        <v>0</v>
      </c>
      <c r="AA142" s="170">
        <v>0</v>
      </c>
      <c r="AB142" s="170">
        <v>0</v>
      </c>
      <c r="AC142" s="170">
        <v>0</v>
      </c>
      <c r="AD142" s="170">
        <v>0</v>
      </c>
      <c r="AE142" s="170">
        <v>7588.71419178009</v>
      </c>
      <c r="AF142" s="170">
        <v>7588.71419178009</v>
      </c>
      <c r="AG142" s="170">
        <v>0</v>
      </c>
      <c r="AH142" s="170">
        <v>0</v>
      </c>
      <c r="AI142" s="170">
        <v>0</v>
      </c>
      <c r="AJ142" s="170">
        <v>0</v>
      </c>
      <c r="AK142" s="170">
        <v>0</v>
      </c>
      <c r="AL142" s="170">
        <v>0</v>
      </c>
      <c r="AM142" s="170">
        <v>0</v>
      </c>
      <c r="AN142" s="170">
        <v>0</v>
      </c>
      <c r="AO142" s="170">
        <v>0</v>
      </c>
      <c r="AP142" s="170">
        <v>0</v>
      </c>
      <c r="AQ142" s="170">
        <v>0</v>
      </c>
      <c r="AR142" s="170">
        <v>0</v>
      </c>
      <c r="AS142" s="170">
        <v>0</v>
      </c>
      <c r="AT142" s="170">
        <v>0</v>
      </c>
      <c r="AU142" s="170">
        <v>0</v>
      </c>
      <c r="AV142" s="170">
        <v>0</v>
      </c>
      <c r="AW142" s="170">
        <v>0</v>
      </c>
      <c r="AX142" s="170">
        <v>0</v>
      </c>
      <c r="AY142" s="170">
        <v>0</v>
      </c>
      <c r="AZ142" s="170">
        <v>0</v>
      </c>
      <c r="BA142" s="170">
        <v>0</v>
      </c>
      <c r="BB142" s="170">
        <v>0</v>
      </c>
      <c r="BC142" s="170">
        <v>0</v>
      </c>
      <c r="BD142" s="170">
        <v>0</v>
      </c>
      <c r="BE142" s="170">
        <v>0</v>
      </c>
      <c r="BF142" s="170">
        <v>0</v>
      </c>
      <c r="BG142" s="170">
        <v>0</v>
      </c>
      <c r="BH142" s="170">
        <v>0</v>
      </c>
      <c r="BI142" s="170">
        <v>0</v>
      </c>
      <c r="BJ142" s="170">
        <v>0</v>
      </c>
      <c r="BK142" s="170">
        <v>0</v>
      </c>
      <c r="BL142" s="170">
        <v>0</v>
      </c>
      <c r="BM142" s="170">
        <v>0</v>
      </c>
      <c r="BN142" s="170">
        <v>0</v>
      </c>
      <c r="BO142" s="170">
        <v>0</v>
      </c>
      <c r="BP142" s="126"/>
      <c r="BQ142" s="174">
        <f t="shared" si="4"/>
        <v>34220.432739908669</v>
      </c>
    </row>
    <row r="143" spans="1:69">
      <c r="A143" s="169" t="s">
        <v>99</v>
      </c>
      <c r="B143" s="169" t="s">
        <v>25</v>
      </c>
      <c r="C143" s="169" t="s">
        <v>17</v>
      </c>
      <c r="D143" s="170">
        <v>1</v>
      </c>
      <c r="E143" s="169">
        <v>2041</v>
      </c>
      <c r="F143" s="171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6556.7966400003797</v>
      </c>
      <c r="L143" s="170">
        <v>0</v>
      </c>
      <c r="M143" s="170">
        <v>0</v>
      </c>
      <c r="N143" s="170">
        <v>0</v>
      </c>
      <c r="O143" s="170">
        <v>0</v>
      </c>
      <c r="P143" s="170">
        <v>0</v>
      </c>
      <c r="Q143" s="170">
        <v>0</v>
      </c>
      <c r="R143" s="170">
        <v>0</v>
      </c>
      <c r="S143" s="170">
        <v>0</v>
      </c>
      <c r="T143" s="170">
        <v>0</v>
      </c>
      <c r="U143" s="170">
        <v>11895.958800001599</v>
      </c>
      <c r="V143" s="170">
        <v>0</v>
      </c>
      <c r="W143" s="170">
        <v>256.279760001049</v>
      </c>
      <c r="X143" s="170">
        <v>256.25069279899901</v>
      </c>
      <c r="Y143" s="170">
        <v>274.616553000652</v>
      </c>
      <c r="Z143" s="170">
        <v>0</v>
      </c>
      <c r="AA143" s="170">
        <v>0</v>
      </c>
      <c r="AB143" s="170">
        <v>0</v>
      </c>
      <c r="AC143" s="170">
        <v>183.094751600602</v>
      </c>
      <c r="AD143" s="170">
        <v>0</v>
      </c>
      <c r="AE143" s="170">
        <v>7718.2000000009302</v>
      </c>
      <c r="AF143" s="170">
        <v>7718.2000000009302</v>
      </c>
      <c r="AG143" s="170">
        <v>0</v>
      </c>
      <c r="AH143" s="170">
        <v>0</v>
      </c>
      <c r="AI143" s="170">
        <v>0</v>
      </c>
      <c r="AJ143" s="170">
        <v>0</v>
      </c>
      <c r="AK143" s="170">
        <v>0</v>
      </c>
      <c r="AL143" s="170">
        <v>0</v>
      </c>
      <c r="AM143" s="170">
        <v>0</v>
      </c>
      <c r="AN143" s="170">
        <v>0</v>
      </c>
      <c r="AO143" s="170">
        <v>0</v>
      </c>
      <c r="AP143" s="170">
        <v>0</v>
      </c>
      <c r="AQ143" s="170">
        <v>0</v>
      </c>
      <c r="AR143" s="170">
        <v>0</v>
      </c>
      <c r="AS143" s="170">
        <v>0</v>
      </c>
      <c r="AT143" s="170">
        <v>0</v>
      </c>
      <c r="AU143" s="170">
        <v>0</v>
      </c>
      <c r="AV143" s="170">
        <v>0</v>
      </c>
      <c r="AW143" s="170">
        <v>0</v>
      </c>
      <c r="AX143" s="170">
        <v>0</v>
      </c>
      <c r="AY143" s="170">
        <v>0</v>
      </c>
      <c r="AZ143" s="170">
        <v>0</v>
      </c>
      <c r="BA143" s="170">
        <v>0</v>
      </c>
      <c r="BB143" s="170">
        <v>0</v>
      </c>
      <c r="BC143" s="170">
        <v>0</v>
      </c>
      <c r="BD143" s="170">
        <v>0</v>
      </c>
      <c r="BE143" s="170">
        <v>0</v>
      </c>
      <c r="BF143" s="170">
        <v>0</v>
      </c>
      <c r="BG143" s="170">
        <v>0</v>
      </c>
      <c r="BH143" s="170">
        <v>0</v>
      </c>
      <c r="BI143" s="170">
        <v>0</v>
      </c>
      <c r="BJ143" s="170">
        <v>0</v>
      </c>
      <c r="BK143" s="170">
        <v>0</v>
      </c>
      <c r="BL143" s="170">
        <v>0</v>
      </c>
      <c r="BM143" s="170">
        <v>0</v>
      </c>
      <c r="BN143" s="170">
        <v>0</v>
      </c>
      <c r="BO143" s="170">
        <v>0</v>
      </c>
      <c r="BP143" s="126"/>
      <c r="BQ143" s="174">
        <f t="shared" si="4"/>
        <v>34859.397197405138</v>
      </c>
    </row>
    <row r="144" spans="1:69">
      <c r="A144" s="169" t="s">
        <v>99</v>
      </c>
      <c r="B144" s="169" t="s">
        <v>25</v>
      </c>
      <c r="C144" s="169" t="s">
        <v>17</v>
      </c>
      <c r="D144" s="170">
        <v>1</v>
      </c>
      <c r="E144" s="169">
        <v>2042</v>
      </c>
      <c r="F144" s="171">
        <v>0</v>
      </c>
      <c r="G144" s="170">
        <v>0</v>
      </c>
      <c r="H144" s="170">
        <v>0</v>
      </c>
      <c r="I144" s="170">
        <v>0</v>
      </c>
      <c r="J144" s="170">
        <v>0</v>
      </c>
      <c r="K144" s="170">
        <v>6688.1318399991296</v>
      </c>
      <c r="L144" s="170">
        <v>0</v>
      </c>
      <c r="M144" s="170">
        <v>0</v>
      </c>
      <c r="N144" s="170">
        <v>0</v>
      </c>
      <c r="O144" s="170">
        <v>0</v>
      </c>
      <c r="P144" s="170">
        <v>0</v>
      </c>
      <c r="Q144" s="170">
        <v>0</v>
      </c>
      <c r="R144" s="170">
        <v>0</v>
      </c>
      <c r="S144" s="170">
        <v>0</v>
      </c>
      <c r="T144" s="170">
        <v>0</v>
      </c>
      <c r="U144" s="170">
        <v>12030.757200001201</v>
      </c>
      <c r="V144" s="170">
        <v>0</v>
      </c>
      <c r="W144" s="170">
        <v>262.66152000010101</v>
      </c>
      <c r="X144" s="170">
        <v>262.66134239840102</v>
      </c>
      <c r="Y144" s="170">
        <v>281.485677001299</v>
      </c>
      <c r="Z144" s="170">
        <v>0</v>
      </c>
      <c r="AA144" s="170">
        <v>0</v>
      </c>
      <c r="AB144" s="170">
        <v>0</v>
      </c>
      <c r="AC144" s="170">
        <v>187.676387601599</v>
      </c>
      <c r="AD144" s="170">
        <v>0</v>
      </c>
      <c r="AE144" s="170">
        <v>7643.45999999999</v>
      </c>
      <c r="AF144" s="170">
        <v>7643.45999999999</v>
      </c>
      <c r="AG144" s="170">
        <v>0</v>
      </c>
      <c r="AH144" s="170">
        <v>0</v>
      </c>
      <c r="AI144" s="170">
        <v>0</v>
      </c>
      <c r="AJ144" s="170">
        <v>0</v>
      </c>
      <c r="AK144" s="170">
        <v>0</v>
      </c>
      <c r="AL144" s="170">
        <v>0</v>
      </c>
      <c r="AM144" s="170">
        <v>0</v>
      </c>
      <c r="AN144" s="170">
        <v>0</v>
      </c>
      <c r="AO144" s="170">
        <v>0</v>
      </c>
      <c r="AP144" s="170">
        <v>0</v>
      </c>
      <c r="AQ144" s="170">
        <v>0</v>
      </c>
      <c r="AR144" s="170">
        <v>0</v>
      </c>
      <c r="AS144" s="170">
        <v>0</v>
      </c>
      <c r="AT144" s="170">
        <v>0</v>
      </c>
      <c r="AU144" s="170">
        <v>0</v>
      </c>
      <c r="AV144" s="170">
        <v>0</v>
      </c>
      <c r="AW144" s="170">
        <v>0</v>
      </c>
      <c r="AX144" s="170">
        <v>0</v>
      </c>
      <c r="AY144" s="170">
        <v>0</v>
      </c>
      <c r="AZ144" s="170">
        <v>0</v>
      </c>
      <c r="BA144" s="170">
        <v>0</v>
      </c>
      <c r="BB144" s="170">
        <v>0</v>
      </c>
      <c r="BC144" s="170">
        <v>0</v>
      </c>
      <c r="BD144" s="170">
        <v>0</v>
      </c>
      <c r="BE144" s="170">
        <v>0</v>
      </c>
      <c r="BF144" s="170">
        <v>0</v>
      </c>
      <c r="BG144" s="170">
        <v>0</v>
      </c>
      <c r="BH144" s="170">
        <v>0</v>
      </c>
      <c r="BI144" s="170">
        <v>0</v>
      </c>
      <c r="BJ144" s="170">
        <v>0</v>
      </c>
      <c r="BK144" s="170">
        <v>0</v>
      </c>
      <c r="BL144" s="170">
        <v>0</v>
      </c>
      <c r="BM144" s="170">
        <v>0</v>
      </c>
      <c r="BN144" s="170">
        <v>0</v>
      </c>
      <c r="BO144" s="170">
        <v>0</v>
      </c>
      <c r="BP144" s="126"/>
      <c r="BQ144" s="174">
        <f t="shared" si="4"/>
        <v>35000.293967001708</v>
      </c>
    </row>
    <row r="145" spans="1:69">
      <c r="A145" s="169" t="s">
        <v>99</v>
      </c>
      <c r="B145" s="169" t="s">
        <v>25</v>
      </c>
      <c r="C145" s="169" t="s">
        <v>17</v>
      </c>
      <c r="D145" s="170">
        <v>1</v>
      </c>
      <c r="E145" s="169">
        <v>2043</v>
      </c>
      <c r="F145" s="171">
        <v>0</v>
      </c>
      <c r="G145" s="170">
        <v>0</v>
      </c>
      <c r="H145" s="170">
        <v>0</v>
      </c>
      <c r="I145" s="170">
        <v>0</v>
      </c>
      <c r="J145" s="170">
        <v>0</v>
      </c>
      <c r="K145" s="170">
        <v>6822.1843200015901</v>
      </c>
      <c r="L145" s="170">
        <v>0</v>
      </c>
      <c r="M145" s="170">
        <v>0</v>
      </c>
      <c r="N145" s="170">
        <v>0</v>
      </c>
      <c r="O145" s="170">
        <v>0</v>
      </c>
      <c r="P145" s="170">
        <v>0</v>
      </c>
      <c r="Q145" s="170">
        <v>0</v>
      </c>
      <c r="R145" s="170">
        <v>0</v>
      </c>
      <c r="S145" s="170">
        <v>0</v>
      </c>
      <c r="T145" s="170">
        <v>0</v>
      </c>
      <c r="U145" s="170">
        <v>12131.8560000016</v>
      </c>
      <c r="V145" s="170">
        <v>0</v>
      </c>
      <c r="W145" s="170">
        <v>269.23864000034899</v>
      </c>
      <c r="X145" s="170">
        <v>269.22224160154798</v>
      </c>
      <c r="Y145" s="170">
        <v>288.52440900119802</v>
      </c>
      <c r="Z145" s="170">
        <v>0</v>
      </c>
      <c r="AA145" s="170">
        <v>0</v>
      </c>
      <c r="AB145" s="170">
        <v>0</v>
      </c>
      <c r="AC145" s="170">
        <v>192.36582680155001</v>
      </c>
      <c r="AD145" s="170">
        <v>0</v>
      </c>
      <c r="AE145" s="170">
        <v>7795.9000000013002</v>
      </c>
      <c r="AF145" s="170">
        <v>7795.9000000013002</v>
      </c>
      <c r="AG145" s="170">
        <v>0</v>
      </c>
      <c r="AH145" s="170">
        <v>0</v>
      </c>
      <c r="AI145" s="170">
        <v>0</v>
      </c>
      <c r="AJ145" s="170">
        <v>0</v>
      </c>
      <c r="AK145" s="170">
        <v>0</v>
      </c>
      <c r="AL145" s="170">
        <v>0</v>
      </c>
      <c r="AM145" s="170">
        <v>0</v>
      </c>
      <c r="AN145" s="170">
        <v>0</v>
      </c>
      <c r="AO145" s="170">
        <v>0</v>
      </c>
      <c r="AP145" s="170">
        <v>0</v>
      </c>
      <c r="AQ145" s="170">
        <v>0</v>
      </c>
      <c r="AR145" s="170">
        <v>0</v>
      </c>
      <c r="AS145" s="170">
        <v>0</v>
      </c>
      <c r="AT145" s="170">
        <v>0</v>
      </c>
      <c r="AU145" s="170">
        <v>0</v>
      </c>
      <c r="AV145" s="170">
        <v>0</v>
      </c>
      <c r="AW145" s="170">
        <v>0</v>
      </c>
      <c r="AX145" s="170">
        <v>0</v>
      </c>
      <c r="AY145" s="170">
        <v>0</v>
      </c>
      <c r="AZ145" s="170">
        <v>0</v>
      </c>
      <c r="BA145" s="170">
        <v>0</v>
      </c>
      <c r="BB145" s="170">
        <v>0</v>
      </c>
      <c r="BC145" s="170">
        <v>0</v>
      </c>
      <c r="BD145" s="170">
        <v>0</v>
      </c>
      <c r="BE145" s="170">
        <v>0</v>
      </c>
      <c r="BF145" s="170">
        <v>0</v>
      </c>
      <c r="BG145" s="170">
        <v>0</v>
      </c>
      <c r="BH145" s="170">
        <v>0</v>
      </c>
      <c r="BI145" s="170">
        <v>0</v>
      </c>
      <c r="BJ145" s="170">
        <v>0</v>
      </c>
      <c r="BK145" s="170">
        <v>0</v>
      </c>
      <c r="BL145" s="170">
        <v>0</v>
      </c>
      <c r="BM145" s="170">
        <v>0</v>
      </c>
      <c r="BN145" s="170">
        <v>0</v>
      </c>
      <c r="BO145" s="170">
        <v>0</v>
      </c>
      <c r="BP145" s="126"/>
      <c r="BQ145" s="174">
        <f t="shared" si="4"/>
        <v>35565.191437410438</v>
      </c>
    </row>
    <row r="146" spans="1:69">
      <c r="A146" s="169" t="s">
        <v>99</v>
      </c>
      <c r="B146" s="169" t="s">
        <v>25</v>
      </c>
      <c r="C146" s="169" t="s">
        <v>17</v>
      </c>
      <c r="D146" s="170">
        <v>1</v>
      </c>
      <c r="E146" s="169">
        <v>2044</v>
      </c>
      <c r="F146" s="171">
        <v>0</v>
      </c>
      <c r="G146" s="170">
        <v>0</v>
      </c>
      <c r="H146" s="170">
        <v>0</v>
      </c>
      <c r="I146" s="170">
        <v>0</v>
      </c>
      <c r="J146" s="170">
        <v>0</v>
      </c>
      <c r="K146" s="170">
        <v>6977.1114660815001</v>
      </c>
      <c r="L146" s="170">
        <v>0</v>
      </c>
      <c r="M146" s="170">
        <v>0</v>
      </c>
      <c r="N146" s="170">
        <v>0</v>
      </c>
      <c r="O146" s="170">
        <v>0</v>
      </c>
      <c r="P146" s="170">
        <v>0</v>
      </c>
      <c r="Q146" s="170">
        <v>0</v>
      </c>
      <c r="R146" s="170">
        <v>0</v>
      </c>
      <c r="S146" s="170">
        <v>0</v>
      </c>
      <c r="T146" s="170">
        <v>0</v>
      </c>
      <c r="U146" s="170">
        <v>12300.2616723299</v>
      </c>
      <c r="V146" s="170">
        <v>0</v>
      </c>
      <c r="W146" s="170">
        <v>276.73466564543799</v>
      </c>
      <c r="X146" s="170">
        <v>276.71448249858003</v>
      </c>
      <c r="Y146" s="170">
        <v>296.542975709941</v>
      </c>
      <c r="Z146" s="170">
        <v>0</v>
      </c>
      <c r="AA146" s="170">
        <v>0</v>
      </c>
      <c r="AB146" s="170">
        <v>0</v>
      </c>
      <c r="AC146" s="170">
        <v>197.71225020438101</v>
      </c>
      <c r="AD146" s="170">
        <v>0</v>
      </c>
      <c r="AE146" s="170">
        <v>7740.8298082199199</v>
      </c>
      <c r="AF146" s="170">
        <v>7740.8298082199199</v>
      </c>
      <c r="AG146" s="170">
        <v>0</v>
      </c>
      <c r="AH146" s="170">
        <v>0</v>
      </c>
      <c r="AI146" s="170">
        <v>0</v>
      </c>
      <c r="AJ146" s="170">
        <v>0</v>
      </c>
      <c r="AK146" s="170">
        <v>0</v>
      </c>
      <c r="AL146" s="170">
        <v>0</v>
      </c>
      <c r="AM146" s="170">
        <v>0</v>
      </c>
      <c r="AN146" s="170">
        <v>0</v>
      </c>
      <c r="AO146" s="170">
        <v>0</v>
      </c>
      <c r="AP146" s="170">
        <v>0</v>
      </c>
      <c r="AQ146" s="170">
        <v>0</v>
      </c>
      <c r="AR146" s="170">
        <v>0</v>
      </c>
      <c r="AS146" s="170">
        <v>0</v>
      </c>
      <c r="AT146" s="170">
        <v>0</v>
      </c>
      <c r="AU146" s="170">
        <v>0</v>
      </c>
      <c r="AV146" s="170">
        <v>0</v>
      </c>
      <c r="AW146" s="170">
        <v>0</v>
      </c>
      <c r="AX146" s="170">
        <v>0</v>
      </c>
      <c r="AY146" s="170">
        <v>0</v>
      </c>
      <c r="AZ146" s="170">
        <v>0</v>
      </c>
      <c r="BA146" s="170">
        <v>0</v>
      </c>
      <c r="BB146" s="170">
        <v>0</v>
      </c>
      <c r="BC146" s="170">
        <v>0</v>
      </c>
      <c r="BD146" s="170">
        <v>0</v>
      </c>
      <c r="BE146" s="170">
        <v>0</v>
      </c>
      <c r="BF146" s="170">
        <v>0</v>
      </c>
      <c r="BG146" s="170">
        <v>0</v>
      </c>
      <c r="BH146" s="170">
        <v>0</v>
      </c>
      <c r="BI146" s="170">
        <v>0</v>
      </c>
      <c r="BJ146" s="170">
        <v>0</v>
      </c>
      <c r="BK146" s="170">
        <v>0</v>
      </c>
      <c r="BL146" s="170">
        <v>0</v>
      </c>
      <c r="BM146" s="170">
        <v>0</v>
      </c>
      <c r="BN146" s="170">
        <v>0</v>
      </c>
      <c r="BO146" s="170">
        <v>0</v>
      </c>
      <c r="BP146" s="126"/>
      <c r="BQ146" s="174">
        <f t="shared" si="4"/>
        <v>35806.737128909583</v>
      </c>
    </row>
    <row r="147" spans="1:69">
      <c r="A147" s="169" t="s">
        <v>99</v>
      </c>
      <c r="B147" s="169" t="s">
        <v>25</v>
      </c>
      <c r="C147" s="169" t="s">
        <v>17</v>
      </c>
      <c r="D147" s="170">
        <v>1</v>
      </c>
      <c r="E147" s="169">
        <v>2045</v>
      </c>
      <c r="F147" s="171">
        <v>0</v>
      </c>
      <c r="G147" s="170">
        <v>0</v>
      </c>
      <c r="H147" s="170">
        <v>0</v>
      </c>
      <c r="I147" s="170">
        <v>0</v>
      </c>
      <c r="J147" s="170">
        <v>0</v>
      </c>
      <c r="K147" s="170">
        <v>7097.5353599984101</v>
      </c>
      <c r="L147" s="170">
        <v>0</v>
      </c>
      <c r="M147" s="170">
        <v>0</v>
      </c>
      <c r="N147" s="170">
        <v>0</v>
      </c>
      <c r="O147" s="170">
        <v>0</v>
      </c>
      <c r="P147" s="170">
        <v>0</v>
      </c>
      <c r="Q147" s="170">
        <v>0</v>
      </c>
      <c r="R147" s="170">
        <v>0</v>
      </c>
      <c r="S147" s="170">
        <v>191.341800000349</v>
      </c>
      <c r="T147" s="170">
        <v>0</v>
      </c>
      <c r="U147" s="170">
        <v>12401.452800000599</v>
      </c>
      <c r="V147" s="170">
        <v>0</v>
      </c>
      <c r="W147" s="170">
        <v>282.88128000019998</v>
      </c>
      <c r="X147" s="170">
        <v>282.84487199845</v>
      </c>
      <c r="Y147" s="170">
        <v>303.13189799819799</v>
      </c>
      <c r="Z147" s="170">
        <v>0</v>
      </c>
      <c r="AA147" s="170">
        <v>0</v>
      </c>
      <c r="AB147" s="170">
        <v>0</v>
      </c>
      <c r="AC147" s="170">
        <v>202.10404920159999</v>
      </c>
      <c r="AD147" s="170">
        <v>0</v>
      </c>
      <c r="AE147" s="170">
        <v>7873.6000000018103</v>
      </c>
      <c r="AF147" s="170">
        <v>7873.6000000018103</v>
      </c>
      <c r="AG147" s="170">
        <v>0</v>
      </c>
      <c r="AH147" s="170">
        <v>0</v>
      </c>
      <c r="AI147" s="170">
        <v>0</v>
      </c>
      <c r="AJ147" s="170">
        <v>0</v>
      </c>
      <c r="AK147" s="170">
        <v>0</v>
      </c>
      <c r="AL147" s="170">
        <v>0</v>
      </c>
      <c r="AM147" s="170">
        <v>0</v>
      </c>
      <c r="AN147" s="170">
        <v>0</v>
      </c>
      <c r="AO147" s="170">
        <v>0</v>
      </c>
      <c r="AP147" s="170">
        <v>0</v>
      </c>
      <c r="AQ147" s="170">
        <v>0</v>
      </c>
      <c r="AR147" s="170">
        <v>0</v>
      </c>
      <c r="AS147" s="170">
        <v>0</v>
      </c>
      <c r="AT147" s="170">
        <v>0</v>
      </c>
      <c r="AU147" s="170">
        <v>0</v>
      </c>
      <c r="AV147" s="170">
        <v>0</v>
      </c>
      <c r="AW147" s="170">
        <v>0</v>
      </c>
      <c r="AX147" s="170">
        <v>0</v>
      </c>
      <c r="AY147" s="170">
        <v>0</v>
      </c>
      <c r="AZ147" s="170">
        <v>0</v>
      </c>
      <c r="BA147" s="170">
        <v>0</v>
      </c>
      <c r="BB147" s="170">
        <v>0</v>
      </c>
      <c r="BC147" s="170">
        <v>0</v>
      </c>
      <c r="BD147" s="170">
        <v>0</v>
      </c>
      <c r="BE147" s="170">
        <v>0</v>
      </c>
      <c r="BF147" s="170">
        <v>0</v>
      </c>
      <c r="BG147" s="170">
        <v>0</v>
      </c>
      <c r="BH147" s="170">
        <v>0</v>
      </c>
      <c r="BI147" s="170">
        <v>0</v>
      </c>
      <c r="BJ147" s="170">
        <v>0</v>
      </c>
      <c r="BK147" s="170">
        <v>0</v>
      </c>
      <c r="BL147" s="170">
        <v>0</v>
      </c>
      <c r="BM147" s="170">
        <v>0</v>
      </c>
      <c r="BN147" s="170">
        <v>0</v>
      </c>
      <c r="BO147" s="170">
        <v>0</v>
      </c>
      <c r="BP147" s="126"/>
      <c r="BQ147" s="174">
        <f t="shared" si="4"/>
        <v>36508.492059201431</v>
      </c>
    </row>
    <row r="148" spans="1:69">
      <c r="A148" s="169" t="s">
        <v>99</v>
      </c>
      <c r="B148" s="169" t="s">
        <v>25</v>
      </c>
      <c r="C148" s="169" t="s">
        <v>17</v>
      </c>
      <c r="D148" s="170">
        <v>1</v>
      </c>
      <c r="E148" s="169">
        <v>2046</v>
      </c>
      <c r="F148" s="171">
        <v>0</v>
      </c>
      <c r="G148" s="170">
        <v>0</v>
      </c>
      <c r="H148" s="170">
        <v>0</v>
      </c>
      <c r="I148" s="170">
        <v>0</v>
      </c>
      <c r="J148" s="170">
        <v>0</v>
      </c>
      <c r="K148" s="170">
        <v>7239.7396800011602</v>
      </c>
      <c r="L148" s="170">
        <v>0</v>
      </c>
      <c r="M148" s="170">
        <v>0</v>
      </c>
      <c r="N148" s="170">
        <v>0</v>
      </c>
      <c r="O148" s="170">
        <v>0</v>
      </c>
      <c r="P148" s="170">
        <v>0</v>
      </c>
      <c r="Q148" s="170">
        <v>0</v>
      </c>
      <c r="R148" s="170">
        <v>0</v>
      </c>
      <c r="S148" s="170">
        <v>195.167599998301</v>
      </c>
      <c r="T148" s="170">
        <v>0</v>
      </c>
      <c r="U148" s="170">
        <v>12502.551600001099</v>
      </c>
      <c r="V148" s="170">
        <v>0</v>
      </c>
      <c r="W148" s="170">
        <v>289.94679999980002</v>
      </c>
      <c r="X148" s="170">
        <v>289.9316447983</v>
      </c>
      <c r="Y148" s="170">
        <v>310.70065499894901</v>
      </c>
      <c r="Z148" s="170">
        <v>0</v>
      </c>
      <c r="AA148" s="170">
        <v>0</v>
      </c>
      <c r="AB148" s="170">
        <v>0</v>
      </c>
      <c r="AC148" s="170">
        <v>207.161816000702</v>
      </c>
      <c r="AD148" s="170">
        <v>0</v>
      </c>
      <c r="AE148" s="170">
        <v>7797.3800000010997</v>
      </c>
      <c r="AF148" s="170">
        <v>7797.3800000010997</v>
      </c>
      <c r="AG148" s="170">
        <v>0</v>
      </c>
      <c r="AH148" s="170">
        <v>0</v>
      </c>
      <c r="AI148" s="170">
        <v>0</v>
      </c>
      <c r="AJ148" s="170">
        <v>0</v>
      </c>
      <c r="AK148" s="170">
        <v>0</v>
      </c>
      <c r="AL148" s="170">
        <v>0</v>
      </c>
      <c r="AM148" s="170">
        <v>0</v>
      </c>
      <c r="AN148" s="170">
        <v>0</v>
      </c>
      <c r="AO148" s="170">
        <v>0</v>
      </c>
      <c r="AP148" s="170">
        <v>0</v>
      </c>
      <c r="AQ148" s="170">
        <v>0</v>
      </c>
      <c r="AR148" s="170">
        <v>0</v>
      </c>
      <c r="AS148" s="170">
        <v>0</v>
      </c>
      <c r="AT148" s="170">
        <v>0</v>
      </c>
      <c r="AU148" s="170">
        <v>0</v>
      </c>
      <c r="AV148" s="170">
        <v>0</v>
      </c>
      <c r="AW148" s="170">
        <v>0</v>
      </c>
      <c r="AX148" s="170">
        <v>0</v>
      </c>
      <c r="AY148" s="170">
        <v>0</v>
      </c>
      <c r="AZ148" s="170">
        <v>0</v>
      </c>
      <c r="BA148" s="170">
        <v>0</v>
      </c>
      <c r="BB148" s="170">
        <v>0</v>
      </c>
      <c r="BC148" s="170">
        <v>0</v>
      </c>
      <c r="BD148" s="170">
        <v>0</v>
      </c>
      <c r="BE148" s="170">
        <v>0</v>
      </c>
      <c r="BF148" s="170">
        <v>0</v>
      </c>
      <c r="BG148" s="170">
        <v>0</v>
      </c>
      <c r="BH148" s="170">
        <v>0</v>
      </c>
      <c r="BI148" s="170">
        <v>0</v>
      </c>
      <c r="BJ148" s="170">
        <v>0</v>
      </c>
      <c r="BK148" s="170">
        <v>0</v>
      </c>
      <c r="BL148" s="170">
        <v>0</v>
      </c>
      <c r="BM148" s="170">
        <v>0</v>
      </c>
      <c r="BN148" s="170">
        <v>0</v>
      </c>
      <c r="BO148" s="170">
        <v>0</v>
      </c>
      <c r="BP148" s="126"/>
      <c r="BQ148" s="174">
        <f t="shared" si="4"/>
        <v>36629.959795800511</v>
      </c>
    </row>
    <row r="149" spans="1:69">
      <c r="A149" s="169" t="s">
        <v>99</v>
      </c>
      <c r="B149" s="169" t="s">
        <v>25</v>
      </c>
      <c r="C149" s="169" t="s">
        <v>17</v>
      </c>
      <c r="D149" s="170">
        <v>1</v>
      </c>
      <c r="E149" s="169">
        <v>2047</v>
      </c>
      <c r="F149" s="171">
        <v>0</v>
      </c>
      <c r="G149" s="170">
        <v>0</v>
      </c>
      <c r="H149" s="170">
        <v>0</v>
      </c>
      <c r="I149" s="170">
        <v>0</v>
      </c>
      <c r="J149" s="170">
        <v>0</v>
      </c>
      <c r="K149" s="170">
        <v>7383.7555199992303</v>
      </c>
      <c r="L149" s="170">
        <v>0</v>
      </c>
      <c r="M149" s="170">
        <v>0</v>
      </c>
      <c r="N149" s="170">
        <v>0</v>
      </c>
      <c r="O149" s="170">
        <v>0</v>
      </c>
      <c r="P149" s="170">
        <v>0</v>
      </c>
      <c r="Q149" s="170">
        <v>0</v>
      </c>
      <c r="R149" s="170">
        <v>0</v>
      </c>
      <c r="S149" s="170">
        <v>199.07480000039899</v>
      </c>
      <c r="T149" s="170">
        <v>0</v>
      </c>
      <c r="U149" s="170">
        <v>12637.350000000501</v>
      </c>
      <c r="V149" s="170">
        <v>0</v>
      </c>
      <c r="W149" s="170">
        <v>297.20768000060002</v>
      </c>
      <c r="X149" s="170">
        <v>297.168667198251</v>
      </c>
      <c r="Y149" s="170">
        <v>318.460220998399</v>
      </c>
      <c r="Z149" s="170">
        <v>0</v>
      </c>
      <c r="AA149" s="170">
        <v>0</v>
      </c>
      <c r="AB149" s="170">
        <v>0</v>
      </c>
      <c r="AC149" s="170">
        <v>212.336369601401</v>
      </c>
      <c r="AD149" s="170">
        <v>0</v>
      </c>
      <c r="AE149" s="170">
        <v>7952.0399999984902</v>
      </c>
      <c r="AF149" s="170">
        <v>7952.0399999984902</v>
      </c>
      <c r="AG149" s="170">
        <v>0</v>
      </c>
      <c r="AH149" s="170">
        <v>0</v>
      </c>
      <c r="AI149" s="170">
        <v>0</v>
      </c>
      <c r="AJ149" s="170">
        <v>0</v>
      </c>
      <c r="AK149" s="170">
        <v>0</v>
      </c>
      <c r="AL149" s="170">
        <v>0</v>
      </c>
      <c r="AM149" s="170">
        <v>0</v>
      </c>
      <c r="AN149" s="170">
        <v>0</v>
      </c>
      <c r="AO149" s="170">
        <v>0</v>
      </c>
      <c r="AP149" s="170">
        <v>0</v>
      </c>
      <c r="AQ149" s="170">
        <v>0</v>
      </c>
      <c r="AR149" s="170">
        <v>0</v>
      </c>
      <c r="AS149" s="170">
        <v>0</v>
      </c>
      <c r="AT149" s="170">
        <v>0</v>
      </c>
      <c r="AU149" s="170">
        <v>0</v>
      </c>
      <c r="AV149" s="170">
        <v>0</v>
      </c>
      <c r="AW149" s="170">
        <v>0</v>
      </c>
      <c r="AX149" s="170">
        <v>0</v>
      </c>
      <c r="AY149" s="170">
        <v>0</v>
      </c>
      <c r="AZ149" s="170">
        <v>0</v>
      </c>
      <c r="BA149" s="170">
        <v>0</v>
      </c>
      <c r="BB149" s="170">
        <v>0</v>
      </c>
      <c r="BC149" s="170">
        <v>0</v>
      </c>
      <c r="BD149" s="170">
        <v>0</v>
      </c>
      <c r="BE149" s="170">
        <v>0</v>
      </c>
      <c r="BF149" s="170">
        <v>0</v>
      </c>
      <c r="BG149" s="170">
        <v>0</v>
      </c>
      <c r="BH149" s="170">
        <v>0</v>
      </c>
      <c r="BI149" s="170">
        <v>0</v>
      </c>
      <c r="BJ149" s="170">
        <v>0</v>
      </c>
      <c r="BK149" s="170">
        <v>0</v>
      </c>
      <c r="BL149" s="170">
        <v>0</v>
      </c>
      <c r="BM149" s="170">
        <v>0</v>
      </c>
      <c r="BN149" s="170">
        <v>0</v>
      </c>
      <c r="BO149" s="170">
        <v>0</v>
      </c>
      <c r="BP149" s="126"/>
      <c r="BQ149" s="174">
        <f t="shared" si="4"/>
        <v>37249.433257795761</v>
      </c>
    </row>
    <row r="150" spans="1:69">
      <c r="A150" s="169" t="s">
        <v>99</v>
      </c>
      <c r="B150" s="169" t="s">
        <v>25</v>
      </c>
      <c r="C150" s="169" t="s">
        <v>17</v>
      </c>
      <c r="D150" s="170">
        <v>1</v>
      </c>
      <c r="E150" s="169">
        <v>2048</v>
      </c>
      <c r="F150" s="171">
        <v>0</v>
      </c>
      <c r="G150" s="170">
        <v>0</v>
      </c>
      <c r="H150" s="170">
        <v>0</v>
      </c>
      <c r="I150" s="170">
        <v>0</v>
      </c>
      <c r="J150" s="170">
        <v>0</v>
      </c>
      <c r="K150" s="170">
        <v>7552.0283572588496</v>
      </c>
      <c r="L150" s="170">
        <v>0</v>
      </c>
      <c r="M150" s="170">
        <v>0</v>
      </c>
      <c r="N150" s="170">
        <v>0</v>
      </c>
      <c r="O150" s="170">
        <v>0</v>
      </c>
      <c r="P150" s="170">
        <v>0</v>
      </c>
      <c r="Q150" s="170">
        <v>0</v>
      </c>
      <c r="R150" s="170">
        <v>0</v>
      </c>
      <c r="S150" s="170">
        <v>203.61231780852</v>
      </c>
      <c r="T150" s="170">
        <v>0</v>
      </c>
      <c r="U150" s="170">
        <v>12807.1405873971</v>
      </c>
      <c r="V150" s="170">
        <v>0</v>
      </c>
      <c r="W150" s="170">
        <v>305.46596646450098</v>
      </c>
      <c r="X150" s="170">
        <v>305.44055944721998</v>
      </c>
      <c r="Y150" s="170">
        <v>327.32613069006101</v>
      </c>
      <c r="Z150" s="170">
        <v>0</v>
      </c>
      <c r="AA150" s="170">
        <v>0</v>
      </c>
      <c r="AB150" s="170">
        <v>0</v>
      </c>
      <c r="AC150" s="170">
        <v>218.24196672827901</v>
      </c>
      <c r="AD150" s="170">
        <v>0</v>
      </c>
      <c r="AE150" s="170">
        <v>7896.6555616454598</v>
      </c>
      <c r="AF150" s="170">
        <v>7896.6555616454598</v>
      </c>
      <c r="AG150" s="170">
        <v>0</v>
      </c>
      <c r="AH150" s="170">
        <v>0</v>
      </c>
      <c r="AI150" s="170">
        <v>0</v>
      </c>
      <c r="AJ150" s="170">
        <v>0</v>
      </c>
      <c r="AK150" s="170">
        <v>0</v>
      </c>
      <c r="AL150" s="170">
        <v>0</v>
      </c>
      <c r="AM150" s="170">
        <v>0</v>
      </c>
      <c r="AN150" s="170">
        <v>0</v>
      </c>
      <c r="AO150" s="170">
        <v>0</v>
      </c>
      <c r="AP150" s="170">
        <v>0</v>
      </c>
      <c r="AQ150" s="170">
        <v>0</v>
      </c>
      <c r="AR150" s="170">
        <v>0</v>
      </c>
      <c r="AS150" s="170">
        <v>0</v>
      </c>
      <c r="AT150" s="170">
        <v>0</v>
      </c>
      <c r="AU150" s="170">
        <v>0</v>
      </c>
      <c r="AV150" s="170">
        <v>0</v>
      </c>
      <c r="AW150" s="170">
        <v>0</v>
      </c>
      <c r="AX150" s="170">
        <v>0</v>
      </c>
      <c r="AY150" s="170">
        <v>0</v>
      </c>
      <c r="AZ150" s="170">
        <v>0</v>
      </c>
      <c r="BA150" s="170">
        <v>0</v>
      </c>
      <c r="BB150" s="170">
        <v>0</v>
      </c>
      <c r="BC150" s="170">
        <v>0</v>
      </c>
      <c r="BD150" s="170">
        <v>0</v>
      </c>
      <c r="BE150" s="170">
        <v>0</v>
      </c>
      <c r="BF150" s="170">
        <v>0</v>
      </c>
      <c r="BG150" s="170">
        <v>0</v>
      </c>
      <c r="BH150" s="170">
        <v>0</v>
      </c>
      <c r="BI150" s="170">
        <v>0</v>
      </c>
      <c r="BJ150" s="170">
        <v>0</v>
      </c>
      <c r="BK150" s="170">
        <v>0</v>
      </c>
      <c r="BL150" s="170">
        <v>0</v>
      </c>
      <c r="BM150" s="170">
        <v>0</v>
      </c>
      <c r="BN150" s="170">
        <v>0</v>
      </c>
      <c r="BO150" s="170">
        <v>0</v>
      </c>
      <c r="BP150" s="126"/>
      <c r="BQ150" s="174">
        <f t="shared" si="4"/>
        <v>37512.567009085447</v>
      </c>
    </row>
    <row r="151" spans="1:69">
      <c r="A151" s="169" t="s">
        <v>99</v>
      </c>
      <c r="B151" s="169" t="s">
        <v>25</v>
      </c>
      <c r="C151" s="169" t="s">
        <v>17</v>
      </c>
      <c r="D151" s="170">
        <v>1</v>
      </c>
      <c r="E151" s="169">
        <v>2049</v>
      </c>
      <c r="F151" s="171">
        <v>0</v>
      </c>
      <c r="G151" s="170">
        <v>0</v>
      </c>
      <c r="H151" s="170">
        <v>0</v>
      </c>
      <c r="I151" s="170">
        <v>0</v>
      </c>
      <c r="J151" s="170">
        <v>0</v>
      </c>
      <c r="K151" s="170">
        <v>7682.6563199992297</v>
      </c>
      <c r="L151" s="170">
        <v>0</v>
      </c>
      <c r="M151" s="170">
        <v>0</v>
      </c>
      <c r="N151" s="170">
        <v>0</v>
      </c>
      <c r="O151" s="170">
        <v>0</v>
      </c>
      <c r="P151" s="170">
        <v>0</v>
      </c>
      <c r="Q151" s="170">
        <v>0</v>
      </c>
      <c r="R151" s="170">
        <v>0</v>
      </c>
      <c r="S151" s="170">
        <v>203.0560000003</v>
      </c>
      <c r="T151" s="170">
        <v>0</v>
      </c>
      <c r="U151" s="170">
        <v>12772.1483999999</v>
      </c>
      <c r="V151" s="170">
        <v>0</v>
      </c>
      <c r="W151" s="170">
        <v>304.63135999875101</v>
      </c>
      <c r="X151" s="170">
        <v>304.60602239955</v>
      </c>
      <c r="Y151" s="170">
        <v>0</v>
      </c>
      <c r="Z151" s="170">
        <v>0</v>
      </c>
      <c r="AA151" s="170">
        <v>0</v>
      </c>
      <c r="AB151" s="170">
        <v>0</v>
      </c>
      <c r="AC151" s="170">
        <v>217.64567720169899</v>
      </c>
      <c r="AD151" s="170">
        <v>0</v>
      </c>
      <c r="AE151" s="170">
        <v>7875.0800000016197</v>
      </c>
      <c r="AF151" s="170">
        <v>7875.0800000016197</v>
      </c>
      <c r="AG151" s="170">
        <v>0</v>
      </c>
      <c r="AH151" s="170">
        <v>0</v>
      </c>
      <c r="AI151" s="170">
        <v>0</v>
      </c>
      <c r="AJ151" s="170">
        <v>0</v>
      </c>
      <c r="AK151" s="170">
        <v>0</v>
      </c>
      <c r="AL151" s="170">
        <v>0</v>
      </c>
      <c r="AM151" s="170">
        <v>0</v>
      </c>
      <c r="AN151" s="170">
        <v>0</v>
      </c>
      <c r="AO151" s="170">
        <v>0</v>
      </c>
      <c r="AP151" s="170">
        <v>0</v>
      </c>
      <c r="AQ151" s="170">
        <v>0</v>
      </c>
      <c r="AR151" s="170">
        <v>0</v>
      </c>
      <c r="AS151" s="170">
        <v>0</v>
      </c>
      <c r="AT151" s="170">
        <v>0</v>
      </c>
      <c r="AU151" s="170">
        <v>0</v>
      </c>
      <c r="AV151" s="170">
        <v>0</v>
      </c>
      <c r="AW151" s="170">
        <v>0</v>
      </c>
      <c r="AX151" s="170">
        <v>0</v>
      </c>
      <c r="AY151" s="170">
        <v>0</v>
      </c>
      <c r="AZ151" s="170">
        <v>0</v>
      </c>
      <c r="BA151" s="170">
        <v>0</v>
      </c>
      <c r="BB151" s="170">
        <v>0</v>
      </c>
      <c r="BC151" s="170">
        <v>0</v>
      </c>
      <c r="BD151" s="170">
        <v>0</v>
      </c>
      <c r="BE151" s="170">
        <v>0</v>
      </c>
      <c r="BF151" s="170">
        <v>0</v>
      </c>
      <c r="BG151" s="170">
        <v>0</v>
      </c>
      <c r="BH151" s="170">
        <v>0</v>
      </c>
      <c r="BI151" s="170">
        <v>0</v>
      </c>
      <c r="BJ151" s="170">
        <v>0</v>
      </c>
      <c r="BK151" s="170">
        <v>0</v>
      </c>
      <c r="BL151" s="170">
        <v>0</v>
      </c>
      <c r="BM151" s="170">
        <v>0</v>
      </c>
      <c r="BN151" s="170">
        <v>0</v>
      </c>
      <c r="BO151" s="170">
        <v>0</v>
      </c>
      <c r="BP151" s="126"/>
      <c r="BQ151" s="174">
        <f t="shared" si="4"/>
        <v>37234.903779602668</v>
      </c>
    </row>
    <row r="152" spans="1:69">
      <c r="A152" s="169" t="s">
        <v>99</v>
      </c>
      <c r="B152" s="169" t="s">
        <v>25</v>
      </c>
      <c r="C152" s="169" t="s">
        <v>71</v>
      </c>
      <c r="D152" s="170">
        <v>1</v>
      </c>
      <c r="E152" s="169">
        <v>2020</v>
      </c>
      <c r="F152" s="171">
        <v>0</v>
      </c>
      <c r="G152" s="170">
        <v>0</v>
      </c>
      <c r="H152" s="170">
        <v>0</v>
      </c>
      <c r="I152" s="170">
        <v>0</v>
      </c>
      <c r="J152" s="170">
        <v>0</v>
      </c>
      <c r="K152" s="170">
        <v>0</v>
      </c>
      <c r="L152" s="170">
        <v>0</v>
      </c>
      <c r="M152" s="170">
        <v>0</v>
      </c>
      <c r="N152" s="170">
        <v>0</v>
      </c>
      <c r="O152" s="170">
        <v>0</v>
      </c>
      <c r="P152" s="170">
        <v>0</v>
      </c>
      <c r="Q152" s="170">
        <v>0</v>
      </c>
      <c r="R152" s="170">
        <v>0</v>
      </c>
      <c r="S152" s="170">
        <v>0</v>
      </c>
      <c r="T152" s="170">
        <v>0</v>
      </c>
      <c r="U152" s="170">
        <v>0</v>
      </c>
      <c r="V152" s="170">
        <v>0</v>
      </c>
      <c r="W152" s="170">
        <v>0</v>
      </c>
      <c r="X152" s="170">
        <v>0</v>
      </c>
      <c r="Y152" s="170">
        <v>0</v>
      </c>
      <c r="Z152" s="170">
        <v>0</v>
      </c>
      <c r="AA152" s="170">
        <v>0</v>
      </c>
      <c r="AB152" s="170">
        <v>0</v>
      </c>
      <c r="AC152" s="170">
        <v>0</v>
      </c>
      <c r="AD152" s="170">
        <v>0</v>
      </c>
      <c r="AE152" s="170">
        <v>0</v>
      </c>
      <c r="AF152" s="170">
        <v>0</v>
      </c>
      <c r="AG152" s="170">
        <v>0</v>
      </c>
      <c r="AH152" s="170">
        <v>0</v>
      </c>
      <c r="AI152" s="170">
        <v>0</v>
      </c>
      <c r="AJ152" s="170">
        <v>0</v>
      </c>
      <c r="AK152" s="170">
        <v>0</v>
      </c>
      <c r="AL152" s="170">
        <v>0</v>
      </c>
      <c r="AM152" s="170">
        <v>0</v>
      </c>
      <c r="AN152" s="170">
        <v>0</v>
      </c>
      <c r="AO152" s="170">
        <v>0</v>
      </c>
      <c r="AP152" s="170">
        <v>0</v>
      </c>
      <c r="AQ152" s="170">
        <v>0</v>
      </c>
      <c r="AR152" s="170">
        <v>0</v>
      </c>
      <c r="AS152" s="170">
        <v>0</v>
      </c>
      <c r="AT152" s="170">
        <v>0</v>
      </c>
      <c r="AU152" s="170">
        <v>0</v>
      </c>
      <c r="AV152" s="170">
        <v>0</v>
      </c>
      <c r="AW152" s="170">
        <v>0</v>
      </c>
      <c r="AX152" s="170">
        <v>0</v>
      </c>
      <c r="AY152" s="170">
        <v>0</v>
      </c>
      <c r="AZ152" s="170">
        <v>0</v>
      </c>
      <c r="BA152" s="170">
        <v>0</v>
      </c>
      <c r="BB152" s="170">
        <v>0</v>
      </c>
      <c r="BC152" s="170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0">
        <v>0</v>
      </c>
      <c r="BL152" s="170">
        <v>0</v>
      </c>
      <c r="BM152" s="170">
        <v>0</v>
      </c>
      <c r="BN152" s="170">
        <v>0</v>
      </c>
      <c r="BO152" s="170">
        <v>0</v>
      </c>
      <c r="BP152" s="126"/>
      <c r="BQ152" s="174">
        <f t="shared" si="4"/>
        <v>0</v>
      </c>
    </row>
    <row r="153" spans="1:69">
      <c r="A153" s="169" t="s">
        <v>99</v>
      </c>
      <c r="B153" s="169" t="s">
        <v>25</v>
      </c>
      <c r="C153" s="169" t="s">
        <v>71</v>
      </c>
      <c r="D153" s="170">
        <v>1</v>
      </c>
      <c r="E153" s="169">
        <v>2021</v>
      </c>
      <c r="F153" s="171">
        <v>0</v>
      </c>
      <c r="G153" s="170">
        <v>0</v>
      </c>
      <c r="H153" s="170">
        <v>0</v>
      </c>
      <c r="I153" s="170">
        <v>0</v>
      </c>
      <c r="J153" s="170">
        <v>0</v>
      </c>
      <c r="K153" s="170">
        <v>0</v>
      </c>
      <c r="L153" s="170">
        <v>0</v>
      </c>
      <c r="M153" s="170">
        <v>0</v>
      </c>
      <c r="N153" s="170">
        <v>0</v>
      </c>
      <c r="O153" s="170">
        <v>0</v>
      </c>
      <c r="P153" s="170">
        <v>0</v>
      </c>
      <c r="Q153" s="170">
        <v>0</v>
      </c>
      <c r="R153" s="170">
        <v>0</v>
      </c>
      <c r="S153" s="170">
        <v>0</v>
      </c>
      <c r="T153" s="170">
        <v>0</v>
      </c>
      <c r="U153" s="170">
        <v>0</v>
      </c>
      <c r="V153" s="170">
        <v>0</v>
      </c>
      <c r="W153" s="170">
        <v>0</v>
      </c>
      <c r="X153" s="170">
        <v>0</v>
      </c>
      <c r="Y153" s="170">
        <v>0</v>
      </c>
      <c r="Z153" s="170">
        <v>0</v>
      </c>
      <c r="AA153" s="170">
        <v>0</v>
      </c>
      <c r="AB153" s="170">
        <v>0</v>
      </c>
      <c r="AC153" s="170">
        <v>0</v>
      </c>
      <c r="AD153" s="170">
        <v>0</v>
      </c>
      <c r="AE153" s="170">
        <v>0</v>
      </c>
      <c r="AF153" s="170">
        <v>0</v>
      </c>
      <c r="AG153" s="170">
        <v>0</v>
      </c>
      <c r="AH153" s="170">
        <v>0</v>
      </c>
      <c r="AI153" s="170">
        <v>0</v>
      </c>
      <c r="AJ153" s="170">
        <v>0</v>
      </c>
      <c r="AK153" s="170">
        <v>0</v>
      </c>
      <c r="AL153" s="170">
        <v>0</v>
      </c>
      <c r="AM153" s="170">
        <v>0</v>
      </c>
      <c r="AN153" s="170">
        <v>0</v>
      </c>
      <c r="AO153" s="170">
        <v>0</v>
      </c>
      <c r="AP153" s="170">
        <v>0</v>
      </c>
      <c r="AQ153" s="170">
        <v>0</v>
      </c>
      <c r="AR153" s="170">
        <v>0</v>
      </c>
      <c r="AS153" s="170">
        <v>0</v>
      </c>
      <c r="AT153" s="170">
        <v>0</v>
      </c>
      <c r="AU153" s="170">
        <v>0</v>
      </c>
      <c r="AV153" s="170">
        <v>0</v>
      </c>
      <c r="AW153" s="170">
        <v>0</v>
      </c>
      <c r="AX153" s="170">
        <v>0</v>
      </c>
      <c r="AY153" s="170">
        <v>0</v>
      </c>
      <c r="AZ153" s="170">
        <v>0</v>
      </c>
      <c r="BA153" s="170">
        <v>0</v>
      </c>
      <c r="BB153" s="170">
        <v>0</v>
      </c>
      <c r="BC153" s="170">
        <v>0</v>
      </c>
      <c r="BD153" s="170">
        <v>0</v>
      </c>
      <c r="BE153" s="170">
        <v>0</v>
      </c>
      <c r="BF153" s="170">
        <v>0</v>
      </c>
      <c r="BG153" s="170">
        <v>0</v>
      </c>
      <c r="BH153" s="170">
        <v>0</v>
      </c>
      <c r="BI153" s="170">
        <v>0</v>
      </c>
      <c r="BJ153" s="170">
        <v>0</v>
      </c>
      <c r="BK153" s="170">
        <v>0</v>
      </c>
      <c r="BL153" s="170">
        <v>0</v>
      </c>
      <c r="BM153" s="170">
        <v>0</v>
      </c>
      <c r="BN153" s="170">
        <v>0</v>
      </c>
      <c r="BO153" s="170">
        <v>0</v>
      </c>
      <c r="BP153" s="126"/>
      <c r="BQ153" s="174">
        <f t="shared" si="4"/>
        <v>0</v>
      </c>
    </row>
    <row r="154" spans="1:69">
      <c r="A154" s="169" t="s">
        <v>99</v>
      </c>
      <c r="B154" s="169" t="s">
        <v>25</v>
      </c>
      <c r="C154" s="169" t="s">
        <v>71</v>
      </c>
      <c r="D154" s="170">
        <v>1</v>
      </c>
      <c r="E154" s="169">
        <v>2022</v>
      </c>
      <c r="F154" s="171">
        <v>0</v>
      </c>
      <c r="G154" s="170">
        <v>0</v>
      </c>
      <c r="H154" s="170">
        <v>0</v>
      </c>
      <c r="I154" s="170">
        <v>0</v>
      </c>
      <c r="J154" s="170">
        <v>0</v>
      </c>
      <c r="K154" s="170">
        <v>0</v>
      </c>
      <c r="L154" s="170">
        <v>0</v>
      </c>
      <c r="M154" s="170">
        <v>0</v>
      </c>
      <c r="N154" s="170">
        <v>0</v>
      </c>
      <c r="O154" s="170">
        <v>0</v>
      </c>
      <c r="P154" s="170">
        <v>0</v>
      </c>
      <c r="Q154" s="170">
        <v>0</v>
      </c>
      <c r="R154" s="170">
        <v>0</v>
      </c>
      <c r="S154" s="170">
        <v>0</v>
      </c>
      <c r="T154" s="170">
        <v>0</v>
      </c>
      <c r="U154" s="170">
        <v>0</v>
      </c>
      <c r="V154" s="170">
        <v>0</v>
      </c>
      <c r="W154" s="170">
        <v>0</v>
      </c>
      <c r="X154" s="170">
        <v>0</v>
      </c>
      <c r="Y154" s="170">
        <v>0</v>
      </c>
      <c r="Z154" s="170">
        <v>0</v>
      </c>
      <c r="AA154" s="170">
        <v>0</v>
      </c>
      <c r="AB154" s="170">
        <v>0</v>
      </c>
      <c r="AC154" s="170">
        <v>0</v>
      </c>
      <c r="AD154" s="170">
        <v>0</v>
      </c>
      <c r="AE154" s="170">
        <v>0</v>
      </c>
      <c r="AF154" s="170">
        <v>0</v>
      </c>
      <c r="AG154" s="170">
        <v>0</v>
      </c>
      <c r="AH154" s="170">
        <v>0</v>
      </c>
      <c r="AI154" s="170">
        <v>0</v>
      </c>
      <c r="AJ154" s="170">
        <v>0</v>
      </c>
      <c r="AK154" s="170">
        <v>129.97253946763001</v>
      </c>
      <c r="AL154" s="170">
        <v>0</v>
      </c>
      <c r="AM154" s="170">
        <v>0</v>
      </c>
      <c r="AN154" s="170">
        <v>0</v>
      </c>
      <c r="AO154" s="170">
        <v>0</v>
      </c>
      <c r="AP154" s="170">
        <v>0</v>
      </c>
      <c r="AQ154" s="170">
        <v>0</v>
      </c>
      <c r="AR154" s="170">
        <v>0</v>
      </c>
      <c r="AS154" s="170">
        <v>0</v>
      </c>
      <c r="AT154" s="170">
        <v>0</v>
      </c>
      <c r="AU154" s="170">
        <v>0</v>
      </c>
      <c r="AV154" s="170">
        <v>207.95606314833</v>
      </c>
      <c r="AW154" s="170">
        <v>0</v>
      </c>
      <c r="AX154" s="170">
        <v>0</v>
      </c>
      <c r="AY154" s="170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27.82094133439</v>
      </c>
      <c r="BG154" s="170">
        <v>214.40935061657001</v>
      </c>
      <c r="BH154" s="170">
        <v>0</v>
      </c>
      <c r="BI154" s="170">
        <v>26.80116882702</v>
      </c>
      <c r="BJ154" s="170">
        <v>0</v>
      </c>
      <c r="BK154" s="170">
        <v>0</v>
      </c>
      <c r="BL154" s="170">
        <v>55.641882668610002</v>
      </c>
      <c r="BM154" s="170">
        <v>241.21051944365999</v>
      </c>
      <c r="BN154" s="170">
        <v>53.602337654140101</v>
      </c>
      <c r="BO154" s="170">
        <v>0</v>
      </c>
      <c r="BP154" s="126"/>
      <c r="BQ154" s="174">
        <f t="shared" si="4"/>
        <v>957.41480316035017</v>
      </c>
    </row>
    <row r="155" spans="1:69">
      <c r="A155" s="169" t="s">
        <v>99</v>
      </c>
      <c r="B155" s="169" t="s">
        <v>25</v>
      </c>
      <c r="C155" s="169" t="s">
        <v>71</v>
      </c>
      <c r="D155" s="170">
        <v>1</v>
      </c>
      <c r="E155" s="169">
        <v>2023</v>
      </c>
      <c r="F155" s="171">
        <v>0</v>
      </c>
      <c r="G155" s="170">
        <v>0</v>
      </c>
      <c r="H155" s="170">
        <v>0</v>
      </c>
      <c r="I155" s="170">
        <v>0</v>
      </c>
      <c r="J155" s="170">
        <v>0</v>
      </c>
      <c r="K155" s="170">
        <v>0</v>
      </c>
      <c r="L155" s="170">
        <v>0</v>
      </c>
      <c r="M155" s="170">
        <v>0</v>
      </c>
      <c r="N155" s="170">
        <v>0</v>
      </c>
      <c r="O155" s="170">
        <v>0</v>
      </c>
      <c r="P155" s="170">
        <v>0</v>
      </c>
      <c r="Q155" s="170">
        <v>0</v>
      </c>
      <c r="R155" s="170">
        <v>109.17985541781999</v>
      </c>
      <c r="S155" s="170">
        <v>0</v>
      </c>
      <c r="T155" s="170">
        <v>0</v>
      </c>
      <c r="U155" s="170">
        <v>3120.2921325585698</v>
      </c>
      <c r="V155" s="170">
        <v>0</v>
      </c>
      <c r="W155" s="170">
        <v>0</v>
      </c>
      <c r="X155" s="170">
        <v>0</v>
      </c>
      <c r="Y155" s="170">
        <v>0</v>
      </c>
      <c r="Z155" s="170">
        <v>0</v>
      </c>
      <c r="AA155" s="170">
        <v>0</v>
      </c>
      <c r="AB155" s="170">
        <v>0</v>
      </c>
      <c r="AC155" s="170">
        <v>0</v>
      </c>
      <c r="AD155" s="170">
        <v>0</v>
      </c>
      <c r="AE155" s="170">
        <v>8801.8780049730394</v>
      </c>
      <c r="AF155" s="170">
        <v>8325.5605644162097</v>
      </c>
      <c r="AG155" s="170">
        <v>0</v>
      </c>
      <c r="AH155" s="170">
        <v>0</v>
      </c>
      <c r="AI155" s="170">
        <v>0</v>
      </c>
      <c r="AJ155" s="170">
        <v>0</v>
      </c>
      <c r="AK155" s="170">
        <v>250.80591521011999</v>
      </c>
      <c r="AL155" s="170">
        <v>0</v>
      </c>
      <c r="AM155" s="170">
        <v>0</v>
      </c>
      <c r="AN155" s="170">
        <v>0</v>
      </c>
      <c r="AO155" s="170">
        <v>0</v>
      </c>
      <c r="AP155" s="170">
        <v>0</v>
      </c>
      <c r="AQ155" s="170">
        <v>0</v>
      </c>
      <c r="AR155" s="170">
        <v>0</v>
      </c>
      <c r="AS155" s="170">
        <v>0</v>
      </c>
      <c r="AT155" s="170">
        <v>0</v>
      </c>
      <c r="AU155" s="170">
        <v>0</v>
      </c>
      <c r="AV155" s="170">
        <v>426.37005585686001</v>
      </c>
      <c r="AW155" s="170">
        <v>0</v>
      </c>
      <c r="AX155" s="170">
        <v>0</v>
      </c>
      <c r="AY155" s="170">
        <v>0</v>
      </c>
      <c r="AZ155" s="170">
        <v>0</v>
      </c>
      <c r="BA155" s="170">
        <v>0</v>
      </c>
      <c r="BB155" s="170">
        <v>0</v>
      </c>
      <c r="BC155" s="170">
        <v>0</v>
      </c>
      <c r="BD155" s="170">
        <v>0</v>
      </c>
      <c r="BE155" s="170">
        <v>0</v>
      </c>
      <c r="BF155" s="170">
        <v>53.821689264310002</v>
      </c>
      <c r="BG155" s="170">
        <v>414.14548547427</v>
      </c>
      <c r="BH155" s="170">
        <v>0</v>
      </c>
      <c r="BI155" s="170">
        <v>49.650649571400002</v>
      </c>
      <c r="BJ155" s="170">
        <v>0</v>
      </c>
      <c r="BK155" s="170">
        <v>0</v>
      </c>
      <c r="BL155" s="170">
        <v>134.55422316055001</v>
      </c>
      <c r="BM155" s="170">
        <v>491.79776400057</v>
      </c>
      <c r="BN155" s="170">
        <v>99.301299142900007</v>
      </c>
      <c r="BO155" s="170">
        <v>0</v>
      </c>
      <c r="BP155" s="126"/>
      <c r="BQ155" s="174">
        <f t="shared" si="4"/>
        <v>22277.357639046615</v>
      </c>
    </row>
    <row r="156" spans="1:69">
      <c r="A156" s="169" t="s">
        <v>99</v>
      </c>
      <c r="B156" s="169" t="s">
        <v>25</v>
      </c>
      <c r="C156" s="169" t="s">
        <v>71</v>
      </c>
      <c r="D156" s="170">
        <v>1</v>
      </c>
      <c r="E156" s="169">
        <v>2024</v>
      </c>
      <c r="F156" s="171">
        <v>0</v>
      </c>
      <c r="G156" s="170">
        <v>0</v>
      </c>
      <c r="H156" s="170">
        <v>0</v>
      </c>
      <c r="I156" s="170">
        <v>0</v>
      </c>
      <c r="J156" s="170">
        <v>0</v>
      </c>
      <c r="K156" s="170">
        <v>0</v>
      </c>
      <c r="L156" s="170">
        <v>0</v>
      </c>
      <c r="M156" s="170">
        <v>0</v>
      </c>
      <c r="N156" s="170">
        <v>0</v>
      </c>
      <c r="O156" s="170">
        <v>0</v>
      </c>
      <c r="P156" s="170">
        <v>0</v>
      </c>
      <c r="Q156" s="170">
        <v>0</v>
      </c>
      <c r="R156" s="170">
        <v>169.59336416170001</v>
      </c>
      <c r="S156" s="170">
        <v>0</v>
      </c>
      <c r="T156" s="170">
        <v>0</v>
      </c>
      <c r="U156" s="170">
        <v>13285.940558497399</v>
      </c>
      <c r="V156" s="170">
        <v>0</v>
      </c>
      <c r="W156" s="170">
        <v>0</v>
      </c>
      <c r="X156" s="170">
        <v>0</v>
      </c>
      <c r="Y156" s="170">
        <v>0</v>
      </c>
      <c r="Z156" s="170">
        <v>0</v>
      </c>
      <c r="AA156" s="170">
        <v>0</v>
      </c>
      <c r="AB156" s="170">
        <v>0</v>
      </c>
      <c r="AC156" s="170">
        <v>0</v>
      </c>
      <c r="AD156" s="170">
        <v>0</v>
      </c>
      <c r="AE156" s="170">
        <v>9099.8753389968806</v>
      </c>
      <c r="AF156" s="170">
        <v>8626.5310169361292</v>
      </c>
      <c r="AG156" s="170">
        <v>0</v>
      </c>
      <c r="AH156" s="170">
        <v>0</v>
      </c>
      <c r="AI156" s="170">
        <v>0</v>
      </c>
      <c r="AJ156" s="170">
        <v>0</v>
      </c>
      <c r="AK156" s="170">
        <v>380.60342101680999</v>
      </c>
      <c r="AL156" s="170">
        <v>0</v>
      </c>
      <c r="AM156" s="170">
        <v>0</v>
      </c>
      <c r="AN156" s="170">
        <v>0</v>
      </c>
      <c r="AO156" s="170">
        <v>0</v>
      </c>
      <c r="AP156" s="170">
        <v>0</v>
      </c>
      <c r="AQ156" s="170">
        <v>0</v>
      </c>
      <c r="AR156" s="170">
        <v>0</v>
      </c>
      <c r="AS156" s="170">
        <v>0</v>
      </c>
      <c r="AT156" s="170">
        <v>0</v>
      </c>
      <c r="AU156" s="170">
        <v>0</v>
      </c>
      <c r="AV156" s="170">
        <v>642.2682729659</v>
      </c>
      <c r="AW156" s="170">
        <v>0</v>
      </c>
      <c r="AX156" s="170">
        <v>0</v>
      </c>
      <c r="AY156" s="170">
        <v>0</v>
      </c>
      <c r="AZ156" s="170">
        <v>0</v>
      </c>
      <c r="BA156" s="170">
        <v>0</v>
      </c>
      <c r="BB156" s="170">
        <v>0</v>
      </c>
      <c r="BC156" s="170">
        <v>0</v>
      </c>
      <c r="BD156" s="170">
        <v>0</v>
      </c>
      <c r="BE156" s="170">
        <v>0</v>
      </c>
      <c r="BF156" s="170">
        <v>102.15717092520001</v>
      </c>
      <c r="BG156" s="170">
        <v>613.79456265676004</v>
      </c>
      <c r="BH156" s="170">
        <v>0</v>
      </c>
      <c r="BI156" s="170">
        <v>66.289812643869993</v>
      </c>
      <c r="BJ156" s="170">
        <v>0</v>
      </c>
      <c r="BK156" s="170">
        <v>0</v>
      </c>
      <c r="BL156" s="170">
        <v>204.31434185041999</v>
      </c>
      <c r="BM156" s="170">
        <v>466.48386761915998</v>
      </c>
      <c r="BN156" s="170">
        <v>132.57962528772001</v>
      </c>
      <c r="BO156" s="170">
        <v>0</v>
      </c>
      <c r="BP156" s="126"/>
      <c r="BQ156" s="174">
        <f t="shared" si="4"/>
        <v>33790.431353557942</v>
      </c>
    </row>
    <row r="157" spans="1:69">
      <c r="A157" s="169" t="s">
        <v>99</v>
      </c>
      <c r="B157" s="169" t="s">
        <v>25</v>
      </c>
      <c r="C157" s="169" t="s">
        <v>71</v>
      </c>
      <c r="D157" s="170">
        <v>1</v>
      </c>
      <c r="E157" s="169">
        <v>2025</v>
      </c>
      <c r="F157" s="171">
        <v>0</v>
      </c>
      <c r="G157" s="170">
        <v>0</v>
      </c>
      <c r="H157" s="170">
        <v>0</v>
      </c>
      <c r="I157" s="170">
        <v>0</v>
      </c>
      <c r="J157" s="170">
        <v>0</v>
      </c>
      <c r="K157" s="170">
        <v>0</v>
      </c>
      <c r="L157" s="170">
        <v>0</v>
      </c>
      <c r="M157" s="170">
        <v>0</v>
      </c>
      <c r="N157" s="170">
        <v>0</v>
      </c>
      <c r="O157" s="170">
        <v>0</v>
      </c>
      <c r="P157" s="170">
        <v>0</v>
      </c>
      <c r="Q157" s="170">
        <v>0</v>
      </c>
      <c r="R157" s="170">
        <v>175.90246542254999</v>
      </c>
      <c r="S157" s="170">
        <v>0</v>
      </c>
      <c r="T157" s="170">
        <v>0</v>
      </c>
      <c r="U157" s="170">
        <v>13409.3699516423</v>
      </c>
      <c r="V157" s="170">
        <v>0</v>
      </c>
      <c r="W157" s="170">
        <v>0</v>
      </c>
      <c r="X157" s="170">
        <v>0</v>
      </c>
      <c r="Y157" s="170">
        <v>0</v>
      </c>
      <c r="Z157" s="170">
        <v>0</v>
      </c>
      <c r="AA157" s="170">
        <v>0</v>
      </c>
      <c r="AB157" s="170">
        <v>0</v>
      </c>
      <c r="AC157" s="170">
        <v>0</v>
      </c>
      <c r="AD157" s="170">
        <v>0</v>
      </c>
      <c r="AE157" s="170">
        <v>9352.2821632797495</v>
      </c>
      <c r="AF157" s="170">
        <v>8843.6855287811195</v>
      </c>
      <c r="AG157" s="170">
        <v>0</v>
      </c>
      <c r="AH157" s="170">
        <v>0</v>
      </c>
      <c r="AI157" s="170">
        <v>0</v>
      </c>
      <c r="AJ157" s="170">
        <v>0</v>
      </c>
      <c r="AK157" s="170">
        <v>353.08150920438999</v>
      </c>
      <c r="AL157" s="170">
        <v>0</v>
      </c>
      <c r="AM157" s="170">
        <v>0</v>
      </c>
      <c r="AN157" s="170">
        <v>0</v>
      </c>
      <c r="AO157" s="170">
        <v>0</v>
      </c>
      <c r="AP157" s="170">
        <v>0</v>
      </c>
      <c r="AQ157" s="170">
        <v>0</v>
      </c>
      <c r="AR157" s="170">
        <v>0</v>
      </c>
      <c r="AS157" s="170">
        <v>0</v>
      </c>
      <c r="AT157" s="170">
        <v>0</v>
      </c>
      <c r="AU157" s="170">
        <v>0</v>
      </c>
      <c r="AV157" s="170">
        <v>595.82504678248097</v>
      </c>
      <c r="AW157" s="170">
        <v>28.846528484349999</v>
      </c>
      <c r="AX157" s="170">
        <v>0</v>
      </c>
      <c r="AY157" s="170">
        <v>0</v>
      </c>
      <c r="AZ157" s="170">
        <v>0</v>
      </c>
      <c r="BA157" s="170">
        <v>0</v>
      </c>
      <c r="BB157" s="170">
        <v>0</v>
      </c>
      <c r="BC157" s="170">
        <v>0</v>
      </c>
      <c r="BD157" s="170">
        <v>0</v>
      </c>
      <c r="BE157" s="170">
        <v>0</v>
      </c>
      <c r="BF157" s="170">
        <v>95.099327024519994</v>
      </c>
      <c r="BG157" s="170">
        <v>570.03723692612903</v>
      </c>
      <c r="BH157" s="170">
        <v>29.805868596450001</v>
      </c>
      <c r="BI157" s="170">
        <v>56.243674040930003</v>
      </c>
      <c r="BJ157" s="170">
        <v>0</v>
      </c>
      <c r="BK157" s="170">
        <v>0</v>
      </c>
      <c r="BL157" s="170">
        <v>190.19865404878001</v>
      </c>
      <c r="BM157" s="170">
        <v>433.22830006395998</v>
      </c>
      <c r="BN157" s="170">
        <v>112.48734808188</v>
      </c>
      <c r="BO157" s="170">
        <v>0</v>
      </c>
      <c r="BP157" s="126"/>
      <c r="BQ157" s="174">
        <f t="shared" si="4"/>
        <v>34246.093602379588</v>
      </c>
    </row>
    <row r="158" spans="1:69">
      <c r="A158" s="169" t="s">
        <v>99</v>
      </c>
      <c r="B158" s="169" t="s">
        <v>25</v>
      </c>
      <c r="C158" s="169" t="s">
        <v>71</v>
      </c>
      <c r="D158" s="170">
        <v>1</v>
      </c>
      <c r="E158" s="169">
        <v>2026</v>
      </c>
      <c r="F158" s="171">
        <v>0</v>
      </c>
      <c r="G158" s="170">
        <v>0</v>
      </c>
      <c r="H158" s="170">
        <v>0</v>
      </c>
      <c r="I158" s="170">
        <v>0</v>
      </c>
      <c r="J158" s="170">
        <v>0</v>
      </c>
      <c r="K158" s="170">
        <v>0</v>
      </c>
      <c r="L158" s="170">
        <v>0</v>
      </c>
      <c r="M158" s="170">
        <v>0</v>
      </c>
      <c r="N158" s="170">
        <v>0</v>
      </c>
      <c r="O158" s="170">
        <v>0</v>
      </c>
      <c r="P158" s="170">
        <v>0</v>
      </c>
      <c r="Q158" s="170">
        <v>0</v>
      </c>
      <c r="R158" s="170">
        <v>180.05695352994999</v>
      </c>
      <c r="S158" s="170">
        <v>0</v>
      </c>
      <c r="T158" s="170">
        <v>0</v>
      </c>
      <c r="U158" s="170">
        <v>13722.787799195399</v>
      </c>
      <c r="V158" s="170">
        <v>0</v>
      </c>
      <c r="W158" s="170">
        <v>0</v>
      </c>
      <c r="X158" s="170">
        <v>0</v>
      </c>
      <c r="Y158" s="170">
        <v>0</v>
      </c>
      <c r="Z158" s="170">
        <v>0</v>
      </c>
      <c r="AA158" s="170">
        <v>0</v>
      </c>
      <c r="AB158" s="170">
        <v>0</v>
      </c>
      <c r="AC158" s="170">
        <v>0</v>
      </c>
      <c r="AD158" s="170">
        <v>0</v>
      </c>
      <c r="AE158" s="170">
        <v>9685.8237641358191</v>
      </c>
      <c r="AF158" s="170">
        <v>9166.4149916261103</v>
      </c>
      <c r="AG158" s="170">
        <v>0</v>
      </c>
      <c r="AH158" s="170">
        <v>0</v>
      </c>
      <c r="AI158" s="170">
        <v>0</v>
      </c>
      <c r="AJ158" s="170">
        <v>0</v>
      </c>
      <c r="AK158" s="170">
        <v>319.53757521854999</v>
      </c>
      <c r="AL158" s="170">
        <v>0</v>
      </c>
      <c r="AM158" s="170">
        <v>0</v>
      </c>
      <c r="AN158" s="170">
        <v>0</v>
      </c>
      <c r="AO158" s="170">
        <v>0</v>
      </c>
      <c r="AP158" s="170">
        <v>0</v>
      </c>
      <c r="AQ158" s="170">
        <v>0</v>
      </c>
      <c r="AR158" s="170">
        <v>0</v>
      </c>
      <c r="AS158" s="170">
        <v>0</v>
      </c>
      <c r="AT158" s="170">
        <v>0</v>
      </c>
      <c r="AU158" s="170">
        <v>0</v>
      </c>
      <c r="AV158" s="170">
        <v>539.21965818120998</v>
      </c>
      <c r="AW158" s="170">
        <v>54.972297689489999</v>
      </c>
      <c r="AX158" s="170">
        <v>0</v>
      </c>
      <c r="AY158" s="170">
        <v>0</v>
      </c>
      <c r="AZ158" s="170">
        <v>0</v>
      </c>
      <c r="BA158" s="170">
        <v>0</v>
      </c>
      <c r="BB158" s="170">
        <v>0</v>
      </c>
      <c r="BC158" s="170">
        <v>0</v>
      </c>
      <c r="BD158" s="170">
        <v>0</v>
      </c>
      <c r="BE158" s="170">
        <v>0</v>
      </c>
      <c r="BF158" s="170">
        <v>85.840739347400103</v>
      </c>
      <c r="BG158" s="170">
        <v>515.57429089633001</v>
      </c>
      <c r="BH158" s="170">
        <v>56.76663892725</v>
      </c>
      <c r="BI158" s="170">
        <v>44.82059174191</v>
      </c>
      <c r="BJ158" s="170">
        <v>0</v>
      </c>
      <c r="BK158" s="170">
        <v>0</v>
      </c>
      <c r="BL158" s="170">
        <v>171.68147869495999</v>
      </c>
      <c r="BM158" s="170">
        <v>391.83646108113999</v>
      </c>
      <c r="BN158" s="170">
        <v>89.641183483839995</v>
      </c>
      <c r="BO158" s="170">
        <v>0</v>
      </c>
      <c r="BP158" s="126"/>
      <c r="BQ158" s="174">
        <f t="shared" si="4"/>
        <v>35024.974423749358</v>
      </c>
    </row>
    <row r="159" spans="1:69">
      <c r="A159" s="169" t="s">
        <v>99</v>
      </c>
      <c r="B159" s="169" t="s">
        <v>25</v>
      </c>
      <c r="C159" s="169" t="s">
        <v>71</v>
      </c>
      <c r="D159" s="170">
        <v>1</v>
      </c>
      <c r="E159" s="169">
        <v>2027</v>
      </c>
      <c r="F159" s="171">
        <v>0</v>
      </c>
      <c r="G159" s="170">
        <v>0</v>
      </c>
      <c r="H159" s="170">
        <v>0</v>
      </c>
      <c r="I159" s="170">
        <v>0</v>
      </c>
      <c r="J159" s="170">
        <v>0</v>
      </c>
      <c r="K159" s="170">
        <v>0</v>
      </c>
      <c r="L159" s="170">
        <v>0</v>
      </c>
      <c r="M159" s="170">
        <v>0</v>
      </c>
      <c r="N159" s="170">
        <v>0</v>
      </c>
      <c r="O159" s="170">
        <v>0</v>
      </c>
      <c r="P159" s="170">
        <v>0</v>
      </c>
      <c r="Q159" s="170">
        <v>0</v>
      </c>
      <c r="R159" s="170">
        <v>248.00955558507999</v>
      </c>
      <c r="S159" s="170">
        <v>0</v>
      </c>
      <c r="T159" s="170">
        <v>0</v>
      </c>
      <c r="U159" s="170">
        <v>14172.761192731199</v>
      </c>
      <c r="V159" s="170">
        <v>0</v>
      </c>
      <c r="W159" s="170">
        <v>0</v>
      </c>
      <c r="X159" s="170">
        <v>0</v>
      </c>
      <c r="Y159" s="170">
        <v>0</v>
      </c>
      <c r="Z159" s="170">
        <v>0</v>
      </c>
      <c r="AA159" s="170">
        <v>0</v>
      </c>
      <c r="AB159" s="170">
        <v>0</v>
      </c>
      <c r="AC159" s="170">
        <v>0</v>
      </c>
      <c r="AD159" s="170">
        <v>0</v>
      </c>
      <c r="AE159" s="170">
        <v>9979.8796378933803</v>
      </c>
      <c r="AF159" s="170">
        <v>9438.2629646082405</v>
      </c>
      <c r="AG159" s="170">
        <v>0</v>
      </c>
      <c r="AH159" s="170">
        <v>0</v>
      </c>
      <c r="AI159" s="170">
        <v>0</v>
      </c>
      <c r="AJ159" s="170">
        <v>0</v>
      </c>
      <c r="AK159" s="170">
        <v>284.83739486419</v>
      </c>
      <c r="AL159" s="170">
        <v>0</v>
      </c>
      <c r="AM159" s="170">
        <v>0</v>
      </c>
      <c r="AN159" s="170">
        <v>0</v>
      </c>
      <c r="AO159" s="170">
        <v>0</v>
      </c>
      <c r="AP159" s="170">
        <v>0</v>
      </c>
      <c r="AQ159" s="170">
        <v>0</v>
      </c>
      <c r="AR159" s="170">
        <v>0</v>
      </c>
      <c r="AS159" s="170">
        <v>0</v>
      </c>
      <c r="AT159" s="170">
        <v>0</v>
      </c>
      <c r="AU159" s="170">
        <v>0</v>
      </c>
      <c r="AV159" s="170">
        <v>480.66310383323002</v>
      </c>
      <c r="AW159" s="170">
        <v>77.999930987309995</v>
      </c>
      <c r="AX159" s="170">
        <v>0</v>
      </c>
      <c r="AY159" s="170">
        <v>0</v>
      </c>
      <c r="AZ159" s="170">
        <v>0</v>
      </c>
      <c r="BA159" s="170">
        <v>0</v>
      </c>
      <c r="BB159" s="170">
        <v>0</v>
      </c>
      <c r="BC159" s="170">
        <v>0</v>
      </c>
      <c r="BD159" s="170">
        <v>0</v>
      </c>
      <c r="BE159" s="170">
        <v>0</v>
      </c>
      <c r="BF159" s="170">
        <v>76.655489472949995</v>
      </c>
      <c r="BG159" s="170">
        <v>459.89577767358998</v>
      </c>
      <c r="BH159" s="170">
        <v>80.600291033709894</v>
      </c>
      <c r="BI159" s="170">
        <v>33.567650620690003</v>
      </c>
      <c r="BJ159" s="170">
        <v>0</v>
      </c>
      <c r="BK159" s="170">
        <v>0</v>
      </c>
      <c r="BL159" s="170">
        <v>153.31097894573</v>
      </c>
      <c r="BM159" s="170">
        <v>349.52079103200998</v>
      </c>
      <c r="BN159" s="170">
        <v>67.135301241370001</v>
      </c>
      <c r="BO159" s="170">
        <v>0</v>
      </c>
      <c r="BP159" s="126"/>
      <c r="BQ159" s="174">
        <f t="shared" si="4"/>
        <v>35903.100060522673</v>
      </c>
    </row>
    <row r="160" spans="1:69">
      <c r="A160" s="169" t="s">
        <v>99</v>
      </c>
      <c r="B160" s="169" t="s">
        <v>25</v>
      </c>
      <c r="C160" s="169" t="s">
        <v>71</v>
      </c>
      <c r="D160" s="170">
        <v>1</v>
      </c>
      <c r="E160" s="169">
        <v>2028</v>
      </c>
      <c r="F160" s="171">
        <v>0</v>
      </c>
      <c r="G160" s="170">
        <v>0</v>
      </c>
      <c r="H160" s="170">
        <v>0</v>
      </c>
      <c r="I160" s="170">
        <v>0</v>
      </c>
      <c r="J160" s="170">
        <v>0</v>
      </c>
      <c r="K160" s="170">
        <v>0</v>
      </c>
      <c r="L160" s="170">
        <v>0</v>
      </c>
      <c r="M160" s="170">
        <v>0</v>
      </c>
      <c r="N160" s="170">
        <v>0</v>
      </c>
      <c r="O160" s="170">
        <v>0</v>
      </c>
      <c r="P160" s="170">
        <v>0</v>
      </c>
      <c r="Q160" s="170">
        <v>0</v>
      </c>
      <c r="R160" s="170">
        <v>313.58852448213997</v>
      </c>
      <c r="S160" s="170">
        <v>0</v>
      </c>
      <c r="T160" s="170">
        <v>0</v>
      </c>
      <c r="U160" s="170">
        <v>18285.067538053601</v>
      </c>
      <c r="V160" s="170">
        <v>0</v>
      </c>
      <c r="W160" s="170">
        <v>0</v>
      </c>
      <c r="X160" s="170">
        <v>0</v>
      </c>
      <c r="Y160" s="170">
        <v>0</v>
      </c>
      <c r="Z160" s="170">
        <v>0</v>
      </c>
      <c r="AA160" s="170">
        <v>0</v>
      </c>
      <c r="AB160" s="170">
        <v>0</v>
      </c>
      <c r="AC160" s="170">
        <v>0</v>
      </c>
      <c r="AD160" s="170">
        <v>0</v>
      </c>
      <c r="AE160" s="170">
        <v>12679.9243200582</v>
      </c>
      <c r="AF160" s="170">
        <v>12020.2125798003</v>
      </c>
      <c r="AG160" s="170">
        <v>0</v>
      </c>
      <c r="AH160" s="170">
        <v>0</v>
      </c>
      <c r="AI160" s="170">
        <v>0</v>
      </c>
      <c r="AJ160" s="170">
        <v>0</v>
      </c>
      <c r="AK160" s="170">
        <v>304.86739903194001</v>
      </c>
      <c r="AL160" s="170">
        <v>0</v>
      </c>
      <c r="AM160" s="170">
        <v>0</v>
      </c>
      <c r="AN160" s="170">
        <v>0</v>
      </c>
      <c r="AO160" s="170">
        <v>0</v>
      </c>
      <c r="AP160" s="170">
        <v>0</v>
      </c>
      <c r="AQ160" s="170">
        <v>0</v>
      </c>
      <c r="AR160" s="170">
        <v>0</v>
      </c>
      <c r="AS160" s="170">
        <v>0</v>
      </c>
      <c r="AT160" s="170">
        <v>0</v>
      </c>
      <c r="AU160" s="170">
        <v>0</v>
      </c>
      <c r="AV160" s="170">
        <v>514.46373586664004</v>
      </c>
      <c r="AW160" s="170">
        <v>119.23494900765</v>
      </c>
      <c r="AX160" s="170">
        <v>0</v>
      </c>
      <c r="AY160" s="170">
        <v>0</v>
      </c>
      <c r="AZ160" s="170">
        <v>0</v>
      </c>
      <c r="BA160" s="170">
        <v>0</v>
      </c>
      <c r="BB160" s="170">
        <v>0</v>
      </c>
      <c r="BC160" s="170">
        <v>0</v>
      </c>
      <c r="BD160" s="170">
        <v>0</v>
      </c>
      <c r="BE160" s="170">
        <v>0</v>
      </c>
      <c r="BF160" s="170">
        <v>82.055547859130002</v>
      </c>
      <c r="BG160" s="170">
        <v>491.83587149460999</v>
      </c>
      <c r="BH160" s="170">
        <v>123.1098371682</v>
      </c>
      <c r="BI160" s="170">
        <v>27.880757204159998</v>
      </c>
      <c r="BJ160" s="170">
        <v>0</v>
      </c>
      <c r="BK160" s="170">
        <v>0</v>
      </c>
      <c r="BL160" s="170">
        <v>164.11109571829999</v>
      </c>
      <c r="BM160" s="170">
        <v>373.79526233601001</v>
      </c>
      <c r="BN160" s="170">
        <v>55.761514408350003</v>
      </c>
      <c r="BO160" s="170">
        <v>0</v>
      </c>
      <c r="BP160" s="126"/>
      <c r="BQ160" s="174">
        <f t="shared" si="4"/>
        <v>45555.908932489227</v>
      </c>
    </row>
    <row r="161" spans="1:69">
      <c r="A161" s="169" t="s">
        <v>99</v>
      </c>
      <c r="B161" s="169" t="s">
        <v>25</v>
      </c>
      <c r="C161" s="169" t="s">
        <v>71</v>
      </c>
      <c r="D161" s="170">
        <v>1</v>
      </c>
      <c r="E161" s="169">
        <v>2029</v>
      </c>
      <c r="F161" s="171">
        <v>0</v>
      </c>
      <c r="G161" s="170">
        <v>0</v>
      </c>
      <c r="H161" s="170">
        <v>0</v>
      </c>
      <c r="I161" s="170">
        <v>0</v>
      </c>
      <c r="J161" s="170">
        <v>0</v>
      </c>
      <c r="K161" s="170">
        <v>0</v>
      </c>
      <c r="L161" s="170">
        <v>0</v>
      </c>
      <c r="M161" s="170">
        <v>0</v>
      </c>
      <c r="N161" s="170">
        <v>0</v>
      </c>
      <c r="O161" s="170">
        <v>0</v>
      </c>
      <c r="P161" s="170">
        <v>0</v>
      </c>
      <c r="Q161" s="170">
        <v>0</v>
      </c>
      <c r="R161" s="170">
        <v>393.95922480024001</v>
      </c>
      <c r="S161" s="170">
        <v>0</v>
      </c>
      <c r="T161" s="170">
        <v>0</v>
      </c>
      <c r="U161" s="170">
        <v>18017.440197315402</v>
      </c>
      <c r="V161" s="170">
        <v>0</v>
      </c>
      <c r="W161" s="170">
        <v>0</v>
      </c>
      <c r="X161" s="170">
        <v>0</v>
      </c>
      <c r="Y161" s="170">
        <v>0</v>
      </c>
      <c r="Z161" s="170">
        <v>0</v>
      </c>
      <c r="AA161" s="170">
        <v>0</v>
      </c>
      <c r="AB161" s="170">
        <v>0</v>
      </c>
      <c r="AC161" s="170">
        <v>0</v>
      </c>
      <c r="AD161" s="170">
        <v>0</v>
      </c>
      <c r="AE161" s="170">
        <v>12754.9691255781</v>
      </c>
      <c r="AF161" s="170">
        <v>12066.5871823126</v>
      </c>
      <c r="AG161" s="170">
        <v>0</v>
      </c>
      <c r="AH161" s="170">
        <v>0</v>
      </c>
      <c r="AI161" s="170">
        <v>0</v>
      </c>
      <c r="AJ161" s="170">
        <v>0</v>
      </c>
      <c r="AK161" s="170">
        <v>248.99991603319</v>
      </c>
      <c r="AL161" s="170">
        <v>0</v>
      </c>
      <c r="AM161" s="170">
        <v>0</v>
      </c>
      <c r="AN161" s="170">
        <v>0</v>
      </c>
      <c r="AO161" s="170">
        <v>0</v>
      </c>
      <c r="AP161" s="170">
        <v>0</v>
      </c>
      <c r="AQ161" s="170">
        <v>0</v>
      </c>
      <c r="AR161" s="170">
        <v>0</v>
      </c>
      <c r="AS161" s="170">
        <v>0</v>
      </c>
      <c r="AT161" s="170">
        <v>0</v>
      </c>
      <c r="AU161" s="170">
        <v>0</v>
      </c>
      <c r="AV161" s="170">
        <v>420.18735830614003</v>
      </c>
      <c r="AW161" s="170">
        <v>119.12427623487</v>
      </c>
      <c r="AX161" s="170">
        <v>0</v>
      </c>
      <c r="AY161" s="170">
        <v>0</v>
      </c>
      <c r="AZ161" s="170">
        <v>0</v>
      </c>
      <c r="BA161" s="170">
        <v>0</v>
      </c>
      <c r="BB161" s="170">
        <v>0</v>
      </c>
      <c r="BC161" s="170">
        <v>0</v>
      </c>
      <c r="BD161" s="170">
        <v>0</v>
      </c>
      <c r="BE161" s="170">
        <v>0</v>
      </c>
      <c r="BF161" s="170">
        <v>66.968090826009998</v>
      </c>
      <c r="BG161" s="170">
        <v>401.65558218486001</v>
      </c>
      <c r="BH161" s="170">
        <v>118.03670230119999</v>
      </c>
      <c r="BI161" s="170">
        <v>15.62218204501</v>
      </c>
      <c r="BJ161" s="170">
        <v>0</v>
      </c>
      <c r="BK161" s="170">
        <v>0</v>
      </c>
      <c r="BL161" s="170">
        <v>133.93618165206999</v>
      </c>
      <c r="BM161" s="170">
        <v>305.25824246061001</v>
      </c>
      <c r="BN161" s="170">
        <v>31.244364089849999</v>
      </c>
      <c r="BO161" s="170">
        <v>0</v>
      </c>
      <c r="BP161" s="126"/>
      <c r="BQ161" s="174">
        <f t="shared" si="4"/>
        <v>45093.988626140155</v>
      </c>
    </row>
    <row r="162" spans="1:69">
      <c r="A162" s="169" t="s">
        <v>99</v>
      </c>
      <c r="B162" s="169" t="s">
        <v>25</v>
      </c>
      <c r="C162" s="169" t="s">
        <v>71</v>
      </c>
      <c r="D162" s="170">
        <v>1</v>
      </c>
      <c r="E162" s="169">
        <v>2030</v>
      </c>
      <c r="F162" s="171">
        <v>0</v>
      </c>
      <c r="G162" s="170">
        <v>0</v>
      </c>
      <c r="H162" s="170">
        <v>0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479.05907913006001</v>
      </c>
      <c r="S162" s="170">
        <v>0</v>
      </c>
      <c r="T162" s="170">
        <v>0</v>
      </c>
      <c r="U162" s="170">
        <v>27366.813975198002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12797.1988814873</v>
      </c>
      <c r="AF162" s="170">
        <v>12096.8088387182</v>
      </c>
      <c r="AG162" s="170">
        <v>0</v>
      </c>
      <c r="AH162" s="170">
        <v>0</v>
      </c>
      <c r="AI162" s="170">
        <v>0</v>
      </c>
      <c r="AJ162" s="170">
        <v>0</v>
      </c>
      <c r="AK162" s="170">
        <v>196.67391482538</v>
      </c>
      <c r="AL162" s="170">
        <v>0</v>
      </c>
      <c r="AM162" s="170">
        <v>0</v>
      </c>
      <c r="AN162" s="170">
        <v>42.113193643130003</v>
      </c>
      <c r="AO162" s="170">
        <v>0</v>
      </c>
      <c r="AP162" s="170">
        <v>0</v>
      </c>
      <c r="AQ162" s="170">
        <v>81.98369654759</v>
      </c>
      <c r="AR162" s="170">
        <v>0</v>
      </c>
      <c r="AS162" s="170">
        <v>0</v>
      </c>
      <c r="AT162" s="170">
        <v>0</v>
      </c>
      <c r="AU162" s="170">
        <v>0</v>
      </c>
      <c r="AV162" s="170">
        <v>331.88723126760999</v>
      </c>
      <c r="AW162" s="170">
        <v>115.01629714404</v>
      </c>
      <c r="AX162" s="170">
        <v>0</v>
      </c>
      <c r="AY162" s="170">
        <v>0</v>
      </c>
      <c r="AZ162" s="170">
        <v>84.226387286250002</v>
      </c>
      <c r="BA162" s="170">
        <v>0</v>
      </c>
      <c r="BB162" s="170">
        <v>0</v>
      </c>
      <c r="BC162" s="170">
        <v>163.96739309512</v>
      </c>
      <c r="BD162" s="170">
        <v>0</v>
      </c>
      <c r="BE162" s="170">
        <v>0</v>
      </c>
      <c r="BF162" s="170">
        <v>52.891085131860102</v>
      </c>
      <c r="BG162" s="170">
        <v>317.59580544452001</v>
      </c>
      <c r="BH162" s="170">
        <v>118.86865496742</v>
      </c>
      <c r="BI162" s="170">
        <v>6.7399753591799998</v>
      </c>
      <c r="BJ162" s="170">
        <v>0</v>
      </c>
      <c r="BK162" s="170">
        <v>0</v>
      </c>
      <c r="BL162" s="170">
        <v>105.78217026386</v>
      </c>
      <c r="BM162" s="170">
        <v>241.37281213782001</v>
      </c>
      <c r="BN162" s="170">
        <v>13.47995071833</v>
      </c>
      <c r="BO162" s="170">
        <v>0</v>
      </c>
      <c r="BQ162" s="180">
        <f t="shared" ref="BQ162:BQ225" si="5">SUM(G162:BO162)</f>
        <v>54612.479342365659</v>
      </c>
    </row>
    <row r="163" spans="1:69">
      <c r="A163" s="169" t="s">
        <v>99</v>
      </c>
      <c r="B163" s="169" t="s">
        <v>25</v>
      </c>
      <c r="C163" s="169" t="s">
        <v>71</v>
      </c>
      <c r="D163" s="170">
        <v>1</v>
      </c>
      <c r="E163" s="169">
        <v>2031</v>
      </c>
      <c r="F163" s="171">
        <v>0</v>
      </c>
      <c r="G163" s="170">
        <v>0</v>
      </c>
      <c r="H163" s="170">
        <v>0</v>
      </c>
      <c r="I163" s="170">
        <v>0</v>
      </c>
      <c r="J163" s="170">
        <v>0</v>
      </c>
      <c r="K163" s="170">
        <v>4438.8088266530303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568.59862538308005</v>
      </c>
      <c r="S163" s="170">
        <v>0</v>
      </c>
      <c r="T163" s="170">
        <v>0</v>
      </c>
      <c r="U163" s="170">
        <v>41813.603925613497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12993.435606826501</v>
      </c>
      <c r="AF163" s="170">
        <v>12287.6374173891</v>
      </c>
      <c r="AG163" s="170">
        <v>0</v>
      </c>
      <c r="AH163" s="170">
        <v>0</v>
      </c>
      <c r="AI163" s="170">
        <v>0</v>
      </c>
      <c r="AJ163" s="170">
        <v>0</v>
      </c>
      <c r="AK163" s="170">
        <v>147.72767653432001</v>
      </c>
      <c r="AL163" s="170">
        <v>0</v>
      </c>
      <c r="AM163" s="170">
        <v>0</v>
      </c>
      <c r="AN163" s="170">
        <v>75.991342387840007</v>
      </c>
      <c r="AO163" s="170">
        <v>0</v>
      </c>
      <c r="AP163" s="170">
        <v>0</v>
      </c>
      <c r="AQ163" s="170">
        <v>154.31208065110999</v>
      </c>
      <c r="AR163" s="170">
        <v>0</v>
      </c>
      <c r="AS163" s="170">
        <v>0</v>
      </c>
      <c r="AT163" s="170">
        <v>0</v>
      </c>
      <c r="AU163" s="170">
        <v>0</v>
      </c>
      <c r="AV163" s="170">
        <v>249.29045415176</v>
      </c>
      <c r="AW163" s="170">
        <v>97.725694891909995</v>
      </c>
      <c r="AX163" s="170">
        <v>0</v>
      </c>
      <c r="AY163" s="170">
        <v>0</v>
      </c>
      <c r="AZ163" s="170">
        <v>151.98268477568999</v>
      </c>
      <c r="BA163" s="170">
        <v>0</v>
      </c>
      <c r="BB163" s="170">
        <v>0</v>
      </c>
      <c r="BC163" s="170">
        <v>462.93624195338998</v>
      </c>
      <c r="BD163" s="170">
        <v>0</v>
      </c>
      <c r="BE163" s="170">
        <v>0</v>
      </c>
      <c r="BF163" s="170">
        <v>39.858359686070003</v>
      </c>
      <c r="BG163" s="170">
        <v>238.79494714959</v>
      </c>
      <c r="BH163" s="170">
        <v>101.10019855413</v>
      </c>
      <c r="BI163" s="170">
        <v>1.6126412944399999</v>
      </c>
      <c r="BJ163" s="170">
        <v>0</v>
      </c>
      <c r="BK163" s="170">
        <v>0</v>
      </c>
      <c r="BL163" s="170">
        <v>79.716719372230003</v>
      </c>
      <c r="BM163" s="170">
        <v>181.48415983355</v>
      </c>
      <c r="BN163" s="170">
        <v>3.2252825888699999</v>
      </c>
      <c r="BO163" s="170">
        <v>0</v>
      </c>
      <c r="BP163" s="126"/>
      <c r="BQ163" s="180">
        <f t="shared" si="5"/>
        <v>74087.84288569013</v>
      </c>
    </row>
    <row r="164" spans="1:69">
      <c r="A164" s="169" t="s">
        <v>99</v>
      </c>
      <c r="B164" s="169" t="s">
        <v>25</v>
      </c>
      <c r="C164" s="169" t="s">
        <v>71</v>
      </c>
      <c r="D164" s="170">
        <v>1</v>
      </c>
      <c r="E164" s="169">
        <v>2032</v>
      </c>
      <c r="F164" s="171">
        <v>0</v>
      </c>
      <c r="G164" s="170">
        <v>0</v>
      </c>
      <c r="H164" s="170">
        <v>0</v>
      </c>
      <c r="I164" s="170">
        <v>0</v>
      </c>
      <c r="J164" s="170">
        <v>0</v>
      </c>
      <c r="K164" s="170">
        <v>4391.0083554839803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580.09421357620101</v>
      </c>
      <c r="S164" s="170">
        <v>0</v>
      </c>
      <c r="T164" s="170">
        <v>0</v>
      </c>
      <c r="U164" s="170">
        <v>43635.418038452699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13390.0543582758</v>
      </c>
      <c r="AF164" s="170">
        <v>12698.087650183999</v>
      </c>
      <c r="AG164" s="170">
        <v>0</v>
      </c>
      <c r="AH164" s="170">
        <v>0</v>
      </c>
      <c r="AI164" s="170">
        <v>0</v>
      </c>
      <c r="AJ164" s="170">
        <v>0</v>
      </c>
      <c r="AK164" s="170">
        <v>71.762241357939899</v>
      </c>
      <c r="AL164" s="170">
        <v>0</v>
      </c>
      <c r="AM164" s="170">
        <v>0</v>
      </c>
      <c r="AN164" s="170">
        <v>99.852397786579999</v>
      </c>
      <c r="AO164" s="170">
        <v>0</v>
      </c>
      <c r="AP164" s="170">
        <v>0</v>
      </c>
      <c r="AQ164" s="170">
        <v>216.46078640165999</v>
      </c>
      <c r="AR164" s="170">
        <v>0</v>
      </c>
      <c r="AS164" s="170">
        <v>0</v>
      </c>
      <c r="AT164" s="170">
        <v>0</v>
      </c>
      <c r="AU164" s="170">
        <v>0</v>
      </c>
      <c r="AV164" s="170">
        <v>123.95296234552001</v>
      </c>
      <c r="AW164" s="170">
        <v>81.140261709649906</v>
      </c>
      <c r="AX164" s="170">
        <v>0</v>
      </c>
      <c r="AY164" s="170">
        <v>0</v>
      </c>
      <c r="AZ164" s="170">
        <v>199.70479557299001</v>
      </c>
      <c r="BA164" s="170">
        <v>0</v>
      </c>
      <c r="BB164" s="170">
        <v>0</v>
      </c>
      <c r="BC164" s="170">
        <v>541.15196600413003</v>
      </c>
      <c r="BD164" s="170">
        <v>0</v>
      </c>
      <c r="BE164" s="170">
        <v>0</v>
      </c>
      <c r="BF164" s="170">
        <v>28.208481200400001</v>
      </c>
      <c r="BG164" s="170">
        <v>168.87509366629001</v>
      </c>
      <c r="BH164" s="170">
        <v>84.015358427609996</v>
      </c>
      <c r="BI164" s="170">
        <v>0</v>
      </c>
      <c r="BJ164" s="170">
        <v>0</v>
      </c>
      <c r="BK164" s="170">
        <v>0</v>
      </c>
      <c r="BL164" s="170">
        <v>56.41696240073</v>
      </c>
      <c r="BM164" s="170">
        <v>128.34507118637001</v>
      </c>
      <c r="BN164" s="170">
        <v>0</v>
      </c>
      <c r="BO164" s="170">
        <v>0</v>
      </c>
      <c r="BP164" s="126"/>
      <c r="BQ164" s="180">
        <f t="shared" si="5"/>
        <v>76494.548994032535</v>
      </c>
    </row>
    <row r="165" spans="1:69">
      <c r="A165" s="169" t="s">
        <v>99</v>
      </c>
      <c r="B165" s="169" t="s">
        <v>25</v>
      </c>
      <c r="C165" s="169" t="s">
        <v>71</v>
      </c>
      <c r="D165" s="170">
        <v>1</v>
      </c>
      <c r="E165" s="169">
        <v>2033</v>
      </c>
      <c r="F165" s="171">
        <v>0</v>
      </c>
      <c r="G165" s="170">
        <v>0</v>
      </c>
      <c r="H165" s="170">
        <v>0</v>
      </c>
      <c r="I165" s="170">
        <v>0</v>
      </c>
      <c r="J165" s="170">
        <v>0</v>
      </c>
      <c r="K165" s="170">
        <v>4222.9918758602298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675.37064758992994</v>
      </c>
      <c r="S165" s="170">
        <v>0</v>
      </c>
      <c r="T165" s="170">
        <v>0</v>
      </c>
      <c r="U165" s="170">
        <v>43401.515095412899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13409.2269503108</v>
      </c>
      <c r="AF165" s="170">
        <v>12675.180660300701</v>
      </c>
      <c r="AG165" s="170">
        <v>0</v>
      </c>
      <c r="AH165" s="170">
        <v>0</v>
      </c>
      <c r="AI165" s="170">
        <v>0</v>
      </c>
      <c r="AJ165" s="170">
        <v>0</v>
      </c>
      <c r="AK165" s="170">
        <v>25.070647092489999</v>
      </c>
      <c r="AL165" s="170">
        <v>0</v>
      </c>
      <c r="AM165" s="170">
        <v>0</v>
      </c>
      <c r="AN165" s="170">
        <v>111.0875507535</v>
      </c>
      <c r="AO165" s="170">
        <v>0</v>
      </c>
      <c r="AP165" s="170">
        <v>0</v>
      </c>
      <c r="AQ165" s="170">
        <v>264.04900257103998</v>
      </c>
      <c r="AR165" s="170">
        <v>0</v>
      </c>
      <c r="AS165" s="170">
        <v>0</v>
      </c>
      <c r="AT165" s="170">
        <v>0</v>
      </c>
      <c r="AU165" s="170">
        <v>0</v>
      </c>
      <c r="AV165" s="170">
        <v>41.784411820700001</v>
      </c>
      <c r="AW165" s="170">
        <v>64.331445721470004</v>
      </c>
      <c r="AX165" s="170">
        <v>0</v>
      </c>
      <c r="AY165" s="170">
        <v>0</v>
      </c>
      <c r="AZ165" s="170">
        <v>249.94698919570001</v>
      </c>
      <c r="BA165" s="170">
        <v>0</v>
      </c>
      <c r="BB165" s="170">
        <v>0</v>
      </c>
      <c r="BC165" s="170">
        <v>561.10413046353995</v>
      </c>
      <c r="BD165" s="170">
        <v>0</v>
      </c>
      <c r="BE165" s="170">
        <v>0</v>
      </c>
      <c r="BF165" s="170">
        <v>18.153948410240002</v>
      </c>
      <c r="BG165" s="170">
        <v>108.38785165086</v>
      </c>
      <c r="BH165" s="170">
        <v>66.749746098299994</v>
      </c>
      <c r="BI165" s="170">
        <v>0</v>
      </c>
      <c r="BJ165" s="170">
        <v>0</v>
      </c>
      <c r="BK165" s="170">
        <v>0</v>
      </c>
      <c r="BL165" s="170">
        <v>36.307896820400003</v>
      </c>
      <c r="BM165" s="170">
        <v>82.374767254700004</v>
      </c>
      <c r="BN165" s="170">
        <v>0</v>
      </c>
      <c r="BO165" s="170">
        <v>0</v>
      </c>
      <c r="BP165" s="126"/>
      <c r="BQ165" s="180">
        <f t="shared" si="5"/>
        <v>76013.633617327505</v>
      </c>
    </row>
    <row r="166" spans="1:69">
      <c r="A166" s="169" t="s">
        <v>99</v>
      </c>
      <c r="B166" s="169" t="s">
        <v>25</v>
      </c>
      <c r="C166" s="169" t="s">
        <v>71</v>
      </c>
      <c r="D166" s="170">
        <v>1</v>
      </c>
      <c r="E166" s="169">
        <v>2034</v>
      </c>
      <c r="F166" s="171">
        <v>0</v>
      </c>
      <c r="G166" s="170">
        <v>0</v>
      </c>
      <c r="H166" s="170">
        <v>0</v>
      </c>
      <c r="I166" s="170">
        <v>0</v>
      </c>
      <c r="J166" s="170">
        <v>0</v>
      </c>
      <c r="K166" s="170">
        <v>4383.0477097277399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781.12361855316999</v>
      </c>
      <c r="S166" s="170">
        <v>0</v>
      </c>
      <c r="T166" s="170">
        <v>0</v>
      </c>
      <c r="U166" s="170">
        <v>44630.077163261798</v>
      </c>
      <c r="V166" s="170">
        <v>0</v>
      </c>
      <c r="W166" s="170">
        <v>0</v>
      </c>
      <c r="X166" s="170">
        <v>0</v>
      </c>
      <c r="Y166" s="170">
        <v>482.95139100681001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13869.9638658931</v>
      </c>
      <c r="AF166" s="170">
        <v>13120.465647863601</v>
      </c>
      <c r="AG166" s="170">
        <v>0</v>
      </c>
      <c r="AH166" s="170">
        <v>0</v>
      </c>
      <c r="AI166" s="170">
        <v>0</v>
      </c>
      <c r="AJ166" s="170">
        <v>0</v>
      </c>
      <c r="AK166" s="170">
        <v>0</v>
      </c>
      <c r="AL166" s="170">
        <v>0</v>
      </c>
      <c r="AM166" s="170">
        <v>0</v>
      </c>
      <c r="AN166" s="170">
        <v>89.067222844320099</v>
      </c>
      <c r="AO166" s="170">
        <v>0</v>
      </c>
      <c r="AP166" s="170">
        <v>0</v>
      </c>
      <c r="AQ166" s="170">
        <v>239.87115160772001</v>
      </c>
      <c r="AR166" s="170">
        <v>0</v>
      </c>
      <c r="AS166" s="170">
        <v>0</v>
      </c>
      <c r="AT166" s="170">
        <v>0</v>
      </c>
      <c r="AU166" s="170">
        <v>0</v>
      </c>
      <c r="AV166" s="170">
        <v>0</v>
      </c>
      <c r="AW166" s="170">
        <v>49.135502509139997</v>
      </c>
      <c r="AX166" s="170">
        <v>0</v>
      </c>
      <c r="AY166" s="170">
        <v>0</v>
      </c>
      <c r="AZ166" s="170">
        <v>200.40125139962001</v>
      </c>
      <c r="BA166" s="170">
        <v>0</v>
      </c>
      <c r="BB166" s="170">
        <v>0</v>
      </c>
      <c r="BC166" s="170">
        <v>509.72619716623001</v>
      </c>
      <c r="BD166" s="170">
        <v>0</v>
      </c>
      <c r="BE166" s="170">
        <v>0</v>
      </c>
      <c r="BF166" s="170">
        <v>10.18282807562</v>
      </c>
      <c r="BG166" s="170">
        <v>60.711179143060001</v>
      </c>
      <c r="BH166" s="170">
        <v>50.99739034201</v>
      </c>
      <c r="BI166" s="170">
        <v>0</v>
      </c>
      <c r="BJ166" s="170">
        <v>0</v>
      </c>
      <c r="BK166" s="170">
        <v>0</v>
      </c>
      <c r="BL166" s="170">
        <v>20.365656151429999</v>
      </c>
      <c r="BM166" s="170">
        <v>46.140496148670003</v>
      </c>
      <c r="BN166" s="170">
        <v>0</v>
      </c>
      <c r="BO166" s="170">
        <v>0</v>
      </c>
      <c r="BP166" s="126"/>
      <c r="BQ166" s="180">
        <f t="shared" si="5"/>
        <v>78544.228271694024</v>
      </c>
    </row>
    <row r="167" spans="1:69">
      <c r="A167" s="169" t="s">
        <v>99</v>
      </c>
      <c r="B167" s="169" t="s">
        <v>25</v>
      </c>
      <c r="C167" s="169" t="s">
        <v>71</v>
      </c>
      <c r="D167" s="170">
        <v>1</v>
      </c>
      <c r="E167" s="169">
        <v>2035</v>
      </c>
      <c r="F167" s="171">
        <v>0</v>
      </c>
      <c r="G167" s="170">
        <v>0</v>
      </c>
      <c r="H167" s="170">
        <v>0</v>
      </c>
      <c r="I167" s="170">
        <v>0</v>
      </c>
      <c r="J167" s="170">
        <v>0</v>
      </c>
      <c r="K167" s="170">
        <v>4720.0923385836204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805.60794246088005</v>
      </c>
      <c r="S167" s="170">
        <v>0</v>
      </c>
      <c r="T167" s="170">
        <v>0</v>
      </c>
      <c r="U167" s="170">
        <v>46006.5054957471</v>
      </c>
      <c r="V167" s="170">
        <v>0</v>
      </c>
      <c r="W167" s="170">
        <v>762.27888948443001</v>
      </c>
      <c r="X167" s="170">
        <v>0</v>
      </c>
      <c r="Y167" s="170">
        <v>496.27137061548001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14154.4553259597</v>
      </c>
      <c r="AF167" s="170">
        <v>13388.8335839666</v>
      </c>
      <c r="AG167" s="170">
        <v>0</v>
      </c>
      <c r="AH167" s="170">
        <v>0</v>
      </c>
      <c r="AI167" s="170">
        <v>0</v>
      </c>
      <c r="AJ167" s="170">
        <v>0</v>
      </c>
      <c r="AK167" s="170">
        <v>0</v>
      </c>
      <c r="AL167" s="170">
        <v>0</v>
      </c>
      <c r="AM167" s="170">
        <v>0</v>
      </c>
      <c r="AN167" s="170">
        <v>66.341999587489994</v>
      </c>
      <c r="AO167" s="170">
        <v>0</v>
      </c>
      <c r="AP167" s="170">
        <v>0</v>
      </c>
      <c r="AQ167" s="170">
        <v>212.73032413899</v>
      </c>
      <c r="AR167" s="170">
        <v>0</v>
      </c>
      <c r="AS167" s="170">
        <v>0</v>
      </c>
      <c r="AT167" s="170">
        <v>0</v>
      </c>
      <c r="AU167" s="170">
        <v>0</v>
      </c>
      <c r="AV167" s="170">
        <v>0</v>
      </c>
      <c r="AW167" s="170">
        <v>27.924775879319998</v>
      </c>
      <c r="AX167" s="170">
        <v>0</v>
      </c>
      <c r="AY167" s="170">
        <v>0</v>
      </c>
      <c r="AZ167" s="170">
        <v>149.26949907161</v>
      </c>
      <c r="BA167" s="170">
        <v>0</v>
      </c>
      <c r="BB167" s="170">
        <v>0</v>
      </c>
      <c r="BC167" s="170">
        <v>452.05193879530998</v>
      </c>
      <c r="BD167" s="170">
        <v>0</v>
      </c>
      <c r="BE167" s="170">
        <v>0</v>
      </c>
      <c r="BF167" s="170">
        <v>4.4051497424999999</v>
      </c>
      <c r="BG167" s="170">
        <v>26.107751640610001</v>
      </c>
      <c r="BH167" s="170">
        <v>36.323827695619997</v>
      </c>
      <c r="BI167" s="170">
        <v>0</v>
      </c>
      <c r="BJ167" s="170">
        <v>0</v>
      </c>
      <c r="BK167" s="170">
        <v>0</v>
      </c>
      <c r="BL167" s="170">
        <v>8.8102994849100007</v>
      </c>
      <c r="BM167" s="170">
        <v>19.84189124685</v>
      </c>
      <c r="BN167" s="170">
        <v>0</v>
      </c>
      <c r="BO167" s="170">
        <v>0</v>
      </c>
      <c r="BP167" s="126"/>
      <c r="BQ167" s="180">
        <f t="shared" si="5"/>
        <v>81337.852404100995</v>
      </c>
    </row>
    <row r="168" spans="1:69">
      <c r="A168" s="169" t="s">
        <v>99</v>
      </c>
      <c r="B168" s="169" t="s">
        <v>25</v>
      </c>
      <c r="C168" s="169" t="s">
        <v>71</v>
      </c>
      <c r="D168" s="170">
        <v>1</v>
      </c>
      <c r="E168" s="169">
        <v>2036</v>
      </c>
      <c r="F168" s="171">
        <v>0</v>
      </c>
      <c r="G168" s="170">
        <v>0</v>
      </c>
      <c r="H168" s="170">
        <v>0</v>
      </c>
      <c r="I168" s="170">
        <v>0</v>
      </c>
      <c r="J168" s="170">
        <v>0</v>
      </c>
      <c r="K168" s="170">
        <v>4607.0012280333603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914.34677732634998</v>
      </c>
      <c r="S168" s="170">
        <v>0</v>
      </c>
      <c r="T168" s="170">
        <v>0</v>
      </c>
      <c r="U168" s="170">
        <v>47978.894094317999</v>
      </c>
      <c r="V168" s="170">
        <v>0</v>
      </c>
      <c r="W168" s="170">
        <v>776.58457092529</v>
      </c>
      <c r="X168" s="170">
        <v>0</v>
      </c>
      <c r="Y168" s="170">
        <v>505.58489131328997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14450.9739208009</v>
      </c>
      <c r="AF168" s="170">
        <v>13699.6228857433</v>
      </c>
      <c r="AG168" s="170">
        <v>0</v>
      </c>
      <c r="AH168" s="170">
        <v>0</v>
      </c>
      <c r="AI168" s="170">
        <v>0</v>
      </c>
      <c r="AJ168" s="170">
        <v>0</v>
      </c>
      <c r="AK168" s="170">
        <v>0</v>
      </c>
      <c r="AL168" s="170">
        <v>0</v>
      </c>
      <c r="AM168" s="170">
        <v>0</v>
      </c>
      <c r="AN168" s="170">
        <v>44.081680287090002</v>
      </c>
      <c r="AO168" s="170">
        <v>0</v>
      </c>
      <c r="AP168" s="170">
        <v>0</v>
      </c>
      <c r="AQ168" s="170">
        <v>182.09023940822999</v>
      </c>
      <c r="AR168" s="170">
        <v>0</v>
      </c>
      <c r="AS168" s="170">
        <v>0</v>
      </c>
      <c r="AT168" s="170">
        <v>0</v>
      </c>
      <c r="AU168" s="170">
        <v>0</v>
      </c>
      <c r="AV168" s="170">
        <v>0</v>
      </c>
      <c r="AW168" s="170">
        <v>13.46860528415</v>
      </c>
      <c r="AX168" s="170">
        <v>0</v>
      </c>
      <c r="AY168" s="170">
        <v>0</v>
      </c>
      <c r="AZ168" s="170">
        <v>99.183780646179997</v>
      </c>
      <c r="BA168" s="170">
        <v>0</v>
      </c>
      <c r="BB168" s="170">
        <v>0</v>
      </c>
      <c r="BC168" s="170">
        <v>386.94175874234998</v>
      </c>
      <c r="BD168" s="170">
        <v>0</v>
      </c>
      <c r="BE168" s="170">
        <v>0</v>
      </c>
      <c r="BF168" s="170">
        <v>0.97541693342000102</v>
      </c>
      <c r="BG168" s="170">
        <v>5.7795190604900002</v>
      </c>
      <c r="BH168" s="170">
        <v>23.34925805984</v>
      </c>
      <c r="BI168" s="170">
        <v>0</v>
      </c>
      <c r="BJ168" s="170">
        <v>0</v>
      </c>
      <c r="BK168" s="170">
        <v>0</v>
      </c>
      <c r="BL168" s="170">
        <v>1.95083386673</v>
      </c>
      <c r="BM168" s="170">
        <v>4.39243448591</v>
      </c>
      <c r="BN168" s="170">
        <v>0</v>
      </c>
      <c r="BO168" s="170">
        <v>0</v>
      </c>
      <c r="BP168" s="126"/>
      <c r="BQ168" s="180">
        <f t="shared" si="5"/>
        <v>83695.221895234907</v>
      </c>
    </row>
    <row r="169" spans="1:69">
      <c r="A169" s="169" t="s">
        <v>99</v>
      </c>
      <c r="B169" s="169" t="s">
        <v>25</v>
      </c>
      <c r="C169" s="169" t="s">
        <v>71</v>
      </c>
      <c r="D169" s="170">
        <v>1</v>
      </c>
      <c r="E169" s="169">
        <v>2037</v>
      </c>
      <c r="F169" s="171">
        <v>0</v>
      </c>
      <c r="G169" s="170">
        <v>0</v>
      </c>
      <c r="H169" s="170">
        <v>0</v>
      </c>
      <c r="I169" s="170">
        <v>0</v>
      </c>
      <c r="J169" s="170">
        <v>0</v>
      </c>
      <c r="K169" s="170">
        <v>4373.9701843237999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940.29707104782995</v>
      </c>
      <c r="S169" s="170">
        <v>0</v>
      </c>
      <c r="T169" s="170">
        <v>0</v>
      </c>
      <c r="U169" s="170">
        <v>48346.752782979602</v>
      </c>
      <c r="V169" s="170">
        <v>0</v>
      </c>
      <c r="W169" s="170">
        <v>798.23553995939994</v>
      </c>
      <c r="X169" s="170">
        <v>0</v>
      </c>
      <c r="Y169" s="170">
        <v>519.68046211693002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14907.3359274912</v>
      </c>
      <c r="AF169" s="170">
        <v>14107.1440814535</v>
      </c>
      <c r="AG169" s="170">
        <v>0</v>
      </c>
      <c r="AH169" s="170">
        <v>0</v>
      </c>
      <c r="AI169" s="170">
        <v>0</v>
      </c>
      <c r="AJ169" s="170">
        <v>0</v>
      </c>
      <c r="AK169" s="170">
        <v>0</v>
      </c>
      <c r="AL169" s="170">
        <v>0</v>
      </c>
      <c r="AM169" s="170">
        <v>0</v>
      </c>
      <c r="AN169" s="170">
        <v>25.30228024146</v>
      </c>
      <c r="AO169" s="170">
        <v>0</v>
      </c>
      <c r="AP169" s="170">
        <v>0</v>
      </c>
      <c r="AQ169" s="170">
        <v>152.27647255596</v>
      </c>
      <c r="AR169" s="170">
        <v>0</v>
      </c>
      <c r="AS169" s="170">
        <v>0</v>
      </c>
      <c r="AT169" s="170">
        <v>0</v>
      </c>
      <c r="AU169" s="170">
        <v>0</v>
      </c>
      <c r="AV169" s="170">
        <v>0</v>
      </c>
      <c r="AW169" s="170">
        <v>5.0184098224399998</v>
      </c>
      <c r="AX169" s="170">
        <v>0</v>
      </c>
      <c r="AY169" s="170">
        <v>0</v>
      </c>
      <c r="AZ169" s="170">
        <v>56.930130543380002</v>
      </c>
      <c r="BA169" s="170">
        <v>0</v>
      </c>
      <c r="BB169" s="170">
        <v>0</v>
      </c>
      <c r="BC169" s="170">
        <v>323.58750418120002</v>
      </c>
      <c r="BD169" s="170">
        <v>0</v>
      </c>
      <c r="BE169" s="170">
        <v>0</v>
      </c>
      <c r="BF169" s="170">
        <v>0</v>
      </c>
      <c r="BG169" s="170">
        <v>0</v>
      </c>
      <c r="BH169" s="170">
        <v>13.065985383799999</v>
      </c>
      <c r="BI169" s="170">
        <v>0</v>
      </c>
      <c r="BJ169" s="170">
        <v>0</v>
      </c>
      <c r="BK169" s="170">
        <v>0</v>
      </c>
      <c r="BL169" s="170">
        <v>0</v>
      </c>
      <c r="BM169" s="170">
        <v>0</v>
      </c>
      <c r="BN169" s="170">
        <v>0</v>
      </c>
      <c r="BO169" s="170">
        <v>0</v>
      </c>
      <c r="BP169" s="126"/>
      <c r="BQ169" s="180">
        <f t="shared" si="5"/>
        <v>84569.596832100491</v>
      </c>
    </row>
    <row r="170" spans="1:69">
      <c r="A170" s="169" t="s">
        <v>99</v>
      </c>
      <c r="B170" s="169" t="s">
        <v>25</v>
      </c>
      <c r="C170" s="169" t="s">
        <v>71</v>
      </c>
      <c r="D170" s="170">
        <v>1</v>
      </c>
      <c r="E170" s="169">
        <v>2038</v>
      </c>
      <c r="F170" s="171">
        <v>0</v>
      </c>
      <c r="G170" s="170">
        <v>0</v>
      </c>
      <c r="H170" s="170">
        <v>0</v>
      </c>
      <c r="I170" s="170">
        <v>0</v>
      </c>
      <c r="J170" s="170">
        <v>0</v>
      </c>
      <c r="K170" s="170">
        <v>4515.7170625252802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1068.2711518118001</v>
      </c>
      <c r="S170" s="170">
        <v>0</v>
      </c>
      <c r="T170" s="170">
        <v>0</v>
      </c>
      <c r="U170" s="170">
        <v>49910.697533416998</v>
      </c>
      <c r="V170" s="170">
        <v>0</v>
      </c>
      <c r="W170" s="170">
        <v>822.88133558342997</v>
      </c>
      <c r="X170" s="170">
        <v>0</v>
      </c>
      <c r="Y170" s="170">
        <v>535.72577432158005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15284.3068537133</v>
      </c>
      <c r="AF170" s="170">
        <v>14457.627075185101</v>
      </c>
      <c r="AG170" s="170">
        <v>0</v>
      </c>
      <c r="AH170" s="170">
        <v>0</v>
      </c>
      <c r="AI170" s="170">
        <v>0</v>
      </c>
      <c r="AJ170" s="170">
        <v>0</v>
      </c>
      <c r="AK170" s="170">
        <v>0</v>
      </c>
      <c r="AL170" s="170">
        <v>0</v>
      </c>
      <c r="AM170" s="170">
        <v>0</v>
      </c>
      <c r="AN170" s="170">
        <v>41.72775579148</v>
      </c>
      <c r="AO170" s="170">
        <v>0</v>
      </c>
      <c r="AP170" s="170">
        <v>0</v>
      </c>
      <c r="AQ170" s="170">
        <v>122.8010255332</v>
      </c>
      <c r="AR170" s="170">
        <v>0</v>
      </c>
      <c r="AS170" s="170">
        <v>0</v>
      </c>
      <c r="AT170" s="170">
        <v>0</v>
      </c>
      <c r="AU170" s="170">
        <v>0</v>
      </c>
      <c r="AV170" s="170">
        <v>0</v>
      </c>
      <c r="AW170" s="170">
        <v>1.0792722344700001</v>
      </c>
      <c r="AX170" s="170">
        <v>0</v>
      </c>
      <c r="AY170" s="170">
        <v>0</v>
      </c>
      <c r="AZ170" s="170">
        <v>25.036653475009999</v>
      </c>
      <c r="BA170" s="170">
        <v>0</v>
      </c>
      <c r="BB170" s="170">
        <v>0</v>
      </c>
      <c r="BC170" s="170">
        <v>260.95217925797999</v>
      </c>
      <c r="BD170" s="170">
        <v>0</v>
      </c>
      <c r="BE170" s="170">
        <v>0</v>
      </c>
      <c r="BF170" s="170">
        <v>0</v>
      </c>
      <c r="BG170" s="170">
        <v>0</v>
      </c>
      <c r="BH170" s="170">
        <v>5.6297341508300098</v>
      </c>
      <c r="BI170" s="170">
        <v>0</v>
      </c>
      <c r="BJ170" s="170">
        <v>0</v>
      </c>
      <c r="BK170" s="170">
        <v>0</v>
      </c>
      <c r="BL170" s="170">
        <v>0</v>
      </c>
      <c r="BM170" s="170">
        <v>0</v>
      </c>
      <c r="BN170" s="170">
        <v>0</v>
      </c>
      <c r="BO170" s="170">
        <v>0</v>
      </c>
      <c r="BP170" s="126"/>
      <c r="BQ170" s="180">
        <f t="shared" si="5"/>
        <v>87052.453407000445</v>
      </c>
    </row>
    <row r="171" spans="1:69">
      <c r="A171" s="169" t="s">
        <v>99</v>
      </c>
      <c r="B171" s="169" t="s">
        <v>25</v>
      </c>
      <c r="C171" s="169" t="s">
        <v>71</v>
      </c>
      <c r="D171" s="170">
        <v>1</v>
      </c>
      <c r="E171" s="169">
        <v>2039</v>
      </c>
      <c r="F171" s="171">
        <v>0</v>
      </c>
      <c r="G171" s="170">
        <v>0</v>
      </c>
      <c r="H171" s="170">
        <v>0</v>
      </c>
      <c r="I171" s="170">
        <v>0</v>
      </c>
      <c r="J171" s="170">
        <v>0</v>
      </c>
      <c r="K171" s="170">
        <v>4448.5879272453003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1085.52719441308</v>
      </c>
      <c r="S171" s="170">
        <v>0</v>
      </c>
      <c r="T171" s="170">
        <v>0</v>
      </c>
      <c r="U171" s="170">
        <v>50683.095087734502</v>
      </c>
      <c r="V171" s="170">
        <v>0</v>
      </c>
      <c r="W171" s="170">
        <v>837.71368269198001</v>
      </c>
      <c r="X171" s="170">
        <v>644.32120246697002</v>
      </c>
      <c r="Y171" s="170">
        <v>545.38217345916905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15446.1289433067</v>
      </c>
      <c r="AF171" s="170">
        <v>14602.090331727</v>
      </c>
      <c r="AG171" s="170">
        <v>0</v>
      </c>
      <c r="AH171" s="170">
        <v>0</v>
      </c>
      <c r="AI171" s="170">
        <v>0</v>
      </c>
      <c r="AJ171" s="170">
        <v>0</v>
      </c>
      <c r="AK171" s="170">
        <v>0</v>
      </c>
      <c r="AL171" s="170">
        <v>0</v>
      </c>
      <c r="AM171" s="170">
        <v>0</v>
      </c>
      <c r="AN171" s="170">
        <v>10.034952501699999</v>
      </c>
      <c r="AO171" s="170">
        <v>0</v>
      </c>
      <c r="AP171" s="170">
        <v>0</v>
      </c>
      <c r="AQ171" s="170">
        <v>92.828139282290095</v>
      </c>
      <c r="AR171" s="170">
        <v>0</v>
      </c>
      <c r="AS171" s="170">
        <v>0</v>
      </c>
      <c r="AT171" s="170">
        <v>0</v>
      </c>
      <c r="AU171" s="170">
        <v>0</v>
      </c>
      <c r="AV171" s="170">
        <v>0</v>
      </c>
      <c r="AW171" s="170">
        <v>0</v>
      </c>
      <c r="AX171" s="170">
        <v>0</v>
      </c>
      <c r="AY171" s="170">
        <v>0</v>
      </c>
      <c r="AZ171" s="170">
        <v>6.02097150095</v>
      </c>
      <c r="BA171" s="170">
        <v>0</v>
      </c>
      <c r="BB171" s="170">
        <v>0</v>
      </c>
      <c r="BC171" s="170">
        <v>197.25979597489999</v>
      </c>
      <c r="BD171" s="170">
        <v>0</v>
      </c>
      <c r="BE171" s="170">
        <v>0</v>
      </c>
      <c r="BF171" s="170">
        <v>0</v>
      </c>
      <c r="BG171" s="170">
        <v>0</v>
      </c>
      <c r="BH171" s="170">
        <v>1.2460153678999999</v>
      </c>
      <c r="BI171" s="170">
        <v>0</v>
      </c>
      <c r="BJ171" s="170">
        <v>0</v>
      </c>
      <c r="BK171" s="170">
        <v>0</v>
      </c>
      <c r="BL171" s="170">
        <v>0</v>
      </c>
      <c r="BM171" s="170">
        <v>0</v>
      </c>
      <c r="BN171" s="170">
        <v>0</v>
      </c>
      <c r="BO171" s="170">
        <v>0</v>
      </c>
      <c r="BP171" s="126"/>
      <c r="BQ171" s="180">
        <f t="shared" si="5"/>
        <v>88600.236417672437</v>
      </c>
    </row>
    <row r="172" spans="1:69">
      <c r="A172" s="169" t="s">
        <v>99</v>
      </c>
      <c r="B172" s="169" t="s">
        <v>25</v>
      </c>
      <c r="C172" s="169" t="s">
        <v>71</v>
      </c>
      <c r="D172" s="170">
        <v>1</v>
      </c>
      <c r="E172" s="169">
        <v>2040</v>
      </c>
      <c r="F172" s="171">
        <v>0</v>
      </c>
      <c r="G172" s="170">
        <v>0</v>
      </c>
      <c r="H172" s="170">
        <v>0</v>
      </c>
      <c r="I172" s="170">
        <v>0</v>
      </c>
      <c r="J172" s="170">
        <v>0</v>
      </c>
      <c r="K172" s="170">
        <v>5465.9894837719503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1245.2949451342299</v>
      </c>
      <c r="S172" s="170">
        <v>0</v>
      </c>
      <c r="T172" s="170">
        <v>0</v>
      </c>
      <c r="U172" s="170">
        <v>54563.426965032901</v>
      </c>
      <c r="V172" s="170">
        <v>0</v>
      </c>
      <c r="W172" s="170">
        <v>876.447895596271</v>
      </c>
      <c r="X172" s="170">
        <v>674.11333205341896</v>
      </c>
      <c r="Y172" s="170">
        <v>570.59955932522996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16156.228307282499</v>
      </c>
      <c r="AF172" s="170">
        <v>15328.8647803073</v>
      </c>
      <c r="AG172" s="170">
        <v>0</v>
      </c>
      <c r="AH172" s="170">
        <v>0</v>
      </c>
      <c r="AI172" s="170">
        <v>0</v>
      </c>
      <c r="AJ172" s="170">
        <v>0</v>
      </c>
      <c r="AK172" s="170">
        <v>0</v>
      </c>
      <c r="AL172" s="170">
        <v>0</v>
      </c>
      <c r="AM172" s="170">
        <v>0</v>
      </c>
      <c r="AN172" s="170">
        <v>0</v>
      </c>
      <c r="AO172" s="170">
        <v>0</v>
      </c>
      <c r="AP172" s="170">
        <v>0</v>
      </c>
      <c r="AQ172" s="170">
        <v>67.279265086310005</v>
      </c>
      <c r="AR172" s="170">
        <v>0</v>
      </c>
      <c r="AS172" s="170">
        <v>0</v>
      </c>
      <c r="AT172" s="170">
        <v>0</v>
      </c>
      <c r="AU172" s="170">
        <v>0</v>
      </c>
      <c r="AV172" s="170">
        <v>0</v>
      </c>
      <c r="AW172" s="170">
        <v>0</v>
      </c>
      <c r="AX172" s="170">
        <v>0</v>
      </c>
      <c r="AY172" s="170">
        <v>0</v>
      </c>
      <c r="AZ172" s="170">
        <v>0</v>
      </c>
      <c r="BA172" s="170">
        <v>0</v>
      </c>
      <c r="BB172" s="170">
        <v>0</v>
      </c>
      <c r="BC172" s="170">
        <v>142.96843830841999</v>
      </c>
      <c r="BD172" s="170">
        <v>0</v>
      </c>
      <c r="BE172" s="170">
        <v>0</v>
      </c>
      <c r="BF172" s="170">
        <v>0</v>
      </c>
      <c r="BG172" s="170">
        <v>0</v>
      </c>
      <c r="BH172" s="170">
        <v>0</v>
      </c>
      <c r="BI172" s="170">
        <v>0</v>
      </c>
      <c r="BJ172" s="170">
        <v>0</v>
      </c>
      <c r="BK172" s="170">
        <v>0</v>
      </c>
      <c r="BL172" s="170">
        <v>0</v>
      </c>
      <c r="BM172" s="170">
        <v>0</v>
      </c>
      <c r="BN172" s="170">
        <v>0</v>
      </c>
      <c r="BO172" s="170">
        <v>0</v>
      </c>
      <c r="BP172" s="126"/>
      <c r="BQ172" s="180">
        <f t="shared" si="5"/>
        <v>95091.212971898538</v>
      </c>
    </row>
    <row r="173" spans="1:69">
      <c r="A173" s="169" t="s">
        <v>99</v>
      </c>
      <c r="B173" s="169" t="s">
        <v>25</v>
      </c>
      <c r="C173" s="169" t="s">
        <v>71</v>
      </c>
      <c r="D173" s="170">
        <v>1</v>
      </c>
      <c r="E173" s="169">
        <v>2041</v>
      </c>
      <c r="F173" s="171">
        <v>0</v>
      </c>
      <c r="G173" s="170">
        <v>0</v>
      </c>
      <c r="H173" s="170">
        <v>0</v>
      </c>
      <c r="I173" s="170">
        <v>0</v>
      </c>
      <c r="J173" s="170">
        <v>0</v>
      </c>
      <c r="K173" s="170">
        <v>5824.95226175486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1290.9667360276801</v>
      </c>
      <c r="S173" s="170">
        <v>0</v>
      </c>
      <c r="T173" s="170">
        <v>0</v>
      </c>
      <c r="U173" s="170">
        <v>55159.280041332699</v>
      </c>
      <c r="V173" s="170">
        <v>0</v>
      </c>
      <c r="W173" s="170">
        <v>903.60566880781005</v>
      </c>
      <c r="X173" s="170">
        <v>695.00152992978099</v>
      </c>
      <c r="Y173" s="170">
        <v>588.28026063116999</v>
      </c>
      <c r="Z173" s="170">
        <v>0</v>
      </c>
      <c r="AA173" s="170">
        <v>0</v>
      </c>
      <c r="AB173" s="170">
        <v>0</v>
      </c>
      <c r="AC173" s="170">
        <v>249.24669480598999</v>
      </c>
      <c r="AD173" s="170">
        <v>0</v>
      </c>
      <c r="AE173" s="170">
        <v>16347.3172609964</v>
      </c>
      <c r="AF173" s="170">
        <v>15449.4803891719</v>
      </c>
      <c r="AG173" s="170">
        <v>0</v>
      </c>
      <c r="AH173" s="170">
        <v>0</v>
      </c>
      <c r="AI173" s="170">
        <v>0</v>
      </c>
      <c r="AJ173" s="170">
        <v>0</v>
      </c>
      <c r="AK173" s="170">
        <v>0</v>
      </c>
      <c r="AL173" s="170">
        <v>0</v>
      </c>
      <c r="AM173" s="170">
        <v>0</v>
      </c>
      <c r="AN173" s="170">
        <v>0</v>
      </c>
      <c r="AO173" s="170">
        <v>0</v>
      </c>
      <c r="AP173" s="170">
        <v>0</v>
      </c>
      <c r="AQ173" s="170">
        <v>43.781940056570001</v>
      </c>
      <c r="AR173" s="170">
        <v>0</v>
      </c>
      <c r="AS173" s="170">
        <v>0</v>
      </c>
      <c r="AT173" s="170">
        <v>0</v>
      </c>
      <c r="AU173" s="170">
        <v>0</v>
      </c>
      <c r="AV173" s="170">
        <v>0</v>
      </c>
      <c r="AW173" s="170">
        <v>0</v>
      </c>
      <c r="AX173" s="170">
        <v>0</v>
      </c>
      <c r="AY173" s="170">
        <v>0</v>
      </c>
      <c r="AZ173" s="170">
        <v>0</v>
      </c>
      <c r="BA173" s="170">
        <v>0</v>
      </c>
      <c r="BB173" s="170">
        <v>0</v>
      </c>
      <c r="BC173" s="170">
        <v>93.036622620220001</v>
      </c>
      <c r="BD173" s="170">
        <v>0</v>
      </c>
      <c r="BE173" s="170">
        <v>0</v>
      </c>
      <c r="BF173" s="170">
        <v>0</v>
      </c>
      <c r="BG173" s="170">
        <v>0</v>
      </c>
      <c r="BH173" s="170">
        <v>0</v>
      </c>
      <c r="BI173" s="170">
        <v>0</v>
      </c>
      <c r="BJ173" s="170">
        <v>0</v>
      </c>
      <c r="BK173" s="170">
        <v>0</v>
      </c>
      <c r="BL173" s="170">
        <v>0</v>
      </c>
      <c r="BM173" s="170">
        <v>0</v>
      </c>
      <c r="BN173" s="170">
        <v>0</v>
      </c>
      <c r="BO173" s="170">
        <v>0</v>
      </c>
      <c r="BP173" s="126"/>
      <c r="BQ173" s="180">
        <f t="shared" si="5"/>
        <v>96644.949406135071</v>
      </c>
    </row>
    <row r="174" spans="1:69">
      <c r="A174" s="169" t="s">
        <v>99</v>
      </c>
      <c r="B174" s="169" t="s">
        <v>25</v>
      </c>
      <c r="C174" s="169" t="s">
        <v>71</v>
      </c>
      <c r="D174" s="170">
        <v>1</v>
      </c>
      <c r="E174" s="169">
        <v>2042</v>
      </c>
      <c r="F174" s="171">
        <v>0</v>
      </c>
      <c r="G174" s="170">
        <v>0</v>
      </c>
      <c r="H174" s="170">
        <v>0</v>
      </c>
      <c r="I174" s="170">
        <v>0</v>
      </c>
      <c r="J174" s="170">
        <v>0</v>
      </c>
      <c r="K174" s="170">
        <v>5091.8227756016704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1420.7990715682199</v>
      </c>
      <c r="S174" s="170">
        <v>0</v>
      </c>
      <c r="T174" s="170">
        <v>0</v>
      </c>
      <c r="U174" s="170">
        <v>56147.300618499503</v>
      </c>
      <c r="V174" s="170">
        <v>0</v>
      </c>
      <c r="W174" s="170">
        <v>920.31486168114998</v>
      </c>
      <c r="X174" s="170">
        <v>707.85328042191895</v>
      </c>
      <c r="Y174" s="170">
        <v>599.15855491511002</v>
      </c>
      <c r="Z174" s="170">
        <v>0</v>
      </c>
      <c r="AA174" s="170">
        <v>0</v>
      </c>
      <c r="AB174" s="170">
        <v>0</v>
      </c>
      <c r="AC174" s="170">
        <v>253.85568663263001</v>
      </c>
      <c r="AD174" s="170">
        <v>0</v>
      </c>
      <c r="AE174" s="170">
        <v>16881.7330033422</v>
      </c>
      <c r="AF174" s="170">
        <v>15965.1092974844</v>
      </c>
      <c r="AG174" s="170">
        <v>0</v>
      </c>
      <c r="AH174" s="170">
        <v>0</v>
      </c>
      <c r="AI174" s="170">
        <v>0</v>
      </c>
      <c r="AJ174" s="170">
        <v>0</v>
      </c>
      <c r="AK174" s="170">
        <v>0</v>
      </c>
      <c r="AL174" s="170">
        <v>0</v>
      </c>
      <c r="AM174" s="170">
        <v>0</v>
      </c>
      <c r="AN174" s="170">
        <v>0</v>
      </c>
      <c r="AO174" s="170">
        <v>0</v>
      </c>
      <c r="AP174" s="170">
        <v>0</v>
      </c>
      <c r="AQ174" s="170">
        <v>24.285657590140001</v>
      </c>
      <c r="AR174" s="170">
        <v>0</v>
      </c>
      <c r="AS174" s="170">
        <v>0</v>
      </c>
      <c r="AT174" s="170">
        <v>0</v>
      </c>
      <c r="AU174" s="170">
        <v>0</v>
      </c>
      <c r="AV174" s="170">
        <v>0</v>
      </c>
      <c r="AW174" s="170">
        <v>0</v>
      </c>
      <c r="AX174" s="170">
        <v>0</v>
      </c>
      <c r="AY174" s="170">
        <v>0</v>
      </c>
      <c r="AZ174" s="170">
        <v>0</v>
      </c>
      <c r="BA174" s="170">
        <v>0</v>
      </c>
      <c r="BB174" s="170">
        <v>0</v>
      </c>
      <c r="BC174" s="170">
        <v>51.607022379180002</v>
      </c>
      <c r="BD174" s="170">
        <v>0</v>
      </c>
      <c r="BE174" s="170">
        <v>0</v>
      </c>
      <c r="BF174" s="170">
        <v>0</v>
      </c>
      <c r="BG174" s="170">
        <v>0</v>
      </c>
      <c r="BH174" s="170">
        <v>0</v>
      </c>
      <c r="BI174" s="170">
        <v>0</v>
      </c>
      <c r="BJ174" s="170">
        <v>0</v>
      </c>
      <c r="BK174" s="170">
        <v>0</v>
      </c>
      <c r="BL174" s="170">
        <v>0</v>
      </c>
      <c r="BM174" s="170">
        <v>0</v>
      </c>
      <c r="BN174" s="170">
        <v>0</v>
      </c>
      <c r="BO174" s="170">
        <v>0</v>
      </c>
      <c r="BP174" s="126"/>
      <c r="BQ174" s="180">
        <f t="shared" si="5"/>
        <v>98063.839830116136</v>
      </c>
    </row>
    <row r="175" spans="1:69">
      <c r="A175" s="169" t="s">
        <v>99</v>
      </c>
      <c r="B175" s="169" t="s">
        <v>25</v>
      </c>
      <c r="C175" s="169" t="s">
        <v>71</v>
      </c>
      <c r="D175" s="170">
        <v>1</v>
      </c>
      <c r="E175" s="169">
        <v>2043</v>
      </c>
      <c r="F175" s="171">
        <v>0</v>
      </c>
      <c r="G175" s="170">
        <v>0</v>
      </c>
      <c r="H175" s="170">
        <v>0</v>
      </c>
      <c r="I175" s="170">
        <v>0</v>
      </c>
      <c r="J175" s="170">
        <v>0</v>
      </c>
      <c r="K175" s="170">
        <v>4441.30406306437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1534.24455219381</v>
      </c>
      <c r="S175" s="170">
        <v>0</v>
      </c>
      <c r="T175" s="170">
        <v>0</v>
      </c>
      <c r="U175" s="170">
        <v>56296.467273829803</v>
      </c>
      <c r="V175" s="170">
        <v>0</v>
      </c>
      <c r="W175" s="170">
        <v>926.82632245512104</v>
      </c>
      <c r="X175" s="170">
        <v>712.86152159968003</v>
      </c>
      <c r="Y175" s="170">
        <v>603.39775336904995</v>
      </c>
      <c r="Z175" s="170">
        <v>0</v>
      </c>
      <c r="AA175" s="170">
        <v>0</v>
      </c>
      <c r="AB175" s="170">
        <v>0</v>
      </c>
      <c r="AC175" s="170">
        <v>255.65177986418001</v>
      </c>
      <c r="AD175" s="170">
        <v>0</v>
      </c>
      <c r="AE175" s="170">
        <v>17210.368643749502</v>
      </c>
      <c r="AF175" s="170">
        <v>16287.2405554384</v>
      </c>
      <c r="AG175" s="170">
        <v>0</v>
      </c>
      <c r="AH175" s="170">
        <v>0</v>
      </c>
      <c r="AI175" s="170">
        <v>0</v>
      </c>
      <c r="AJ175" s="170">
        <v>0</v>
      </c>
      <c r="AK175" s="170">
        <v>0</v>
      </c>
      <c r="AL175" s="170">
        <v>0</v>
      </c>
      <c r="AM175" s="170">
        <v>0</v>
      </c>
      <c r="AN175" s="170">
        <v>0</v>
      </c>
      <c r="AO175" s="170">
        <v>0</v>
      </c>
      <c r="AP175" s="170">
        <v>0</v>
      </c>
      <c r="AQ175" s="170">
        <v>10.22514830027</v>
      </c>
      <c r="AR175" s="170">
        <v>0</v>
      </c>
      <c r="AS175" s="170">
        <v>0</v>
      </c>
      <c r="AT175" s="170">
        <v>0</v>
      </c>
      <c r="AU175" s="170">
        <v>0</v>
      </c>
      <c r="AV175" s="170">
        <v>0</v>
      </c>
      <c r="AW175" s="170">
        <v>0</v>
      </c>
      <c r="AX175" s="170">
        <v>0</v>
      </c>
      <c r="AY175" s="170">
        <v>0</v>
      </c>
      <c r="AZ175" s="170">
        <v>0</v>
      </c>
      <c r="BA175" s="170">
        <v>0</v>
      </c>
      <c r="BB175" s="170">
        <v>0</v>
      </c>
      <c r="BC175" s="170">
        <v>21.728440137770001</v>
      </c>
      <c r="BD175" s="170">
        <v>0</v>
      </c>
      <c r="BE175" s="170">
        <v>0</v>
      </c>
      <c r="BF175" s="170">
        <v>0</v>
      </c>
      <c r="BG175" s="170">
        <v>0</v>
      </c>
      <c r="BH175" s="170">
        <v>0</v>
      </c>
      <c r="BI175" s="170">
        <v>0</v>
      </c>
      <c r="BJ175" s="170">
        <v>0</v>
      </c>
      <c r="BK175" s="170">
        <v>0</v>
      </c>
      <c r="BL175" s="170">
        <v>0</v>
      </c>
      <c r="BM175" s="170">
        <v>0</v>
      </c>
      <c r="BN175" s="170">
        <v>0</v>
      </c>
      <c r="BO175" s="170">
        <v>0</v>
      </c>
      <c r="BP175" s="126"/>
      <c r="BQ175" s="180">
        <f t="shared" si="5"/>
        <v>98300.31605400196</v>
      </c>
    </row>
    <row r="176" spans="1:69">
      <c r="A176" s="169" t="s">
        <v>99</v>
      </c>
      <c r="B176" s="169" t="s">
        <v>25</v>
      </c>
      <c r="C176" s="169" t="s">
        <v>71</v>
      </c>
      <c r="D176" s="170">
        <v>1</v>
      </c>
      <c r="E176" s="169">
        <v>2044</v>
      </c>
      <c r="F176" s="171">
        <v>0</v>
      </c>
      <c r="G176" s="170">
        <v>0</v>
      </c>
      <c r="H176" s="170">
        <v>0</v>
      </c>
      <c r="I176" s="170">
        <v>0</v>
      </c>
      <c r="J176" s="170">
        <v>0</v>
      </c>
      <c r="K176" s="170">
        <v>4320.4214869946099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1573.4041525548801</v>
      </c>
      <c r="S176" s="170">
        <v>0</v>
      </c>
      <c r="T176" s="170">
        <v>0</v>
      </c>
      <c r="U176" s="170">
        <v>59134.430515383603</v>
      </c>
      <c r="V176" s="170">
        <v>0</v>
      </c>
      <c r="W176" s="170">
        <v>954.83892214388095</v>
      </c>
      <c r="X176" s="170">
        <v>734.40720277820003</v>
      </c>
      <c r="Y176" s="170">
        <v>621.63497789251005</v>
      </c>
      <c r="Z176" s="170">
        <v>0</v>
      </c>
      <c r="AA176" s="170">
        <v>0</v>
      </c>
      <c r="AB176" s="170">
        <v>0</v>
      </c>
      <c r="AC176" s="170">
        <v>263.37865477040998</v>
      </c>
      <c r="AD176" s="170">
        <v>0</v>
      </c>
      <c r="AE176" s="170">
        <v>17654.346829813199</v>
      </c>
      <c r="AF176" s="170">
        <v>16735.3618748443</v>
      </c>
      <c r="AG176" s="170">
        <v>0</v>
      </c>
      <c r="AH176" s="170">
        <v>0</v>
      </c>
      <c r="AI176" s="170">
        <v>0</v>
      </c>
      <c r="AJ176" s="170">
        <v>0</v>
      </c>
      <c r="AK176" s="170">
        <v>0</v>
      </c>
      <c r="AL176" s="170">
        <v>0</v>
      </c>
      <c r="AM176" s="170">
        <v>0</v>
      </c>
      <c r="AN176" s="170">
        <v>0</v>
      </c>
      <c r="AO176" s="170">
        <v>0</v>
      </c>
      <c r="AP176" s="170">
        <v>0</v>
      </c>
      <c r="AQ176" s="170">
        <v>2.2885200273400002</v>
      </c>
      <c r="AR176" s="170">
        <v>0</v>
      </c>
      <c r="AS176" s="170">
        <v>0</v>
      </c>
      <c r="AT176" s="170">
        <v>0</v>
      </c>
      <c r="AU176" s="170">
        <v>0</v>
      </c>
      <c r="AV176" s="170">
        <v>0</v>
      </c>
      <c r="AW176" s="170">
        <v>0</v>
      </c>
      <c r="AX176" s="170">
        <v>0</v>
      </c>
      <c r="AY176" s="170">
        <v>0</v>
      </c>
      <c r="AZ176" s="170">
        <v>0</v>
      </c>
      <c r="BA176" s="170">
        <v>0</v>
      </c>
      <c r="BB176" s="170">
        <v>0</v>
      </c>
      <c r="BC176" s="170">
        <v>4.8631050580300004</v>
      </c>
      <c r="BD176" s="170">
        <v>0</v>
      </c>
      <c r="BE176" s="170">
        <v>0</v>
      </c>
      <c r="BF176" s="170">
        <v>0</v>
      </c>
      <c r="BG176" s="170">
        <v>0</v>
      </c>
      <c r="BH176" s="170">
        <v>0</v>
      </c>
      <c r="BI176" s="170">
        <v>0</v>
      </c>
      <c r="BJ176" s="170">
        <v>0</v>
      </c>
      <c r="BK176" s="170">
        <v>0</v>
      </c>
      <c r="BL176" s="170">
        <v>0</v>
      </c>
      <c r="BM176" s="170">
        <v>0</v>
      </c>
      <c r="BN176" s="170">
        <v>0</v>
      </c>
      <c r="BO176" s="170">
        <v>0</v>
      </c>
      <c r="BP176" s="126"/>
      <c r="BQ176" s="180">
        <f t="shared" si="5"/>
        <v>101999.37624226096</v>
      </c>
    </row>
    <row r="177" spans="1:69">
      <c r="A177" s="169" t="s">
        <v>99</v>
      </c>
      <c r="B177" s="169" t="s">
        <v>25</v>
      </c>
      <c r="C177" s="169" t="s">
        <v>71</v>
      </c>
      <c r="D177" s="170">
        <v>1</v>
      </c>
      <c r="E177" s="169">
        <v>2045</v>
      </c>
      <c r="F177" s="171">
        <v>0</v>
      </c>
      <c r="G177" s="170">
        <v>0</v>
      </c>
      <c r="H177" s="170">
        <v>0</v>
      </c>
      <c r="I177" s="170">
        <v>0</v>
      </c>
      <c r="J177" s="170">
        <v>0</v>
      </c>
      <c r="K177" s="170">
        <v>3437.2992764883202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1722.8353827650401</v>
      </c>
      <c r="S177" s="170">
        <v>0</v>
      </c>
      <c r="T177" s="170">
        <v>0</v>
      </c>
      <c r="U177" s="170">
        <v>59016.321827071297</v>
      </c>
      <c r="V177" s="170">
        <v>0</v>
      </c>
      <c r="W177" s="170">
        <v>982.94109469746002</v>
      </c>
      <c r="X177" s="170">
        <v>756.02177827336004</v>
      </c>
      <c r="Y177" s="170">
        <v>639.93051774954995</v>
      </c>
      <c r="Z177" s="170">
        <v>0</v>
      </c>
      <c r="AA177" s="170">
        <v>0</v>
      </c>
      <c r="AB177" s="170">
        <v>0</v>
      </c>
      <c r="AC177" s="170">
        <v>271.13023700524002</v>
      </c>
      <c r="AD177" s="170">
        <v>0</v>
      </c>
      <c r="AE177" s="170">
        <v>18254.3426550574</v>
      </c>
      <c r="AF177" s="170">
        <v>17266.8023481622</v>
      </c>
      <c r="AG177" s="170">
        <v>0</v>
      </c>
      <c r="AH177" s="170">
        <v>0</v>
      </c>
      <c r="AI177" s="170">
        <v>0</v>
      </c>
      <c r="AJ177" s="170">
        <v>0</v>
      </c>
      <c r="AK177" s="170">
        <v>0</v>
      </c>
      <c r="AL177" s="170">
        <v>0</v>
      </c>
      <c r="AM177" s="170">
        <v>0</v>
      </c>
      <c r="AN177" s="170">
        <v>0</v>
      </c>
      <c r="AO177" s="170">
        <v>0</v>
      </c>
      <c r="AP177" s="170">
        <v>0</v>
      </c>
      <c r="AQ177" s="170">
        <v>0</v>
      </c>
      <c r="AR177" s="170">
        <v>0</v>
      </c>
      <c r="AS177" s="170">
        <v>0</v>
      </c>
      <c r="AT177" s="170">
        <v>0</v>
      </c>
      <c r="AU177" s="170">
        <v>0</v>
      </c>
      <c r="AV177" s="170">
        <v>0</v>
      </c>
      <c r="AW177" s="170">
        <v>0</v>
      </c>
      <c r="AX177" s="170">
        <v>0</v>
      </c>
      <c r="AY177" s="170">
        <v>0</v>
      </c>
      <c r="AZ177" s="170">
        <v>0</v>
      </c>
      <c r="BA177" s="170">
        <v>0</v>
      </c>
      <c r="BB177" s="170">
        <v>0</v>
      </c>
      <c r="BC177" s="170">
        <v>0</v>
      </c>
      <c r="BD177" s="170">
        <v>0</v>
      </c>
      <c r="BE177" s="170">
        <v>0</v>
      </c>
      <c r="BF177" s="170">
        <v>0</v>
      </c>
      <c r="BG177" s="170">
        <v>0</v>
      </c>
      <c r="BH177" s="170">
        <v>0</v>
      </c>
      <c r="BI177" s="170">
        <v>0</v>
      </c>
      <c r="BJ177" s="170">
        <v>0</v>
      </c>
      <c r="BK177" s="170">
        <v>0</v>
      </c>
      <c r="BL177" s="170">
        <v>0</v>
      </c>
      <c r="BM177" s="170">
        <v>0</v>
      </c>
      <c r="BN177" s="170">
        <v>0</v>
      </c>
      <c r="BO177" s="170">
        <v>0</v>
      </c>
      <c r="BP177" s="126"/>
      <c r="BQ177" s="180">
        <f t="shared" si="5"/>
        <v>102347.62511726987</v>
      </c>
    </row>
    <row r="178" spans="1:69">
      <c r="A178" s="169" t="s">
        <v>99</v>
      </c>
      <c r="B178" s="169" t="s">
        <v>25</v>
      </c>
      <c r="C178" s="169" t="s">
        <v>71</v>
      </c>
      <c r="D178" s="170">
        <v>1</v>
      </c>
      <c r="E178" s="169">
        <v>2046</v>
      </c>
      <c r="F178" s="171">
        <v>0</v>
      </c>
      <c r="G178" s="170">
        <v>0</v>
      </c>
      <c r="H178" s="170">
        <v>0</v>
      </c>
      <c r="I178" s="170">
        <v>0</v>
      </c>
      <c r="J178" s="170">
        <v>0</v>
      </c>
      <c r="K178" s="170">
        <v>3437.1177137107202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1887.6056828599701</v>
      </c>
      <c r="S178" s="170">
        <v>0</v>
      </c>
      <c r="T178" s="170">
        <v>0</v>
      </c>
      <c r="U178" s="170">
        <v>60617.173786321102</v>
      </c>
      <c r="V178" s="170">
        <v>0</v>
      </c>
      <c r="W178" s="170">
        <v>1009.36160598194</v>
      </c>
      <c r="X178" s="170">
        <v>776.34291647124996</v>
      </c>
      <c r="Y178" s="170">
        <v>657.13123450128001</v>
      </c>
      <c r="Z178" s="170">
        <v>0</v>
      </c>
      <c r="AA178" s="170">
        <v>0</v>
      </c>
      <c r="AB178" s="170">
        <v>0</v>
      </c>
      <c r="AC178" s="170">
        <v>278.41795698201997</v>
      </c>
      <c r="AD178" s="170">
        <v>0</v>
      </c>
      <c r="AE178" s="170">
        <v>18673.9955677172</v>
      </c>
      <c r="AF178" s="170">
        <v>17662.626515573302</v>
      </c>
      <c r="AG178" s="170">
        <v>0</v>
      </c>
      <c r="AH178" s="170">
        <v>0</v>
      </c>
      <c r="AI178" s="170">
        <v>0</v>
      </c>
      <c r="AJ178" s="170">
        <v>0</v>
      </c>
      <c r="AK178" s="170">
        <v>0</v>
      </c>
      <c r="AL178" s="170">
        <v>0</v>
      </c>
      <c r="AM178" s="170">
        <v>0</v>
      </c>
      <c r="AN178" s="170">
        <v>0</v>
      </c>
      <c r="AO178" s="170">
        <v>0</v>
      </c>
      <c r="AP178" s="170">
        <v>0</v>
      </c>
      <c r="AQ178" s="170">
        <v>0</v>
      </c>
      <c r="AR178" s="170">
        <v>0</v>
      </c>
      <c r="AS178" s="170">
        <v>0</v>
      </c>
      <c r="AT178" s="170">
        <v>0</v>
      </c>
      <c r="AU178" s="170">
        <v>0</v>
      </c>
      <c r="AV178" s="170">
        <v>0</v>
      </c>
      <c r="AW178" s="170">
        <v>0</v>
      </c>
      <c r="AX178" s="170">
        <v>0</v>
      </c>
      <c r="AY178" s="170">
        <v>0</v>
      </c>
      <c r="AZ178" s="170">
        <v>0</v>
      </c>
      <c r="BA178" s="170">
        <v>0</v>
      </c>
      <c r="BB178" s="170">
        <v>0</v>
      </c>
      <c r="BC178" s="170">
        <v>0</v>
      </c>
      <c r="BD178" s="170">
        <v>0</v>
      </c>
      <c r="BE178" s="170">
        <v>0</v>
      </c>
      <c r="BF178" s="170">
        <v>0</v>
      </c>
      <c r="BG178" s="170">
        <v>0</v>
      </c>
      <c r="BH178" s="170">
        <v>0</v>
      </c>
      <c r="BI178" s="170">
        <v>0</v>
      </c>
      <c r="BJ178" s="170">
        <v>0</v>
      </c>
      <c r="BK178" s="170">
        <v>0</v>
      </c>
      <c r="BL178" s="170">
        <v>0</v>
      </c>
      <c r="BM178" s="170">
        <v>0</v>
      </c>
      <c r="BN178" s="170">
        <v>0</v>
      </c>
      <c r="BO178" s="170">
        <v>0</v>
      </c>
      <c r="BP178" s="126"/>
      <c r="BQ178" s="180">
        <f t="shared" si="5"/>
        <v>104999.77298011878</v>
      </c>
    </row>
    <row r="179" spans="1:69">
      <c r="A179" s="169" t="s">
        <v>99</v>
      </c>
      <c r="B179" s="169" t="s">
        <v>25</v>
      </c>
      <c r="C179" s="169" t="s">
        <v>71</v>
      </c>
      <c r="D179" s="170">
        <v>1</v>
      </c>
      <c r="E179" s="169">
        <v>2047</v>
      </c>
      <c r="F179" s="171">
        <v>0</v>
      </c>
      <c r="G179" s="170">
        <v>0</v>
      </c>
      <c r="H179" s="170">
        <v>0</v>
      </c>
      <c r="I179" s="170">
        <v>0</v>
      </c>
      <c r="J179" s="170">
        <v>0</v>
      </c>
      <c r="K179" s="170">
        <v>3527.29925606504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2037.52910983524</v>
      </c>
      <c r="S179" s="170">
        <v>0</v>
      </c>
      <c r="T179" s="170">
        <v>0</v>
      </c>
      <c r="U179" s="170">
        <v>61556.356762117197</v>
      </c>
      <c r="V179" s="170">
        <v>0</v>
      </c>
      <c r="W179" s="170">
        <v>1026.0921221349599</v>
      </c>
      <c r="X179" s="170">
        <v>789.21106765505999</v>
      </c>
      <c r="Y179" s="170">
        <v>668.02341097474005</v>
      </c>
      <c r="Z179" s="170">
        <v>0</v>
      </c>
      <c r="AA179" s="170">
        <v>0</v>
      </c>
      <c r="AB179" s="170">
        <v>0</v>
      </c>
      <c r="AC179" s="170">
        <v>283.03283046630003</v>
      </c>
      <c r="AD179" s="170">
        <v>0</v>
      </c>
      <c r="AE179" s="170">
        <v>18882.306978894499</v>
      </c>
      <c r="AF179" s="170">
        <v>17849.2199323321</v>
      </c>
      <c r="AG179" s="170">
        <v>0</v>
      </c>
      <c r="AH179" s="170">
        <v>0</v>
      </c>
      <c r="AI179" s="170">
        <v>0</v>
      </c>
      <c r="AJ179" s="170">
        <v>0</v>
      </c>
      <c r="AK179" s="170">
        <v>0</v>
      </c>
      <c r="AL179" s="170">
        <v>0</v>
      </c>
      <c r="AM179" s="170">
        <v>0</v>
      </c>
      <c r="AN179" s="170">
        <v>0</v>
      </c>
      <c r="AO179" s="170">
        <v>0</v>
      </c>
      <c r="AP179" s="170">
        <v>0</v>
      </c>
      <c r="AQ179" s="170">
        <v>0</v>
      </c>
      <c r="AR179" s="170">
        <v>0</v>
      </c>
      <c r="AS179" s="170">
        <v>0</v>
      </c>
      <c r="AT179" s="170">
        <v>0</v>
      </c>
      <c r="AU179" s="170">
        <v>0</v>
      </c>
      <c r="AV179" s="170">
        <v>0</v>
      </c>
      <c r="AW179" s="170">
        <v>0</v>
      </c>
      <c r="AX179" s="170">
        <v>0</v>
      </c>
      <c r="AY179" s="170">
        <v>0</v>
      </c>
      <c r="AZ179" s="170">
        <v>0</v>
      </c>
      <c r="BA179" s="170">
        <v>0</v>
      </c>
      <c r="BB179" s="170">
        <v>0</v>
      </c>
      <c r="BC179" s="170">
        <v>0</v>
      </c>
      <c r="BD179" s="170">
        <v>0</v>
      </c>
      <c r="BE179" s="170">
        <v>0</v>
      </c>
      <c r="BF179" s="170">
        <v>0</v>
      </c>
      <c r="BG179" s="170">
        <v>0</v>
      </c>
      <c r="BH179" s="170">
        <v>0</v>
      </c>
      <c r="BI179" s="170">
        <v>0</v>
      </c>
      <c r="BJ179" s="170">
        <v>0</v>
      </c>
      <c r="BK179" s="170">
        <v>0</v>
      </c>
      <c r="BL179" s="170">
        <v>0</v>
      </c>
      <c r="BM179" s="170">
        <v>0</v>
      </c>
      <c r="BN179" s="170">
        <v>0</v>
      </c>
      <c r="BO179" s="170">
        <v>0</v>
      </c>
      <c r="BP179" s="126"/>
      <c r="BQ179" s="180">
        <f t="shared" si="5"/>
        <v>106619.07147047513</v>
      </c>
    </row>
    <row r="180" spans="1:69">
      <c r="A180" s="169" t="s">
        <v>99</v>
      </c>
      <c r="B180" s="169" t="s">
        <v>25</v>
      </c>
      <c r="C180" s="169" t="s">
        <v>71</v>
      </c>
      <c r="D180" s="170">
        <v>1</v>
      </c>
      <c r="E180" s="169">
        <v>2048</v>
      </c>
      <c r="F180" s="171">
        <v>0</v>
      </c>
      <c r="G180" s="170">
        <v>0</v>
      </c>
      <c r="H180" s="170">
        <v>0</v>
      </c>
      <c r="I180" s="170">
        <v>0</v>
      </c>
      <c r="J180" s="170">
        <v>0</v>
      </c>
      <c r="K180" s="170">
        <v>3061.3093894441699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2221.7525650059401</v>
      </c>
      <c r="S180" s="170">
        <v>0</v>
      </c>
      <c r="T180" s="170">
        <v>0</v>
      </c>
      <c r="U180" s="170">
        <v>64864.232749821997</v>
      </c>
      <c r="V180" s="170">
        <v>0</v>
      </c>
      <c r="W180" s="170">
        <v>1055.5549554138499</v>
      </c>
      <c r="X180" s="170">
        <v>811.87218514584004</v>
      </c>
      <c r="Y180" s="170">
        <v>687.20479042001</v>
      </c>
      <c r="Z180" s="170">
        <v>0</v>
      </c>
      <c r="AA180" s="170">
        <v>0</v>
      </c>
      <c r="AB180" s="170">
        <v>0</v>
      </c>
      <c r="AC180" s="170">
        <v>291.15973150372002</v>
      </c>
      <c r="AD180" s="170">
        <v>0</v>
      </c>
      <c r="AE180" s="170">
        <v>19672.049208102599</v>
      </c>
      <c r="AF180" s="170">
        <v>18660.478192391602</v>
      </c>
      <c r="AG180" s="170">
        <v>0</v>
      </c>
      <c r="AH180" s="170">
        <v>0</v>
      </c>
      <c r="AI180" s="170">
        <v>0</v>
      </c>
      <c r="AJ180" s="170">
        <v>0</v>
      </c>
      <c r="AK180" s="170">
        <v>0</v>
      </c>
      <c r="AL180" s="170">
        <v>0</v>
      </c>
      <c r="AM180" s="170">
        <v>0</v>
      </c>
      <c r="AN180" s="170">
        <v>0</v>
      </c>
      <c r="AO180" s="170">
        <v>0</v>
      </c>
      <c r="AP180" s="170">
        <v>0</v>
      </c>
      <c r="AQ180" s="170">
        <v>0</v>
      </c>
      <c r="AR180" s="170">
        <v>0</v>
      </c>
      <c r="AS180" s="170">
        <v>0</v>
      </c>
      <c r="AT180" s="170">
        <v>0</v>
      </c>
      <c r="AU180" s="170">
        <v>0</v>
      </c>
      <c r="AV180" s="170">
        <v>0</v>
      </c>
      <c r="AW180" s="170">
        <v>0</v>
      </c>
      <c r="AX180" s="170">
        <v>0</v>
      </c>
      <c r="AY180" s="170">
        <v>0</v>
      </c>
      <c r="AZ180" s="170">
        <v>0</v>
      </c>
      <c r="BA180" s="170">
        <v>0</v>
      </c>
      <c r="BB180" s="170">
        <v>0</v>
      </c>
      <c r="BC180" s="170">
        <v>0</v>
      </c>
      <c r="BD180" s="170">
        <v>0</v>
      </c>
      <c r="BE180" s="170">
        <v>0</v>
      </c>
      <c r="BF180" s="170">
        <v>0</v>
      </c>
      <c r="BG180" s="170">
        <v>0</v>
      </c>
      <c r="BH180" s="170">
        <v>0</v>
      </c>
      <c r="BI180" s="170">
        <v>0</v>
      </c>
      <c r="BJ180" s="170">
        <v>0</v>
      </c>
      <c r="BK180" s="170">
        <v>0</v>
      </c>
      <c r="BL180" s="170">
        <v>0</v>
      </c>
      <c r="BM180" s="170">
        <v>0</v>
      </c>
      <c r="BN180" s="170">
        <v>0</v>
      </c>
      <c r="BO180" s="170">
        <v>0</v>
      </c>
      <c r="BP180" s="126"/>
      <c r="BQ180" s="180">
        <f t="shared" si="5"/>
        <v>111325.61376724974</v>
      </c>
    </row>
    <row r="181" spans="1:69">
      <c r="A181" s="169" t="s">
        <v>99</v>
      </c>
      <c r="B181" s="169" t="s">
        <v>25</v>
      </c>
      <c r="C181" s="169" t="s">
        <v>71</v>
      </c>
      <c r="D181" s="170">
        <v>1</v>
      </c>
      <c r="E181" s="169">
        <v>2049</v>
      </c>
      <c r="F181" s="171">
        <v>0</v>
      </c>
      <c r="G181" s="170">
        <v>0</v>
      </c>
      <c r="H181" s="170">
        <v>0</v>
      </c>
      <c r="I181" s="170">
        <v>0</v>
      </c>
      <c r="J181" s="170">
        <v>0</v>
      </c>
      <c r="K181" s="170">
        <v>2671.3086450410001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2229.5462939671702</v>
      </c>
      <c r="S181" s="170">
        <v>0</v>
      </c>
      <c r="T181" s="170">
        <v>0</v>
      </c>
      <c r="U181" s="170">
        <v>63672.571956563399</v>
      </c>
      <c r="V181" s="170">
        <v>0</v>
      </c>
      <c r="W181" s="170">
        <v>1050.1402652769</v>
      </c>
      <c r="X181" s="170">
        <v>807.70751672679</v>
      </c>
      <c r="Y181" s="170">
        <v>0</v>
      </c>
      <c r="Z181" s="170">
        <v>0</v>
      </c>
      <c r="AA181" s="170">
        <v>0</v>
      </c>
      <c r="AB181" s="170">
        <v>0</v>
      </c>
      <c r="AC181" s="170">
        <v>289.66616671663002</v>
      </c>
      <c r="AD181" s="170">
        <v>0</v>
      </c>
      <c r="AE181" s="170">
        <v>19773.5726103952</v>
      </c>
      <c r="AF181" s="170">
        <v>18707.1251264003</v>
      </c>
      <c r="AG181" s="170">
        <v>0</v>
      </c>
      <c r="AH181" s="170">
        <v>0</v>
      </c>
      <c r="AI181" s="170">
        <v>0</v>
      </c>
      <c r="AJ181" s="170">
        <v>0</v>
      </c>
      <c r="AK181" s="170">
        <v>0</v>
      </c>
      <c r="AL181" s="170">
        <v>0</v>
      </c>
      <c r="AM181" s="170">
        <v>0</v>
      </c>
      <c r="AN181" s="170">
        <v>0</v>
      </c>
      <c r="AO181" s="170">
        <v>0</v>
      </c>
      <c r="AP181" s="170">
        <v>0</v>
      </c>
      <c r="AQ181" s="170">
        <v>0</v>
      </c>
      <c r="AR181" s="170">
        <v>0</v>
      </c>
      <c r="AS181" s="170">
        <v>0</v>
      </c>
      <c r="AT181" s="170">
        <v>0</v>
      </c>
      <c r="AU181" s="170">
        <v>0</v>
      </c>
      <c r="AV181" s="170">
        <v>0</v>
      </c>
      <c r="AW181" s="170">
        <v>0</v>
      </c>
      <c r="AX181" s="170">
        <v>0</v>
      </c>
      <c r="AY181" s="170">
        <v>0</v>
      </c>
      <c r="AZ181" s="170">
        <v>0</v>
      </c>
      <c r="BA181" s="170">
        <v>0</v>
      </c>
      <c r="BB181" s="170">
        <v>0</v>
      </c>
      <c r="BC181" s="170">
        <v>0</v>
      </c>
      <c r="BD181" s="170">
        <v>0</v>
      </c>
      <c r="BE181" s="170">
        <v>0</v>
      </c>
      <c r="BF181" s="170">
        <v>0</v>
      </c>
      <c r="BG181" s="170">
        <v>0</v>
      </c>
      <c r="BH181" s="170">
        <v>0</v>
      </c>
      <c r="BI181" s="170">
        <v>0</v>
      </c>
      <c r="BJ181" s="170">
        <v>0</v>
      </c>
      <c r="BK181" s="170">
        <v>0</v>
      </c>
      <c r="BL181" s="170">
        <v>0</v>
      </c>
      <c r="BM181" s="170">
        <v>0</v>
      </c>
      <c r="BN181" s="170">
        <v>0</v>
      </c>
      <c r="BO181" s="170">
        <v>0</v>
      </c>
      <c r="BP181" s="126"/>
      <c r="BQ181" s="180">
        <f t="shared" si="5"/>
        <v>109201.63858108741</v>
      </c>
    </row>
    <row r="182" spans="1:69">
      <c r="A182" s="169" t="s">
        <v>99</v>
      </c>
      <c r="B182" s="169" t="s">
        <v>25</v>
      </c>
      <c r="C182" s="169" t="s">
        <v>28</v>
      </c>
      <c r="D182" s="170">
        <v>1</v>
      </c>
      <c r="E182" s="169">
        <v>2020</v>
      </c>
      <c r="F182" s="169" t="s">
        <v>18</v>
      </c>
      <c r="G182" s="170">
        <v>1302</v>
      </c>
      <c r="H182" s="170">
        <v>0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0">
        <v>0</v>
      </c>
      <c r="AI182" s="170">
        <v>0</v>
      </c>
      <c r="AJ182" s="170">
        <v>0</v>
      </c>
      <c r="AK182" s="170">
        <v>0</v>
      </c>
      <c r="AL182" s="170">
        <v>0</v>
      </c>
      <c r="AM182" s="170">
        <v>0</v>
      </c>
      <c r="AN182" s="170">
        <v>0</v>
      </c>
      <c r="AO182" s="170">
        <v>0</v>
      </c>
      <c r="AP182" s="170">
        <v>0</v>
      </c>
      <c r="AQ182" s="170">
        <v>0</v>
      </c>
      <c r="AR182" s="170">
        <v>0</v>
      </c>
      <c r="AS182" s="170">
        <v>0</v>
      </c>
      <c r="AT182" s="170">
        <v>0</v>
      </c>
      <c r="AU182" s="170">
        <v>0</v>
      </c>
      <c r="AV182" s="170">
        <v>0</v>
      </c>
      <c r="AW182" s="170">
        <v>0</v>
      </c>
      <c r="AX182" s="170">
        <v>0</v>
      </c>
      <c r="AY182" s="170">
        <v>0</v>
      </c>
      <c r="AZ182" s="170">
        <v>0</v>
      </c>
      <c r="BA182" s="170">
        <v>0</v>
      </c>
      <c r="BB182" s="170">
        <v>0</v>
      </c>
      <c r="BC182" s="170">
        <v>0</v>
      </c>
      <c r="BD182" s="170">
        <v>0</v>
      </c>
      <c r="BE182" s="170">
        <v>0</v>
      </c>
      <c r="BF182" s="170">
        <v>0</v>
      </c>
      <c r="BG182" s="170">
        <v>0</v>
      </c>
      <c r="BH182" s="170">
        <v>0</v>
      </c>
      <c r="BI182" s="170">
        <v>0</v>
      </c>
      <c r="BJ182" s="170">
        <v>0</v>
      </c>
      <c r="BK182" s="170">
        <v>0</v>
      </c>
      <c r="BL182" s="170">
        <v>0</v>
      </c>
      <c r="BM182" s="170">
        <v>0</v>
      </c>
      <c r="BN182" s="170">
        <v>0</v>
      </c>
      <c r="BO182" s="170">
        <v>0</v>
      </c>
      <c r="BP182" s="126"/>
      <c r="BQ182" s="180">
        <f t="shared" si="5"/>
        <v>1302</v>
      </c>
    </row>
    <row r="183" spans="1:69">
      <c r="A183" s="169" t="s">
        <v>99</v>
      </c>
      <c r="B183" s="169" t="s">
        <v>25</v>
      </c>
      <c r="C183" s="169" t="s">
        <v>28</v>
      </c>
      <c r="D183" s="170">
        <v>1</v>
      </c>
      <c r="E183" s="169">
        <v>2021</v>
      </c>
      <c r="F183" s="169" t="s">
        <v>18</v>
      </c>
      <c r="G183" s="170">
        <v>1302</v>
      </c>
      <c r="H183" s="170">
        <v>0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0">
        <v>0</v>
      </c>
      <c r="AI183" s="170">
        <v>0</v>
      </c>
      <c r="AJ183" s="170">
        <v>0</v>
      </c>
      <c r="AK183" s="170">
        <v>0</v>
      </c>
      <c r="AL183" s="170">
        <v>0</v>
      </c>
      <c r="AM183" s="170">
        <v>0</v>
      </c>
      <c r="AN183" s="170">
        <v>0</v>
      </c>
      <c r="AO183" s="170">
        <v>0</v>
      </c>
      <c r="AP183" s="170">
        <v>0</v>
      </c>
      <c r="AQ183" s="170">
        <v>0</v>
      </c>
      <c r="AR183" s="170">
        <v>0</v>
      </c>
      <c r="AS183" s="170">
        <v>0</v>
      </c>
      <c r="AT183" s="170">
        <v>0</v>
      </c>
      <c r="AU183" s="170">
        <v>0</v>
      </c>
      <c r="AV183" s="170">
        <v>0</v>
      </c>
      <c r="AW183" s="170">
        <v>0</v>
      </c>
      <c r="AX183" s="170">
        <v>0</v>
      </c>
      <c r="AY183" s="170">
        <v>0</v>
      </c>
      <c r="AZ183" s="170">
        <v>0</v>
      </c>
      <c r="BA183" s="170">
        <v>0</v>
      </c>
      <c r="BB183" s="170">
        <v>0</v>
      </c>
      <c r="BC183" s="170">
        <v>0</v>
      </c>
      <c r="BD183" s="170">
        <v>0</v>
      </c>
      <c r="BE183" s="170">
        <v>0</v>
      </c>
      <c r="BF183" s="170">
        <v>0</v>
      </c>
      <c r="BG183" s="170">
        <v>0</v>
      </c>
      <c r="BH183" s="170">
        <v>0</v>
      </c>
      <c r="BI183" s="170">
        <v>0</v>
      </c>
      <c r="BJ183" s="170">
        <v>0</v>
      </c>
      <c r="BK183" s="170">
        <v>0</v>
      </c>
      <c r="BL183" s="170">
        <v>0</v>
      </c>
      <c r="BM183" s="170">
        <v>0</v>
      </c>
      <c r="BN183" s="170">
        <v>0</v>
      </c>
      <c r="BO183" s="170">
        <v>0</v>
      </c>
      <c r="BP183" s="126"/>
      <c r="BQ183" s="180">
        <f t="shared" si="5"/>
        <v>1302</v>
      </c>
    </row>
    <row r="184" spans="1:69">
      <c r="A184" s="169" t="s">
        <v>99</v>
      </c>
      <c r="B184" s="169" t="s">
        <v>25</v>
      </c>
      <c r="C184" s="169" t="s">
        <v>28</v>
      </c>
      <c r="D184" s="170">
        <v>1</v>
      </c>
      <c r="E184" s="169">
        <v>2022</v>
      </c>
      <c r="F184" s="169" t="s">
        <v>18</v>
      </c>
      <c r="G184" s="170">
        <v>935.22</v>
      </c>
      <c r="H184" s="170">
        <v>0</v>
      </c>
      <c r="I184" s="170">
        <v>0</v>
      </c>
      <c r="J184" s="170">
        <v>0</v>
      </c>
      <c r="K184" s="170">
        <v>0</v>
      </c>
      <c r="L184" s="170">
        <v>0</v>
      </c>
      <c r="M184" s="170">
        <v>0</v>
      </c>
      <c r="N184" s="170">
        <v>0</v>
      </c>
      <c r="O184" s="170">
        <v>0</v>
      </c>
      <c r="P184" s="170">
        <v>0</v>
      </c>
      <c r="Q184" s="170">
        <v>150</v>
      </c>
      <c r="R184" s="170">
        <v>0</v>
      </c>
      <c r="S184" s="170">
        <v>0</v>
      </c>
      <c r="T184" s="170">
        <v>0</v>
      </c>
      <c r="U184" s="170">
        <v>0</v>
      </c>
      <c r="V184" s="170">
        <v>0</v>
      </c>
      <c r="W184" s="170">
        <v>0</v>
      </c>
      <c r="X184" s="170">
        <v>0</v>
      </c>
      <c r="Y184" s="170">
        <v>0</v>
      </c>
      <c r="Z184" s="170">
        <v>0</v>
      </c>
      <c r="AA184" s="170">
        <v>0</v>
      </c>
      <c r="AB184" s="170">
        <v>0</v>
      </c>
      <c r="AC184" s="170">
        <v>0</v>
      </c>
      <c r="AD184" s="170">
        <v>0</v>
      </c>
      <c r="AE184" s="170">
        <v>0</v>
      </c>
      <c r="AF184" s="170">
        <v>0</v>
      </c>
      <c r="AG184" s="170">
        <v>0</v>
      </c>
      <c r="AH184" s="170">
        <v>0</v>
      </c>
      <c r="AI184" s="170">
        <v>0</v>
      </c>
      <c r="AJ184" s="170">
        <v>0</v>
      </c>
      <c r="AK184" s="170">
        <v>0.27616960000000002</v>
      </c>
      <c r="AL184" s="170">
        <v>0</v>
      </c>
      <c r="AM184" s="170">
        <v>0</v>
      </c>
      <c r="AN184" s="170">
        <v>0</v>
      </c>
      <c r="AO184" s="170">
        <v>0</v>
      </c>
      <c r="AP184" s="170">
        <v>0</v>
      </c>
      <c r="AQ184" s="170">
        <v>0</v>
      </c>
      <c r="AR184" s="170">
        <v>0</v>
      </c>
      <c r="AS184" s="170">
        <v>0</v>
      </c>
      <c r="AT184" s="170">
        <v>0</v>
      </c>
      <c r="AU184" s="170">
        <v>0</v>
      </c>
      <c r="AV184" s="170">
        <v>0.44187135999999999</v>
      </c>
      <c r="AW184" s="170">
        <v>0</v>
      </c>
      <c r="AX184" s="170">
        <v>0</v>
      </c>
      <c r="AY184" s="170">
        <v>0</v>
      </c>
      <c r="AZ184" s="170">
        <v>0</v>
      </c>
      <c r="BA184" s="170">
        <v>0</v>
      </c>
      <c r="BB184" s="170">
        <v>0</v>
      </c>
      <c r="BC184" s="170">
        <v>0</v>
      </c>
      <c r="BD184" s="170">
        <v>0</v>
      </c>
      <c r="BE184" s="170">
        <v>0</v>
      </c>
      <c r="BF184" s="170">
        <v>0.38582701000000003</v>
      </c>
      <c r="BG184" s="170">
        <v>1.4311032800000001</v>
      </c>
      <c r="BH184" s="170">
        <v>0</v>
      </c>
      <c r="BI184" s="170">
        <v>0.17888791000000001</v>
      </c>
      <c r="BJ184" s="170">
        <v>0</v>
      </c>
      <c r="BK184" s="170">
        <v>0</v>
      </c>
      <c r="BL184" s="170">
        <v>0.77165402000000005</v>
      </c>
      <c r="BM184" s="170">
        <v>1.6099911899999999</v>
      </c>
      <c r="BN184" s="170">
        <v>0.35777582000000002</v>
      </c>
      <c r="BO184" s="170">
        <v>0</v>
      </c>
      <c r="BP184" s="126"/>
      <c r="BQ184" s="180">
        <f t="shared" si="5"/>
        <v>1090.6732801899998</v>
      </c>
    </row>
    <row r="185" spans="1:69">
      <c r="A185" s="169" t="s">
        <v>99</v>
      </c>
      <c r="B185" s="169" t="s">
        <v>25</v>
      </c>
      <c r="C185" s="169" t="s">
        <v>28</v>
      </c>
      <c r="D185" s="170">
        <v>1</v>
      </c>
      <c r="E185" s="169">
        <v>2023</v>
      </c>
      <c r="F185" s="169" t="s">
        <v>18</v>
      </c>
      <c r="G185" s="170">
        <v>935.22</v>
      </c>
      <c r="H185" s="170">
        <v>0</v>
      </c>
      <c r="I185" s="170">
        <v>0</v>
      </c>
      <c r="J185" s="170">
        <v>0</v>
      </c>
      <c r="K185" s="170">
        <v>0</v>
      </c>
      <c r="L185" s="170">
        <v>0</v>
      </c>
      <c r="M185" s="170">
        <v>0</v>
      </c>
      <c r="N185" s="170">
        <v>0</v>
      </c>
      <c r="O185" s="170">
        <v>0</v>
      </c>
      <c r="P185" s="170">
        <v>0</v>
      </c>
      <c r="Q185" s="170">
        <v>100</v>
      </c>
      <c r="R185" s="170">
        <v>1.022</v>
      </c>
      <c r="S185" s="170">
        <v>0</v>
      </c>
      <c r="T185" s="170">
        <v>0</v>
      </c>
      <c r="U185" s="170">
        <v>25.856000000000002</v>
      </c>
      <c r="V185" s="170">
        <v>0</v>
      </c>
      <c r="W185" s="170">
        <v>0</v>
      </c>
      <c r="X185" s="170">
        <v>0</v>
      </c>
      <c r="Y185" s="170">
        <v>0</v>
      </c>
      <c r="Z185" s="170">
        <v>0</v>
      </c>
      <c r="AA185" s="170">
        <v>0</v>
      </c>
      <c r="AB185" s="170">
        <v>0</v>
      </c>
      <c r="AC185" s="170">
        <v>0</v>
      </c>
      <c r="AD185" s="170">
        <v>0</v>
      </c>
      <c r="AE185" s="170">
        <v>12.3</v>
      </c>
      <c r="AF185" s="170">
        <v>12.3</v>
      </c>
      <c r="AG185" s="170">
        <v>0</v>
      </c>
      <c r="AH185" s="170">
        <v>0</v>
      </c>
      <c r="AI185" s="170">
        <v>0</v>
      </c>
      <c r="AJ185" s="170">
        <v>0</v>
      </c>
      <c r="AK185" s="170">
        <v>0.51176080000000002</v>
      </c>
      <c r="AL185" s="170">
        <v>0</v>
      </c>
      <c r="AM185" s="170">
        <v>0</v>
      </c>
      <c r="AN185" s="170">
        <v>0</v>
      </c>
      <c r="AO185" s="170">
        <v>0</v>
      </c>
      <c r="AP185" s="170">
        <v>0</v>
      </c>
      <c r="AQ185" s="170">
        <v>0</v>
      </c>
      <c r="AR185" s="170">
        <v>0</v>
      </c>
      <c r="AS185" s="170">
        <v>0</v>
      </c>
      <c r="AT185" s="170">
        <v>0</v>
      </c>
      <c r="AU185" s="170">
        <v>0</v>
      </c>
      <c r="AV185" s="170">
        <v>0.86999336000000005</v>
      </c>
      <c r="AW185" s="170">
        <v>0</v>
      </c>
      <c r="AX185" s="170">
        <v>0</v>
      </c>
      <c r="AY185" s="170">
        <v>0</v>
      </c>
      <c r="AZ185" s="170">
        <v>0</v>
      </c>
      <c r="BA185" s="170">
        <v>0</v>
      </c>
      <c r="BB185" s="170">
        <v>0</v>
      </c>
      <c r="BC185" s="170">
        <v>0</v>
      </c>
      <c r="BD185" s="170">
        <v>0</v>
      </c>
      <c r="BE185" s="170">
        <v>0</v>
      </c>
      <c r="BF185" s="170">
        <v>0.73565504000000004</v>
      </c>
      <c r="BG185" s="170">
        <v>2.6732780799999998</v>
      </c>
      <c r="BH185" s="170">
        <v>0</v>
      </c>
      <c r="BI185" s="170">
        <v>0.32049122000000002</v>
      </c>
      <c r="BJ185" s="170">
        <v>0</v>
      </c>
      <c r="BK185" s="170">
        <v>0</v>
      </c>
      <c r="BL185" s="170">
        <v>1.8391375999999999</v>
      </c>
      <c r="BM185" s="170">
        <v>3.1745177199999999</v>
      </c>
      <c r="BN185" s="170">
        <v>0.64098244000000004</v>
      </c>
      <c r="BO185" s="170">
        <v>0</v>
      </c>
      <c r="BP185" s="126"/>
      <c r="BQ185" s="180">
        <f t="shared" si="5"/>
        <v>1097.4638162599999</v>
      </c>
    </row>
    <row r="186" spans="1:69">
      <c r="A186" s="169" t="s">
        <v>99</v>
      </c>
      <c r="B186" s="169" t="s">
        <v>25</v>
      </c>
      <c r="C186" s="169" t="s">
        <v>28</v>
      </c>
      <c r="D186" s="170">
        <v>1</v>
      </c>
      <c r="E186" s="169">
        <v>2024</v>
      </c>
      <c r="F186" s="169" t="s">
        <v>18</v>
      </c>
      <c r="G186" s="170">
        <v>935.22</v>
      </c>
      <c r="H186" s="170">
        <v>0</v>
      </c>
      <c r="I186" s="170">
        <v>0</v>
      </c>
      <c r="J186" s="170">
        <v>0</v>
      </c>
      <c r="K186" s="170">
        <v>0</v>
      </c>
      <c r="L186" s="170">
        <v>0</v>
      </c>
      <c r="M186" s="170">
        <v>0</v>
      </c>
      <c r="N186" s="170">
        <v>0</v>
      </c>
      <c r="O186" s="170">
        <v>0</v>
      </c>
      <c r="P186" s="170">
        <v>0</v>
      </c>
      <c r="Q186" s="170">
        <v>0</v>
      </c>
      <c r="R186" s="170">
        <v>1.5329999999999999</v>
      </c>
      <c r="S186" s="170">
        <v>0</v>
      </c>
      <c r="T186" s="170">
        <v>0</v>
      </c>
      <c r="U186" s="170">
        <v>103.42400000000001</v>
      </c>
      <c r="V186" s="170">
        <v>0</v>
      </c>
      <c r="W186" s="170">
        <v>0</v>
      </c>
      <c r="X186" s="170">
        <v>0</v>
      </c>
      <c r="Y186" s="170">
        <v>0</v>
      </c>
      <c r="Z186" s="170">
        <v>0</v>
      </c>
      <c r="AA186" s="170">
        <v>0</v>
      </c>
      <c r="AB186" s="170">
        <v>0</v>
      </c>
      <c r="AC186" s="170">
        <v>0</v>
      </c>
      <c r="AD186" s="170">
        <v>0</v>
      </c>
      <c r="AE186" s="170">
        <v>12.3</v>
      </c>
      <c r="AF186" s="170">
        <v>12.3</v>
      </c>
      <c r="AG186" s="170">
        <v>0</v>
      </c>
      <c r="AH186" s="170">
        <v>0</v>
      </c>
      <c r="AI186" s="170">
        <v>0</v>
      </c>
      <c r="AJ186" s="170">
        <v>0</v>
      </c>
      <c r="AK186" s="170">
        <v>0.74846111999999998</v>
      </c>
      <c r="AL186" s="170">
        <v>0</v>
      </c>
      <c r="AM186" s="170">
        <v>0</v>
      </c>
      <c r="AN186" s="170">
        <v>0</v>
      </c>
      <c r="AO186" s="170">
        <v>0</v>
      </c>
      <c r="AP186" s="170">
        <v>0</v>
      </c>
      <c r="AQ186" s="170">
        <v>0</v>
      </c>
      <c r="AR186" s="170">
        <v>0</v>
      </c>
      <c r="AS186" s="170">
        <v>0</v>
      </c>
      <c r="AT186" s="170">
        <v>0</v>
      </c>
      <c r="AU186" s="170">
        <v>0</v>
      </c>
      <c r="AV186" s="170">
        <v>1.2630281400000001</v>
      </c>
      <c r="AW186" s="170">
        <v>0</v>
      </c>
      <c r="AX186" s="170">
        <v>0</v>
      </c>
      <c r="AY186" s="170">
        <v>0</v>
      </c>
      <c r="AZ186" s="170">
        <v>0</v>
      </c>
      <c r="BA186" s="170">
        <v>0</v>
      </c>
      <c r="BB186" s="170">
        <v>0</v>
      </c>
      <c r="BC186" s="170">
        <v>0</v>
      </c>
      <c r="BD186" s="170">
        <v>0</v>
      </c>
      <c r="BE186" s="170">
        <v>0</v>
      </c>
      <c r="BF186" s="170">
        <v>1.3397088800000001</v>
      </c>
      <c r="BG186" s="170">
        <v>3.7901699999999998</v>
      </c>
      <c r="BH186" s="170">
        <v>0</v>
      </c>
      <c r="BI186" s="170">
        <v>0.40933836000000001</v>
      </c>
      <c r="BJ186" s="170">
        <v>0</v>
      </c>
      <c r="BK186" s="170">
        <v>0</v>
      </c>
      <c r="BL186" s="170">
        <v>2.6794177600000002</v>
      </c>
      <c r="BM186" s="170">
        <v>2.8805291999999998</v>
      </c>
      <c r="BN186" s="170">
        <v>0.81867672000000002</v>
      </c>
      <c r="BO186" s="170">
        <v>0</v>
      </c>
      <c r="BP186" s="126"/>
      <c r="BQ186" s="180">
        <f t="shared" si="5"/>
        <v>1078.7063301799999</v>
      </c>
    </row>
    <row r="187" spans="1:69">
      <c r="A187" s="169" t="s">
        <v>99</v>
      </c>
      <c r="B187" s="169" t="s">
        <v>25</v>
      </c>
      <c r="C187" s="169" t="s">
        <v>28</v>
      </c>
      <c r="D187" s="170">
        <v>1</v>
      </c>
      <c r="E187" s="169">
        <v>2025</v>
      </c>
      <c r="F187" s="169" t="s">
        <v>18</v>
      </c>
      <c r="G187" s="170">
        <v>935.22</v>
      </c>
      <c r="H187" s="170">
        <v>0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1.5329999999999999</v>
      </c>
      <c r="S187" s="170">
        <v>0</v>
      </c>
      <c r="T187" s="170">
        <v>0</v>
      </c>
      <c r="U187" s="170">
        <v>103.42400000000001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12.3</v>
      </c>
      <c r="AF187" s="170">
        <v>12.3</v>
      </c>
      <c r="AG187" s="170">
        <v>0</v>
      </c>
      <c r="AH187" s="170">
        <v>0</v>
      </c>
      <c r="AI187" s="170">
        <v>0</v>
      </c>
      <c r="AJ187" s="170">
        <v>0</v>
      </c>
      <c r="AK187" s="170">
        <v>0.67579727999999994</v>
      </c>
      <c r="AL187" s="170">
        <v>0</v>
      </c>
      <c r="AM187" s="170">
        <v>0</v>
      </c>
      <c r="AN187" s="170">
        <v>0</v>
      </c>
      <c r="AO187" s="170">
        <v>0</v>
      </c>
      <c r="AP187" s="170">
        <v>0</v>
      </c>
      <c r="AQ187" s="170">
        <v>0</v>
      </c>
      <c r="AR187" s="170">
        <v>0</v>
      </c>
      <c r="AS187" s="170">
        <v>0</v>
      </c>
      <c r="AT187" s="170">
        <v>0</v>
      </c>
      <c r="AU187" s="170">
        <v>0</v>
      </c>
      <c r="AV187" s="170">
        <v>1.14040791</v>
      </c>
      <c r="AW187" s="170">
        <v>5.5212200000000003E-2</v>
      </c>
      <c r="AX187" s="170">
        <v>0</v>
      </c>
      <c r="AY187" s="170">
        <v>0</v>
      </c>
      <c r="AZ187" s="170">
        <v>0</v>
      </c>
      <c r="BA187" s="170">
        <v>0</v>
      </c>
      <c r="BB187" s="170">
        <v>0</v>
      </c>
      <c r="BC187" s="170">
        <v>0</v>
      </c>
      <c r="BD187" s="170">
        <v>0</v>
      </c>
      <c r="BE187" s="170">
        <v>0</v>
      </c>
      <c r="BF187" s="170">
        <v>1.208167</v>
      </c>
      <c r="BG187" s="170">
        <v>3.405729</v>
      </c>
      <c r="BH187" s="170">
        <v>0.17807733000000001</v>
      </c>
      <c r="BI187" s="170">
        <v>0.33603191999999998</v>
      </c>
      <c r="BJ187" s="170">
        <v>0</v>
      </c>
      <c r="BK187" s="170">
        <v>0</v>
      </c>
      <c r="BL187" s="170">
        <v>2.416334</v>
      </c>
      <c r="BM187" s="170">
        <v>2.58835404</v>
      </c>
      <c r="BN187" s="170">
        <v>0.67206383999999997</v>
      </c>
      <c r="BO187" s="170">
        <v>0</v>
      </c>
      <c r="BP187" s="126"/>
      <c r="BQ187" s="180">
        <f t="shared" si="5"/>
        <v>1077.4531745200002</v>
      </c>
    </row>
    <row r="188" spans="1:69">
      <c r="A188" s="169" t="s">
        <v>99</v>
      </c>
      <c r="B188" s="169" t="s">
        <v>25</v>
      </c>
      <c r="C188" s="169" t="s">
        <v>28</v>
      </c>
      <c r="D188" s="170">
        <v>1</v>
      </c>
      <c r="E188" s="169">
        <v>2026</v>
      </c>
      <c r="F188" s="169" t="s">
        <v>18</v>
      </c>
      <c r="G188" s="170">
        <v>935.22</v>
      </c>
      <c r="H188" s="170">
        <v>0</v>
      </c>
      <c r="I188" s="170">
        <v>0</v>
      </c>
      <c r="J188" s="170">
        <v>0</v>
      </c>
      <c r="K188" s="170">
        <v>0</v>
      </c>
      <c r="L188" s="170">
        <v>0</v>
      </c>
      <c r="M188" s="170">
        <v>0</v>
      </c>
      <c r="N188" s="170">
        <v>0</v>
      </c>
      <c r="O188" s="170">
        <v>0</v>
      </c>
      <c r="P188" s="170">
        <v>0</v>
      </c>
      <c r="Q188" s="170">
        <v>0</v>
      </c>
      <c r="R188" s="170">
        <v>1.5329999999999999</v>
      </c>
      <c r="S188" s="170">
        <v>0</v>
      </c>
      <c r="T188" s="170">
        <v>0</v>
      </c>
      <c r="U188" s="170">
        <v>103.42400000000001</v>
      </c>
      <c r="V188" s="170">
        <v>0</v>
      </c>
      <c r="W188" s="170">
        <v>0</v>
      </c>
      <c r="X188" s="170">
        <v>0</v>
      </c>
      <c r="Y188" s="170">
        <v>0</v>
      </c>
      <c r="Z188" s="170">
        <v>0</v>
      </c>
      <c r="AA188" s="170">
        <v>0</v>
      </c>
      <c r="AB188" s="170">
        <v>0</v>
      </c>
      <c r="AC188" s="170">
        <v>0</v>
      </c>
      <c r="AD188" s="170">
        <v>0</v>
      </c>
      <c r="AE188" s="170">
        <v>12.3</v>
      </c>
      <c r="AF188" s="170">
        <v>12.3</v>
      </c>
      <c r="AG188" s="170">
        <v>0</v>
      </c>
      <c r="AH188" s="170">
        <v>0</v>
      </c>
      <c r="AI188" s="170">
        <v>0</v>
      </c>
      <c r="AJ188" s="170">
        <v>0</v>
      </c>
      <c r="AK188" s="170">
        <v>0.59643024</v>
      </c>
      <c r="AL188" s="170">
        <v>0</v>
      </c>
      <c r="AM188" s="170">
        <v>0</v>
      </c>
      <c r="AN188" s="170">
        <v>0</v>
      </c>
      <c r="AO188" s="170">
        <v>0</v>
      </c>
      <c r="AP188" s="170">
        <v>0</v>
      </c>
      <c r="AQ188" s="170">
        <v>0</v>
      </c>
      <c r="AR188" s="170">
        <v>0</v>
      </c>
      <c r="AS188" s="170">
        <v>0</v>
      </c>
      <c r="AT188" s="170">
        <v>0</v>
      </c>
      <c r="AU188" s="170">
        <v>0</v>
      </c>
      <c r="AV188" s="170">
        <v>1.00647603</v>
      </c>
      <c r="AW188" s="170">
        <v>0.10260809999999999</v>
      </c>
      <c r="AX188" s="170">
        <v>0</v>
      </c>
      <c r="AY188" s="170">
        <v>0</v>
      </c>
      <c r="AZ188" s="170">
        <v>0</v>
      </c>
      <c r="BA188" s="170">
        <v>0</v>
      </c>
      <c r="BB188" s="170">
        <v>0</v>
      </c>
      <c r="BC188" s="170">
        <v>0</v>
      </c>
      <c r="BD188" s="170">
        <v>0</v>
      </c>
      <c r="BE188" s="170">
        <v>0</v>
      </c>
      <c r="BF188" s="170">
        <v>1.07308604</v>
      </c>
      <c r="BG188" s="170">
        <v>3.0057862499999999</v>
      </c>
      <c r="BH188" s="170">
        <v>0.33094820000000003</v>
      </c>
      <c r="BI188" s="170">
        <v>0.26130302999999999</v>
      </c>
      <c r="BJ188" s="170">
        <v>0</v>
      </c>
      <c r="BK188" s="170">
        <v>0</v>
      </c>
      <c r="BL188" s="170">
        <v>2.1461720799999999</v>
      </c>
      <c r="BM188" s="170">
        <v>2.28439755</v>
      </c>
      <c r="BN188" s="170">
        <v>0.52260605999999998</v>
      </c>
      <c r="BO188" s="170">
        <v>0</v>
      </c>
      <c r="BP188" s="126"/>
      <c r="BQ188" s="180">
        <f t="shared" si="5"/>
        <v>1076.1068135799999</v>
      </c>
    </row>
    <row r="189" spans="1:69">
      <c r="A189" s="169" t="s">
        <v>99</v>
      </c>
      <c r="B189" s="169" t="s">
        <v>25</v>
      </c>
      <c r="C189" s="169" t="s">
        <v>28</v>
      </c>
      <c r="D189" s="170">
        <v>1</v>
      </c>
      <c r="E189" s="169">
        <v>2027</v>
      </c>
      <c r="F189" s="169" t="s">
        <v>18</v>
      </c>
      <c r="G189" s="170">
        <v>935.22</v>
      </c>
      <c r="H189" s="170">
        <v>0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2.044</v>
      </c>
      <c r="S189" s="170">
        <v>0</v>
      </c>
      <c r="T189" s="170">
        <v>0</v>
      </c>
      <c r="U189" s="170">
        <v>103.42400000000001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12.3</v>
      </c>
      <c r="AF189" s="170">
        <v>12.3</v>
      </c>
      <c r="AG189" s="170">
        <v>0</v>
      </c>
      <c r="AH189" s="170">
        <v>0</v>
      </c>
      <c r="AI189" s="170">
        <v>0</v>
      </c>
      <c r="AJ189" s="170">
        <v>0</v>
      </c>
      <c r="AK189" s="170">
        <v>0.51370879999999997</v>
      </c>
      <c r="AL189" s="170">
        <v>0</v>
      </c>
      <c r="AM189" s="170">
        <v>0</v>
      </c>
      <c r="AN189" s="170">
        <v>0</v>
      </c>
      <c r="AO189" s="170">
        <v>0</v>
      </c>
      <c r="AP189" s="170">
        <v>0</v>
      </c>
      <c r="AQ189" s="170">
        <v>0</v>
      </c>
      <c r="AR189" s="170">
        <v>0</v>
      </c>
      <c r="AS189" s="170">
        <v>0</v>
      </c>
      <c r="AT189" s="170">
        <v>0</v>
      </c>
      <c r="AU189" s="170">
        <v>0</v>
      </c>
      <c r="AV189" s="170">
        <v>0.86688359999999998</v>
      </c>
      <c r="AW189" s="170">
        <v>0.14067410999999999</v>
      </c>
      <c r="AX189" s="170">
        <v>0</v>
      </c>
      <c r="AY189" s="170">
        <v>0</v>
      </c>
      <c r="AZ189" s="170">
        <v>0</v>
      </c>
      <c r="BA189" s="170">
        <v>0</v>
      </c>
      <c r="BB189" s="170">
        <v>0</v>
      </c>
      <c r="BC189" s="170">
        <v>0</v>
      </c>
      <c r="BD189" s="170">
        <v>0</v>
      </c>
      <c r="BE189" s="170">
        <v>0</v>
      </c>
      <c r="BF189" s="170">
        <v>0.95098075999999998</v>
      </c>
      <c r="BG189" s="170">
        <v>2.6173855000000001</v>
      </c>
      <c r="BH189" s="170">
        <v>0.45871704000000002</v>
      </c>
      <c r="BI189" s="170">
        <v>0.19104215999999999</v>
      </c>
      <c r="BJ189" s="170">
        <v>0</v>
      </c>
      <c r="BK189" s="170">
        <v>0</v>
      </c>
      <c r="BL189" s="170">
        <v>1.90196152</v>
      </c>
      <c r="BM189" s="170">
        <v>1.98921298</v>
      </c>
      <c r="BN189" s="170">
        <v>0.38208431999999998</v>
      </c>
      <c r="BO189" s="170">
        <v>0</v>
      </c>
      <c r="BP189" s="126"/>
      <c r="BQ189" s="180">
        <f t="shared" si="5"/>
        <v>1075.30065079</v>
      </c>
    </row>
    <row r="190" spans="1:69">
      <c r="A190" s="169" t="s">
        <v>99</v>
      </c>
      <c r="B190" s="169" t="s">
        <v>25</v>
      </c>
      <c r="C190" s="169" t="s">
        <v>28</v>
      </c>
      <c r="D190" s="170">
        <v>1</v>
      </c>
      <c r="E190" s="169">
        <v>2028</v>
      </c>
      <c r="F190" s="169" t="s">
        <v>18</v>
      </c>
      <c r="G190" s="170">
        <v>935.22</v>
      </c>
      <c r="H190" s="170">
        <v>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2.044</v>
      </c>
      <c r="S190" s="170">
        <v>0</v>
      </c>
      <c r="T190" s="170">
        <v>0</v>
      </c>
      <c r="U190" s="170">
        <v>103.42400000000001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12.3</v>
      </c>
      <c r="AF190" s="170">
        <v>12.3</v>
      </c>
      <c r="AG190" s="170">
        <v>0</v>
      </c>
      <c r="AH190" s="170">
        <v>0</v>
      </c>
      <c r="AI190" s="170">
        <v>0</v>
      </c>
      <c r="AJ190" s="170">
        <v>0</v>
      </c>
      <c r="AK190" s="170">
        <v>0.4309424</v>
      </c>
      <c r="AL190" s="170">
        <v>0</v>
      </c>
      <c r="AM190" s="170">
        <v>0</v>
      </c>
      <c r="AN190" s="170">
        <v>0</v>
      </c>
      <c r="AO190" s="170">
        <v>0</v>
      </c>
      <c r="AP190" s="170">
        <v>0</v>
      </c>
      <c r="AQ190" s="170">
        <v>0</v>
      </c>
      <c r="AR190" s="170">
        <v>0</v>
      </c>
      <c r="AS190" s="170">
        <v>0</v>
      </c>
      <c r="AT190" s="170">
        <v>0</v>
      </c>
      <c r="AU190" s="170">
        <v>0</v>
      </c>
      <c r="AV190" s="170">
        <v>0.72721530000000001</v>
      </c>
      <c r="AW190" s="170">
        <v>0.16854343999999999</v>
      </c>
      <c r="AX190" s="170">
        <v>0</v>
      </c>
      <c r="AY190" s="170">
        <v>0</v>
      </c>
      <c r="AZ190" s="170">
        <v>0</v>
      </c>
      <c r="BA190" s="170">
        <v>0</v>
      </c>
      <c r="BB190" s="170">
        <v>0</v>
      </c>
      <c r="BC190" s="170">
        <v>0</v>
      </c>
      <c r="BD190" s="170">
        <v>0</v>
      </c>
      <c r="BE190" s="170">
        <v>0</v>
      </c>
      <c r="BF190" s="170">
        <v>0.80854727999999998</v>
      </c>
      <c r="BG190" s="170">
        <v>2.2048390000000002</v>
      </c>
      <c r="BH190" s="170">
        <v>0.55188607999999995</v>
      </c>
      <c r="BI190" s="170">
        <v>0.12498597</v>
      </c>
      <c r="BJ190" s="170">
        <v>0</v>
      </c>
      <c r="BK190" s="170">
        <v>0</v>
      </c>
      <c r="BL190" s="170">
        <v>1.61709456</v>
      </c>
      <c r="BM190" s="170">
        <v>1.67567764</v>
      </c>
      <c r="BN190" s="170">
        <v>0.24997194</v>
      </c>
      <c r="BO190" s="170">
        <v>0</v>
      </c>
      <c r="BP190" s="126"/>
      <c r="BQ190" s="180">
        <f t="shared" si="5"/>
        <v>1073.8477036099998</v>
      </c>
    </row>
    <row r="191" spans="1:69">
      <c r="A191" s="169" t="s">
        <v>99</v>
      </c>
      <c r="B191" s="169" t="s">
        <v>25</v>
      </c>
      <c r="C191" s="169" t="s">
        <v>28</v>
      </c>
      <c r="D191" s="170">
        <v>1</v>
      </c>
      <c r="E191" s="169">
        <v>2029</v>
      </c>
      <c r="F191" s="169" t="s">
        <v>18</v>
      </c>
      <c r="G191" s="170">
        <v>935.22</v>
      </c>
      <c r="H191" s="170">
        <v>0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2.5550000000000002</v>
      </c>
      <c r="S191" s="170">
        <v>0</v>
      </c>
      <c r="T191" s="170">
        <v>0</v>
      </c>
      <c r="U191" s="170">
        <v>103.42400000000001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12.3</v>
      </c>
      <c r="AF191" s="170">
        <v>12.3</v>
      </c>
      <c r="AG191" s="170">
        <v>0</v>
      </c>
      <c r="AH191" s="170">
        <v>0</v>
      </c>
      <c r="AI191" s="170">
        <v>0</v>
      </c>
      <c r="AJ191" s="170">
        <v>0</v>
      </c>
      <c r="AK191" s="170">
        <v>0.35115967999999997</v>
      </c>
      <c r="AL191" s="170">
        <v>0</v>
      </c>
      <c r="AM191" s="170">
        <v>0</v>
      </c>
      <c r="AN191" s="170">
        <v>0</v>
      </c>
      <c r="AO191" s="170">
        <v>0</v>
      </c>
      <c r="AP191" s="170">
        <v>0</v>
      </c>
      <c r="AQ191" s="170">
        <v>0</v>
      </c>
      <c r="AR191" s="170">
        <v>0</v>
      </c>
      <c r="AS191" s="170">
        <v>0</v>
      </c>
      <c r="AT191" s="170">
        <v>0</v>
      </c>
      <c r="AU191" s="170">
        <v>0</v>
      </c>
      <c r="AV191" s="170">
        <v>0.59258195999999996</v>
      </c>
      <c r="AW191" s="170">
        <v>0.1679986</v>
      </c>
      <c r="AX191" s="170">
        <v>0</v>
      </c>
      <c r="AY191" s="170">
        <v>0</v>
      </c>
      <c r="AZ191" s="170">
        <v>0</v>
      </c>
      <c r="BA191" s="170">
        <v>0</v>
      </c>
      <c r="BB191" s="170">
        <v>0</v>
      </c>
      <c r="BC191" s="170">
        <v>0</v>
      </c>
      <c r="BD191" s="170">
        <v>0</v>
      </c>
      <c r="BE191" s="170">
        <v>0</v>
      </c>
      <c r="BF191" s="170">
        <v>0.65857012000000004</v>
      </c>
      <c r="BG191" s="170">
        <v>1.7894902500000001</v>
      </c>
      <c r="BH191" s="170">
        <v>0.5258872</v>
      </c>
      <c r="BI191" s="170">
        <v>6.9601289999999996E-2</v>
      </c>
      <c r="BJ191" s="170">
        <v>0</v>
      </c>
      <c r="BK191" s="170">
        <v>0</v>
      </c>
      <c r="BL191" s="170">
        <v>1.3171402400000001</v>
      </c>
      <c r="BM191" s="170">
        <v>1.36001259</v>
      </c>
      <c r="BN191" s="170">
        <v>0.13920257999999999</v>
      </c>
      <c r="BO191" s="170">
        <v>0</v>
      </c>
      <c r="BP191" s="126"/>
      <c r="BQ191" s="180">
        <f t="shared" si="5"/>
        <v>1072.7706445099998</v>
      </c>
    </row>
    <row r="192" spans="1:69">
      <c r="A192" s="169" t="s">
        <v>99</v>
      </c>
      <c r="B192" s="169" t="s">
        <v>25</v>
      </c>
      <c r="C192" s="169" t="s">
        <v>28</v>
      </c>
      <c r="D192" s="170">
        <v>1</v>
      </c>
      <c r="E192" s="169">
        <v>2030</v>
      </c>
      <c r="F192" s="169" t="s">
        <v>18</v>
      </c>
      <c r="G192" s="170">
        <v>935.22</v>
      </c>
      <c r="H192" s="170">
        <v>0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3.0659999999999998</v>
      </c>
      <c r="S192" s="170">
        <v>0</v>
      </c>
      <c r="T192" s="170">
        <v>0</v>
      </c>
      <c r="U192" s="170">
        <v>155.136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12.3</v>
      </c>
      <c r="AF192" s="170">
        <v>12.3</v>
      </c>
      <c r="AG192" s="170">
        <v>0</v>
      </c>
      <c r="AH192" s="170">
        <v>0</v>
      </c>
      <c r="AI192" s="170">
        <v>0</v>
      </c>
      <c r="AJ192" s="170">
        <v>0</v>
      </c>
      <c r="AK192" s="170">
        <v>0.27479039999999999</v>
      </c>
      <c r="AL192" s="170">
        <v>0</v>
      </c>
      <c r="AM192" s="170">
        <v>0</v>
      </c>
      <c r="AN192" s="170">
        <v>0.26200613</v>
      </c>
      <c r="AO192" s="170">
        <v>0</v>
      </c>
      <c r="AP192" s="170">
        <v>0</v>
      </c>
      <c r="AQ192" s="170">
        <v>0.48867208000000001</v>
      </c>
      <c r="AR192" s="170">
        <v>0</v>
      </c>
      <c r="AS192" s="170">
        <v>0</v>
      </c>
      <c r="AT192" s="170">
        <v>0</v>
      </c>
      <c r="AU192" s="170">
        <v>0</v>
      </c>
      <c r="AV192" s="170">
        <v>0.46370879999999998</v>
      </c>
      <c r="AW192" s="170">
        <v>0.16069939999999999</v>
      </c>
      <c r="AX192" s="170">
        <v>0</v>
      </c>
      <c r="AY192" s="170">
        <v>0</v>
      </c>
      <c r="AZ192" s="170">
        <v>0.52401226000000001</v>
      </c>
      <c r="BA192" s="170">
        <v>0</v>
      </c>
      <c r="BB192" s="170">
        <v>0</v>
      </c>
      <c r="BC192" s="170">
        <v>0.97734416000000002</v>
      </c>
      <c r="BD192" s="170">
        <v>0</v>
      </c>
      <c r="BE192" s="170">
        <v>0</v>
      </c>
      <c r="BF192" s="170">
        <v>0.50793440000000001</v>
      </c>
      <c r="BG192" s="170">
        <v>1.3844162499999999</v>
      </c>
      <c r="BH192" s="170">
        <v>0.51815445000000004</v>
      </c>
      <c r="BI192" s="170">
        <v>2.93799E-2</v>
      </c>
      <c r="BJ192" s="170">
        <v>0</v>
      </c>
      <c r="BK192" s="170">
        <v>0</v>
      </c>
      <c r="BL192" s="170">
        <v>1.0158688</v>
      </c>
      <c r="BM192" s="170">
        <v>1.05215635</v>
      </c>
      <c r="BN192" s="170">
        <v>5.8759800000000001E-2</v>
      </c>
      <c r="BO192" s="170">
        <v>0</v>
      </c>
      <c r="BP192" s="126"/>
      <c r="BQ192" s="180">
        <f t="shared" si="5"/>
        <v>1125.7399031800001</v>
      </c>
    </row>
    <row r="193" spans="1:69">
      <c r="A193" s="169" t="s">
        <v>99</v>
      </c>
      <c r="B193" s="169" t="s">
        <v>25</v>
      </c>
      <c r="C193" s="169" t="s">
        <v>28</v>
      </c>
      <c r="D193" s="170">
        <v>1</v>
      </c>
      <c r="E193" s="169">
        <v>2031</v>
      </c>
      <c r="F193" s="169" t="s">
        <v>18</v>
      </c>
      <c r="G193" s="170">
        <v>673.32</v>
      </c>
      <c r="H193" s="170">
        <v>0</v>
      </c>
      <c r="I193" s="170">
        <v>0</v>
      </c>
      <c r="J193" s="170">
        <v>0</v>
      </c>
      <c r="K193" s="170">
        <v>122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3.577</v>
      </c>
      <c r="S193" s="170">
        <v>0</v>
      </c>
      <c r="T193" s="170">
        <v>0</v>
      </c>
      <c r="U193" s="170">
        <v>232.70400000000001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12.3</v>
      </c>
      <c r="AF193" s="170">
        <v>12.3</v>
      </c>
      <c r="AG193" s="170">
        <v>0</v>
      </c>
      <c r="AH193" s="170">
        <v>0</v>
      </c>
      <c r="AI193" s="170">
        <v>0</v>
      </c>
      <c r="AJ193" s="170">
        <v>0</v>
      </c>
      <c r="AK193" s="170">
        <v>0.20453968</v>
      </c>
      <c r="AL193" s="170">
        <v>0</v>
      </c>
      <c r="AM193" s="170">
        <v>0</v>
      </c>
      <c r="AN193" s="170">
        <v>0.47037488</v>
      </c>
      <c r="AO193" s="170">
        <v>0</v>
      </c>
      <c r="AP193" s="170">
        <v>0</v>
      </c>
      <c r="AQ193" s="170">
        <v>0.90812652000000005</v>
      </c>
      <c r="AR193" s="170">
        <v>0</v>
      </c>
      <c r="AS193" s="170">
        <v>0</v>
      </c>
      <c r="AT193" s="170">
        <v>0</v>
      </c>
      <c r="AU193" s="170">
        <v>0</v>
      </c>
      <c r="AV193" s="170">
        <v>0.34516070999999998</v>
      </c>
      <c r="AW193" s="170">
        <v>0.13530834999999999</v>
      </c>
      <c r="AX193" s="170">
        <v>0</v>
      </c>
      <c r="AY193" s="170">
        <v>0</v>
      </c>
      <c r="AZ193" s="170">
        <v>0.94074975999999999</v>
      </c>
      <c r="BA193" s="170">
        <v>0</v>
      </c>
      <c r="BB193" s="170">
        <v>0</v>
      </c>
      <c r="BC193" s="170">
        <v>2.72437956</v>
      </c>
      <c r="BD193" s="170">
        <v>0</v>
      </c>
      <c r="BE193" s="170">
        <v>0</v>
      </c>
      <c r="BF193" s="170">
        <v>0.37974412000000002</v>
      </c>
      <c r="BG193" s="170">
        <v>1.0284180000000001</v>
      </c>
      <c r="BH193" s="170">
        <v>0.43540814999999999</v>
      </c>
      <c r="BI193" s="170">
        <v>6.9451499999999998E-3</v>
      </c>
      <c r="BJ193" s="170">
        <v>0</v>
      </c>
      <c r="BK193" s="170">
        <v>0</v>
      </c>
      <c r="BL193" s="170">
        <v>0.75948824000000004</v>
      </c>
      <c r="BM193" s="170">
        <v>0.78159767999999996</v>
      </c>
      <c r="BN193" s="170">
        <v>1.38903E-2</v>
      </c>
      <c r="BO193" s="170">
        <v>0</v>
      </c>
      <c r="BP193" s="126"/>
      <c r="BQ193" s="180">
        <f t="shared" si="5"/>
        <v>1065.3351311000004</v>
      </c>
    </row>
    <row r="194" spans="1:69">
      <c r="A194" s="169" t="s">
        <v>99</v>
      </c>
      <c r="B194" s="169" t="s">
        <v>25</v>
      </c>
      <c r="C194" s="169" t="s">
        <v>28</v>
      </c>
      <c r="D194" s="170">
        <v>1</v>
      </c>
      <c r="E194" s="169">
        <v>2032</v>
      </c>
      <c r="F194" s="169" t="s">
        <v>18</v>
      </c>
      <c r="G194" s="170">
        <v>673.32</v>
      </c>
      <c r="H194" s="170">
        <v>0</v>
      </c>
      <c r="I194" s="170">
        <v>0</v>
      </c>
      <c r="J194" s="170">
        <v>0</v>
      </c>
      <c r="K194" s="170">
        <v>122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3.577</v>
      </c>
      <c r="S194" s="170">
        <v>0</v>
      </c>
      <c r="T194" s="170">
        <v>0</v>
      </c>
      <c r="U194" s="170">
        <v>232.70400000000001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12.3</v>
      </c>
      <c r="AF194" s="170">
        <v>12.3</v>
      </c>
      <c r="AG194" s="170">
        <v>0</v>
      </c>
      <c r="AH194" s="170">
        <v>0</v>
      </c>
      <c r="AI194" s="170">
        <v>0</v>
      </c>
      <c r="AJ194" s="170">
        <v>0</v>
      </c>
      <c r="AK194" s="170">
        <v>9.7527429999999998E-2</v>
      </c>
      <c r="AL194" s="170">
        <v>0</v>
      </c>
      <c r="AM194" s="170">
        <v>0</v>
      </c>
      <c r="AN194" s="170">
        <v>0.61214603999999995</v>
      </c>
      <c r="AO194" s="170">
        <v>0</v>
      </c>
      <c r="AP194" s="170">
        <v>0</v>
      </c>
      <c r="AQ194" s="170">
        <v>1.2478028400000001</v>
      </c>
      <c r="AR194" s="170">
        <v>0</v>
      </c>
      <c r="AS194" s="170">
        <v>0</v>
      </c>
      <c r="AT194" s="170">
        <v>0</v>
      </c>
      <c r="AU194" s="170">
        <v>0</v>
      </c>
      <c r="AV194" s="170">
        <v>0.16845647</v>
      </c>
      <c r="AW194" s="170">
        <v>0.11027244999999999</v>
      </c>
      <c r="AX194" s="170">
        <v>0</v>
      </c>
      <c r="AY194" s="170">
        <v>0</v>
      </c>
      <c r="AZ194" s="170">
        <v>1.2242920799999999</v>
      </c>
      <c r="BA194" s="170">
        <v>0</v>
      </c>
      <c r="BB194" s="170">
        <v>0</v>
      </c>
      <c r="BC194" s="170">
        <v>3.1195070999999999</v>
      </c>
      <c r="BD194" s="170">
        <v>0</v>
      </c>
      <c r="BE194" s="170">
        <v>0</v>
      </c>
      <c r="BF194" s="170">
        <v>0.26604144000000002</v>
      </c>
      <c r="BG194" s="170">
        <v>0.71349874999999996</v>
      </c>
      <c r="BH194" s="170">
        <v>0.35496565000000002</v>
      </c>
      <c r="BI194" s="170">
        <v>0</v>
      </c>
      <c r="BJ194" s="170">
        <v>0</v>
      </c>
      <c r="BK194" s="170">
        <v>0</v>
      </c>
      <c r="BL194" s="170">
        <v>0.53208288000000004</v>
      </c>
      <c r="BM194" s="170">
        <v>0.54225904999999996</v>
      </c>
      <c r="BN194" s="170">
        <v>0</v>
      </c>
      <c r="BO194" s="170">
        <v>0</v>
      </c>
      <c r="BP194" s="126"/>
      <c r="BQ194" s="180">
        <f t="shared" si="5"/>
        <v>1065.1898521799997</v>
      </c>
    </row>
    <row r="195" spans="1:69">
      <c r="A195" s="169" t="s">
        <v>99</v>
      </c>
      <c r="B195" s="169" t="s">
        <v>25</v>
      </c>
      <c r="C195" s="169" t="s">
        <v>28</v>
      </c>
      <c r="D195" s="170">
        <v>1</v>
      </c>
      <c r="E195" s="169">
        <v>2033</v>
      </c>
      <c r="F195" s="169" t="s">
        <v>18</v>
      </c>
      <c r="G195" s="170">
        <v>673.32</v>
      </c>
      <c r="H195" s="170">
        <v>0</v>
      </c>
      <c r="I195" s="170">
        <v>0</v>
      </c>
      <c r="J195" s="170">
        <v>0</v>
      </c>
      <c r="K195" s="170">
        <v>122</v>
      </c>
      <c r="L195" s="170">
        <v>0</v>
      </c>
      <c r="M195" s="170">
        <v>0</v>
      </c>
      <c r="N195" s="170">
        <v>0</v>
      </c>
      <c r="O195" s="170">
        <v>0</v>
      </c>
      <c r="P195" s="170">
        <v>0</v>
      </c>
      <c r="Q195" s="170">
        <v>0</v>
      </c>
      <c r="R195" s="170">
        <v>4.0880000000000001</v>
      </c>
      <c r="S195" s="170">
        <v>0</v>
      </c>
      <c r="T195" s="170">
        <v>0</v>
      </c>
      <c r="U195" s="170">
        <v>232.70400000000001</v>
      </c>
      <c r="V195" s="170">
        <v>0</v>
      </c>
      <c r="W195" s="170">
        <v>0</v>
      </c>
      <c r="X195" s="170">
        <v>0</v>
      </c>
      <c r="Y195" s="170">
        <v>0</v>
      </c>
      <c r="Z195" s="170">
        <v>0</v>
      </c>
      <c r="AA195" s="170">
        <v>0</v>
      </c>
      <c r="AB195" s="170">
        <v>0</v>
      </c>
      <c r="AC195" s="170">
        <v>0</v>
      </c>
      <c r="AD195" s="170">
        <v>0</v>
      </c>
      <c r="AE195" s="170">
        <v>12.3</v>
      </c>
      <c r="AF195" s="170">
        <v>12.3</v>
      </c>
      <c r="AG195" s="170">
        <v>0</v>
      </c>
      <c r="AH195" s="170">
        <v>0</v>
      </c>
      <c r="AI195" s="170">
        <v>0</v>
      </c>
      <c r="AJ195" s="170">
        <v>0</v>
      </c>
      <c r="AK195" s="170">
        <v>3.3597540000000002E-2</v>
      </c>
      <c r="AL195" s="170">
        <v>0</v>
      </c>
      <c r="AM195" s="170">
        <v>0</v>
      </c>
      <c r="AN195" s="170">
        <v>0.60386691999999997</v>
      </c>
      <c r="AO195" s="170">
        <v>0</v>
      </c>
      <c r="AP195" s="170">
        <v>0</v>
      </c>
      <c r="AQ195" s="170">
        <v>1.4715812800000001</v>
      </c>
      <c r="AR195" s="170">
        <v>0</v>
      </c>
      <c r="AS195" s="170">
        <v>0</v>
      </c>
      <c r="AT195" s="170">
        <v>0</v>
      </c>
      <c r="AU195" s="170">
        <v>0</v>
      </c>
      <c r="AV195" s="170">
        <v>5.5995900000000001E-2</v>
      </c>
      <c r="AW195" s="170">
        <v>8.6211499999999996E-2</v>
      </c>
      <c r="AX195" s="170">
        <v>0</v>
      </c>
      <c r="AY195" s="170">
        <v>0</v>
      </c>
      <c r="AZ195" s="170">
        <v>1.3587005700000001</v>
      </c>
      <c r="BA195" s="170">
        <v>0</v>
      </c>
      <c r="BB195" s="170">
        <v>0</v>
      </c>
      <c r="BC195" s="170">
        <v>3.1271102200000001</v>
      </c>
      <c r="BD195" s="170">
        <v>0</v>
      </c>
      <c r="BE195" s="170">
        <v>0</v>
      </c>
      <c r="BF195" s="170">
        <v>0.17186580000000001</v>
      </c>
      <c r="BG195" s="170">
        <v>0.45430150000000002</v>
      </c>
      <c r="BH195" s="170">
        <v>0.27977774999999999</v>
      </c>
      <c r="BI195" s="170">
        <v>0</v>
      </c>
      <c r="BJ195" s="170">
        <v>0</v>
      </c>
      <c r="BK195" s="170">
        <v>0</v>
      </c>
      <c r="BL195" s="170">
        <v>0.34373160000000003</v>
      </c>
      <c r="BM195" s="170">
        <v>0.34526913999999997</v>
      </c>
      <c r="BN195" s="170">
        <v>0</v>
      </c>
      <c r="BO195" s="170">
        <v>0</v>
      </c>
      <c r="BP195" s="126"/>
      <c r="BQ195" s="180">
        <f t="shared" si="5"/>
        <v>1065.0440097200001</v>
      </c>
    </row>
    <row r="196" spans="1:69">
      <c r="A196" s="169" t="s">
        <v>99</v>
      </c>
      <c r="B196" s="169" t="s">
        <v>25</v>
      </c>
      <c r="C196" s="169" t="s">
        <v>28</v>
      </c>
      <c r="D196" s="170">
        <v>1</v>
      </c>
      <c r="E196" s="169">
        <v>2034</v>
      </c>
      <c r="F196" s="169" t="s">
        <v>18</v>
      </c>
      <c r="G196" s="170">
        <v>673.32</v>
      </c>
      <c r="H196" s="170">
        <v>0</v>
      </c>
      <c r="I196" s="170">
        <v>0</v>
      </c>
      <c r="J196" s="170">
        <v>0</v>
      </c>
      <c r="K196" s="170">
        <v>122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4.5990000000000002</v>
      </c>
      <c r="S196" s="170">
        <v>0</v>
      </c>
      <c r="T196" s="170">
        <v>0</v>
      </c>
      <c r="U196" s="170">
        <v>232.70400000000001</v>
      </c>
      <c r="V196" s="170">
        <v>0</v>
      </c>
      <c r="W196" s="170">
        <v>0</v>
      </c>
      <c r="X196" s="170">
        <v>0</v>
      </c>
      <c r="Y196" s="170">
        <v>2.7797999999999998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12.3</v>
      </c>
      <c r="AF196" s="170">
        <v>12.3</v>
      </c>
      <c r="AG196" s="170">
        <v>0</v>
      </c>
      <c r="AH196" s="170">
        <v>0</v>
      </c>
      <c r="AI196" s="170">
        <v>0</v>
      </c>
      <c r="AJ196" s="170">
        <v>0</v>
      </c>
      <c r="AK196" s="170">
        <v>0</v>
      </c>
      <c r="AL196" s="170">
        <v>0</v>
      </c>
      <c r="AM196" s="170">
        <v>0</v>
      </c>
      <c r="AN196" s="170">
        <v>0.52646672000000005</v>
      </c>
      <c r="AO196" s="170">
        <v>0</v>
      </c>
      <c r="AP196" s="170">
        <v>0</v>
      </c>
      <c r="AQ196" s="170">
        <v>1.3180497600000001</v>
      </c>
      <c r="AR196" s="170">
        <v>0</v>
      </c>
      <c r="AS196" s="170">
        <v>0</v>
      </c>
      <c r="AT196" s="170">
        <v>0</v>
      </c>
      <c r="AU196" s="170">
        <v>0</v>
      </c>
      <c r="AV196" s="170">
        <v>0</v>
      </c>
      <c r="AW196" s="170">
        <v>6.4046500000000006E-2</v>
      </c>
      <c r="AX196" s="170">
        <v>0</v>
      </c>
      <c r="AY196" s="170">
        <v>0</v>
      </c>
      <c r="AZ196" s="170">
        <v>1.1845501199999999</v>
      </c>
      <c r="BA196" s="170">
        <v>0</v>
      </c>
      <c r="BB196" s="170">
        <v>0</v>
      </c>
      <c r="BC196" s="170">
        <v>2.8008557399999998</v>
      </c>
      <c r="BD196" s="170">
        <v>0</v>
      </c>
      <c r="BE196" s="170">
        <v>0</v>
      </c>
      <c r="BF196" s="170">
        <v>9.2242480000000002E-2</v>
      </c>
      <c r="BG196" s="170">
        <v>0.24476824999999999</v>
      </c>
      <c r="BH196" s="170">
        <v>0.20560524999999999</v>
      </c>
      <c r="BI196" s="170">
        <v>0</v>
      </c>
      <c r="BJ196" s="170">
        <v>0</v>
      </c>
      <c r="BK196" s="170">
        <v>0</v>
      </c>
      <c r="BL196" s="170">
        <v>0.18448496</v>
      </c>
      <c r="BM196" s="170">
        <v>0.18602387000000001</v>
      </c>
      <c r="BN196" s="170">
        <v>0</v>
      </c>
      <c r="BO196" s="170">
        <v>0</v>
      </c>
      <c r="BP196" s="126"/>
      <c r="BQ196" s="180">
        <f t="shared" si="5"/>
        <v>1066.80989365</v>
      </c>
    </row>
    <row r="197" spans="1:69">
      <c r="A197" s="169" t="s">
        <v>99</v>
      </c>
      <c r="B197" s="169" t="s">
        <v>25</v>
      </c>
      <c r="C197" s="169" t="s">
        <v>28</v>
      </c>
      <c r="D197" s="170">
        <v>1</v>
      </c>
      <c r="E197" s="169">
        <v>2035</v>
      </c>
      <c r="F197" s="169" t="s">
        <v>18</v>
      </c>
      <c r="G197" s="170">
        <v>673.32</v>
      </c>
      <c r="H197" s="170">
        <v>0</v>
      </c>
      <c r="I197" s="170">
        <v>0</v>
      </c>
      <c r="J197" s="170">
        <v>0</v>
      </c>
      <c r="K197" s="170">
        <v>122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4.5990000000000002</v>
      </c>
      <c r="S197" s="170">
        <v>0</v>
      </c>
      <c r="T197" s="170">
        <v>0</v>
      </c>
      <c r="U197" s="170">
        <v>232.70400000000001</v>
      </c>
      <c r="V197" s="170">
        <v>0</v>
      </c>
      <c r="W197" s="170">
        <v>4.2698</v>
      </c>
      <c r="X197" s="170">
        <v>0</v>
      </c>
      <c r="Y197" s="170">
        <v>2.7797999999999998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12.3</v>
      </c>
      <c r="AF197" s="170">
        <v>12.3</v>
      </c>
      <c r="AG197" s="170">
        <v>0</v>
      </c>
      <c r="AH197" s="170">
        <v>0</v>
      </c>
      <c r="AI197" s="170">
        <v>0</v>
      </c>
      <c r="AJ197" s="170">
        <v>0</v>
      </c>
      <c r="AK197" s="170">
        <v>0</v>
      </c>
      <c r="AL197" s="170">
        <v>0</v>
      </c>
      <c r="AM197" s="170">
        <v>0</v>
      </c>
      <c r="AN197" s="170">
        <v>0.38372148</v>
      </c>
      <c r="AO197" s="170">
        <v>0</v>
      </c>
      <c r="AP197" s="170">
        <v>0</v>
      </c>
      <c r="AQ197" s="170">
        <v>1.13686624</v>
      </c>
      <c r="AR197" s="170">
        <v>0</v>
      </c>
      <c r="AS197" s="170">
        <v>0</v>
      </c>
      <c r="AT197" s="170">
        <v>0</v>
      </c>
      <c r="AU197" s="170">
        <v>0</v>
      </c>
      <c r="AV197" s="170">
        <v>0</v>
      </c>
      <c r="AW197" s="170">
        <v>3.5497000000000001E-2</v>
      </c>
      <c r="AX197" s="170">
        <v>0</v>
      </c>
      <c r="AY197" s="170">
        <v>0</v>
      </c>
      <c r="AZ197" s="170">
        <v>0.86337333000000005</v>
      </c>
      <c r="BA197" s="170">
        <v>0</v>
      </c>
      <c r="BB197" s="170">
        <v>0</v>
      </c>
      <c r="BC197" s="170">
        <v>2.41584076</v>
      </c>
      <c r="BD197" s="170">
        <v>0</v>
      </c>
      <c r="BE197" s="170">
        <v>0</v>
      </c>
      <c r="BF197" s="170">
        <v>3.8808960000000003E-2</v>
      </c>
      <c r="BG197" s="170">
        <v>0.10236924999999999</v>
      </c>
      <c r="BH197" s="170">
        <v>0.14242679999999999</v>
      </c>
      <c r="BI197" s="170">
        <v>0</v>
      </c>
      <c r="BJ197" s="170">
        <v>0</v>
      </c>
      <c r="BK197" s="170">
        <v>0</v>
      </c>
      <c r="BL197" s="170">
        <v>7.7617920000000007E-2</v>
      </c>
      <c r="BM197" s="170">
        <v>7.7800629999999996E-2</v>
      </c>
      <c r="BN197" s="170">
        <v>0</v>
      </c>
      <c r="BO197" s="170">
        <v>0</v>
      </c>
      <c r="BP197" s="126"/>
      <c r="BQ197" s="180">
        <f t="shared" si="5"/>
        <v>1069.5469223700004</v>
      </c>
    </row>
    <row r="198" spans="1:69">
      <c r="A198" s="169" t="s">
        <v>99</v>
      </c>
      <c r="B198" s="169" t="s">
        <v>25</v>
      </c>
      <c r="C198" s="169" t="s">
        <v>28</v>
      </c>
      <c r="D198" s="170">
        <v>1</v>
      </c>
      <c r="E198" s="169">
        <v>2036</v>
      </c>
      <c r="F198" s="169" t="s">
        <v>18</v>
      </c>
      <c r="G198" s="170">
        <v>673.32</v>
      </c>
      <c r="H198" s="170">
        <v>0</v>
      </c>
      <c r="I198" s="170">
        <v>0</v>
      </c>
      <c r="J198" s="170">
        <v>0</v>
      </c>
      <c r="K198" s="170">
        <v>122</v>
      </c>
      <c r="L198" s="170">
        <v>0</v>
      </c>
      <c r="M198" s="170">
        <v>0</v>
      </c>
      <c r="N198" s="170">
        <v>0</v>
      </c>
      <c r="O198" s="170">
        <v>0</v>
      </c>
      <c r="P198" s="170">
        <v>0</v>
      </c>
      <c r="Q198" s="170">
        <v>0</v>
      </c>
      <c r="R198" s="170">
        <v>5.1100000000000003</v>
      </c>
      <c r="S198" s="170">
        <v>0</v>
      </c>
      <c r="T198" s="170">
        <v>0</v>
      </c>
      <c r="U198" s="170">
        <v>232.70400000000001</v>
      </c>
      <c r="V198" s="170">
        <v>0</v>
      </c>
      <c r="W198" s="170">
        <v>4.2698</v>
      </c>
      <c r="X198" s="170">
        <v>0</v>
      </c>
      <c r="Y198" s="170">
        <v>2.7797999999999998</v>
      </c>
      <c r="Z198" s="170">
        <v>0</v>
      </c>
      <c r="AA198" s="170">
        <v>0</v>
      </c>
      <c r="AB198" s="170">
        <v>0</v>
      </c>
      <c r="AC198" s="170">
        <v>0</v>
      </c>
      <c r="AD198" s="170">
        <v>0</v>
      </c>
      <c r="AE198" s="170">
        <v>12.3</v>
      </c>
      <c r="AF198" s="170">
        <v>12.3</v>
      </c>
      <c r="AG198" s="170">
        <v>0</v>
      </c>
      <c r="AH198" s="170">
        <v>0</v>
      </c>
      <c r="AI198" s="170">
        <v>0</v>
      </c>
      <c r="AJ198" s="170">
        <v>0</v>
      </c>
      <c r="AK198" s="170">
        <v>0</v>
      </c>
      <c r="AL198" s="170">
        <v>0</v>
      </c>
      <c r="AM198" s="170">
        <v>0</v>
      </c>
      <c r="AN198" s="170">
        <v>0.2527894</v>
      </c>
      <c r="AO198" s="170">
        <v>0</v>
      </c>
      <c r="AP198" s="170">
        <v>0</v>
      </c>
      <c r="AQ198" s="170">
        <v>0.95600103999999997</v>
      </c>
      <c r="AR198" s="170">
        <v>0</v>
      </c>
      <c r="AS198" s="170">
        <v>0</v>
      </c>
      <c r="AT198" s="170">
        <v>0</v>
      </c>
      <c r="AU198" s="170">
        <v>0</v>
      </c>
      <c r="AV198" s="170">
        <v>0</v>
      </c>
      <c r="AW198" s="170">
        <v>1.6802040000000001E-2</v>
      </c>
      <c r="AX198" s="170">
        <v>0</v>
      </c>
      <c r="AY198" s="170">
        <v>0</v>
      </c>
      <c r="AZ198" s="170">
        <v>0.56877615000000004</v>
      </c>
      <c r="BA198" s="170">
        <v>0</v>
      </c>
      <c r="BB198" s="170">
        <v>0</v>
      </c>
      <c r="BC198" s="170">
        <v>2.0315022100000002</v>
      </c>
      <c r="BD198" s="170">
        <v>0</v>
      </c>
      <c r="BE198" s="170">
        <v>0</v>
      </c>
      <c r="BF198" s="170">
        <v>8.5299599999999996E-3</v>
      </c>
      <c r="BG198" s="170">
        <v>2.22965E-2</v>
      </c>
      <c r="BH198" s="170">
        <v>9.0077749999999998E-2</v>
      </c>
      <c r="BI198" s="170">
        <v>0</v>
      </c>
      <c r="BJ198" s="170">
        <v>0</v>
      </c>
      <c r="BK198" s="170">
        <v>0</v>
      </c>
      <c r="BL198" s="170">
        <v>1.7059919999999999E-2</v>
      </c>
      <c r="BM198" s="170">
        <v>1.694534E-2</v>
      </c>
      <c r="BN198" s="170">
        <v>0</v>
      </c>
      <c r="BO198" s="170">
        <v>0</v>
      </c>
      <c r="BP198" s="126"/>
      <c r="BQ198" s="180">
        <f t="shared" si="5"/>
        <v>1068.7643803100002</v>
      </c>
    </row>
    <row r="199" spans="1:69">
      <c r="A199" s="169" t="s">
        <v>99</v>
      </c>
      <c r="B199" s="169" t="s">
        <v>25</v>
      </c>
      <c r="C199" s="169" t="s">
        <v>28</v>
      </c>
      <c r="D199" s="170">
        <v>1</v>
      </c>
      <c r="E199" s="169">
        <v>2037</v>
      </c>
      <c r="F199" s="169" t="s">
        <v>18</v>
      </c>
      <c r="G199" s="170">
        <v>673.32</v>
      </c>
      <c r="H199" s="170">
        <v>0</v>
      </c>
      <c r="I199" s="170">
        <v>0</v>
      </c>
      <c r="J199" s="170">
        <v>0</v>
      </c>
      <c r="K199" s="170">
        <v>122</v>
      </c>
      <c r="L199" s="170">
        <v>0</v>
      </c>
      <c r="M199" s="170">
        <v>0</v>
      </c>
      <c r="N199" s="170">
        <v>0</v>
      </c>
      <c r="O199" s="170">
        <v>0</v>
      </c>
      <c r="P199" s="170">
        <v>0</v>
      </c>
      <c r="Q199" s="170">
        <v>0</v>
      </c>
      <c r="R199" s="170">
        <v>5.1100000000000003</v>
      </c>
      <c r="S199" s="170">
        <v>0</v>
      </c>
      <c r="T199" s="170">
        <v>0</v>
      </c>
      <c r="U199" s="170">
        <v>232.70400000000001</v>
      </c>
      <c r="V199" s="170">
        <v>0</v>
      </c>
      <c r="W199" s="170">
        <v>4.2698</v>
      </c>
      <c r="X199" s="170">
        <v>0</v>
      </c>
      <c r="Y199" s="170">
        <v>2.7797999999999998</v>
      </c>
      <c r="Z199" s="170">
        <v>0</v>
      </c>
      <c r="AA199" s="170">
        <v>0</v>
      </c>
      <c r="AB199" s="170">
        <v>0</v>
      </c>
      <c r="AC199" s="170">
        <v>0</v>
      </c>
      <c r="AD199" s="170">
        <v>0</v>
      </c>
      <c r="AE199" s="170">
        <v>12.3</v>
      </c>
      <c r="AF199" s="170">
        <v>12.3</v>
      </c>
      <c r="AG199" s="170">
        <v>0</v>
      </c>
      <c r="AH199" s="170">
        <v>0</v>
      </c>
      <c r="AI199" s="170">
        <v>0</v>
      </c>
      <c r="AJ199" s="170">
        <v>0</v>
      </c>
      <c r="AK199" s="170">
        <v>0</v>
      </c>
      <c r="AL199" s="170">
        <v>0</v>
      </c>
      <c r="AM199" s="170">
        <v>0</v>
      </c>
      <c r="AN199" s="170">
        <v>0.12695848000000001</v>
      </c>
      <c r="AO199" s="170">
        <v>0</v>
      </c>
      <c r="AP199" s="170">
        <v>0</v>
      </c>
      <c r="AQ199" s="170">
        <v>0.76478151999999999</v>
      </c>
      <c r="AR199" s="170">
        <v>0</v>
      </c>
      <c r="AS199" s="170">
        <v>0</v>
      </c>
      <c r="AT199" s="170">
        <v>0</v>
      </c>
      <c r="AU199" s="170">
        <v>0</v>
      </c>
      <c r="AV199" s="170">
        <v>0</v>
      </c>
      <c r="AW199" s="170">
        <v>6.1010600000000002E-3</v>
      </c>
      <c r="AX199" s="170">
        <v>0</v>
      </c>
      <c r="AY199" s="170">
        <v>0</v>
      </c>
      <c r="AZ199" s="170">
        <v>0.28565657999999999</v>
      </c>
      <c r="BA199" s="170">
        <v>0</v>
      </c>
      <c r="BB199" s="170">
        <v>0</v>
      </c>
      <c r="BC199" s="170">
        <v>1.6251607299999999</v>
      </c>
      <c r="BD199" s="170">
        <v>0</v>
      </c>
      <c r="BE199" s="170">
        <v>0</v>
      </c>
      <c r="BF199" s="170">
        <v>0</v>
      </c>
      <c r="BG199" s="170">
        <v>0</v>
      </c>
      <c r="BH199" s="170">
        <v>4.9478149999999999E-2</v>
      </c>
      <c r="BI199" s="170">
        <v>0</v>
      </c>
      <c r="BJ199" s="170">
        <v>0</v>
      </c>
      <c r="BK199" s="170">
        <v>0</v>
      </c>
      <c r="BL199" s="170">
        <v>0</v>
      </c>
      <c r="BM199" s="170">
        <v>0</v>
      </c>
      <c r="BN199" s="170">
        <v>0</v>
      </c>
      <c r="BO199" s="170">
        <v>0</v>
      </c>
      <c r="BP199" s="126"/>
      <c r="BQ199" s="180">
        <f t="shared" si="5"/>
        <v>1067.64173652</v>
      </c>
    </row>
    <row r="200" spans="1:69">
      <c r="A200" s="169" t="s">
        <v>99</v>
      </c>
      <c r="B200" s="169" t="s">
        <v>25</v>
      </c>
      <c r="C200" s="169" t="s">
        <v>28</v>
      </c>
      <c r="D200" s="170">
        <v>1</v>
      </c>
      <c r="E200" s="169">
        <v>2038</v>
      </c>
      <c r="F200" s="169" t="s">
        <v>18</v>
      </c>
      <c r="G200" s="170">
        <v>673.32</v>
      </c>
      <c r="H200" s="170">
        <v>0</v>
      </c>
      <c r="I200" s="170">
        <v>0</v>
      </c>
      <c r="J200" s="170">
        <v>0</v>
      </c>
      <c r="K200" s="170">
        <v>122</v>
      </c>
      <c r="L200" s="170">
        <v>0</v>
      </c>
      <c r="M200" s="170">
        <v>0</v>
      </c>
      <c r="N200" s="170">
        <v>0</v>
      </c>
      <c r="O200" s="170">
        <v>0</v>
      </c>
      <c r="P200" s="170">
        <v>0</v>
      </c>
      <c r="Q200" s="170">
        <v>0</v>
      </c>
      <c r="R200" s="170">
        <v>5.6210000000000004</v>
      </c>
      <c r="S200" s="170">
        <v>0</v>
      </c>
      <c r="T200" s="170">
        <v>0</v>
      </c>
      <c r="U200" s="170">
        <v>232.70400000000001</v>
      </c>
      <c r="V200" s="170">
        <v>0</v>
      </c>
      <c r="W200" s="170">
        <v>4.2698</v>
      </c>
      <c r="X200" s="170">
        <v>0</v>
      </c>
      <c r="Y200" s="170">
        <v>2.7797999999999998</v>
      </c>
      <c r="Z200" s="170">
        <v>0</v>
      </c>
      <c r="AA200" s="170">
        <v>0</v>
      </c>
      <c r="AB200" s="170">
        <v>0</v>
      </c>
      <c r="AC200" s="170">
        <v>0</v>
      </c>
      <c r="AD200" s="170">
        <v>0</v>
      </c>
      <c r="AE200" s="170">
        <v>12.3</v>
      </c>
      <c r="AF200" s="170">
        <v>12.3</v>
      </c>
      <c r="AG200" s="170">
        <v>0</v>
      </c>
      <c r="AH200" s="170">
        <v>0</v>
      </c>
      <c r="AI200" s="170">
        <v>0</v>
      </c>
      <c r="AJ200" s="170">
        <v>0</v>
      </c>
      <c r="AK200" s="170">
        <v>0</v>
      </c>
      <c r="AL200" s="170">
        <v>0</v>
      </c>
      <c r="AM200" s="170">
        <v>0</v>
      </c>
      <c r="AN200" s="170">
        <v>0.22792965000000001</v>
      </c>
      <c r="AO200" s="170">
        <v>0</v>
      </c>
      <c r="AP200" s="170">
        <v>0</v>
      </c>
      <c r="AQ200" s="170">
        <v>0.60862384000000003</v>
      </c>
      <c r="AR200" s="170">
        <v>0</v>
      </c>
      <c r="AS200" s="170">
        <v>0</v>
      </c>
      <c r="AT200" s="170">
        <v>0</v>
      </c>
      <c r="AU200" s="170">
        <v>0</v>
      </c>
      <c r="AV200" s="170">
        <v>0</v>
      </c>
      <c r="AW200" s="170">
        <v>1.27625E-3</v>
      </c>
      <c r="AX200" s="170">
        <v>0</v>
      </c>
      <c r="AY200" s="170">
        <v>0</v>
      </c>
      <c r="AZ200" s="170">
        <v>0.13675778999999999</v>
      </c>
      <c r="BA200" s="170">
        <v>0</v>
      </c>
      <c r="BB200" s="170">
        <v>0</v>
      </c>
      <c r="BC200" s="170">
        <v>1.29332566</v>
      </c>
      <c r="BD200" s="170">
        <v>0</v>
      </c>
      <c r="BE200" s="170">
        <v>0</v>
      </c>
      <c r="BF200" s="170">
        <v>0</v>
      </c>
      <c r="BG200" s="170">
        <v>0</v>
      </c>
      <c r="BH200" s="170">
        <v>2.0478449999999999E-2</v>
      </c>
      <c r="BI200" s="170">
        <v>0</v>
      </c>
      <c r="BJ200" s="170">
        <v>0</v>
      </c>
      <c r="BK200" s="170">
        <v>0</v>
      </c>
      <c r="BL200" s="170">
        <v>0</v>
      </c>
      <c r="BM200" s="170">
        <v>0</v>
      </c>
      <c r="BN200" s="170">
        <v>0</v>
      </c>
      <c r="BO200" s="170">
        <v>0</v>
      </c>
      <c r="BP200" s="126"/>
      <c r="BQ200" s="180">
        <f t="shared" si="5"/>
        <v>1067.58299164</v>
      </c>
    </row>
    <row r="201" spans="1:69">
      <c r="A201" s="169" t="s">
        <v>99</v>
      </c>
      <c r="B201" s="169" t="s">
        <v>25</v>
      </c>
      <c r="C201" s="169" t="s">
        <v>28</v>
      </c>
      <c r="D201" s="170">
        <v>1</v>
      </c>
      <c r="E201" s="169">
        <v>2039</v>
      </c>
      <c r="F201" s="169" t="s">
        <v>18</v>
      </c>
      <c r="G201" s="170">
        <v>673.32</v>
      </c>
      <c r="H201" s="170">
        <v>0</v>
      </c>
      <c r="I201" s="170">
        <v>0</v>
      </c>
      <c r="J201" s="170">
        <v>0</v>
      </c>
      <c r="K201" s="170">
        <v>122</v>
      </c>
      <c r="L201" s="170">
        <v>0</v>
      </c>
      <c r="M201" s="170">
        <v>0</v>
      </c>
      <c r="N201" s="170">
        <v>0</v>
      </c>
      <c r="O201" s="170">
        <v>0</v>
      </c>
      <c r="P201" s="170">
        <v>0</v>
      </c>
      <c r="Q201" s="170">
        <v>0</v>
      </c>
      <c r="R201" s="170">
        <v>5.6210000000000004</v>
      </c>
      <c r="S201" s="170">
        <v>0</v>
      </c>
      <c r="T201" s="170">
        <v>0</v>
      </c>
      <c r="U201" s="170">
        <v>232.70400000000001</v>
      </c>
      <c r="V201" s="170">
        <v>0</v>
      </c>
      <c r="W201" s="170">
        <v>4.2698</v>
      </c>
      <c r="X201" s="170">
        <v>3.2841</v>
      </c>
      <c r="Y201" s="170">
        <v>2.7797999999999998</v>
      </c>
      <c r="Z201" s="170">
        <v>0</v>
      </c>
      <c r="AA201" s="170">
        <v>0</v>
      </c>
      <c r="AB201" s="170">
        <v>0</v>
      </c>
      <c r="AC201" s="170">
        <v>0</v>
      </c>
      <c r="AD201" s="170">
        <v>0</v>
      </c>
      <c r="AE201" s="170">
        <v>12.3</v>
      </c>
      <c r="AF201" s="170">
        <v>12.3</v>
      </c>
      <c r="AG201" s="170">
        <v>0</v>
      </c>
      <c r="AH201" s="170">
        <v>0</v>
      </c>
      <c r="AI201" s="170">
        <v>0</v>
      </c>
      <c r="AJ201" s="170">
        <v>0</v>
      </c>
      <c r="AK201" s="170">
        <v>0</v>
      </c>
      <c r="AL201" s="170">
        <v>0</v>
      </c>
      <c r="AM201" s="170">
        <v>0</v>
      </c>
      <c r="AN201" s="170">
        <v>5.4166350000000002E-2</v>
      </c>
      <c r="AO201" s="170">
        <v>0</v>
      </c>
      <c r="AP201" s="170">
        <v>0</v>
      </c>
      <c r="AQ201" s="170">
        <v>0.45225776000000001</v>
      </c>
      <c r="AR201" s="170">
        <v>0</v>
      </c>
      <c r="AS201" s="170">
        <v>0</v>
      </c>
      <c r="AT201" s="170">
        <v>0</v>
      </c>
      <c r="AU201" s="170">
        <v>0</v>
      </c>
      <c r="AV201" s="170">
        <v>0</v>
      </c>
      <c r="AW201" s="170">
        <v>0</v>
      </c>
      <c r="AX201" s="170">
        <v>0</v>
      </c>
      <c r="AY201" s="170">
        <v>0</v>
      </c>
      <c r="AZ201" s="170">
        <v>3.2499809999999997E-2</v>
      </c>
      <c r="BA201" s="170">
        <v>0</v>
      </c>
      <c r="BB201" s="170">
        <v>0</v>
      </c>
      <c r="BC201" s="170">
        <v>0.96104774000000004</v>
      </c>
      <c r="BD201" s="170">
        <v>0</v>
      </c>
      <c r="BE201" s="170">
        <v>0</v>
      </c>
      <c r="BF201" s="170">
        <v>0</v>
      </c>
      <c r="BG201" s="170">
        <v>0</v>
      </c>
      <c r="BH201" s="170">
        <v>4.4529000000000001E-3</v>
      </c>
      <c r="BI201" s="170">
        <v>0</v>
      </c>
      <c r="BJ201" s="170">
        <v>0</v>
      </c>
      <c r="BK201" s="170">
        <v>0</v>
      </c>
      <c r="BL201" s="170">
        <v>0</v>
      </c>
      <c r="BM201" s="170">
        <v>0</v>
      </c>
      <c r="BN201" s="170">
        <v>0</v>
      </c>
      <c r="BO201" s="170">
        <v>0</v>
      </c>
      <c r="BP201" s="126"/>
      <c r="BQ201" s="180">
        <f t="shared" si="5"/>
        <v>1070.08312456</v>
      </c>
    </row>
    <row r="202" spans="1:69">
      <c r="A202" s="169" t="s">
        <v>99</v>
      </c>
      <c r="B202" s="169" t="s">
        <v>25</v>
      </c>
      <c r="C202" s="169" t="s">
        <v>28</v>
      </c>
      <c r="D202" s="170">
        <v>1</v>
      </c>
      <c r="E202" s="169">
        <v>2040</v>
      </c>
      <c r="F202" s="169" t="s">
        <v>18</v>
      </c>
      <c r="G202" s="170">
        <v>673.32</v>
      </c>
      <c r="H202" s="170">
        <v>0</v>
      </c>
      <c r="I202" s="170">
        <v>0</v>
      </c>
      <c r="J202" s="170">
        <v>0</v>
      </c>
      <c r="K202" s="170">
        <v>122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6.1319999999999997</v>
      </c>
      <c r="S202" s="170">
        <v>0</v>
      </c>
      <c r="T202" s="170">
        <v>0</v>
      </c>
      <c r="U202" s="170">
        <v>232.70400000000001</v>
      </c>
      <c r="V202" s="170">
        <v>0</v>
      </c>
      <c r="W202" s="170">
        <v>4.2698</v>
      </c>
      <c r="X202" s="170">
        <v>3.2841</v>
      </c>
      <c r="Y202" s="170">
        <v>2.7797999999999998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12.3</v>
      </c>
      <c r="AF202" s="170">
        <v>12.3</v>
      </c>
      <c r="AG202" s="170">
        <v>0</v>
      </c>
      <c r="AH202" s="170">
        <v>0</v>
      </c>
      <c r="AI202" s="170">
        <v>0</v>
      </c>
      <c r="AJ202" s="170">
        <v>0</v>
      </c>
      <c r="AK202" s="170">
        <v>0</v>
      </c>
      <c r="AL202" s="170">
        <v>0</v>
      </c>
      <c r="AM202" s="170">
        <v>0</v>
      </c>
      <c r="AN202" s="170">
        <v>0</v>
      </c>
      <c r="AO202" s="170">
        <v>0</v>
      </c>
      <c r="AP202" s="170">
        <v>0</v>
      </c>
      <c r="AQ202" s="170">
        <v>0.31281616000000001</v>
      </c>
      <c r="AR202" s="170">
        <v>0</v>
      </c>
      <c r="AS202" s="170">
        <v>0</v>
      </c>
      <c r="AT202" s="170">
        <v>0</v>
      </c>
      <c r="AU202" s="170">
        <v>0</v>
      </c>
      <c r="AV202" s="170">
        <v>0</v>
      </c>
      <c r="AW202" s="170">
        <v>0</v>
      </c>
      <c r="AX202" s="170">
        <v>0</v>
      </c>
      <c r="AY202" s="170">
        <v>0</v>
      </c>
      <c r="AZ202" s="170">
        <v>0</v>
      </c>
      <c r="BA202" s="170">
        <v>0</v>
      </c>
      <c r="BB202" s="170">
        <v>0</v>
      </c>
      <c r="BC202" s="170">
        <v>0.66473433999999998</v>
      </c>
      <c r="BD202" s="170">
        <v>0</v>
      </c>
      <c r="BE202" s="170">
        <v>0</v>
      </c>
      <c r="BF202" s="170">
        <v>0</v>
      </c>
      <c r="BG202" s="170">
        <v>0</v>
      </c>
      <c r="BH202" s="170">
        <v>0</v>
      </c>
      <c r="BI202" s="170">
        <v>0</v>
      </c>
      <c r="BJ202" s="170">
        <v>0</v>
      </c>
      <c r="BK202" s="170">
        <v>0</v>
      </c>
      <c r="BL202" s="170">
        <v>0</v>
      </c>
      <c r="BM202" s="170">
        <v>0</v>
      </c>
      <c r="BN202" s="170">
        <v>0</v>
      </c>
      <c r="BO202" s="170">
        <v>0</v>
      </c>
      <c r="BP202" s="126"/>
      <c r="BQ202" s="180">
        <f t="shared" si="5"/>
        <v>1070.0672505</v>
      </c>
    </row>
    <row r="203" spans="1:69">
      <c r="A203" s="169" t="s">
        <v>99</v>
      </c>
      <c r="B203" s="169" t="s">
        <v>25</v>
      </c>
      <c r="C203" s="169" t="s">
        <v>28</v>
      </c>
      <c r="D203" s="170">
        <v>1</v>
      </c>
      <c r="E203" s="169">
        <v>2041</v>
      </c>
      <c r="F203" s="169" t="s">
        <v>18</v>
      </c>
      <c r="G203" s="170">
        <v>673.32</v>
      </c>
      <c r="H203" s="170">
        <v>0</v>
      </c>
      <c r="I203" s="170">
        <v>0</v>
      </c>
      <c r="J203" s="170">
        <v>0</v>
      </c>
      <c r="K203" s="170">
        <v>122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6.1319999999999997</v>
      </c>
      <c r="S203" s="170">
        <v>0</v>
      </c>
      <c r="T203" s="170">
        <v>0</v>
      </c>
      <c r="U203" s="170">
        <v>232.70400000000001</v>
      </c>
      <c r="V203" s="170">
        <v>0</v>
      </c>
      <c r="W203" s="170">
        <v>4.2698</v>
      </c>
      <c r="X203" s="170">
        <v>3.2841</v>
      </c>
      <c r="Y203" s="170">
        <v>2.7797999999999998</v>
      </c>
      <c r="Z203" s="170">
        <v>0</v>
      </c>
      <c r="AA203" s="170">
        <v>0</v>
      </c>
      <c r="AB203" s="170">
        <v>0</v>
      </c>
      <c r="AC203" s="170">
        <v>1.1778</v>
      </c>
      <c r="AD203" s="170">
        <v>0</v>
      </c>
      <c r="AE203" s="170">
        <v>12.3</v>
      </c>
      <c r="AF203" s="170">
        <v>12.3</v>
      </c>
      <c r="AG203" s="170">
        <v>0</v>
      </c>
      <c r="AH203" s="170">
        <v>0</v>
      </c>
      <c r="AI203" s="170">
        <v>0</v>
      </c>
      <c r="AJ203" s="170">
        <v>0</v>
      </c>
      <c r="AK203" s="170">
        <v>0</v>
      </c>
      <c r="AL203" s="170">
        <v>0</v>
      </c>
      <c r="AM203" s="170">
        <v>0</v>
      </c>
      <c r="AN203" s="170">
        <v>0</v>
      </c>
      <c r="AO203" s="170">
        <v>0</v>
      </c>
      <c r="AP203" s="170">
        <v>0</v>
      </c>
      <c r="AQ203" s="170">
        <v>0.19742944000000001</v>
      </c>
      <c r="AR203" s="170">
        <v>0</v>
      </c>
      <c r="AS203" s="170">
        <v>0</v>
      </c>
      <c r="AT203" s="170">
        <v>0</v>
      </c>
      <c r="AU203" s="170">
        <v>0</v>
      </c>
      <c r="AV203" s="170">
        <v>0</v>
      </c>
      <c r="AW203" s="170">
        <v>0</v>
      </c>
      <c r="AX203" s="170">
        <v>0</v>
      </c>
      <c r="AY203" s="170">
        <v>0</v>
      </c>
      <c r="AZ203" s="170">
        <v>0</v>
      </c>
      <c r="BA203" s="170">
        <v>0</v>
      </c>
      <c r="BB203" s="170">
        <v>0</v>
      </c>
      <c r="BC203" s="170">
        <v>0.41953755999999998</v>
      </c>
      <c r="BD203" s="170">
        <v>0</v>
      </c>
      <c r="BE203" s="170">
        <v>0</v>
      </c>
      <c r="BF203" s="170">
        <v>0</v>
      </c>
      <c r="BG203" s="170">
        <v>0</v>
      </c>
      <c r="BH203" s="170">
        <v>0</v>
      </c>
      <c r="BI203" s="170">
        <v>0</v>
      </c>
      <c r="BJ203" s="170">
        <v>0</v>
      </c>
      <c r="BK203" s="170">
        <v>0</v>
      </c>
      <c r="BL203" s="170">
        <v>0</v>
      </c>
      <c r="BM203" s="170">
        <v>0</v>
      </c>
      <c r="BN203" s="170">
        <v>0</v>
      </c>
      <c r="BO203" s="170">
        <v>0</v>
      </c>
      <c r="BP203" s="126"/>
      <c r="BQ203" s="180">
        <f t="shared" si="5"/>
        <v>1070.8844669999999</v>
      </c>
    </row>
    <row r="204" spans="1:69">
      <c r="A204" s="169" t="s">
        <v>99</v>
      </c>
      <c r="B204" s="169" t="s">
        <v>25</v>
      </c>
      <c r="C204" s="169" t="s">
        <v>28</v>
      </c>
      <c r="D204" s="170">
        <v>1</v>
      </c>
      <c r="E204" s="169">
        <v>2042</v>
      </c>
      <c r="F204" s="169" t="s">
        <v>18</v>
      </c>
      <c r="G204" s="170">
        <v>673.32</v>
      </c>
      <c r="H204" s="170">
        <v>0</v>
      </c>
      <c r="I204" s="170">
        <v>0</v>
      </c>
      <c r="J204" s="170">
        <v>0</v>
      </c>
      <c r="K204" s="170">
        <v>122</v>
      </c>
      <c r="L204" s="170">
        <v>0</v>
      </c>
      <c r="M204" s="170">
        <v>0</v>
      </c>
      <c r="N204" s="170">
        <v>0</v>
      </c>
      <c r="O204" s="170">
        <v>0</v>
      </c>
      <c r="P204" s="170">
        <v>0</v>
      </c>
      <c r="Q204" s="170">
        <v>0</v>
      </c>
      <c r="R204" s="170">
        <v>6.6429999999999998</v>
      </c>
      <c r="S204" s="170">
        <v>0</v>
      </c>
      <c r="T204" s="170">
        <v>0</v>
      </c>
      <c r="U204" s="170">
        <v>232.70400000000001</v>
      </c>
      <c r="V204" s="170">
        <v>0</v>
      </c>
      <c r="W204" s="170">
        <v>4.2698</v>
      </c>
      <c r="X204" s="170">
        <v>3.2841</v>
      </c>
      <c r="Y204" s="170">
        <v>2.7797999999999998</v>
      </c>
      <c r="Z204" s="170">
        <v>0</v>
      </c>
      <c r="AA204" s="170">
        <v>0</v>
      </c>
      <c r="AB204" s="170">
        <v>0</v>
      </c>
      <c r="AC204" s="170">
        <v>1.1778</v>
      </c>
      <c r="AD204" s="170">
        <v>0</v>
      </c>
      <c r="AE204" s="170">
        <v>12.3</v>
      </c>
      <c r="AF204" s="170">
        <v>12.3</v>
      </c>
      <c r="AG204" s="170">
        <v>0</v>
      </c>
      <c r="AH204" s="170">
        <v>0</v>
      </c>
      <c r="AI204" s="170">
        <v>0</v>
      </c>
      <c r="AJ204" s="170">
        <v>0</v>
      </c>
      <c r="AK204" s="170">
        <v>0</v>
      </c>
      <c r="AL204" s="170">
        <v>0</v>
      </c>
      <c r="AM204" s="170">
        <v>0</v>
      </c>
      <c r="AN204" s="170">
        <v>0</v>
      </c>
      <c r="AO204" s="170">
        <v>0</v>
      </c>
      <c r="AP204" s="170">
        <v>0</v>
      </c>
      <c r="AQ204" s="170">
        <v>0.10752952</v>
      </c>
      <c r="AR204" s="170">
        <v>0</v>
      </c>
      <c r="AS204" s="170">
        <v>0</v>
      </c>
      <c r="AT204" s="170">
        <v>0</v>
      </c>
      <c r="AU204" s="170">
        <v>0</v>
      </c>
      <c r="AV204" s="170">
        <v>0</v>
      </c>
      <c r="AW204" s="170">
        <v>0</v>
      </c>
      <c r="AX204" s="170">
        <v>0</v>
      </c>
      <c r="AY204" s="170">
        <v>0</v>
      </c>
      <c r="AZ204" s="170">
        <v>0</v>
      </c>
      <c r="BA204" s="170">
        <v>0</v>
      </c>
      <c r="BB204" s="170">
        <v>0</v>
      </c>
      <c r="BC204" s="170">
        <v>0.22850023</v>
      </c>
      <c r="BD204" s="170">
        <v>0</v>
      </c>
      <c r="BE204" s="170">
        <v>0</v>
      </c>
      <c r="BF204" s="170">
        <v>0</v>
      </c>
      <c r="BG204" s="170">
        <v>0</v>
      </c>
      <c r="BH204" s="170">
        <v>0</v>
      </c>
      <c r="BI204" s="170">
        <v>0</v>
      </c>
      <c r="BJ204" s="170">
        <v>0</v>
      </c>
      <c r="BK204" s="170">
        <v>0</v>
      </c>
      <c r="BL204" s="170">
        <v>0</v>
      </c>
      <c r="BM204" s="170">
        <v>0</v>
      </c>
      <c r="BN204" s="170">
        <v>0</v>
      </c>
      <c r="BO204" s="170">
        <v>0</v>
      </c>
      <c r="BP204" s="126"/>
      <c r="BQ204" s="180">
        <f t="shared" si="5"/>
        <v>1071.1145297500002</v>
      </c>
    </row>
    <row r="205" spans="1:69">
      <c r="A205" s="169" t="s">
        <v>99</v>
      </c>
      <c r="B205" s="169" t="s">
        <v>25</v>
      </c>
      <c r="C205" s="169" t="s">
        <v>28</v>
      </c>
      <c r="D205" s="170">
        <v>1</v>
      </c>
      <c r="E205" s="169">
        <v>2043</v>
      </c>
      <c r="F205" s="169" t="s">
        <v>18</v>
      </c>
      <c r="G205" s="170">
        <v>673.32</v>
      </c>
      <c r="H205" s="170">
        <v>0</v>
      </c>
      <c r="I205" s="170">
        <v>0</v>
      </c>
      <c r="J205" s="170">
        <v>0</v>
      </c>
      <c r="K205" s="170">
        <v>122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7.1539999999999999</v>
      </c>
      <c r="S205" s="170">
        <v>0</v>
      </c>
      <c r="T205" s="170">
        <v>0</v>
      </c>
      <c r="U205" s="170">
        <v>232.70400000000001</v>
      </c>
      <c r="V205" s="170">
        <v>0</v>
      </c>
      <c r="W205" s="170">
        <v>4.2698</v>
      </c>
      <c r="X205" s="170">
        <v>3.2841</v>
      </c>
      <c r="Y205" s="170">
        <v>2.7797999999999998</v>
      </c>
      <c r="Z205" s="170">
        <v>0</v>
      </c>
      <c r="AA205" s="170">
        <v>0</v>
      </c>
      <c r="AB205" s="170">
        <v>0</v>
      </c>
      <c r="AC205" s="170">
        <v>1.1778</v>
      </c>
      <c r="AD205" s="170">
        <v>0</v>
      </c>
      <c r="AE205" s="170">
        <v>12.3</v>
      </c>
      <c r="AF205" s="170">
        <v>12.3</v>
      </c>
      <c r="AG205" s="170">
        <v>0</v>
      </c>
      <c r="AH205" s="170">
        <v>0</v>
      </c>
      <c r="AI205" s="170">
        <v>0</v>
      </c>
      <c r="AJ205" s="170">
        <v>0</v>
      </c>
      <c r="AK205" s="170">
        <v>0</v>
      </c>
      <c r="AL205" s="170">
        <v>0</v>
      </c>
      <c r="AM205" s="170">
        <v>0</v>
      </c>
      <c r="AN205" s="170">
        <v>0</v>
      </c>
      <c r="AO205" s="170">
        <v>0</v>
      </c>
      <c r="AP205" s="170">
        <v>0</v>
      </c>
      <c r="AQ205" s="170">
        <v>4.4996479999999998E-2</v>
      </c>
      <c r="AR205" s="170">
        <v>0</v>
      </c>
      <c r="AS205" s="170">
        <v>0</v>
      </c>
      <c r="AT205" s="170">
        <v>0</v>
      </c>
      <c r="AU205" s="170">
        <v>0</v>
      </c>
      <c r="AV205" s="170">
        <v>0</v>
      </c>
      <c r="AW205" s="170">
        <v>0</v>
      </c>
      <c r="AX205" s="170">
        <v>0</v>
      </c>
      <c r="AY205" s="170">
        <v>0</v>
      </c>
      <c r="AZ205" s="170">
        <v>0</v>
      </c>
      <c r="BA205" s="170">
        <v>0</v>
      </c>
      <c r="BB205" s="170">
        <v>0</v>
      </c>
      <c r="BC205" s="170">
        <v>9.5617519999999998E-2</v>
      </c>
      <c r="BD205" s="170">
        <v>0</v>
      </c>
      <c r="BE205" s="170">
        <v>0</v>
      </c>
      <c r="BF205" s="170">
        <v>0</v>
      </c>
      <c r="BG205" s="170">
        <v>0</v>
      </c>
      <c r="BH205" s="170">
        <v>0</v>
      </c>
      <c r="BI205" s="170">
        <v>0</v>
      </c>
      <c r="BJ205" s="170">
        <v>0</v>
      </c>
      <c r="BK205" s="170">
        <v>0</v>
      </c>
      <c r="BL205" s="170">
        <v>0</v>
      </c>
      <c r="BM205" s="170">
        <v>0</v>
      </c>
      <c r="BN205" s="170">
        <v>0</v>
      </c>
      <c r="BO205" s="170">
        <v>0</v>
      </c>
      <c r="BP205" s="126"/>
      <c r="BQ205" s="180">
        <f t="shared" si="5"/>
        <v>1071.430114</v>
      </c>
    </row>
    <row r="206" spans="1:69">
      <c r="A206" s="169" t="s">
        <v>99</v>
      </c>
      <c r="B206" s="169" t="s">
        <v>25</v>
      </c>
      <c r="C206" s="169" t="s">
        <v>28</v>
      </c>
      <c r="D206" s="170">
        <v>1</v>
      </c>
      <c r="E206" s="169">
        <v>2044</v>
      </c>
      <c r="F206" s="169" t="s">
        <v>18</v>
      </c>
      <c r="G206" s="170">
        <v>673.32</v>
      </c>
      <c r="H206" s="170">
        <v>0</v>
      </c>
      <c r="I206" s="170">
        <v>0</v>
      </c>
      <c r="J206" s="170">
        <v>0</v>
      </c>
      <c r="K206" s="170">
        <v>122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7.1539999999999999</v>
      </c>
      <c r="S206" s="170">
        <v>0</v>
      </c>
      <c r="T206" s="170">
        <v>0</v>
      </c>
      <c r="U206" s="170">
        <v>232.70400000000001</v>
      </c>
      <c r="V206" s="170">
        <v>0</v>
      </c>
      <c r="W206" s="170">
        <v>4.2698</v>
      </c>
      <c r="X206" s="170">
        <v>3.2841</v>
      </c>
      <c r="Y206" s="170">
        <v>2.7797999999999998</v>
      </c>
      <c r="Z206" s="170">
        <v>0</v>
      </c>
      <c r="AA206" s="170">
        <v>0</v>
      </c>
      <c r="AB206" s="170">
        <v>0</v>
      </c>
      <c r="AC206" s="170">
        <v>1.1778</v>
      </c>
      <c r="AD206" s="170">
        <v>0</v>
      </c>
      <c r="AE206" s="170">
        <v>12.3</v>
      </c>
      <c r="AF206" s="170">
        <v>12.3</v>
      </c>
      <c r="AG206" s="170">
        <v>0</v>
      </c>
      <c r="AH206" s="170">
        <v>0</v>
      </c>
      <c r="AI206" s="170">
        <v>0</v>
      </c>
      <c r="AJ206" s="170">
        <v>0</v>
      </c>
      <c r="AK206" s="170">
        <v>0</v>
      </c>
      <c r="AL206" s="170">
        <v>0</v>
      </c>
      <c r="AM206" s="170">
        <v>0</v>
      </c>
      <c r="AN206" s="170">
        <v>0</v>
      </c>
      <c r="AO206" s="170">
        <v>0</v>
      </c>
      <c r="AP206" s="170">
        <v>0</v>
      </c>
      <c r="AQ206" s="170">
        <v>9.7756000000000006E-3</v>
      </c>
      <c r="AR206" s="170">
        <v>0</v>
      </c>
      <c r="AS206" s="170">
        <v>0</v>
      </c>
      <c r="AT206" s="170">
        <v>0</v>
      </c>
      <c r="AU206" s="170">
        <v>0</v>
      </c>
      <c r="AV206" s="170">
        <v>0</v>
      </c>
      <c r="AW206" s="170">
        <v>0</v>
      </c>
      <c r="AX206" s="170">
        <v>0</v>
      </c>
      <c r="AY206" s="170">
        <v>0</v>
      </c>
      <c r="AZ206" s="170">
        <v>0</v>
      </c>
      <c r="BA206" s="170">
        <v>0</v>
      </c>
      <c r="BB206" s="170">
        <v>0</v>
      </c>
      <c r="BC206" s="170">
        <v>2.0773150000000001E-2</v>
      </c>
      <c r="BD206" s="170">
        <v>0</v>
      </c>
      <c r="BE206" s="170">
        <v>0</v>
      </c>
      <c r="BF206" s="170">
        <v>0</v>
      </c>
      <c r="BG206" s="170">
        <v>0</v>
      </c>
      <c r="BH206" s="170">
        <v>0</v>
      </c>
      <c r="BI206" s="170">
        <v>0</v>
      </c>
      <c r="BJ206" s="170">
        <v>0</v>
      </c>
      <c r="BK206" s="170">
        <v>0</v>
      </c>
      <c r="BL206" s="170">
        <v>0</v>
      </c>
      <c r="BM206" s="170">
        <v>0</v>
      </c>
      <c r="BN206" s="170">
        <v>0</v>
      </c>
      <c r="BO206" s="170">
        <v>0</v>
      </c>
      <c r="BP206" s="126"/>
      <c r="BQ206" s="180">
        <f t="shared" si="5"/>
        <v>1071.3200487500001</v>
      </c>
    </row>
    <row r="207" spans="1:69">
      <c r="A207" s="169" t="s">
        <v>99</v>
      </c>
      <c r="B207" s="169" t="s">
        <v>25</v>
      </c>
      <c r="C207" s="169" t="s">
        <v>28</v>
      </c>
      <c r="D207" s="170">
        <v>1</v>
      </c>
      <c r="E207" s="169">
        <v>2045</v>
      </c>
      <c r="F207" s="169" t="s">
        <v>18</v>
      </c>
      <c r="G207" s="170">
        <v>673.32</v>
      </c>
      <c r="H207" s="170">
        <v>0</v>
      </c>
      <c r="I207" s="170">
        <v>0</v>
      </c>
      <c r="J207" s="170">
        <v>0</v>
      </c>
      <c r="K207" s="170">
        <v>122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7.665</v>
      </c>
      <c r="S207" s="170">
        <v>0.23211514999999999</v>
      </c>
      <c r="T207" s="170">
        <v>0</v>
      </c>
      <c r="U207" s="170">
        <v>232.70400000000001</v>
      </c>
      <c r="V207" s="170">
        <v>0</v>
      </c>
      <c r="W207" s="170">
        <v>4.2698</v>
      </c>
      <c r="X207" s="170">
        <v>3.2841</v>
      </c>
      <c r="Y207" s="170">
        <v>2.7797999999999998</v>
      </c>
      <c r="Z207" s="170">
        <v>0</v>
      </c>
      <c r="AA207" s="170">
        <v>0</v>
      </c>
      <c r="AB207" s="170">
        <v>0</v>
      </c>
      <c r="AC207" s="170">
        <v>1.1778</v>
      </c>
      <c r="AD207" s="170">
        <v>0</v>
      </c>
      <c r="AE207" s="170">
        <v>12.3</v>
      </c>
      <c r="AF207" s="170">
        <v>12.3</v>
      </c>
      <c r="AG207" s="170">
        <v>0</v>
      </c>
      <c r="AH207" s="170">
        <v>0</v>
      </c>
      <c r="AI207" s="170">
        <v>0</v>
      </c>
      <c r="AJ207" s="170">
        <v>0</v>
      </c>
      <c r="AK207" s="170">
        <v>0</v>
      </c>
      <c r="AL207" s="170">
        <v>0</v>
      </c>
      <c r="AM207" s="170">
        <v>0</v>
      </c>
      <c r="AN207" s="170">
        <v>0</v>
      </c>
      <c r="AO207" s="170">
        <v>0</v>
      </c>
      <c r="AP207" s="170">
        <v>0</v>
      </c>
      <c r="AQ207" s="170">
        <v>0</v>
      </c>
      <c r="AR207" s="170">
        <v>0</v>
      </c>
      <c r="AS207" s="170">
        <v>0</v>
      </c>
      <c r="AT207" s="170">
        <v>0</v>
      </c>
      <c r="AU207" s="170">
        <v>0</v>
      </c>
      <c r="AV207" s="170">
        <v>0</v>
      </c>
      <c r="AW207" s="170">
        <v>0</v>
      </c>
      <c r="AX207" s="170">
        <v>0</v>
      </c>
      <c r="AY207" s="170">
        <v>0</v>
      </c>
      <c r="AZ207" s="170">
        <v>0</v>
      </c>
      <c r="BA207" s="170">
        <v>0</v>
      </c>
      <c r="BB207" s="170">
        <v>0</v>
      </c>
      <c r="BC207" s="170">
        <v>0</v>
      </c>
      <c r="BD207" s="170">
        <v>0</v>
      </c>
      <c r="BE207" s="170">
        <v>0</v>
      </c>
      <c r="BF207" s="170">
        <v>0</v>
      </c>
      <c r="BG207" s="170">
        <v>0</v>
      </c>
      <c r="BH207" s="170">
        <v>0</v>
      </c>
      <c r="BI207" s="170">
        <v>0</v>
      </c>
      <c r="BJ207" s="170">
        <v>0</v>
      </c>
      <c r="BK207" s="170">
        <v>0</v>
      </c>
      <c r="BL207" s="170">
        <v>0</v>
      </c>
      <c r="BM207" s="170">
        <v>0</v>
      </c>
      <c r="BN207" s="170">
        <v>0</v>
      </c>
      <c r="BO207" s="170">
        <v>0</v>
      </c>
      <c r="BP207" s="126"/>
      <c r="BQ207" s="180">
        <f t="shared" si="5"/>
        <v>1072.0326151500001</v>
      </c>
    </row>
    <row r="208" spans="1:69">
      <c r="A208" s="169" t="s">
        <v>99</v>
      </c>
      <c r="B208" s="169" t="s">
        <v>25</v>
      </c>
      <c r="C208" s="169" t="s">
        <v>28</v>
      </c>
      <c r="D208" s="170">
        <v>1</v>
      </c>
      <c r="E208" s="169">
        <v>2046</v>
      </c>
      <c r="F208" s="169" t="s">
        <v>18</v>
      </c>
      <c r="G208" s="170">
        <v>673.32</v>
      </c>
      <c r="H208" s="170">
        <v>0</v>
      </c>
      <c r="I208" s="170">
        <v>0</v>
      </c>
      <c r="J208" s="170">
        <v>0</v>
      </c>
      <c r="K208" s="170">
        <v>122</v>
      </c>
      <c r="L208" s="170">
        <v>0</v>
      </c>
      <c r="M208" s="170">
        <v>0</v>
      </c>
      <c r="N208" s="170">
        <v>0</v>
      </c>
      <c r="O208" s="170">
        <v>0</v>
      </c>
      <c r="P208" s="170">
        <v>0</v>
      </c>
      <c r="Q208" s="170">
        <v>0</v>
      </c>
      <c r="R208" s="170">
        <v>8.1760000000000002</v>
      </c>
      <c r="S208" s="170">
        <v>0.23211514999999999</v>
      </c>
      <c r="T208" s="170">
        <v>0</v>
      </c>
      <c r="U208" s="170">
        <v>232.70400000000001</v>
      </c>
      <c r="V208" s="170">
        <v>0</v>
      </c>
      <c r="W208" s="170">
        <v>4.2698</v>
      </c>
      <c r="X208" s="170">
        <v>3.2841</v>
      </c>
      <c r="Y208" s="170">
        <v>2.7797999999999998</v>
      </c>
      <c r="Z208" s="170">
        <v>0</v>
      </c>
      <c r="AA208" s="170">
        <v>0</v>
      </c>
      <c r="AB208" s="170">
        <v>0</v>
      </c>
      <c r="AC208" s="170">
        <v>1.1778</v>
      </c>
      <c r="AD208" s="170">
        <v>0</v>
      </c>
      <c r="AE208" s="170">
        <v>12.3</v>
      </c>
      <c r="AF208" s="170">
        <v>12.3</v>
      </c>
      <c r="AG208" s="170">
        <v>0</v>
      </c>
      <c r="AH208" s="170">
        <v>0</v>
      </c>
      <c r="AI208" s="170">
        <v>0</v>
      </c>
      <c r="AJ208" s="170">
        <v>0</v>
      </c>
      <c r="AK208" s="170">
        <v>0</v>
      </c>
      <c r="AL208" s="170">
        <v>0</v>
      </c>
      <c r="AM208" s="170">
        <v>0</v>
      </c>
      <c r="AN208" s="170">
        <v>0</v>
      </c>
      <c r="AO208" s="170">
        <v>0</v>
      </c>
      <c r="AP208" s="170">
        <v>0</v>
      </c>
      <c r="AQ208" s="170">
        <v>0</v>
      </c>
      <c r="AR208" s="170">
        <v>0</v>
      </c>
      <c r="AS208" s="170">
        <v>0</v>
      </c>
      <c r="AT208" s="170">
        <v>0</v>
      </c>
      <c r="AU208" s="170">
        <v>0</v>
      </c>
      <c r="AV208" s="170">
        <v>0</v>
      </c>
      <c r="AW208" s="170">
        <v>0</v>
      </c>
      <c r="AX208" s="170">
        <v>0</v>
      </c>
      <c r="AY208" s="170">
        <v>0</v>
      </c>
      <c r="AZ208" s="170">
        <v>0</v>
      </c>
      <c r="BA208" s="170">
        <v>0</v>
      </c>
      <c r="BB208" s="170">
        <v>0</v>
      </c>
      <c r="BC208" s="170">
        <v>0</v>
      </c>
      <c r="BD208" s="170">
        <v>0</v>
      </c>
      <c r="BE208" s="170">
        <v>0</v>
      </c>
      <c r="BF208" s="170">
        <v>0</v>
      </c>
      <c r="BG208" s="170">
        <v>0</v>
      </c>
      <c r="BH208" s="170">
        <v>0</v>
      </c>
      <c r="BI208" s="170">
        <v>0</v>
      </c>
      <c r="BJ208" s="170">
        <v>0</v>
      </c>
      <c r="BK208" s="170">
        <v>0</v>
      </c>
      <c r="BL208" s="170">
        <v>0</v>
      </c>
      <c r="BM208" s="170">
        <v>0</v>
      </c>
      <c r="BN208" s="170">
        <v>0</v>
      </c>
      <c r="BO208" s="170">
        <v>0</v>
      </c>
      <c r="BP208" s="126"/>
      <c r="BQ208" s="180">
        <f t="shared" si="5"/>
        <v>1072.5436151500001</v>
      </c>
    </row>
    <row r="209" spans="1:69">
      <c r="A209" s="169" t="s">
        <v>99</v>
      </c>
      <c r="B209" s="169" t="s">
        <v>25</v>
      </c>
      <c r="C209" s="169" t="s">
        <v>28</v>
      </c>
      <c r="D209" s="170">
        <v>1</v>
      </c>
      <c r="E209" s="169">
        <v>2047</v>
      </c>
      <c r="F209" s="169" t="s">
        <v>18</v>
      </c>
      <c r="G209" s="170">
        <v>673.32</v>
      </c>
      <c r="H209" s="170">
        <v>0</v>
      </c>
      <c r="I209" s="170">
        <v>0</v>
      </c>
      <c r="J209" s="170">
        <v>0</v>
      </c>
      <c r="K209" s="170">
        <v>122</v>
      </c>
      <c r="L209" s="170">
        <v>0</v>
      </c>
      <c r="M209" s="170">
        <v>0</v>
      </c>
      <c r="N209" s="170">
        <v>0</v>
      </c>
      <c r="O209" s="170">
        <v>0</v>
      </c>
      <c r="P209" s="170">
        <v>0</v>
      </c>
      <c r="Q209" s="170">
        <v>0</v>
      </c>
      <c r="R209" s="170">
        <v>8.6869999999999994</v>
      </c>
      <c r="S209" s="170">
        <v>0.23211514999999999</v>
      </c>
      <c r="T209" s="170">
        <v>0</v>
      </c>
      <c r="U209" s="170">
        <v>232.70400000000001</v>
      </c>
      <c r="V209" s="170">
        <v>0</v>
      </c>
      <c r="W209" s="170">
        <v>4.2698</v>
      </c>
      <c r="X209" s="170">
        <v>3.2841</v>
      </c>
      <c r="Y209" s="170">
        <v>2.7797999999999998</v>
      </c>
      <c r="Z209" s="170">
        <v>0</v>
      </c>
      <c r="AA209" s="170">
        <v>0</v>
      </c>
      <c r="AB209" s="170">
        <v>0</v>
      </c>
      <c r="AC209" s="170">
        <v>1.1778</v>
      </c>
      <c r="AD209" s="170">
        <v>0</v>
      </c>
      <c r="AE209" s="170">
        <v>12.3</v>
      </c>
      <c r="AF209" s="170">
        <v>12.3</v>
      </c>
      <c r="AG209" s="170">
        <v>0</v>
      </c>
      <c r="AH209" s="170">
        <v>0</v>
      </c>
      <c r="AI209" s="170">
        <v>0</v>
      </c>
      <c r="AJ209" s="170">
        <v>0</v>
      </c>
      <c r="AK209" s="170">
        <v>0</v>
      </c>
      <c r="AL209" s="170">
        <v>0</v>
      </c>
      <c r="AM209" s="170">
        <v>0</v>
      </c>
      <c r="AN209" s="170">
        <v>0</v>
      </c>
      <c r="AO209" s="170">
        <v>0</v>
      </c>
      <c r="AP209" s="170">
        <v>0</v>
      </c>
      <c r="AQ209" s="170">
        <v>0</v>
      </c>
      <c r="AR209" s="170">
        <v>0</v>
      </c>
      <c r="AS209" s="170">
        <v>0</v>
      </c>
      <c r="AT209" s="170">
        <v>0</v>
      </c>
      <c r="AU209" s="170">
        <v>0</v>
      </c>
      <c r="AV209" s="170">
        <v>0</v>
      </c>
      <c r="AW209" s="170">
        <v>0</v>
      </c>
      <c r="AX209" s="170">
        <v>0</v>
      </c>
      <c r="AY209" s="170">
        <v>0</v>
      </c>
      <c r="AZ209" s="170">
        <v>0</v>
      </c>
      <c r="BA209" s="170">
        <v>0</v>
      </c>
      <c r="BB209" s="170">
        <v>0</v>
      </c>
      <c r="BC209" s="170">
        <v>0</v>
      </c>
      <c r="BD209" s="170">
        <v>0</v>
      </c>
      <c r="BE209" s="170">
        <v>0</v>
      </c>
      <c r="BF209" s="170">
        <v>0</v>
      </c>
      <c r="BG209" s="170">
        <v>0</v>
      </c>
      <c r="BH209" s="170">
        <v>0</v>
      </c>
      <c r="BI209" s="170">
        <v>0</v>
      </c>
      <c r="BJ209" s="170">
        <v>0</v>
      </c>
      <c r="BK209" s="170">
        <v>0</v>
      </c>
      <c r="BL209" s="170">
        <v>0</v>
      </c>
      <c r="BM209" s="170">
        <v>0</v>
      </c>
      <c r="BN209" s="170">
        <v>0</v>
      </c>
      <c r="BO209" s="170">
        <v>0</v>
      </c>
      <c r="BP209" s="126"/>
      <c r="BQ209" s="180">
        <f t="shared" si="5"/>
        <v>1073.05461515</v>
      </c>
    </row>
    <row r="210" spans="1:69">
      <c r="A210" s="169" t="s">
        <v>99</v>
      </c>
      <c r="B210" s="169" t="s">
        <v>25</v>
      </c>
      <c r="C210" s="169" t="s">
        <v>28</v>
      </c>
      <c r="D210" s="170">
        <v>1</v>
      </c>
      <c r="E210" s="169">
        <v>2048</v>
      </c>
      <c r="F210" s="169" t="s">
        <v>18</v>
      </c>
      <c r="G210" s="170">
        <v>673.32</v>
      </c>
      <c r="H210" s="170">
        <v>0</v>
      </c>
      <c r="I210" s="170">
        <v>0</v>
      </c>
      <c r="J210" s="170">
        <v>0</v>
      </c>
      <c r="K210" s="170">
        <v>122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9.1980000000000004</v>
      </c>
      <c r="S210" s="170">
        <v>0.23211514999999999</v>
      </c>
      <c r="T210" s="170">
        <v>0</v>
      </c>
      <c r="U210" s="170">
        <v>232.70400000000001</v>
      </c>
      <c r="V210" s="170">
        <v>0</v>
      </c>
      <c r="W210" s="170">
        <v>4.2698</v>
      </c>
      <c r="X210" s="170">
        <v>3.2841</v>
      </c>
      <c r="Y210" s="170">
        <v>2.7797999999999998</v>
      </c>
      <c r="Z210" s="170">
        <v>0</v>
      </c>
      <c r="AA210" s="170">
        <v>0</v>
      </c>
      <c r="AB210" s="170">
        <v>0</v>
      </c>
      <c r="AC210" s="170">
        <v>1.1778</v>
      </c>
      <c r="AD210" s="170">
        <v>0</v>
      </c>
      <c r="AE210" s="170">
        <v>12.3</v>
      </c>
      <c r="AF210" s="170">
        <v>12.3</v>
      </c>
      <c r="AG210" s="170">
        <v>0</v>
      </c>
      <c r="AH210" s="170">
        <v>0</v>
      </c>
      <c r="AI210" s="170">
        <v>0</v>
      </c>
      <c r="AJ210" s="170">
        <v>0</v>
      </c>
      <c r="AK210" s="170">
        <v>0</v>
      </c>
      <c r="AL210" s="170">
        <v>0</v>
      </c>
      <c r="AM210" s="170">
        <v>0</v>
      </c>
      <c r="AN210" s="170">
        <v>0</v>
      </c>
      <c r="AO210" s="170">
        <v>0</v>
      </c>
      <c r="AP210" s="170">
        <v>0</v>
      </c>
      <c r="AQ210" s="170">
        <v>0</v>
      </c>
      <c r="AR210" s="170">
        <v>0</v>
      </c>
      <c r="AS210" s="170">
        <v>0</v>
      </c>
      <c r="AT210" s="170">
        <v>0</v>
      </c>
      <c r="AU210" s="170">
        <v>0</v>
      </c>
      <c r="AV210" s="170">
        <v>0</v>
      </c>
      <c r="AW210" s="170">
        <v>0</v>
      </c>
      <c r="AX210" s="170">
        <v>0</v>
      </c>
      <c r="AY210" s="170">
        <v>0</v>
      </c>
      <c r="AZ210" s="170">
        <v>0</v>
      </c>
      <c r="BA210" s="170">
        <v>0</v>
      </c>
      <c r="BB210" s="170">
        <v>0</v>
      </c>
      <c r="BC210" s="170">
        <v>0</v>
      </c>
      <c r="BD210" s="170">
        <v>0</v>
      </c>
      <c r="BE210" s="170">
        <v>0</v>
      </c>
      <c r="BF210" s="170">
        <v>0</v>
      </c>
      <c r="BG210" s="170">
        <v>0</v>
      </c>
      <c r="BH210" s="170">
        <v>0</v>
      </c>
      <c r="BI210" s="170">
        <v>0</v>
      </c>
      <c r="BJ210" s="170">
        <v>0</v>
      </c>
      <c r="BK210" s="170">
        <v>0</v>
      </c>
      <c r="BL210" s="170">
        <v>0</v>
      </c>
      <c r="BM210" s="170">
        <v>0</v>
      </c>
      <c r="BN210" s="170">
        <v>0</v>
      </c>
      <c r="BO210" s="170">
        <v>0</v>
      </c>
      <c r="BP210" s="126"/>
      <c r="BQ210" s="180">
        <f t="shared" si="5"/>
        <v>1073.56561515</v>
      </c>
    </row>
    <row r="211" spans="1:69">
      <c r="A211" s="169" t="s">
        <v>99</v>
      </c>
      <c r="B211" s="169" t="s">
        <v>25</v>
      </c>
      <c r="C211" s="169" t="s">
        <v>28</v>
      </c>
      <c r="D211" s="170">
        <v>1</v>
      </c>
      <c r="E211" s="169">
        <v>2049</v>
      </c>
      <c r="F211" s="169" t="s">
        <v>18</v>
      </c>
      <c r="G211" s="170">
        <v>673.32</v>
      </c>
      <c r="H211" s="170">
        <v>0</v>
      </c>
      <c r="I211" s="170">
        <v>0</v>
      </c>
      <c r="J211" s="170">
        <v>0</v>
      </c>
      <c r="K211" s="170">
        <v>122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9.1980000000000004</v>
      </c>
      <c r="S211" s="170">
        <v>0.23211514999999999</v>
      </c>
      <c r="T211" s="170">
        <v>0</v>
      </c>
      <c r="U211" s="170">
        <v>232.70400000000001</v>
      </c>
      <c r="V211" s="170">
        <v>0</v>
      </c>
      <c r="W211" s="170">
        <v>4.2698</v>
      </c>
      <c r="X211" s="170">
        <v>3.2841</v>
      </c>
      <c r="Y211" s="170">
        <v>0</v>
      </c>
      <c r="Z211" s="170">
        <v>0</v>
      </c>
      <c r="AA211" s="170">
        <v>0</v>
      </c>
      <c r="AB211" s="170">
        <v>0</v>
      </c>
      <c r="AC211" s="170">
        <v>1.1778</v>
      </c>
      <c r="AD211" s="170">
        <v>0</v>
      </c>
      <c r="AE211" s="170">
        <v>12.3</v>
      </c>
      <c r="AF211" s="170">
        <v>12.3</v>
      </c>
      <c r="AG211" s="170">
        <v>0</v>
      </c>
      <c r="AH211" s="170">
        <v>0</v>
      </c>
      <c r="AI211" s="170">
        <v>0</v>
      </c>
      <c r="AJ211" s="170">
        <v>0</v>
      </c>
      <c r="AK211" s="170">
        <v>0</v>
      </c>
      <c r="AL211" s="170">
        <v>0</v>
      </c>
      <c r="AM211" s="170">
        <v>0</v>
      </c>
      <c r="AN211" s="170">
        <v>0</v>
      </c>
      <c r="AO211" s="170">
        <v>0</v>
      </c>
      <c r="AP211" s="170">
        <v>0</v>
      </c>
      <c r="AQ211" s="170">
        <v>0</v>
      </c>
      <c r="AR211" s="170">
        <v>0</v>
      </c>
      <c r="AS211" s="170">
        <v>0</v>
      </c>
      <c r="AT211" s="170">
        <v>0</v>
      </c>
      <c r="AU211" s="170">
        <v>0</v>
      </c>
      <c r="AV211" s="170">
        <v>0</v>
      </c>
      <c r="AW211" s="170">
        <v>0</v>
      </c>
      <c r="AX211" s="170">
        <v>0</v>
      </c>
      <c r="AY211" s="170">
        <v>0</v>
      </c>
      <c r="AZ211" s="170">
        <v>0</v>
      </c>
      <c r="BA211" s="170">
        <v>0</v>
      </c>
      <c r="BB211" s="170">
        <v>0</v>
      </c>
      <c r="BC211" s="170">
        <v>0</v>
      </c>
      <c r="BD211" s="170">
        <v>0</v>
      </c>
      <c r="BE211" s="170">
        <v>0</v>
      </c>
      <c r="BF211" s="170">
        <v>0</v>
      </c>
      <c r="BG211" s="170">
        <v>0</v>
      </c>
      <c r="BH211" s="170">
        <v>0</v>
      </c>
      <c r="BI211" s="170">
        <v>0</v>
      </c>
      <c r="BJ211" s="170">
        <v>0</v>
      </c>
      <c r="BK211" s="170">
        <v>0</v>
      </c>
      <c r="BL211" s="170">
        <v>0</v>
      </c>
      <c r="BM211" s="170">
        <v>0</v>
      </c>
      <c r="BN211" s="170">
        <v>0</v>
      </c>
      <c r="BO211" s="170">
        <v>0</v>
      </c>
      <c r="BP211" s="126"/>
      <c r="BQ211" s="180">
        <f t="shared" si="5"/>
        <v>1070.78581515</v>
      </c>
    </row>
    <row r="212" spans="1:69">
      <c r="A212" s="169" t="s">
        <v>99</v>
      </c>
      <c r="B212" s="169" t="s">
        <v>25</v>
      </c>
      <c r="C212" s="169" t="s">
        <v>26</v>
      </c>
      <c r="D212" s="170">
        <v>1</v>
      </c>
      <c r="E212" s="169">
        <v>2020</v>
      </c>
      <c r="F212" s="171">
        <v>0</v>
      </c>
      <c r="G212" s="170">
        <v>0</v>
      </c>
      <c r="H212" s="170">
        <v>0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170">
        <v>0</v>
      </c>
      <c r="AI212" s="170">
        <v>0</v>
      </c>
      <c r="AJ212" s="170">
        <v>0</v>
      </c>
      <c r="AK212" s="170">
        <v>0</v>
      </c>
      <c r="AL212" s="170">
        <v>0</v>
      </c>
      <c r="AM212" s="170">
        <v>0</v>
      </c>
      <c r="AN212" s="170">
        <v>0</v>
      </c>
      <c r="AO212" s="170">
        <v>0</v>
      </c>
      <c r="AP212" s="170">
        <v>0</v>
      </c>
      <c r="AQ212" s="170">
        <v>0</v>
      </c>
      <c r="AR212" s="170">
        <v>0</v>
      </c>
      <c r="AS212" s="170">
        <v>0</v>
      </c>
      <c r="AT212" s="170">
        <v>0</v>
      </c>
      <c r="AU212" s="170">
        <v>0</v>
      </c>
      <c r="AV212" s="170">
        <v>0</v>
      </c>
      <c r="AW212" s="170">
        <v>0</v>
      </c>
      <c r="AX212" s="170">
        <v>0</v>
      </c>
      <c r="AY212" s="170">
        <v>0</v>
      </c>
      <c r="AZ212" s="170">
        <v>0</v>
      </c>
      <c r="BA212" s="170">
        <v>0</v>
      </c>
      <c r="BB212" s="170">
        <v>0</v>
      </c>
      <c r="BC212" s="170">
        <v>0</v>
      </c>
      <c r="BD212" s="170">
        <v>0</v>
      </c>
      <c r="BE212" s="170">
        <v>0</v>
      </c>
      <c r="BF212" s="170">
        <v>0</v>
      </c>
      <c r="BG212" s="170">
        <v>0</v>
      </c>
      <c r="BH212" s="170">
        <v>0</v>
      </c>
      <c r="BI212" s="170">
        <v>0</v>
      </c>
      <c r="BJ212" s="170">
        <v>0</v>
      </c>
      <c r="BK212" s="170">
        <v>0</v>
      </c>
      <c r="BL212" s="170">
        <v>0</v>
      </c>
      <c r="BM212" s="170">
        <v>0</v>
      </c>
      <c r="BN212" s="170">
        <v>0</v>
      </c>
      <c r="BO212" s="170">
        <v>0</v>
      </c>
      <c r="BP212" s="126"/>
      <c r="BQ212" s="180">
        <f t="shared" si="5"/>
        <v>0</v>
      </c>
    </row>
    <row r="213" spans="1:69">
      <c r="A213" s="169" t="s">
        <v>99</v>
      </c>
      <c r="B213" s="169" t="s">
        <v>25</v>
      </c>
      <c r="C213" s="169" t="s">
        <v>26</v>
      </c>
      <c r="D213" s="170">
        <v>1</v>
      </c>
      <c r="E213" s="169">
        <v>2021</v>
      </c>
      <c r="F213" s="171">
        <v>0</v>
      </c>
      <c r="G213" s="170">
        <v>0</v>
      </c>
      <c r="H213" s="170">
        <v>0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170">
        <v>0</v>
      </c>
      <c r="AI213" s="170">
        <v>0</v>
      </c>
      <c r="AJ213" s="170">
        <v>0</v>
      </c>
      <c r="AK213" s="170">
        <v>0</v>
      </c>
      <c r="AL213" s="170">
        <v>0</v>
      </c>
      <c r="AM213" s="170">
        <v>0</v>
      </c>
      <c r="AN213" s="170">
        <v>0</v>
      </c>
      <c r="AO213" s="170">
        <v>0</v>
      </c>
      <c r="AP213" s="170">
        <v>0</v>
      </c>
      <c r="AQ213" s="170">
        <v>0</v>
      </c>
      <c r="AR213" s="170">
        <v>0</v>
      </c>
      <c r="AS213" s="170">
        <v>0</v>
      </c>
      <c r="AT213" s="170">
        <v>0</v>
      </c>
      <c r="AU213" s="170">
        <v>0</v>
      </c>
      <c r="AV213" s="170">
        <v>0</v>
      </c>
      <c r="AW213" s="170">
        <v>0</v>
      </c>
      <c r="AX213" s="170">
        <v>0</v>
      </c>
      <c r="AY213" s="170">
        <v>0</v>
      </c>
      <c r="AZ213" s="170">
        <v>0</v>
      </c>
      <c r="BA213" s="170">
        <v>0</v>
      </c>
      <c r="BB213" s="170">
        <v>0</v>
      </c>
      <c r="BC213" s="170">
        <v>0</v>
      </c>
      <c r="BD213" s="170">
        <v>0</v>
      </c>
      <c r="BE213" s="170">
        <v>0</v>
      </c>
      <c r="BF213" s="170">
        <v>0</v>
      </c>
      <c r="BG213" s="170">
        <v>0</v>
      </c>
      <c r="BH213" s="170">
        <v>0</v>
      </c>
      <c r="BI213" s="170">
        <v>0</v>
      </c>
      <c r="BJ213" s="170">
        <v>0</v>
      </c>
      <c r="BK213" s="170">
        <v>0</v>
      </c>
      <c r="BL213" s="170">
        <v>0</v>
      </c>
      <c r="BM213" s="170">
        <v>0</v>
      </c>
      <c r="BN213" s="170">
        <v>0</v>
      </c>
      <c r="BO213" s="170">
        <v>0</v>
      </c>
      <c r="BP213" s="126"/>
      <c r="BQ213" s="180">
        <f t="shared" si="5"/>
        <v>0</v>
      </c>
    </row>
    <row r="214" spans="1:69">
      <c r="A214" s="169" t="s">
        <v>99</v>
      </c>
      <c r="B214" s="169" t="s">
        <v>25</v>
      </c>
      <c r="C214" s="169" t="s">
        <v>26</v>
      </c>
      <c r="D214" s="170">
        <v>1</v>
      </c>
      <c r="E214" s="169">
        <v>2022</v>
      </c>
      <c r="F214" s="171">
        <v>0</v>
      </c>
      <c r="G214" s="170">
        <v>0</v>
      </c>
      <c r="H214" s="170">
        <v>0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81">
        <v>1.2410000000000001E-7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0</v>
      </c>
      <c r="AH214" s="170">
        <v>0</v>
      </c>
      <c r="AI214" s="170">
        <v>0</v>
      </c>
      <c r="AJ214" s="170">
        <v>0</v>
      </c>
      <c r="AK214" s="170">
        <v>289.17123257489902</v>
      </c>
      <c r="AL214" s="170">
        <v>0</v>
      </c>
      <c r="AM214" s="170">
        <v>0</v>
      </c>
      <c r="AN214" s="170">
        <v>0</v>
      </c>
      <c r="AO214" s="170">
        <v>0</v>
      </c>
      <c r="AP214" s="170">
        <v>0</v>
      </c>
      <c r="AQ214" s="170">
        <v>0</v>
      </c>
      <c r="AR214" s="170">
        <v>0</v>
      </c>
      <c r="AS214" s="170">
        <v>0</v>
      </c>
      <c r="AT214" s="170">
        <v>0</v>
      </c>
      <c r="AU214" s="170">
        <v>0</v>
      </c>
      <c r="AV214" s="170">
        <v>560.38151902674997</v>
      </c>
      <c r="AW214" s="170">
        <v>0</v>
      </c>
      <c r="AX214" s="170">
        <v>0</v>
      </c>
      <c r="AY214" s="170">
        <v>0</v>
      </c>
      <c r="AZ214" s="170">
        <v>0</v>
      </c>
      <c r="BA214" s="170">
        <v>0</v>
      </c>
      <c r="BB214" s="170">
        <v>0</v>
      </c>
      <c r="BC214" s="170">
        <v>0</v>
      </c>
      <c r="BD214" s="170">
        <v>0</v>
      </c>
      <c r="BE214" s="170">
        <v>0</v>
      </c>
      <c r="BF214" s="170">
        <v>103.238665958401</v>
      </c>
      <c r="BG214" s="170">
        <v>872.65306103665</v>
      </c>
      <c r="BH214" s="170">
        <v>0</v>
      </c>
      <c r="BI214" s="170">
        <v>12.71187529765</v>
      </c>
      <c r="BJ214" s="170">
        <v>0</v>
      </c>
      <c r="BK214" s="170">
        <v>0</v>
      </c>
      <c r="BL214" s="170">
        <v>310.57632009225102</v>
      </c>
      <c r="BM214" s="170">
        <v>1473.3750599452401</v>
      </c>
      <c r="BN214" s="170">
        <v>37.792061696900099</v>
      </c>
      <c r="BO214" s="170">
        <v>0</v>
      </c>
      <c r="BP214" s="126"/>
      <c r="BQ214" s="180">
        <f t="shared" si="5"/>
        <v>3659.8997957528409</v>
      </c>
    </row>
    <row r="215" spans="1:69">
      <c r="A215" s="169" t="s">
        <v>99</v>
      </c>
      <c r="B215" s="169" t="s">
        <v>25</v>
      </c>
      <c r="C215" s="169" t="s">
        <v>26</v>
      </c>
      <c r="D215" s="170">
        <v>1</v>
      </c>
      <c r="E215" s="169">
        <v>2023</v>
      </c>
      <c r="F215" s="171">
        <v>0</v>
      </c>
      <c r="G215" s="170">
        <v>0</v>
      </c>
      <c r="H215" s="170">
        <v>0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81">
        <v>8.0299999999999601E-8</v>
      </c>
      <c r="R215" s="170">
        <v>0</v>
      </c>
      <c r="S215" s="170">
        <v>0</v>
      </c>
      <c r="T215" s="170">
        <v>0</v>
      </c>
      <c r="U215" s="170">
        <v>4554.5442421898997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7019.9418332428004</v>
      </c>
      <c r="AF215" s="170">
        <v>7244.2211250389</v>
      </c>
      <c r="AG215" s="170">
        <v>0</v>
      </c>
      <c r="AH215" s="170">
        <v>0</v>
      </c>
      <c r="AI215" s="170">
        <v>0</v>
      </c>
      <c r="AJ215" s="170">
        <v>0</v>
      </c>
      <c r="AK215" s="170">
        <v>274.80247567864899</v>
      </c>
      <c r="AL215" s="170">
        <v>0</v>
      </c>
      <c r="AM215" s="170">
        <v>0</v>
      </c>
      <c r="AN215" s="170">
        <v>0</v>
      </c>
      <c r="AO215" s="170">
        <v>0</v>
      </c>
      <c r="AP215" s="170">
        <v>0</v>
      </c>
      <c r="AQ215" s="170">
        <v>0</v>
      </c>
      <c r="AR215" s="170">
        <v>0</v>
      </c>
      <c r="AS215" s="170">
        <v>0</v>
      </c>
      <c r="AT215" s="170">
        <v>0</v>
      </c>
      <c r="AU215" s="170">
        <v>0</v>
      </c>
      <c r="AV215" s="170">
        <v>598.09950588625304</v>
      </c>
      <c r="AW215" s="170">
        <v>0</v>
      </c>
      <c r="AX215" s="170">
        <v>0</v>
      </c>
      <c r="AY215" s="170">
        <v>0</v>
      </c>
      <c r="AZ215" s="170">
        <v>0</v>
      </c>
      <c r="BA215" s="170">
        <v>0</v>
      </c>
      <c r="BB215" s="170">
        <v>0</v>
      </c>
      <c r="BC215" s="170">
        <v>0</v>
      </c>
      <c r="BD215" s="170">
        <v>0</v>
      </c>
      <c r="BE215" s="170">
        <v>0</v>
      </c>
      <c r="BF215" s="170">
        <v>98.076732659750206</v>
      </c>
      <c r="BG215" s="170">
        <v>827.30258699745104</v>
      </c>
      <c r="BH215" s="170">
        <v>0</v>
      </c>
      <c r="BI215" s="170">
        <v>11.5094006096499</v>
      </c>
      <c r="BJ215" s="170">
        <v>0</v>
      </c>
      <c r="BK215" s="170">
        <v>0</v>
      </c>
      <c r="BL215" s="170">
        <v>441.34529697434698</v>
      </c>
      <c r="BM215" s="170">
        <v>1551.19235062251</v>
      </c>
      <c r="BN215" s="170">
        <v>34.356419725450301</v>
      </c>
      <c r="BO215" s="170">
        <v>0</v>
      </c>
      <c r="BP215" s="126"/>
      <c r="BQ215" s="180">
        <f t="shared" si="5"/>
        <v>22655.391969705961</v>
      </c>
    </row>
    <row r="216" spans="1:69">
      <c r="A216" s="169" t="s">
        <v>99</v>
      </c>
      <c r="B216" s="169" t="s">
        <v>25</v>
      </c>
      <c r="C216" s="169" t="s">
        <v>26</v>
      </c>
      <c r="D216" s="170">
        <v>1</v>
      </c>
      <c r="E216" s="169">
        <v>2024</v>
      </c>
      <c r="F216" s="171">
        <v>0</v>
      </c>
      <c r="G216" s="170">
        <v>0</v>
      </c>
      <c r="H216" s="170">
        <v>0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17923.1151324694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7019.94183324408</v>
      </c>
      <c r="AF216" s="170">
        <v>7244.2211250392302</v>
      </c>
      <c r="AG216" s="170">
        <v>0</v>
      </c>
      <c r="AH216" s="170">
        <v>0</v>
      </c>
      <c r="AI216" s="170">
        <v>0</v>
      </c>
      <c r="AJ216" s="170">
        <v>0</v>
      </c>
      <c r="AK216" s="170">
        <v>308.20983546593999</v>
      </c>
      <c r="AL216" s="170">
        <v>0</v>
      </c>
      <c r="AM216" s="170">
        <v>0</v>
      </c>
      <c r="AN216" s="170">
        <v>0</v>
      </c>
      <c r="AO216" s="170">
        <v>0</v>
      </c>
      <c r="AP216" s="170">
        <v>0</v>
      </c>
      <c r="AQ216" s="170">
        <v>0</v>
      </c>
      <c r="AR216" s="170">
        <v>0</v>
      </c>
      <c r="AS216" s="170">
        <v>0</v>
      </c>
      <c r="AT216" s="170">
        <v>0</v>
      </c>
      <c r="AU216" s="170">
        <v>0</v>
      </c>
      <c r="AV216" s="170">
        <v>617.85654662064303</v>
      </c>
      <c r="AW216" s="170">
        <v>0</v>
      </c>
      <c r="AX216" s="170">
        <v>0</v>
      </c>
      <c r="AY216" s="170">
        <v>0</v>
      </c>
      <c r="AZ216" s="170">
        <v>0</v>
      </c>
      <c r="BA216" s="170">
        <v>0</v>
      </c>
      <c r="BB216" s="170">
        <v>0</v>
      </c>
      <c r="BC216" s="170">
        <v>0</v>
      </c>
      <c r="BD216" s="170">
        <v>0</v>
      </c>
      <c r="BE216" s="170">
        <v>0</v>
      </c>
      <c r="BF216" s="170">
        <v>183.24863207526101</v>
      </c>
      <c r="BG216" s="170">
        <v>868.87385486795802</v>
      </c>
      <c r="BH216" s="170">
        <v>0</v>
      </c>
      <c r="BI216" s="170">
        <v>10.13514381948</v>
      </c>
      <c r="BJ216" s="170">
        <v>0</v>
      </c>
      <c r="BK216" s="170">
        <v>0</v>
      </c>
      <c r="BL216" s="170">
        <v>411.66418051031701</v>
      </c>
      <c r="BM216" s="170">
        <v>0</v>
      </c>
      <c r="BN216" s="170">
        <v>30.233649358439902</v>
      </c>
      <c r="BO216" s="170">
        <v>0</v>
      </c>
      <c r="BP216" s="126"/>
      <c r="BQ216" s="180">
        <f t="shared" si="5"/>
        <v>34617.499933470746</v>
      </c>
    </row>
    <row r="217" spans="1:69">
      <c r="A217" s="169" t="s">
        <v>99</v>
      </c>
      <c r="B217" s="169" t="s">
        <v>25</v>
      </c>
      <c r="C217" s="169" t="s">
        <v>26</v>
      </c>
      <c r="D217" s="170">
        <v>1</v>
      </c>
      <c r="E217" s="169">
        <v>2025</v>
      </c>
      <c r="F217" s="171">
        <v>0</v>
      </c>
      <c r="G217" s="170">
        <v>0</v>
      </c>
      <c r="H217" s="170">
        <v>0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17923.115132471601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7019.9418332428004</v>
      </c>
      <c r="AF217" s="170">
        <v>7244.2211250389</v>
      </c>
      <c r="AG217" s="170">
        <v>0</v>
      </c>
      <c r="AH217" s="170">
        <v>0</v>
      </c>
      <c r="AI217" s="170">
        <v>0</v>
      </c>
      <c r="AJ217" s="170">
        <v>0</v>
      </c>
      <c r="AK217" s="170">
        <v>0</v>
      </c>
      <c r="AL217" s="170">
        <v>0</v>
      </c>
      <c r="AM217" s="170">
        <v>0</v>
      </c>
      <c r="AN217" s="170">
        <v>0</v>
      </c>
      <c r="AO217" s="170">
        <v>0</v>
      </c>
      <c r="AP217" s="170">
        <v>0</v>
      </c>
      <c r="AQ217" s="170">
        <v>0</v>
      </c>
      <c r="AR217" s="170">
        <v>0</v>
      </c>
      <c r="AS217" s="170">
        <v>0</v>
      </c>
      <c r="AT217" s="170">
        <v>0</v>
      </c>
      <c r="AU217" s="170">
        <v>0</v>
      </c>
      <c r="AV217" s="170">
        <v>0</v>
      </c>
      <c r="AW217" s="170">
        <v>74.265079918700295</v>
      </c>
      <c r="AX217" s="170">
        <v>0</v>
      </c>
      <c r="AY217" s="170">
        <v>0</v>
      </c>
      <c r="AZ217" s="170">
        <v>0</v>
      </c>
      <c r="BA217" s="170">
        <v>0</v>
      </c>
      <c r="BB217" s="170">
        <v>0</v>
      </c>
      <c r="BC217" s="170">
        <v>0</v>
      </c>
      <c r="BD217" s="170">
        <v>0</v>
      </c>
      <c r="BE217" s="170">
        <v>0</v>
      </c>
      <c r="BF217" s="170">
        <v>0</v>
      </c>
      <c r="BG217" s="170">
        <v>0</v>
      </c>
      <c r="BH217" s="170">
        <v>115.8398455343</v>
      </c>
      <c r="BI217" s="170">
        <v>0</v>
      </c>
      <c r="BJ217" s="170">
        <v>0</v>
      </c>
      <c r="BK217" s="170">
        <v>0</v>
      </c>
      <c r="BL217" s="170">
        <v>0</v>
      </c>
      <c r="BM217" s="170">
        <v>0</v>
      </c>
      <c r="BN217" s="170">
        <v>0</v>
      </c>
      <c r="BO217" s="170">
        <v>0</v>
      </c>
      <c r="BP217" s="126"/>
      <c r="BQ217" s="180">
        <f t="shared" si="5"/>
        <v>32377.383016206302</v>
      </c>
    </row>
    <row r="218" spans="1:69">
      <c r="A218" s="169" t="s">
        <v>99</v>
      </c>
      <c r="B218" s="169" t="s">
        <v>25</v>
      </c>
      <c r="C218" s="169" t="s">
        <v>26</v>
      </c>
      <c r="D218" s="170">
        <v>1</v>
      </c>
      <c r="E218" s="169">
        <v>2026</v>
      </c>
      <c r="F218" s="171">
        <v>0</v>
      </c>
      <c r="G218" s="170">
        <v>0</v>
      </c>
      <c r="H218" s="170">
        <v>0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17923.115132471601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7019.9418332428004</v>
      </c>
      <c r="AF218" s="170">
        <v>7244.2211250389</v>
      </c>
      <c r="AG218" s="170">
        <v>0</v>
      </c>
      <c r="AH218" s="170">
        <v>0</v>
      </c>
      <c r="AI218" s="170">
        <v>0</v>
      </c>
      <c r="AJ218" s="170">
        <v>0</v>
      </c>
      <c r="AK218" s="170">
        <v>0</v>
      </c>
      <c r="AL218" s="170">
        <v>0</v>
      </c>
      <c r="AM218" s="170">
        <v>0</v>
      </c>
      <c r="AN218" s="170">
        <v>0</v>
      </c>
      <c r="AO218" s="170">
        <v>0</v>
      </c>
      <c r="AP218" s="170">
        <v>0</v>
      </c>
      <c r="AQ218" s="170">
        <v>0</v>
      </c>
      <c r="AR218" s="170">
        <v>0</v>
      </c>
      <c r="AS218" s="170">
        <v>0</v>
      </c>
      <c r="AT218" s="170">
        <v>0</v>
      </c>
      <c r="AU218" s="170">
        <v>0</v>
      </c>
      <c r="AV218" s="170">
        <v>0</v>
      </c>
      <c r="AW218" s="170">
        <v>70.318626396750403</v>
      </c>
      <c r="AX218" s="170">
        <v>0</v>
      </c>
      <c r="AY218" s="170">
        <v>0</v>
      </c>
      <c r="AZ218" s="170">
        <v>0</v>
      </c>
      <c r="BA218" s="170">
        <v>0</v>
      </c>
      <c r="BB218" s="170">
        <v>0</v>
      </c>
      <c r="BC218" s="170">
        <v>0</v>
      </c>
      <c r="BD218" s="170">
        <v>0</v>
      </c>
      <c r="BE218" s="170">
        <v>0</v>
      </c>
      <c r="BF218" s="170">
        <v>0</v>
      </c>
      <c r="BG218" s="170">
        <v>0</v>
      </c>
      <c r="BH218" s="170">
        <v>109.689057276101</v>
      </c>
      <c r="BI218" s="170">
        <v>0</v>
      </c>
      <c r="BJ218" s="170">
        <v>0</v>
      </c>
      <c r="BK218" s="170">
        <v>0</v>
      </c>
      <c r="BL218" s="170">
        <v>0</v>
      </c>
      <c r="BM218" s="170">
        <v>0</v>
      </c>
      <c r="BN218" s="170">
        <v>0</v>
      </c>
      <c r="BO218" s="170">
        <v>0</v>
      </c>
      <c r="BP218" s="126"/>
      <c r="BQ218" s="180">
        <f t="shared" si="5"/>
        <v>32367.285774426153</v>
      </c>
    </row>
    <row r="219" spans="1:69">
      <c r="A219" s="169" t="s">
        <v>99</v>
      </c>
      <c r="B219" s="169" t="s">
        <v>25</v>
      </c>
      <c r="C219" s="169" t="s">
        <v>26</v>
      </c>
      <c r="D219" s="170">
        <v>1</v>
      </c>
      <c r="E219" s="169">
        <v>2027</v>
      </c>
      <c r="F219" s="171">
        <v>0</v>
      </c>
      <c r="G219" s="170">
        <v>0</v>
      </c>
      <c r="H219" s="170">
        <v>0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17923.115132471601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7019.9418332428004</v>
      </c>
      <c r="AF219" s="170">
        <v>7244.2211250389</v>
      </c>
      <c r="AG219" s="170">
        <v>0</v>
      </c>
      <c r="AH219" s="170">
        <v>0</v>
      </c>
      <c r="AI219" s="170">
        <v>0</v>
      </c>
      <c r="AJ219" s="170">
        <v>0</v>
      </c>
      <c r="AK219" s="170">
        <v>0</v>
      </c>
      <c r="AL219" s="170">
        <v>0</v>
      </c>
      <c r="AM219" s="170">
        <v>0</v>
      </c>
      <c r="AN219" s="170">
        <v>0</v>
      </c>
      <c r="AO219" s="170">
        <v>0</v>
      </c>
      <c r="AP219" s="170">
        <v>0</v>
      </c>
      <c r="AQ219" s="170">
        <v>0</v>
      </c>
      <c r="AR219" s="170">
        <v>0</v>
      </c>
      <c r="AS219" s="170">
        <v>0</v>
      </c>
      <c r="AT219" s="170">
        <v>0</v>
      </c>
      <c r="AU219" s="170">
        <v>0</v>
      </c>
      <c r="AV219" s="170">
        <v>0</v>
      </c>
      <c r="AW219" s="170">
        <v>65.654635869150098</v>
      </c>
      <c r="AX219" s="170">
        <v>0</v>
      </c>
      <c r="AY219" s="170">
        <v>0</v>
      </c>
      <c r="AZ219" s="170">
        <v>0</v>
      </c>
      <c r="BA219" s="170">
        <v>0</v>
      </c>
      <c r="BB219" s="170">
        <v>0</v>
      </c>
      <c r="BC219" s="170">
        <v>0</v>
      </c>
      <c r="BD219" s="170">
        <v>0</v>
      </c>
      <c r="BE219" s="170">
        <v>0</v>
      </c>
      <c r="BF219" s="170">
        <v>0</v>
      </c>
      <c r="BG219" s="170">
        <v>0</v>
      </c>
      <c r="BH219" s="170">
        <v>102.513137642749</v>
      </c>
      <c r="BI219" s="170">
        <v>0</v>
      </c>
      <c r="BJ219" s="170">
        <v>0</v>
      </c>
      <c r="BK219" s="170">
        <v>0</v>
      </c>
      <c r="BL219" s="170">
        <v>0</v>
      </c>
      <c r="BM219" s="170">
        <v>0</v>
      </c>
      <c r="BN219" s="170">
        <v>0</v>
      </c>
      <c r="BO219" s="170">
        <v>0</v>
      </c>
      <c r="BP219" s="126"/>
      <c r="BQ219" s="180">
        <f t="shared" si="5"/>
        <v>32355.445864265199</v>
      </c>
    </row>
    <row r="220" spans="1:69">
      <c r="A220" s="169" t="s">
        <v>99</v>
      </c>
      <c r="B220" s="169" t="s">
        <v>25</v>
      </c>
      <c r="C220" s="169" t="s">
        <v>26</v>
      </c>
      <c r="D220" s="170">
        <v>1</v>
      </c>
      <c r="E220" s="169">
        <v>2028</v>
      </c>
      <c r="F220" s="171">
        <v>0</v>
      </c>
      <c r="G220" s="170">
        <v>0</v>
      </c>
      <c r="H220" s="170">
        <v>0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17923.1151324694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7019.94183324408</v>
      </c>
      <c r="AF220" s="170">
        <v>7244.2211250392302</v>
      </c>
      <c r="AG220" s="170">
        <v>0</v>
      </c>
      <c r="AH220" s="170">
        <v>0</v>
      </c>
      <c r="AI220" s="170">
        <v>0</v>
      </c>
      <c r="AJ220" s="170">
        <v>0</v>
      </c>
      <c r="AK220" s="170">
        <v>0</v>
      </c>
      <c r="AL220" s="170">
        <v>0</v>
      </c>
      <c r="AM220" s="170">
        <v>0</v>
      </c>
      <c r="AN220" s="170">
        <v>0</v>
      </c>
      <c r="AO220" s="170">
        <v>0</v>
      </c>
      <c r="AP220" s="170">
        <v>0</v>
      </c>
      <c r="AQ220" s="170">
        <v>0</v>
      </c>
      <c r="AR220" s="170">
        <v>0</v>
      </c>
      <c r="AS220" s="170">
        <v>0</v>
      </c>
      <c r="AT220" s="170">
        <v>0</v>
      </c>
      <c r="AU220" s="170">
        <v>0</v>
      </c>
      <c r="AV220" s="170">
        <v>0</v>
      </c>
      <c r="AW220" s="170">
        <v>60.273108340080299</v>
      </c>
      <c r="AX220" s="170">
        <v>0</v>
      </c>
      <c r="AY220" s="170">
        <v>0</v>
      </c>
      <c r="AZ220" s="170">
        <v>0</v>
      </c>
      <c r="BA220" s="170">
        <v>0</v>
      </c>
      <c r="BB220" s="170">
        <v>0</v>
      </c>
      <c r="BC220" s="170">
        <v>0</v>
      </c>
      <c r="BD220" s="170">
        <v>0</v>
      </c>
      <c r="BE220" s="170">
        <v>0</v>
      </c>
      <c r="BF220" s="170">
        <v>0</v>
      </c>
      <c r="BG220" s="170">
        <v>0</v>
      </c>
      <c r="BH220" s="170">
        <v>93.970376171219897</v>
      </c>
      <c r="BI220" s="170">
        <v>0</v>
      </c>
      <c r="BJ220" s="170">
        <v>0</v>
      </c>
      <c r="BK220" s="170">
        <v>0</v>
      </c>
      <c r="BL220" s="170">
        <v>0</v>
      </c>
      <c r="BM220" s="170">
        <v>0</v>
      </c>
      <c r="BN220" s="170">
        <v>0</v>
      </c>
      <c r="BO220" s="170">
        <v>0</v>
      </c>
      <c r="BP220" s="126"/>
      <c r="BQ220" s="180">
        <f t="shared" si="5"/>
        <v>32341.521575264011</v>
      </c>
    </row>
    <row r="221" spans="1:69">
      <c r="A221" s="169" t="s">
        <v>99</v>
      </c>
      <c r="B221" s="169" t="s">
        <v>25</v>
      </c>
      <c r="C221" s="169" t="s">
        <v>26</v>
      </c>
      <c r="D221" s="170">
        <v>1</v>
      </c>
      <c r="E221" s="169">
        <v>2029</v>
      </c>
      <c r="F221" s="171">
        <v>0</v>
      </c>
      <c r="G221" s="170">
        <v>0</v>
      </c>
      <c r="H221" s="170">
        <v>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17923.115132471601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7019.9418332428004</v>
      </c>
      <c r="AF221" s="170">
        <v>7244.2211250389</v>
      </c>
      <c r="AG221" s="170">
        <v>0</v>
      </c>
      <c r="AH221" s="170">
        <v>0</v>
      </c>
      <c r="AI221" s="170">
        <v>0</v>
      </c>
      <c r="AJ221" s="170">
        <v>0</v>
      </c>
      <c r="AK221" s="170">
        <v>0</v>
      </c>
      <c r="AL221" s="170">
        <v>0</v>
      </c>
      <c r="AM221" s="170">
        <v>0</v>
      </c>
      <c r="AN221" s="170">
        <v>0</v>
      </c>
      <c r="AO221" s="170">
        <v>0</v>
      </c>
      <c r="AP221" s="170">
        <v>0</v>
      </c>
      <c r="AQ221" s="170">
        <v>0</v>
      </c>
      <c r="AR221" s="170">
        <v>0</v>
      </c>
      <c r="AS221" s="170">
        <v>0</v>
      </c>
      <c r="AT221" s="170">
        <v>0</v>
      </c>
      <c r="AU221" s="170">
        <v>0</v>
      </c>
      <c r="AV221" s="170">
        <v>0</v>
      </c>
      <c r="AW221" s="170">
        <v>54.174043804299799</v>
      </c>
      <c r="AX221" s="170">
        <v>0</v>
      </c>
      <c r="AY221" s="170">
        <v>0</v>
      </c>
      <c r="AZ221" s="170">
        <v>0</v>
      </c>
      <c r="BA221" s="170">
        <v>0</v>
      </c>
      <c r="BB221" s="170">
        <v>0</v>
      </c>
      <c r="BC221" s="170">
        <v>0</v>
      </c>
      <c r="BD221" s="170">
        <v>0</v>
      </c>
      <c r="BE221" s="170">
        <v>0</v>
      </c>
      <c r="BF221" s="170">
        <v>0</v>
      </c>
      <c r="BG221" s="170">
        <v>0</v>
      </c>
      <c r="BH221" s="170">
        <v>84.5733385539003</v>
      </c>
      <c r="BI221" s="170">
        <v>0</v>
      </c>
      <c r="BJ221" s="170">
        <v>0</v>
      </c>
      <c r="BK221" s="170">
        <v>0</v>
      </c>
      <c r="BL221" s="170">
        <v>0</v>
      </c>
      <c r="BM221" s="170">
        <v>0</v>
      </c>
      <c r="BN221" s="170">
        <v>0</v>
      </c>
      <c r="BO221" s="170">
        <v>0</v>
      </c>
      <c r="BP221" s="126"/>
      <c r="BQ221" s="180">
        <f t="shared" si="5"/>
        <v>32326.025473111498</v>
      </c>
    </row>
    <row r="222" spans="1:69">
      <c r="A222" s="169" t="s">
        <v>99</v>
      </c>
      <c r="B222" s="169" t="s">
        <v>25</v>
      </c>
      <c r="C222" s="169" t="s">
        <v>26</v>
      </c>
      <c r="D222" s="170">
        <v>1</v>
      </c>
      <c r="E222" s="169">
        <v>2030</v>
      </c>
      <c r="F222" s="171">
        <v>0</v>
      </c>
      <c r="G222" s="170">
        <v>0</v>
      </c>
      <c r="H222" s="170">
        <v>0</v>
      </c>
      <c r="I222" s="170">
        <v>0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27349.962517469401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7019.9418332428004</v>
      </c>
      <c r="AF222" s="170">
        <v>7244.2211250389</v>
      </c>
      <c r="AG222" s="170">
        <v>0</v>
      </c>
      <c r="AH222" s="170">
        <v>0</v>
      </c>
      <c r="AI222" s="170">
        <v>0</v>
      </c>
      <c r="AJ222" s="170">
        <v>0</v>
      </c>
      <c r="AK222" s="170">
        <v>0</v>
      </c>
      <c r="AL222" s="170">
        <v>0</v>
      </c>
      <c r="AM222" s="170">
        <v>0</v>
      </c>
      <c r="AN222" s="170">
        <v>207.40588040834999</v>
      </c>
      <c r="AO222" s="170">
        <v>0</v>
      </c>
      <c r="AP222" s="170">
        <v>0</v>
      </c>
      <c r="AQ222" s="170">
        <v>607.67224179769903</v>
      </c>
      <c r="AR222" s="170">
        <v>0</v>
      </c>
      <c r="AS222" s="170">
        <v>0</v>
      </c>
      <c r="AT222" s="170">
        <v>0</v>
      </c>
      <c r="AU222" s="170">
        <v>0</v>
      </c>
      <c r="AV222" s="170">
        <v>0</v>
      </c>
      <c r="AW222" s="170">
        <v>0</v>
      </c>
      <c r="AX222" s="170">
        <v>0</v>
      </c>
      <c r="AY222" s="170">
        <v>0</v>
      </c>
      <c r="AZ222" s="170">
        <v>622.21764122139405</v>
      </c>
      <c r="BA222" s="170">
        <v>0</v>
      </c>
      <c r="BB222" s="170">
        <v>0</v>
      </c>
      <c r="BC222" s="170">
        <v>1718.6148864939901</v>
      </c>
      <c r="BD222" s="170">
        <v>0</v>
      </c>
      <c r="BE222" s="170">
        <v>0</v>
      </c>
      <c r="BF222" s="170">
        <v>0</v>
      </c>
      <c r="BG222" s="170">
        <v>0</v>
      </c>
      <c r="BH222" s="170">
        <v>0</v>
      </c>
      <c r="BI222" s="170">
        <v>0</v>
      </c>
      <c r="BJ222" s="170">
        <v>0</v>
      </c>
      <c r="BK222" s="170">
        <v>0</v>
      </c>
      <c r="BL222" s="170">
        <v>0</v>
      </c>
      <c r="BM222" s="170">
        <v>0</v>
      </c>
      <c r="BN222" s="170">
        <v>0</v>
      </c>
      <c r="BO222" s="170">
        <v>0</v>
      </c>
      <c r="BP222" s="126"/>
      <c r="BQ222" s="180">
        <f t="shared" si="5"/>
        <v>44770.036125672537</v>
      </c>
    </row>
    <row r="223" spans="1:69">
      <c r="A223" s="169" t="s">
        <v>99</v>
      </c>
      <c r="B223" s="169" t="s">
        <v>25</v>
      </c>
      <c r="C223" s="169" t="s">
        <v>26</v>
      </c>
      <c r="D223" s="170">
        <v>1</v>
      </c>
      <c r="E223" s="169">
        <v>2031</v>
      </c>
      <c r="F223" s="171">
        <v>0</v>
      </c>
      <c r="G223" s="170">
        <v>0</v>
      </c>
      <c r="H223" s="170">
        <v>0</v>
      </c>
      <c r="I223" s="170">
        <v>0</v>
      </c>
      <c r="J223" s="170">
        <v>0</v>
      </c>
      <c r="K223" s="170">
        <v>25118.383564088101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41206.520290840803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7019.9418332428004</v>
      </c>
      <c r="AF223" s="170">
        <v>7244.2211250389</v>
      </c>
      <c r="AG223" s="170">
        <v>0</v>
      </c>
      <c r="AH223" s="170">
        <v>0</v>
      </c>
      <c r="AI223" s="170">
        <v>0</v>
      </c>
      <c r="AJ223" s="170">
        <v>0</v>
      </c>
      <c r="AK223" s="170">
        <v>0</v>
      </c>
      <c r="AL223" s="170">
        <v>0</v>
      </c>
      <c r="AM223" s="170">
        <v>0</v>
      </c>
      <c r="AN223" s="170">
        <v>188.48710077430101</v>
      </c>
      <c r="AO223" s="170">
        <v>0</v>
      </c>
      <c r="AP223" s="170">
        <v>0</v>
      </c>
      <c r="AQ223" s="170">
        <v>575.54859906119998</v>
      </c>
      <c r="AR223" s="170">
        <v>0</v>
      </c>
      <c r="AS223" s="170">
        <v>0</v>
      </c>
      <c r="AT223" s="170">
        <v>0</v>
      </c>
      <c r="AU223" s="170">
        <v>0</v>
      </c>
      <c r="AV223" s="170">
        <v>0</v>
      </c>
      <c r="AW223" s="170">
        <v>0</v>
      </c>
      <c r="AX223" s="170">
        <v>0</v>
      </c>
      <c r="AY223" s="170">
        <v>0</v>
      </c>
      <c r="AZ223" s="170">
        <v>565.46130232655003</v>
      </c>
      <c r="BA223" s="170">
        <v>0</v>
      </c>
      <c r="BB223" s="170">
        <v>0</v>
      </c>
      <c r="BC223" s="170">
        <v>3257.33737365263</v>
      </c>
      <c r="BD223" s="170">
        <v>0</v>
      </c>
      <c r="BE223" s="170">
        <v>0</v>
      </c>
      <c r="BF223" s="170">
        <v>0</v>
      </c>
      <c r="BG223" s="170">
        <v>0</v>
      </c>
      <c r="BH223" s="170">
        <v>0</v>
      </c>
      <c r="BI223" s="170">
        <v>0</v>
      </c>
      <c r="BJ223" s="170">
        <v>0</v>
      </c>
      <c r="BK223" s="170">
        <v>0</v>
      </c>
      <c r="BL223" s="170">
        <v>0</v>
      </c>
      <c r="BM223" s="170">
        <v>0</v>
      </c>
      <c r="BN223" s="170">
        <v>0</v>
      </c>
      <c r="BO223" s="170">
        <v>0</v>
      </c>
      <c r="BP223" s="126"/>
      <c r="BQ223" s="180">
        <f t="shared" si="5"/>
        <v>85175.901189025302</v>
      </c>
    </row>
    <row r="224" spans="1:69">
      <c r="A224" s="169" t="s">
        <v>99</v>
      </c>
      <c r="B224" s="169" t="s">
        <v>25</v>
      </c>
      <c r="C224" s="169" t="s">
        <v>26</v>
      </c>
      <c r="D224" s="170">
        <v>1</v>
      </c>
      <c r="E224" s="169">
        <v>2032</v>
      </c>
      <c r="F224" s="171">
        <v>0</v>
      </c>
      <c r="G224" s="170">
        <v>0</v>
      </c>
      <c r="H224" s="170">
        <v>0</v>
      </c>
      <c r="I224" s="170">
        <v>0</v>
      </c>
      <c r="J224" s="170">
        <v>0</v>
      </c>
      <c r="K224" s="170">
        <v>25118.383564088901</v>
      </c>
      <c r="L224" s="170">
        <v>0</v>
      </c>
      <c r="M224" s="170">
        <v>0</v>
      </c>
      <c r="N224" s="170">
        <v>0</v>
      </c>
      <c r="O224" s="170">
        <v>0</v>
      </c>
      <c r="P224" s="170">
        <v>0</v>
      </c>
      <c r="Q224" s="170">
        <v>0</v>
      </c>
      <c r="R224" s="170">
        <v>0</v>
      </c>
      <c r="S224" s="170">
        <v>0</v>
      </c>
      <c r="T224" s="170">
        <v>0</v>
      </c>
      <c r="U224" s="170">
        <v>41206.5202908387</v>
      </c>
      <c r="V224" s="170">
        <v>0</v>
      </c>
      <c r="W224" s="170">
        <v>0</v>
      </c>
      <c r="X224" s="170">
        <v>0</v>
      </c>
      <c r="Y224" s="170">
        <v>0</v>
      </c>
      <c r="Z224" s="170">
        <v>0</v>
      </c>
      <c r="AA224" s="170">
        <v>0</v>
      </c>
      <c r="AB224" s="170">
        <v>0</v>
      </c>
      <c r="AC224" s="170">
        <v>0</v>
      </c>
      <c r="AD224" s="170">
        <v>0</v>
      </c>
      <c r="AE224" s="170">
        <v>7019.94183324408</v>
      </c>
      <c r="AF224" s="170">
        <v>7244.2211250392302</v>
      </c>
      <c r="AG224" s="170">
        <v>0</v>
      </c>
      <c r="AH224" s="170">
        <v>0</v>
      </c>
      <c r="AI224" s="170">
        <v>0</v>
      </c>
      <c r="AJ224" s="170">
        <v>0</v>
      </c>
      <c r="AK224" s="170">
        <v>0</v>
      </c>
      <c r="AL224" s="170">
        <v>0</v>
      </c>
      <c r="AM224" s="170">
        <v>0</v>
      </c>
      <c r="AN224" s="170">
        <v>165.013800121081</v>
      </c>
      <c r="AO224" s="170">
        <v>0</v>
      </c>
      <c r="AP224" s="170">
        <v>0</v>
      </c>
      <c r="AQ224" s="170">
        <v>537.00022777493803</v>
      </c>
      <c r="AR224" s="170">
        <v>0</v>
      </c>
      <c r="AS224" s="170">
        <v>0</v>
      </c>
      <c r="AT224" s="170">
        <v>0</v>
      </c>
      <c r="AU224" s="170">
        <v>0</v>
      </c>
      <c r="AV224" s="170">
        <v>0</v>
      </c>
      <c r="AW224" s="170">
        <v>0</v>
      </c>
      <c r="AX224" s="170">
        <v>0</v>
      </c>
      <c r="AY224" s="170">
        <v>0</v>
      </c>
      <c r="AZ224" s="170">
        <v>494.69105259114002</v>
      </c>
      <c r="BA224" s="170">
        <v>0</v>
      </c>
      <c r="BB224" s="170">
        <v>0</v>
      </c>
      <c r="BC224" s="170">
        <v>1139.58622613689</v>
      </c>
      <c r="BD224" s="170">
        <v>0</v>
      </c>
      <c r="BE224" s="170">
        <v>0</v>
      </c>
      <c r="BF224" s="170">
        <v>0</v>
      </c>
      <c r="BG224" s="170">
        <v>0</v>
      </c>
      <c r="BH224" s="170">
        <v>0</v>
      </c>
      <c r="BI224" s="170">
        <v>0</v>
      </c>
      <c r="BJ224" s="170">
        <v>0</v>
      </c>
      <c r="BK224" s="170">
        <v>0</v>
      </c>
      <c r="BL224" s="170">
        <v>0</v>
      </c>
      <c r="BM224" s="170">
        <v>0</v>
      </c>
      <c r="BN224" s="170">
        <v>0</v>
      </c>
      <c r="BO224" s="170">
        <v>0</v>
      </c>
      <c r="BP224" s="126"/>
      <c r="BQ224" s="180">
        <f t="shared" si="5"/>
        <v>82925.358119834971</v>
      </c>
    </row>
    <row r="225" spans="1:69">
      <c r="A225" s="169" t="s">
        <v>99</v>
      </c>
      <c r="B225" s="169" t="s">
        <v>25</v>
      </c>
      <c r="C225" s="169" t="s">
        <v>26</v>
      </c>
      <c r="D225" s="170">
        <v>1</v>
      </c>
      <c r="E225" s="169">
        <v>2033</v>
      </c>
      <c r="F225" s="171">
        <v>0</v>
      </c>
      <c r="G225" s="170">
        <v>0</v>
      </c>
      <c r="H225" s="170">
        <v>0</v>
      </c>
      <c r="I225" s="170">
        <v>0</v>
      </c>
      <c r="J225" s="170">
        <v>0</v>
      </c>
      <c r="K225" s="170">
        <v>25118.383564088101</v>
      </c>
      <c r="L225" s="170">
        <v>0</v>
      </c>
      <c r="M225" s="170">
        <v>0</v>
      </c>
      <c r="N225" s="170">
        <v>0</v>
      </c>
      <c r="O225" s="170">
        <v>0</v>
      </c>
      <c r="P225" s="170">
        <v>0</v>
      </c>
      <c r="Q225" s="170">
        <v>0</v>
      </c>
      <c r="R225" s="170">
        <v>0</v>
      </c>
      <c r="S225" s="170">
        <v>0</v>
      </c>
      <c r="T225" s="170">
        <v>0</v>
      </c>
      <c r="U225" s="170">
        <v>41206.520290840803</v>
      </c>
      <c r="V225" s="170">
        <v>0</v>
      </c>
      <c r="W225" s="170">
        <v>0</v>
      </c>
      <c r="X225" s="170">
        <v>0</v>
      </c>
      <c r="Y225" s="170">
        <v>0</v>
      </c>
      <c r="Z225" s="170">
        <v>0</v>
      </c>
      <c r="AA225" s="170">
        <v>0</v>
      </c>
      <c r="AB225" s="170">
        <v>0</v>
      </c>
      <c r="AC225" s="170">
        <v>0</v>
      </c>
      <c r="AD225" s="170">
        <v>0</v>
      </c>
      <c r="AE225" s="170">
        <v>7019.9418332428004</v>
      </c>
      <c r="AF225" s="170">
        <v>7244.2211250389</v>
      </c>
      <c r="AG225" s="170">
        <v>0</v>
      </c>
      <c r="AH225" s="170">
        <v>0</v>
      </c>
      <c r="AI225" s="170">
        <v>0</v>
      </c>
      <c r="AJ225" s="170">
        <v>0</v>
      </c>
      <c r="AK225" s="170">
        <v>0</v>
      </c>
      <c r="AL225" s="170">
        <v>0</v>
      </c>
      <c r="AM225" s="170">
        <v>0</v>
      </c>
      <c r="AN225" s="170">
        <v>138.3873695284</v>
      </c>
      <c r="AO225" s="170">
        <v>0</v>
      </c>
      <c r="AP225" s="170">
        <v>0</v>
      </c>
      <c r="AQ225" s="170">
        <v>493.09791603264898</v>
      </c>
      <c r="AR225" s="170">
        <v>0</v>
      </c>
      <c r="AS225" s="170">
        <v>0</v>
      </c>
      <c r="AT225" s="170">
        <v>0</v>
      </c>
      <c r="AU225" s="170">
        <v>0</v>
      </c>
      <c r="AV225" s="170">
        <v>0</v>
      </c>
      <c r="AW225" s="170">
        <v>0</v>
      </c>
      <c r="AX225" s="170">
        <v>0</v>
      </c>
      <c r="AY225" s="170">
        <v>0</v>
      </c>
      <c r="AZ225" s="170">
        <v>622.21764122139405</v>
      </c>
      <c r="BA225" s="170">
        <v>0</v>
      </c>
      <c r="BB225" s="170">
        <v>0</v>
      </c>
      <c r="BC225" s="170">
        <v>697.61844146354895</v>
      </c>
      <c r="BD225" s="170">
        <v>0</v>
      </c>
      <c r="BE225" s="170">
        <v>0</v>
      </c>
      <c r="BF225" s="170">
        <v>0</v>
      </c>
      <c r="BG225" s="170">
        <v>0</v>
      </c>
      <c r="BH225" s="170">
        <v>0</v>
      </c>
      <c r="BI225" s="170">
        <v>0</v>
      </c>
      <c r="BJ225" s="170">
        <v>0</v>
      </c>
      <c r="BK225" s="170">
        <v>0</v>
      </c>
      <c r="BL225" s="170">
        <v>0</v>
      </c>
      <c r="BM225" s="170">
        <v>0</v>
      </c>
      <c r="BN225" s="170">
        <v>0</v>
      </c>
      <c r="BO225" s="170">
        <v>0</v>
      </c>
      <c r="BP225" s="126"/>
      <c r="BQ225" s="180">
        <f t="shared" si="5"/>
        <v>82540.388181456598</v>
      </c>
    </row>
    <row r="226" spans="1:69">
      <c r="A226" s="169" t="s">
        <v>99</v>
      </c>
      <c r="B226" s="169" t="s">
        <v>25</v>
      </c>
      <c r="C226" s="169" t="s">
        <v>26</v>
      </c>
      <c r="D226" s="170">
        <v>1</v>
      </c>
      <c r="E226" s="169">
        <v>2034</v>
      </c>
      <c r="F226" s="171">
        <v>0</v>
      </c>
      <c r="G226" s="170">
        <v>0</v>
      </c>
      <c r="H226" s="170">
        <v>0</v>
      </c>
      <c r="I226" s="170">
        <v>0</v>
      </c>
      <c r="J226" s="170">
        <v>0</v>
      </c>
      <c r="K226" s="170">
        <v>25118.383564088101</v>
      </c>
      <c r="L226" s="170">
        <v>0</v>
      </c>
      <c r="M226" s="170">
        <v>0</v>
      </c>
      <c r="N226" s="170">
        <v>0</v>
      </c>
      <c r="O226" s="170">
        <v>0</v>
      </c>
      <c r="P226" s="170">
        <v>0</v>
      </c>
      <c r="Q226" s="170">
        <v>0</v>
      </c>
      <c r="R226" s="170">
        <v>0</v>
      </c>
      <c r="S226" s="170">
        <v>0</v>
      </c>
      <c r="T226" s="170">
        <v>0</v>
      </c>
      <c r="U226" s="170">
        <v>41206.520290840803</v>
      </c>
      <c r="V226" s="170">
        <v>0</v>
      </c>
      <c r="W226" s="170">
        <v>0</v>
      </c>
      <c r="X226" s="170">
        <v>0</v>
      </c>
      <c r="Y226" s="170">
        <v>939.67814711594201</v>
      </c>
      <c r="Z226" s="170">
        <v>0</v>
      </c>
      <c r="AA226" s="170">
        <v>0</v>
      </c>
      <c r="AB226" s="170">
        <v>0</v>
      </c>
      <c r="AC226" s="170">
        <v>0</v>
      </c>
      <c r="AD226" s="170">
        <v>0</v>
      </c>
      <c r="AE226" s="170">
        <v>7019.9418332428004</v>
      </c>
      <c r="AF226" s="170">
        <v>7244.2211250389</v>
      </c>
      <c r="AG226" s="170">
        <v>0</v>
      </c>
      <c r="AH226" s="170">
        <v>0</v>
      </c>
      <c r="AI226" s="170">
        <v>0</v>
      </c>
      <c r="AJ226" s="170">
        <v>0</v>
      </c>
      <c r="AK226" s="170">
        <v>0</v>
      </c>
      <c r="AL226" s="170">
        <v>0</v>
      </c>
      <c r="AM226" s="170">
        <v>0</v>
      </c>
      <c r="AN226" s="170">
        <v>0</v>
      </c>
      <c r="AO226" s="170">
        <v>0</v>
      </c>
      <c r="AP226" s="170">
        <v>0</v>
      </c>
      <c r="AQ226" s="170">
        <v>0</v>
      </c>
      <c r="AR226" s="170">
        <v>0</v>
      </c>
      <c r="AS226" s="170">
        <v>0</v>
      </c>
      <c r="AT226" s="170">
        <v>0</v>
      </c>
      <c r="AU226" s="170">
        <v>0</v>
      </c>
      <c r="AV226" s="170">
        <v>0</v>
      </c>
      <c r="AW226" s="170">
        <v>0</v>
      </c>
      <c r="AX226" s="170">
        <v>0</v>
      </c>
      <c r="AY226" s="170">
        <v>0</v>
      </c>
      <c r="AZ226" s="170">
        <v>0</v>
      </c>
      <c r="BA226" s="170">
        <v>0</v>
      </c>
      <c r="BB226" s="170">
        <v>0</v>
      </c>
      <c r="BC226" s="170">
        <v>0</v>
      </c>
      <c r="BD226" s="170">
        <v>0</v>
      </c>
      <c r="BE226" s="170">
        <v>0</v>
      </c>
      <c r="BF226" s="170">
        <v>0</v>
      </c>
      <c r="BG226" s="170">
        <v>0</v>
      </c>
      <c r="BH226" s="170">
        <v>0</v>
      </c>
      <c r="BI226" s="170">
        <v>0</v>
      </c>
      <c r="BJ226" s="170">
        <v>0</v>
      </c>
      <c r="BK226" s="170">
        <v>0</v>
      </c>
      <c r="BL226" s="170">
        <v>0</v>
      </c>
      <c r="BM226" s="170">
        <v>0</v>
      </c>
      <c r="BN226" s="170">
        <v>0</v>
      </c>
      <c r="BO226" s="170">
        <v>0</v>
      </c>
      <c r="BP226" s="126"/>
      <c r="BQ226" s="180">
        <f t="shared" ref="BQ226:BQ240" si="6">SUM(G226:BO226)</f>
        <v>81528.744960326556</v>
      </c>
    </row>
    <row r="227" spans="1:69">
      <c r="A227" s="169" t="s">
        <v>99</v>
      </c>
      <c r="B227" s="169" t="s">
        <v>25</v>
      </c>
      <c r="C227" s="169" t="s">
        <v>26</v>
      </c>
      <c r="D227" s="170">
        <v>1</v>
      </c>
      <c r="E227" s="169">
        <v>2035</v>
      </c>
      <c r="F227" s="171">
        <v>0</v>
      </c>
      <c r="G227" s="170">
        <v>0</v>
      </c>
      <c r="H227" s="170">
        <v>0</v>
      </c>
      <c r="I227" s="170">
        <v>0</v>
      </c>
      <c r="J227" s="170">
        <v>0</v>
      </c>
      <c r="K227" s="170">
        <v>25118.383564088101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41206.520290840803</v>
      </c>
      <c r="V227" s="170">
        <v>0</v>
      </c>
      <c r="W227" s="170">
        <v>899.00949119350298</v>
      </c>
      <c r="X227" s="170">
        <v>0</v>
      </c>
      <c r="Y227" s="170">
        <v>939.67814711594201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7019.9418332428004</v>
      </c>
      <c r="AF227" s="170">
        <v>7244.2211250389</v>
      </c>
      <c r="AG227" s="170">
        <v>0</v>
      </c>
      <c r="AH227" s="170">
        <v>0</v>
      </c>
      <c r="AI227" s="170">
        <v>0</v>
      </c>
      <c r="AJ227" s="170">
        <v>0</v>
      </c>
      <c r="AK227" s="170">
        <v>0</v>
      </c>
      <c r="AL227" s="170">
        <v>0</v>
      </c>
      <c r="AM227" s="170">
        <v>0</v>
      </c>
      <c r="AN227" s="170">
        <v>0</v>
      </c>
      <c r="AO227" s="170">
        <v>0</v>
      </c>
      <c r="AP227" s="170">
        <v>0</v>
      </c>
      <c r="AQ227" s="170">
        <v>0</v>
      </c>
      <c r="AR227" s="170">
        <v>0</v>
      </c>
      <c r="AS227" s="170">
        <v>0</v>
      </c>
      <c r="AT227" s="170">
        <v>0</v>
      </c>
      <c r="AU227" s="170">
        <v>0</v>
      </c>
      <c r="AV227" s="170">
        <v>0</v>
      </c>
      <c r="AW227" s="170">
        <v>0</v>
      </c>
      <c r="AX227" s="170">
        <v>0</v>
      </c>
      <c r="AY227" s="170">
        <v>0</v>
      </c>
      <c r="AZ227" s="170">
        <v>0</v>
      </c>
      <c r="BA227" s="170">
        <v>0</v>
      </c>
      <c r="BB227" s="170">
        <v>0</v>
      </c>
      <c r="BC227" s="170">
        <v>0</v>
      </c>
      <c r="BD227" s="170">
        <v>0</v>
      </c>
      <c r="BE227" s="170">
        <v>0</v>
      </c>
      <c r="BF227" s="170">
        <v>0</v>
      </c>
      <c r="BG227" s="170">
        <v>0</v>
      </c>
      <c r="BH227" s="170">
        <v>0</v>
      </c>
      <c r="BI227" s="170">
        <v>0</v>
      </c>
      <c r="BJ227" s="170">
        <v>0</v>
      </c>
      <c r="BK227" s="170">
        <v>0</v>
      </c>
      <c r="BL227" s="170">
        <v>0</v>
      </c>
      <c r="BM227" s="170">
        <v>0</v>
      </c>
      <c r="BN227" s="170">
        <v>0</v>
      </c>
      <c r="BO227" s="170">
        <v>0</v>
      </c>
      <c r="BP227" s="126"/>
      <c r="BQ227" s="180">
        <f t="shared" si="6"/>
        <v>82427.754451520057</v>
      </c>
    </row>
    <row r="228" spans="1:69">
      <c r="A228" s="169" t="s">
        <v>99</v>
      </c>
      <c r="B228" s="169" t="s">
        <v>25</v>
      </c>
      <c r="C228" s="169" t="s">
        <v>26</v>
      </c>
      <c r="D228" s="170">
        <v>1</v>
      </c>
      <c r="E228" s="169">
        <v>2036</v>
      </c>
      <c r="F228" s="171">
        <v>0</v>
      </c>
      <c r="G228" s="170">
        <v>0</v>
      </c>
      <c r="H228" s="170">
        <v>0</v>
      </c>
      <c r="I228" s="170">
        <v>0</v>
      </c>
      <c r="J228" s="170">
        <v>0</v>
      </c>
      <c r="K228" s="170">
        <v>25118.383564088901</v>
      </c>
      <c r="L228" s="170">
        <v>0</v>
      </c>
      <c r="M228" s="170">
        <v>0</v>
      </c>
      <c r="N228" s="170">
        <v>0</v>
      </c>
      <c r="O228" s="170">
        <v>0</v>
      </c>
      <c r="P228" s="170">
        <v>0</v>
      </c>
      <c r="Q228" s="170">
        <v>0</v>
      </c>
      <c r="R228" s="170">
        <v>0</v>
      </c>
      <c r="S228" s="170">
        <v>0</v>
      </c>
      <c r="T228" s="170">
        <v>0</v>
      </c>
      <c r="U228" s="170">
        <v>41206.5202908387</v>
      </c>
      <c r="V228" s="170">
        <v>0</v>
      </c>
      <c r="W228" s="170">
        <v>899.00949119418203</v>
      </c>
      <c r="X228" s="170">
        <v>0</v>
      </c>
      <c r="Y228" s="170">
        <v>939.67814711801805</v>
      </c>
      <c r="Z228" s="170">
        <v>0</v>
      </c>
      <c r="AA228" s="170">
        <v>0</v>
      </c>
      <c r="AB228" s="170">
        <v>0</v>
      </c>
      <c r="AC228" s="170">
        <v>0</v>
      </c>
      <c r="AD228" s="170">
        <v>0</v>
      </c>
      <c r="AE228" s="170">
        <v>7019.94183324408</v>
      </c>
      <c r="AF228" s="170">
        <v>7244.2211250392302</v>
      </c>
      <c r="AG228" s="170">
        <v>0</v>
      </c>
      <c r="AH228" s="170">
        <v>0</v>
      </c>
      <c r="AI228" s="170">
        <v>0</v>
      </c>
      <c r="AJ228" s="170">
        <v>0</v>
      </c>
      <c r="AK228" s="170">
        <v>0</v>
      </c>
      <c r="AL228" s="170">
        <v>0</v>
      </c>
      <c r="AM228" s="170">
        <v>0</v>
      </c>
      <c r="AN228" s="170">
        <v>0</v>
      </c>
      <c r="AO228" s="170">
        <v>0</v>
      </c>
      <c r="AP228" s="170">
        <v>0</v>
      </c>
      <c r="AQ228" s="170">
        <v>0</v>
      </c>
      <c r="AR228" s="170">
        <v>0</v>
      </c>
      <c r="AS228" s="170">
        <v>0</v>
      </c>
      <c r="AT228" s="170">
        <v>0</v>
      </c>
      <c r="AU228" s="170">
        <v>0</v>
      </c>
      <c r="AV228" s="170">
        <v>0</v>
      </c>
      <c r="AW228" s="170">
        <v>0</v>
      </c>
      <c r="AX228" s="170">
        <v>0</v>
      </c>
      <c r="AY228" s="170">
        <v>0</v>
      </c>
      <c r="AZ228" s="170">
        <v>0</v>
      </c>
      <c r="BA228" s="170">
        <v>0</v>
      </c>
      <c r="BB228" s="170">
        <v>0</v>
      </c>
      <c r="BC228" s="170">
        <v>0</v>
      </c>
      <c r="BD228" s="170">
        <v>0</v>
      </c>
      <c r="BE228" s="170">
        <v>0</v>
      </c>
      <c r="BF228" s="170">
        <v>0</v>
      </c>
      <c r="BG228" s="170">
        <v>0</v>
      </c>
      <c r="BH228" s="170">
        <v>0</v>
      </c>
      <c r="BI228" s="170">
        <v>0</v>
      </c>
      <c r="BJ228" s="170">
        <v>0</v>
      </c>
      <c r="BK228" s="170">
        <v>0</v>
      </c>
      <c r="BL228" s="170">
        <v>0</v>
      </c>
      <c r="BM228" s="170">
        <v>0</v>
      </c>
      <c r="BN228" s="170">
        <v>0</v>
      </c>
      <c r="BO228" s="170">
        <v>0</v>
      </c>
      <c r="BP228" s="126"/>
      <c r="BQ228" s="180">
        <f t="shared" si="6"/>
        <v>82427.754451523113</v>
      </c>
    </row>
    <row r="229" spans="1:69">
      <c r="A229" s="169" t="s">
        <v>99</v>
      </c>
      <c r="B229" s="169" t="s">
        <v>25</v>
      </c>
      <c r="C229" s="169" t="s">
        <v>26</v>
      </c>
      <c r="D229" s="170">
        <v>1</v>
      </c>
      <c r="E229" s="169">
        <v>2037</v>
      </c>
      <c r="F229" s="171">
        <v>0</v>
      </c>
      <c r="G229" s="170">
        <v>0</v>
      </c>
      <c r="H229" s="170">
        <v>0</v>
      </c>
      <c r="I229" s="170">
        <v>0</v>
      </c>
      <c r="J229" s="170">
        <v>0</v>
      </c>
      <c r="K229" s="170">
        <v>25118.383564088101</v>
      </c>
      <c r="L229" s="170">
        <v>0</v>
      </c>
      <c r="M229" s="170">
        <v>0</v>
      </c>
      <c r="N229" s="170">
        <v>0</v>
      </c>
      <c r="O229" s="170">
        <v>0</v>
      </c>
      <c r="P229" s="170">
        <v>0</v>
      </c>
      <c r="Q229" s="170">
        <v>0</v>
      </c>
      <c r="R229" s="170">
        <v>0</v>
      </c>
      <c r="S229" s="170">
        <v>0</v>
      </c>
      <c r="T229" s="170">
        <v>0</v>
      </c>
      <c r="U229" s="170">
        <v>41206.520290840803</v>
      </c>
      <c r="V229" s="170">
        <v>0</v>
      </c>
      <c r="W229" s="170">
        <v>899.00949119350298</v>
      </c>
      <c r="X229" s="170">
        <v>0</v>
      </c>
      <c r="Y229" s="170">
        <v>939.67814711594201</v>
      </c>
      <c r="Z229" s="170">
        <v>0</v>
      </c>
      <c r="AA229" s="170">
        <v>0</v>
      </c>
      <c r="AB229" s="170">
        <v>0</v>
      </c>
      <c r="AC229" s="170">
        <v>0</v>
      </c>
      <c r="AD229" s="170">
        <v>0</v>
      </c>
      <c r="AE229" s="170">
        <v>7019.9418332428004</v>
      </c>
      <c r="AF229" s="170">
        <v>7244.2211250389</v>
      </c>
      <c r="AG229" s="170">
        <v>0</v>
      </c>
      <c r="AH229" s="170">
        <v>0</v>
      </c>
      <c r="AI229" s="170">
        <v>0</v>
      </c>
      <c r="AJ229" s="170">
        <v>0</v>
      </c>
      <c r="AK229" s="170">
        <v>0</v>
      </c>
      <c r="AL229" s="170">
        <v>0</v>
      </c>
      <c r="AM229" s="170">
        <v>0</v>
      </c>
      <c r="AN229" s="170">
        <v>0</v>
      </c>
      <c r="AO229" s="170">
        <v>0</v>
      </c>
      <c r="AP229" s="170">
        <v>0</v>
      </c>
      <c r="AQ229" s="170">
        <v>0</v>
      </c>
      <c r="AR229" s="170">
        <v>0</v>
      </c>
      <c r="AS229" s="170">
        <v>0</v>
      </c>
      <c r="AT229" s="170">
        <v>0</v>
      </c>
      <c r="AU229" s="170">
        <v>0</v>
      </c>
      <c r="AV229" s="170">
        <v>0</v>
      </c>
      <c r="AW229" s="170">
        <v>0</v>
      </c>
      <c r="AX229" s="170">
        <v>0</v>
      </c>
      <c r="AY229" s="170">
        <v>0</v>
      </c>
      <c r="AZ229" s="170">
        <v>0</v>
      </c>
      <c r="BA229" s="170">
        <v>0</v>
      </c>
      <c r="BB229" s="170">
        <v>0</v>
      </c>
      <c r="BC229" s="170">
        <v>0</v>
      </c>
      <c r="BD229" s="170">
        <v>0</v>
      </c>
      <c r="BE229" s="170">
        <v>0</v>
      </c>
      <c r="BF229" s="170">
        <v>0</v>
      </c>
      <c r="BG229" s="170">
        <v>0</v>
      </c>
      <c r="BH229" s="170">
        <v>0</v>
      </c>
      <c r="BI229" s="170">
        <v>0</v>
      </c>
      <c r="BJ229" s="170">
        <v>0</v>
      </c>
      <c r="BK229" s="170">
        <v>0</v>
      </c>
      <c r="BL229" s="170">
        <v>0</v>
      </c>
      <c r="BM229" s="170">
        <v>0</v>
      </c>
      <c r="BN229" s="170">
        <v>0</v>
      </c>
      <c r="BO229" s="170">
        <v>0</v>
      </c>
      <c r="BP229" s="126"/>
      <c r="BQ229" s="180">
        <f t="shared" si="6"/>
        <v>82427.754451520057</v>
      </c>
    </row>
    <row r="230" spans="1:69">
      <c r="A230" s="169" t="s">
        <v>99</v>
      </c>
      <c r="B230" s="169" t="s">
        <v>25</v>
      </c>
      <c r="C230" s="169" t="s">
        <v>26</v>
      </c>
      <c r="D230" s="170">
        <v>1</v>
      </c>
      <c r="E230" s="169">
        <v>2038</v>
      </c>
      <c r="F230" s="171">
        <v>0</v>
      </c>
      <c r="G230" s="170">
        <v>0</v>
      </c>
      <c r="H230" s="170">
        <v>0</v>
      </c>
      <c r="I230" s="170">
        <v>0</v>
      </c>
      <c r="J230" s="170">
        <v>0</v>
      </c>
      <c r="K230" s="170">
        <v>25118.383564088101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41206.520290840803</v>
      </c>
      <c r="V230" s="170">
        <v>0</v>
      </c>
      <c r="W230" s="170">
        <v>899.00949119350298</v>
      </c>
      <c r="X230" s="170">
        <v>0</v>
      </c>
      <c r="Y230" s="170">
        <v>939.67814711594201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7019.9418332428004</v>
      </c>
      <c r="AF230" s="170">
        <v>7244.2211250389</v>
      </c>
      <c r="AG230" s="170">
        <v>0</v>
      </c>
      <c r="AH230" s="170">
        <v>0</v>
      </c>
      <c r="AI230" s="170">
        <v>0</v>
      </c>
      <c r="AJ230" s="170">
        <v>0</v>
      </c>
      <c r="AK230" s="170">
        <v>0</v>
      </c>
      <c r="AL230" s="170">
        <v>0</v>
      </c>
      <c r="AM230" s="170">
        <v>0</v>
      </c>
      <c r="AN230" s="170">
        <v>146.44536825865001</v>
      </c>
      <c r="AO230" s="170">
        <v>0</v>
      </c>
      <c r="AP230" s="170">
        <v>0</v>
      </c>
      <c r="AQ230" s="170">
        <v>0</v>
      </c>
      <c r="AR230" s="170">
        <v>0</v>
      </c>
      <c r="AS230" s="170">
        <v>0</v>
      </c>
      <c r="AT230" s="170">
        <v>0</v>
      </c>
      <c r="AU230" s="170">
        <v>0</v>
      </c>
      <c r="AV230" s="170">
        <v>0</v>
      </c>
      <c r="AW230" s="170">
        <v>0</v>
      </c>
      <c r="AX230" s="170">
        <v>0</v>
      </c>
      <c r="AY230" s="170">
        <v>0</v>
      </c>
      <c r="AZ230" s="170">
        <v>0</v>
      </c>
      <c r="BA230" s="170">
        <v>0</v>
      </c>
      <c r="BB230" s="170">
        <v>0</v>
      </c>
      <c r="BC230" s="170">
        <v>0</v>
      </c>
      <c r="BD230" s="170">
        <v>0</v>
      </c>
      <c r="BE230" s="170">
        <v>0</v>
      </c>
      <c r="BF230" s="170">
        <v>0</v>
      </c>
      <c r="BG230" s="170">
        <v>0</v>
      </c>
      <c r="BH230" s="170">
        <v>0</v>
      </c>
      <c r="BI230" s="170">
        <v>0</v>
      </c>
      <c r="BJ230" s="170">
        <v>0</v>
      </c>
      <c r="BK230" s="170">
        <v>0</v>
      </c>
      <c r="BL230" s="170">
        <v>0</v>
      </c>
      <c r="BM230" s="170">
        <v>0</v>
      </c>
      <c r="BN230" s="170">
        <v>0</v>
      </c>
      <c r="BO230" s="170">
        <v>0</v>
      </c>
      <c r="BP230" s="126"/>
      <c r="BQ230" s="180">
        <f t="shared" si="6"/>
        <v>82574.199819778703</v>
      </c>
    </row>
    <row r="231" spans="1:69">
      <c r="A231" s="169" t="s">
        <v>99</v>
      </c>
      <c r="B231" s="169" t="s">
        <v>25</v>
      </c>
      <c r="C231" s="169" t="s">
        <v>26</v>
      </c>
      <c r="D231" s="170">
        <v>1</v>
      </c>
      <c r="E231" s="169">
        <v>2039</v>
      </c>
      <c r="F231" s="171">
        <v>0</v>
      </c>
      <c r="G231" s="170">
        <v>0</v>
      </c>
      <c r="H231" s="170">
        <v>0</v>
      </c>
      <c r="I231" s="170">
        <v>0</v>
      </c>
      <c r="J231" s="170">
        <v>0</v>
      </c>
      <c r="K231" s="170">
        <v>25118.383564088101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41206.520290840803</v>
      </c>
      <c r="V231" s="170">
        <v>0</v>
      </c>
      <c r="W231" s="170">
        <v>899.00949119350298</v>
      </c>
      <c r="X231" s="170">
        <v>992.23474084834697</v>
      </c>
      <c r="Y231" s="170">
        <v>939.67814711594201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7019.9418332428004</v>
      </c>
      <c r="AF231" s="170">
        <v>7244.2211250389</v>
      </c>
      <c r="AG231" s="170">
        <v>0</v>
      </c>
      <c r="AH231" s="170">
        <v>0</v>
      </c>
      <c r="AI231" s="170">
        <v>0</v>
      </c>
      <c r="AJ231" s="170">
        <v>0</v>
      </c>
      <c r="AK231" s="170">
        <v>0</v>
      </c>
      <c r="AL231" s="170">
        <v>0</v>
      </c>
      <c r="AM231" s="170">
        <v>0</v>
      </c>
      <c r="AN231" s="170">
        <v>0</v>
      </c>
      <c r="AO231" s="170">
        <v>0</v>
      </c>
      <c r="AP231" s="170">
        <v>0</v>
      </c>
      <c r="AQ231" s="170">
        <v>0</v>
      </c>
      <c r="AR231" s="170">
        <v>0</v>
      </c>
      <c r="AS231" s="170">
        <v>0</v>
      </c>
      <c r="AT231" s="170">
        <v>0</v>
      </c>
      <c r="AU231" s="170">
        <v>0</v>
      </c>
      <c r="AV231" s="170">
        <v>0</v>
      </c>
      <c r="AW231" s="170">
        <v>0</v>
      </c>
      <c r="AX231" s="170">
        <v>0</v>
      </c>
      <c r="AY231" s="170">
        <v>0</v>
      </c>
      <c r="AZ231" s="170">
        <v>0</v>
      </c>
      <c r="BA231" s="170">
        <v>0</v>
      </c>
      <c r="BB231" s="170">
        <v>0</v>
      </c>
      <c r="BC231" s="170">
        <v>0</v>
      </c>
      <c r="BD231" s="170">
        <v>0</v>
      </c>
      <c r="BE231" s="170">
        <v>0</v>
      </c>
      <c r="BF231" s="170">
        <v>0</v>
      </c>
      <c r="BG231" s="170">
        <v>0</v>
      </c>
      <c r="BH231" s="170">
        <v>0</v>
      </c>
      <c r="BI231" s="170">
        <v>0</v>
      </c>
      <c r="BJ231" s="170">
        <v>0</v>
      </c>
      <c r="BK231" s="170">
        <v>0</v>
      </c>
      <c r="BL231" s="170">
        <v>0</v>
      </c>
      <c r="BM231" s="170">
        <v>0</v>
      </c>
      <c r="BN231" s="170">
        <v>0</v>
      </c>
      <c r="BO231" s="170">
        <v>0</v>
      </c>
      <c r="BP231" s="126"/>
      <c r="BQ231" s="180">
        <f t="shared" si="6"/>
        <v>83419.989192368404</v>
      </c>
    </row>
    <row r="232" spans="1:69">
      <c r="A232" s="169" t="s">
        <v>99</v>
      </c>
      <c r="B232" s="169" t="s">
        <v>25</v>
      </c>
      <c r="C232" s="169" t="s">
        <v>26</v>
      </c>
      <c r="D232" s="170">
        <v>1</v>
      </c>
      <c r="E232" s="169">
        <v>2040</v>
      </c>
      <c r="F232" s="171">
        <v>0</v>
      </c>
      <c r="G232" s="170">
        <v>0</v>
      </c>
      <c r="H232" s="170">
        <v>0</v>
      </c>
      <c r="I232" s="170">
        <v>0</v>
      </c>
      <c r="J232" s="170">
        <v>0</v>
      </c>
      <c r="K232" s="170">
        <v>25118.383564088901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41206.5202908387</v>
      </c>
      <c r="V232" s="170">
        <v>0</v>
      </c>
      <c r="W232" s="170">
        <v>899.00949119418203</v>
      </c>
      <c r="X232" s="170">
        <v>992.23474084859799</v>
      </c>
      <c r="Y232" s="170">
        <v>939.67814711801805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7019.94183324408</v>
      </c>
      <c r="AF232" s="170">
        <v>7244.2211250392302</v>
      </c>
      <c r="AG232" s="170">
        <v>0</v>
      </c>
      <c r="AH232" s="170">
        <v>0</v>
      </c>
      <c r="AI232" s="170">
        <v>0</v>
      </c>
      <c r="AJ232" s="170">
        <v>0</v>
      </c>
      <c r="AK232" s="170">
        <v>0</v>
      </c>
      <c r="AL232" s="170">
        <v>0</v>
      </c>
      <c r="AM232" s="170">
        <v>0</v>
      </c>
      <c r="AN232" s="170">
        <v>0</v>
      </c>
      <c r="AO232" s="170">
        <v>0</v>
      </c>
      <c r="AP232" s="170">
        <v>0</v>
      </c>
      <c r="AQ232" s="170">
        <v>0</v>
      </c>
      <c r="AR232" s="170">
        <v>0</v>
      </c>
      <c r="AS232" s="170">
        <v>0</v>
      </c>
      <c r="AT232" s="170">
        <v>0</v>
      </c>
      <c r="AU232" s="170">
        <v>0</v>
      </c>
      <c r="AV232" s="170">
        <v>0</v>
      </c>
      <c r="AW232" s="170">
        <v>0</v>
      </c>
      <c r="AX232" s="170">
        <v>0</v>
      </c>
      <c r="AY232" s="170">
        <v>0</v>
      </c>
      <c r="AZ232" s="170">
        <v>0</v>
      </c>
      <c r="BA232" s="170">
        <v>0</v>
      </c>
      <c r="BB232" s="170">
        <v>0</v>
      </c>
      <c r="BC232" s="170">
        <v>0</v>
      </c>
      <c r="BD232" s="170">
        <v>0</v>
      </c>
      <c r="BE232" s="170">
        <v>0</v>
      </c>
      <c r="BF232" s="170">
        <v>0</v>
      </c>
      <c r="BG232" s="170">
        <v>0</v>
      </c>
      <c r="BH232" s="170">
        <v>0</v>
      </c>
      <c r="BI232" s="170">
        <v>0</v>
      </c>
      <c r="BJ232" s="170">
        <v>0</v>
      </c>
      <c r="BK232" s="170">
        <v>0</v>
      </c>
      <c r="BL232" s="170">
        <v>0</v>
      </c>
      <c r="BM232" s="170">
        <v>0</v>
      </c>
      <c r="BN232" s="170">
        <v>0</v>
      </c>
      <c r="BO232" s="170">
        <v>0</v>
      </c>
      <c r="BP232" s="126"/>
      <c r="BQ232" s="180">
        <f t="shared" si="6"/>
        <v>83419.989192371708</v>
      </c>
    </row>
    <row r="233" spans="1:69">
      <c r="A233" s="169" t="s">
        <v>99</v>
      </c>
      <c r="B233" s="169" t="s">
        <v>25</v>
      </c>
      <c r="C233" s="169" t="s">
        <v>26</v>
      </c>
      <c r="D233" s="170">
        <v>1</v>
      </c>
      <c r="E233" s="169">
        <v>2041</v>
      </c>
      <c r="F233" s="171">
        <v>0</v>
      </c>
      <c r="G233" s="170">
        <v>0</v>
      </c>
      <c r="H233" s="170">
        <v>0</v>
      </c>
      <c r="I233" s="170">
        <v>0</v>
      </c>
      <c r="J233" s="170">
        <v>0</v>
      </c>
      <c r="K233" s="170">
        <v>25118.383564088101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41206.520290840803</v>
      </c>
      <c r="V233" s="170">
        <v>0</v>
      </c>
      <c r="W233" s="170">
        <v>899.00949119350298</v>
      </c>
      <c r="X233" s="170">
        <v>992.23474084834697</v>
      </c>
      <c r="Y233" s="170">
        <v>939.67814711594201</v>
      </c>
      <c r="Z233" s="170">
        <v>0</v>
      </c>
      <c r="AA233" s="170">
        <v>0</v>
      </c>
      <c r="AB233" s="170">
        <v>0</v>
      </c>
      <c r="AC233" s="170">
        <v>544.23351707050097</v>
      </c>
      <c r="AD233" s="170">
        <v>0</v>
      </c>
      <c r="AE233" s="170">
        <v>7019.9418332428004</v>
      </c>
      <c r="AF233" s="170">
        <v>7244.2211250389</v>
      </c>
      <c r="AG233" s="170">
        <v>0</v>
      </c>
      <c r="AH233" s="170">
        <v>0</v>
      </c>
      <c r="AI233" s="170">
        <v>0</v>
      </c>
      <c r="AJ233" s="170">
        <v>0</v>
      </c>
      <c r="AK233" s="170">
        <v>0</v>
      </c>
      <c r="AL233" s="170">
        <v>0</v>
      </c>
      <c r="AM233" s="170">
        <v>0</v>
      </c>
      <c r="AN233" s="170">
        <v>0</v>
      </c>
      <c r="AO233" s="170">
        <v>0</v>
      </c>
      <c r="AP233" s="170">
        <v>0</v>
      </c>
      <c r="AQ233" s="170">
        <v>0</v>
      </c>
      <c r="AR233" s="170">
        <v>0</v>
      </c>
      <c r="AS233" s="170">
        <v>0</v>
      </c>
      <c r="AT233" s="170">
        <v>0</v>
      </c>
      <c r="AU233" s="170">
        <v>0</v>
      </c>
      <c r="AV233" s="170">
        <v>0</v>
      </c>
      <c r="AW233" s="170">
        <v>0</v>
      </c>
      <c r="AX233" s="170">
        <v>0</v>
      </c>
      <c r="AY233" s="170">
        <v>0</v>
      </c>
      <c r="AZ233" s="170">
        <v>0</v>
      </c>
      <c r="BA233" s="170">
        <v>0</v>
      </c>
      <c r="BB233" s="170">
        <v>0</v>
      </c>
      <c r="BC233" s="170">
        <v>0</v>
      </c>
      <c r="BD233" s="170">
        <v>0</v>
      </c>
      <c r="BE233" s="170">
        <v>0</v>
      </c>
      <c r="BF233" s="170">
        <v>0</v>
      </c>
      <c r="BG233" s="170">
        <v>0</v>
      </c>
      <c r="BH233" s="170">
        <v>0</v>
      </c>
      <c r="BI233" s="170">
        <v>0</v>
      </c>
      <c r="BJ233" s="170">
        <v>0</v>
      </c>
      <c r="BK233" s="170">
        <v>0</v>
      </c>
      <c r="BL233" s="170">
        <v>0</v>
      </c>
      <c r="BM233" s="170">
        <v>0</v>
      </c>
      <c r="BN233" s="170">
        <v>0</v>
      </c>
      <c r="BO233" s="170">
        <v>0</v>
      </c>
      <c r="BP233" s="126"/>
      <c r="BQ233" s="180">
        <f t="shared" si="6"/>
        <v>83964.222709438909</v>
      </c>
    </row>
    <row r="234" spans="1:69">
      <c r="A234" s="169" t="s">
        <v>99</v>
      </c>
      <c r="B234" s="169" t="s">
        <v>25</v>
      </c>
      <c r="C234" s="169" t="s">
        <v>26</v>
      </c>
      <c r="D234" s="170">
        <v>1</v>
      </c>
      <c r="E234" s="169">
        <v>2042</v>
      </c>
      <c r="F234" s="171">
        <v>0</v>
      </c>
      <c r="G234" s="170">
        <v>0</v>
      </c>
      <c r="H234" s="170">
        <v>0</v>
      </c>
      <c r="I234" s="170">
        <v>0</v>
      </c>
      <c r="J234" s="170">
        <v>0</v>
      </c>
      <c r="K234" s="170">
        <v>25118.383564088101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41206.520290840803</v>
      </c>
      <c r="V234" s="170">
        <v>0</v>
      </c>
      <c r="W234" s="170">
        <v>899.00949119350298</v>
      </c>
      <c r="X234" s="170">
        <v>992.23474084834697</v>
      </c>
      <c r="Y234" s="170">
        <v>939.67814711594201</v>
      </c>
      <c r="Z234" s="170">
        <v>0</v>
      </c>
      <c r="AA234" s="170">
        <v>0</v>
      </c>
      <c r="AB234" s="170">
        <v>0</v>
      </c>
      <c r="AC234" s="170">
        <v>544.23351707050097</v>
      </c>
      <c r="AD234" s="170">
        <v>0</v>
      </c>
      <c r="AE234" s="170">
        <v>7019.9418332428004</v>
      </c>
      <c r="AF234" s="170">
        <v>7244.2211250389</v>
      </c>
      <c r="AG234" s="170">
        <v>0</v>
      </c>
      <c r="AH234" s="170">
        <v>0</v>
      </c>
      <c r="AI234" s="170">
        <v>0</v>
      </c>
      <c r="AJ234" s="170">
        <v>0</v>
      </c>
      <c r="AK234" s="170">
        <v>0</v>
      </c>
      <c r="AL234" s="170">
        <v>0</v>
      </c>
      <c r="AM234" s="170">
        <v>0</v>
      </c>
      <c r="AN234" s="170">
        <v>0</v>
      </c>
      <c r="AO234" s="170">
        <v>0</v>
      </c>
      <c r="AP234" s="170">
        <v>0</v>
      </c>
      <c r="AQ234" s="170">
        <v>0</v>
      </c>
      <c r="AR234" s="170">
        <v>0</v>
      </c>
      <c r="AS234" s="170">
        <v>0</v>
      </c>
      <c r="AT234" s="170">
        <v>0</v>
      </c>
      <c r="AU234" s="170">
        <v>0</v>
      </c>
      <c r="AV234" s="170">
        <v>0</v>
      </c>
      <c r="AW234" s="170">
        <v>0</v>
      </c>
      <c r="AX234" s="170">
        <v>0</v>
      </c>
      <c r="AY234" s="170">
        <v>0</v>
      </c>
      <c r="AZ234" s="170">
        <v>0</v>
      </c>
      <c r="BA234" s="170">
        <v>0</v>
      </c>
      <c r="BB234" s="170">
        <v>0</v>
      </c>
      <c r="BC234" s="170">
        <v>0</v>
      </c>
      <c r="BD234" s="170">
        <v>0</v>
      </c>
      <c r="BE234" s="170">
        <v>0</v>
      </c>
      <c r="BF234" s="170">
        <v>0</v>
      </c>
      <c r="BG234" s="170">
        <v>0</v>
      </c>
      <c r="BH234" s="170">
        <v>0</v>
      </c>
      <c r="BI234" s="170">
        <v>0</v>
      </c>
      <c r="BJ234" s="170">
        <v>0</v>
      </c>
      <c r="BK234" s="170">
        <v>0</v>
      </c>
      <c r="BL234" s="170">
        <v>0</v>
      </c>
      <c r="BM234" s="170">
        <v>0</v>
      </c>
      <c r="BN234" s="170">
        <v>0</v>
      </c>
      <c r="BO234" s="170">
        <v>0</v>
      </c>
      <c r="BP234" s="126"/>
      <c r="BQ234" s="180">
        <f t="shared" si="6"/>
        <v>83964.222709438909</v>
      </c>
    </row>
    <row r="235" spans="1:69">
      <c r="A235" s="169" t="s">
        <v>99</v>
      </c>
      <c r="B235" s="169" t="s">
        <v>25</v>
      </c>
      <c r="C235" s="169" t="s">
        <v>26</v>
      </c>
      <c r="D235" s="170">
        <v>1</v>
      </c>
      <c r="E235" s="169">
        <v>2043</v>
      </c>
      <c r="F235" s="171">
        <v>0</v>
      </c>
      <c r="G235" s="170">
        <v>0</v>
      </c>
      <c r="H235" s="170">
        <v>0</v>
      </c>
      <c r="I235" s="170">
        <v>0</v>
      </c>
      <c r="J235" s="170">
        <v>0</v>
      </c>
      <c r="K235" s="170">
        <v>25118.383564088101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41206.520290840803</v>
      </c>
      <c r="V235" s="170">
        <v>0</v>
      </c>
      <c r="W235" s="170">
        <v>899.00949119350298</v>
      </c>
      <c r="X235" s="170">
        <v>992.23474084834697</v>
      </c>
      <c r="Y235" s="170">
        <v>939.67814711594201</v>
      </c>
      <c r="Z235" s="170">
        <v>0</v>
      </c>
      <c r="AA235" s="170">
        <v>0</v>
      </c>
      <c r="AB235" s="170">
        <v>0</v>
      </c>
      <c r="AC235" s="170">
        <v>544.23351707050097</v>
      </c>
      <c r="AD235" s="170">
        <v>0</v>
      </c>
      <c r="AE235" s="170">
        <v>7019.9418332428004</v>
      </c>
      <c r="AF235" s="170">
        <v>7244.2211250389</v>
      </c>
      <c r="AG235" s="170">
        <v>0</v>
      </c>
      <c r="AH235" s="170">
        <v>0</v>
      </c>
      <c r="AI235" s="170">
        <v>0</v>
      </c>
      <c r="AJ235" s="170">
        <v>0</v>
      </c>
      <c r="AK235" s="170">
        <v>0</v>
      </c>
      <c r="AL235" s="170">
        <v>0</v>
      </c>
      <c r="AM235" s="170">
        <v>0</v>
      </c>
      <c r="AN235" s="170">
        <v>0</v>
      </c>
      <c r="AO235" s="170">
        <v>0</v>
      </c>
      <c r="AP235" s="170">
        <v>0</v>
      </c>
      <c r="AQ235" s="170">
        <v>0</v>
      </c>
      <c r="AR235" s="170">
        <v>0</v>
      </c>
      <c r="AS235" s="170">
        <v>0</v>
      </c>
      <c r="AT235" s="170">
        <v>0</v>
      </c>
      <c r="AU235" s="170">
        <v>0</v>
      </c>
      <c r="AV235" s="170">
        <v>0</v>
      </c>
      <c r="AW235" s="170">
        <v>0</v>
      </c>
      <c r="AX235" s="170">
        <v>0</v>
      </c>
      <c r="AY235" s="170">
        <v>0</v>
      </c>
      <c r="AZ235" s="170">
        <v>0</v>
      </c>
      <c r="BA235" s="170">
        <v>0</v>
      </c>
      <c r="BB235" s="170">
        <v>0</v>
      </c>
      <c r="BC235" s="170">
        <v>0</v>
      </c>
      <c r="BD235" s="170">
        <v>0</v>
      </c>
      <c r="BE235" s="170">
        <v>0</v>
      </c>
      <c r="BF235" s="170">
        <v>0</v>
      </c>
      <c r="BG235" s="170">
        <v>0</v>
      </c>
      <c r="BH235" s="170">
        <v>0</v>
      </c>
      <c r="BI235" s="170">
        <v>0</v>
      </c>
      <c r="BJ235" s="170">
        <v>0</v>
      </c>
      <c r="BK235" s="170">
        <v>0</v>
      </c>
      <c r="BL235" s="170">
        <v>0</v>
      </c>
      <c r="BM235" s="170">
        <v>0</v>
      </c>
      <c r="BN235" s="170">
        <v>0</v>
      </c>
      <c r="BO235" s="170">
        <v>0</v>
      </c>
      <c r="BP235" s="126"/>
      <c r="BQ235" s="180">
        <f t="shared" si="6"/>
        <v>83964.222709438909</v>
      </c>
    </row>
    <row r="236" spans="1:69">
      <c r="A236" s="169" t="s">
        <v>99</v>
      </c>
      <c r="B236" s="169" t="s">
        <v>25</v>
      </c>
      <c r="C236" s="169" t="s">
        <v>26</v>
      </c>
      <c r="D236" s="170">
        <v>1</v>
      </c>
      <c r="E236" s="169">
        <v>2044</v>
      </c>
      <c r="F236" s="171">
        <v>0</v>
      </c>
      <c r="G236" s="170">
        <v>0</v>
      </c>
      <c r="H236" s="170">
        <v>0</v>
      </c>
      <c r="I236" s="170">
        <v>0</v>
      </c>
      <c r="J236" s="170">
        <v>0</v>
      </c>
      <c r="K236" s="170">
        <v>25118.383564088901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41206.5202908387</v>
      </c>
      <c r="V236" s="170">
        <v>0</v>
      </c>
      <c r="W236" s="170">
        <v>899.00949119418203</v>
      </c>
      <c r="X236" s="170">
        <v>992.23474084859799</v>
      </c>
      <c r="Y236" s="170">
        <v>939.67814711801805</v>
      </c>
      <c r="Z236" s="170">
        <v>0</v>
      </c>
      <c r="AA236" s="170">
        <v>0</v>
      </c>
      <c r="AB236" s="170">
        <v>0</v>
      </c>
      <c r="AC236" s="170">
        <v>544.23351707160396</v>
      </c>
      <c r="AD236" s="170">
        <v>0</v>
      </c>
      <c r="AE236" s="170">
        <v>7019.94183324408</v>
      </c>
      <c r="AF236" s="170">
        <v>7244.2211250392302</v>
      </c>
      <c r="AG236" s="170">
        <v>0</v>
      </c>
      <c r="AH236" s="170">
        <v>0</v>
      </c>
      <c r="AI236" s="170">
        <v>0</v>
      </c>
      <c r="AJ236" s="170">
        <v>0</v>
      </c>
      <c r="AK236" s="170">
        <v>0</v>
      </c>
      <c r="AL236" s="170">
        <v>0</v>
      </c>
      <c r="AM236" s="170">
        <v>0</v>
      </c>
      <c r="AN236" s="170">
        <v>0</v>
      </c>
      <c r="AO236" s="170">
        <v>0</v>
      </c>
      <c r="AP236" s="170">
        <v>0</v>
      </c>
      <c r="AQ236" s="170">
        <v>0</v>
      </c>
      <c r="AR236" s="170">
        <v>0</v>
      </c>
      <c r="AS236" s="170">
        <v>0</v>
      </c>
      <c r="AT236" s="170">
        <v>0</v>
      </c>
      <c r="AU236" s="170">
        <v>0</v>
      </c>
      <c r="AV236" s="170">
        <v>0</v>
      </c>
      <c r="AW236" s="170">
        <v>0</v>
      </c>
      <c r="AX236" s="170">
        <v>0</v>
      </c>
      <c r="AY236" s="170">
        <v>0</v>
      </c>
      <c r="AZ236" s="170">
        <v>0</v>
      </c>
      <c r="BA236" s="170">
        <v>0</v>
      </c>
      <c r="BB236" s="170">
        <v>0</v>
      </c>
      <c r="BC236" s="170">
        <v>0</v>
      </c>
      <c r="BD236" s="170">
        <v>0</v>
      </c>
      <c r="BE236" s="170">
        <v>0</v>
      </c>
      <c r="BF236" s="170">
        <v>0</v>
      </c>
      <c r="BG236" s="170">
        <v>0</v>
      </c>
      <c r="BH236" s="170">
        <v>0</v>
      </c>
      <c r="BI236" s="170">
        <v>0</v>
      </c>
      <c r="BJ236" s="170">
        <v>0</v>
      </c>
      <c r="BK236" s="170">
        <v>0</v>
      </c>
      <c r="BL236" s="170">
        <v>0</v>
      </c>
      <c r="BM236" s="170">
        <v>0</v>
      </c>
      <c r="BN236" s="170">
        <v>0</v>
      </c>
      <c r="BO236" s="170">
        <v>0</v>
      </c>
      <c r="BP236" s="126"/>
      <c r="BQ236" s="180">
        <f t="shared" si="6"/>
        <v>83964.222709443318</v>
      </c>
    </row>
    <row r="237" spans="1:69">
      <c r="A237" s="169" t="s">
        <v>99</v>
      </c>
      <c r="B237" s="169" t="s">
        <v>25</v>
      </c>
      <c r="C237" s="169" t="s">
        <v>26</v>
      </c>
      <c r="D237" s="170">
        <v>1</v>
      </c>
      <c r="E237" s="169">
        <v>2045</v>
      </c>
      <c r="F237" s="171">
        <v>0</v>
      </c>
      <c r="G237" s="170">
        <v>0</v>
      </c>
      <c r="H237" s="170">
        <v>0</v>
      </c>
      <c r="I237" s="170">
        <v>0</v>
      </c>
      <c r="J237" s="170">
        <v>0</v>
      </c>
      <c r="K237" s="170">
        <v>25118.383564088101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371.632401571652</v>
      </c>
      <c r="T237" s="170">
        <v>0</v>
      </c>
      <c r="U237" s="170">
        <v>41206.520290840803</v>
      </c>
      <c r="V237" s="170">
        <v>0</v>
      </c>
      <c r="W237" s="170">
        <v>899.00949119350298</v>
      </c>
      <c r="X237" s="170">
        <v>992.23474084834697</v>
      </c>
      <c r="Y237" s="170">
        <v>939.67814711594201</v>
      </c>
      <c r="Z237" s="170">
        <v>0</v>
      </c>
      <c r="AA237" s="170">
        <v>0</v>
      </c>
      <c r="AB237" s="170">
        <v>0</v>
      </c>
      <c r="AC237" s="170">
        <v>544.23351707050097</v>
      </c>
      <c r="AD237" s="170">
        <v>0</v>
      </c>
      <c r="AE237" s="170">
        <v>7019.9418332428004</v>
      </c>
      <c r="AF237" s="170">
        <v>7244.2211250389</v>
      </c>
      <c r="AG237" s="170">
        <v>0</v>
      </c>
      <c r="AH237" s="170">
        <v>0</v>
      </c>
      <c r="AI237" s="170">
        <v>0</v>
      </c>
      <c r="AJ237" s="170">
        <v>0</v>
      </c>
      <c r="AK237" s="170">
        <v>0</v>
      </c>
      <c r="AL237" s="170">
        <v>0</v>
      </c>
      <c r="AM237" s="170">
        <v>0</v>
      </c>
      <c r="AN237" s="170">
        <v>0</v>
      </c>
      <c r="AO237" s="170">
        <v>0</v>
      </c>
      <c r="AP237" s="170">
        <v>0</v>
      </c>
      <c r="AQ237" s="170">
        <v>0</v>
      </c>
      <c r="AR237" s="170">
        <v>0</v>
      </c>
      <c r="AS237" s="170">
        <v>0</v>
      </c>
      <c r="AT237" s="170">
        <v>0</v>
      </c>
      <c r="AU237" s="170">
        <v>0</v>
      </c>
      <c r="AV237" s="170">
        <v>0</v>
      </c>
      <c r="AW237" s="170">
        <v>0</v>
      </c>
      <c r="AX237" s="170">
        <v>0</v>
      </c>
      <c r="AY237" s="170">
        <v>0</v>
      </c>
      <c r="AZ237" s="170">
        <v>0</v>
      </c>
      <c r="BA237" s="170">
        <v>0</v>
      </c>
      <c r="BB237" s="170">
        <v>0</v>
      </c>
      <c r="BC237" s="170">
        <v>0</v>
      </c>
      <c r="BD237" s="170">
        <v>0</v>
      </c>
      <c r="BE237" s="170">
        <v>0</v>
      </c>
      <c r="BF237" s="170">
        <v>0</v>
      </c>
      <c r="BG237" s="170">
        <v>0</v>
      </c>
      <c r="BH237" s="170">
        <v>0</v>
      </c>
      <c r="BI237" s="170">
        <v>0</v>
      </c>
      <c r="BJ237" s="170">
        <v>0</v>
      </c>
      <c r="BK237" s="170">
        <v>0</v>
      </c>
      <c r="BL237" s="170">
        <v>0</v>
      </c>
      <c r="BM237" s="170">
        <v>0</v>
      </c>
      <c r="BN237" s="170">
        <v>0</v>
      </c>
      <c r="BO237" s="170">
        <v>0</v>
      </c>
      <c r="BP237" s="126"/>
      <c r="BQ237" s="180">
        <f t="shared" si="6"/>
        <v>84335.855111010547</v>
      </c>
    </row>
    <row r="238" spans="1:69">
      <c r="A238" s="169" t="s">
        <v>99</v>
      </c>
      <c r="B238" s="169" t="s">
        <v>25</v>
      </c>
      <c r="C238" s="169" t="s">
        <v>26</v>
      </c>
      <c r="D238" s="170">
        <v>1</v>
      </c>
      <c r="E238" s="169">
        <v>2046</v>
      </c>
      <c r="F238" s="171">
        <v>0</v>
      </c>
      <c r="G238" s="170">
        <v>0</v>
      </c>
      <c r="H238" s="170">
        <v>0</v>
      </c>
      <c r="I238" s="170">
        <v>0</v>
      </c>
      <c r="J238" s="170">
        <v>0</v>
      </c>
      <c r="K238" s="170">
        <v>25118.383564088101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41206.520290840803</v>
      </c>
      <c r="V238" s="170">
        <v>0</v>
      </c>
      <c r="W238" s="170">
        <v>899.00949119350298</v>
      </c>
      <c r="X238" s="170">
        <v>992.23474084834697</v>
      </c>
      <c r="Y238" s="170">
        <v>939.67814711594201</v>
      </c>
      <c r="Z238" s="170">
        <v>0</v>
      </c>
      <c r="AA238" s="170">
        <v>0</v>
      </c>
      <c r="AB238" s="170">
        <v>0</v>
      </c>
      <c r="AC238" s="170">
        <v>544.23351707050097</v>
      </c>
      <c r="AD238" s="170">
        <v>0</v>
      </c>
      <c r="AE238" s="170">
        <v>7019.9418332428004</v>
      </c>
      <c r="AF238" s="170">
        <v>7244.2211250389</v>
      </c>
      <c r="AG238" s="170">
        <v>0</v>
      </c>
      <c r="AH238" s="170">
        <v>0</v>
      </c>
      <c r="AI238" s="170">
        <v>0</v>
      </c>
      <c r="AJ238" s="170">
        <v>0</v>
      </c>
      <c r="AK238" s="170">
        <v>0</v>
      </c>
      <c r="AL238" s="170">
        <v>0</v>
      </c>
      <c r="AM238" s="170">
        <v>0</v>
      </c>
      <c r="AN238" s="170">
        <v>0</v>
      </c>
      <c r="AO238" s="170">
        <v>0</v>
      </c>
      <c r="AP238" s="170">
        <v>0</v>
      </c>
      <c r="AQ238" s="170">
        <v>0</v>
      </c>
      <c r="AR238" s="170">
        <v>0</v>
      </c>
      <c r="AS238" s="170">
        <v>0</v>
      </c>
      <c r="AT238" s="170">
        <v>0</v>
      </c>
      <c r="AU238" s="170">
        <v>0</v>
      </c>
      <c r="AV238" s="170">
        <v>0</v>
      </c>
      <c r="AW238" s="170">
        <v>0</v>
      </c>
      <c r="AX238" s="170">
        <v>0</v>
      </c>
      <c r="AY238" s="170">
        <v>0</v>
      </c>
      <c r="AZ238" s="170">
        <v>0</v>
      </c>
      <c r="BA238" s="170">
        <v>0</v>
      </c>
      <c r="BB238" s="170">
        <v>0</v>
      </c>
      <c r="BC238" s="170">
        <v>0</v>
      </c>
      <c r="BD238" s="170">
        <v>0</v>
      </c>
      <c r="BE238" s="170">
        <v>0</v>
      </c>
      <c r="BF238" s="170">
        <v>0</v>
      </c>
      <c r="BG238" s="170">
        <v>0</v>
      </c>
      <c r="BH238" s="170">
        <v>0</v>
      </c>
      <c r="BI238" s="170">
        <v>0</v>
      </c>
      <c r="BJ238" s="170">
        <v>0</v>
      </c>
      <c r="BK238" s="170">
        <v>0</v>
      </c>
      <c r="BL238" s="170">
        <v>0</v>
      </c>
      <c r="BM238" s="170">
        <v>0</v>
      </c>
      <c r="BN238" s="170">
        <v>0</v>
      </c>
      <c r="BO238" s="170">
        <v>0</v>
      </c>
      <c r="BP238" s="126"/>
      <c r="BQ238" s="180">
        <f t="shared" si="6"/>
        <v>83964.222709438909</v>
      </c>
    </row>
    <row r="239" spans="1:69">
      <c r="A239" s="169" t="s">
        <v>99</v>
      </c>
      <c r="B239" s="169" t="s">
        <v>25</v>
      </c>
      <c r="C239" s="169" t="s">
        <v>26</v>
      </c>
      <c r="D239" s="170">
        <v>1</v>
      </c>
      <c r="E239" s="169">
        <v>2047</v>
      </c>
      <c r="F239" s="171">
        <v>0</v>
      </c>
      <c r="G239" s="170">
        <v>0</v>
      </c>
      <c r="H239" s="170">
        <v>0</v>
      </c>
      <c r="I239" s="170">
        <v>0</v>
      </c>
      <c r="J239" s="170">
        <v>0</v>
      </c>
      <c r="K239" s="170">
        <v>25118.383564088101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41206.520290840803</v>
      </c>
      <c r="V239" s="170">
        <v>0</v>
      </c>
      <c r="W239" s="170">
        <v>899.00949119350298</v>
      </c>
      <c r="X239" s="170">
        <v>992.23474084834697</v>
      </c>
      <c r="Y239" s="170">
        <v>939.67814711594201</v>
      </c>
      <c r="Z239" s="170">
        <v>0</v>
      </c>
      <c r="AA239" s="170">
        <v>0</v>
      </c>
      <c r="AB239" s="170">
        <v>0</v>
      </c>
      <c r="AC239" s="170">
        <v>544.23351707050097</v>
      </c>
      <c r="AD239" s="170">
        <v>0</v>
      </c>
      <c r="AE239" s="170">
        <v>7019.9418332428004</v>
      </c>
      <c r="AF239" s="170">
        <v>7244.2211250389</v>
      </c>
      <c r="AG239" s="170">
        <v>0</v>
      </c>
      <c r="AH239" s="170">
        <v>0</v>
      </c>
      <c r="AI239" s="170">
        <v>0</v>
      </c>
      <c r="AJ239" s="170">
        <v>0</v>
      </c>
      <c r="AK239" s="170">
        <v>0</v>
      </c>
      <c r="AL239" s="170">
        <v>0</v>
      </c>
      <c r="AM239" s="170">
        <v>0</v>
      </c>
      <c r="AN239" s="170">
        <v>0</v>
      </c>
      <c r="AO239" s="170">
        <v>0</v>
      </c>
      <c r="AP239" s="170">
        <v>0</v>
      </c>
      <c r="AQ239" s="170">
        <v>0</v>
      </c>
      <c r="AR239" s="170">
        <v>0</v>
      </c>
      <c r="AS239" s="170">
        <v>0</v>
      </c>
      <c r="AT239" s="170">
        <v>0</v>
      </c>
      <c r="AU239" s="170">
        <v>0</v>
      </c>
      <c r="AV239" s="170">
        <v>0</v>
      </c>
      <c r="AW239" s="170">
        <v>0</v>
      </c>
      <c r="AX239" s="170">
        <v>0</v>
      </c>
      <c r="AY239" s="170">
        <v>0</v>
      </c>
      <c r="AZ239" s="170">
        <v>0</v>
      </c>
      <c r="BA239" s="170">
        <v>0</v>
      </c>
      <c r="BB239" s="170">
        <v>0</v>
      </c>
      <c r="BC239" s="170">
        <v>0</v>
      </c>
      <c r="BD239" s="170">
        <v>0</v>
      </c>
      <c r="BE239" s="170">
        <v>0</v>
      </c>
      <c r="BF239" s="170">
        <v>0</v>
      </c>
      <c r="BG239" s="170">
        <v>0</v>
      </c>
      <c r="BH239" s="170">
        <v>0</v>
      </c>
      <c r="BI239" s="170">
        <v>0</v>
      </c>
      <c r="BJ239" s="170">
        <v>0</v>
      </c>
      <c r="BK239" s="170">
        <v>0</v>
      </c>
      <c r="BL239" s="170">
        <v>0</v>
      </c>
      <c r="BM239" s="170">
        <v>0</v>
      </c>
      <c r="BN239" s="170">
        <v>0</v>
      </c>
      <c r="BO239" s="170">
        <v>0</v>
      </c>
      <c r="BP239" s="126"/>
      <c r="BQ239" s="180">
        <f t="shared" si="6"/>
        <v>83964.222709438909</v>
      </c>
    </row>
    <row r="240" spans="1:69">
      <c r="A240" s="169" t="s">
        <v>99</v>
      </c>
      <c r="B240" s="169" t="s">
        <v>25</v>
      </c>
      <c r="C240" s="169" t="s">
        <v>26</v>
      </c>
      <c r="D240" s="170">
        <v>1</v>
      </c>
      <c r="E240" s="169">
        <v>2048</v>
      </c>
      <c r="F240" s="171">
        <v>0</v>
      </c>
      <c r="G240" s="170">
        <v>0</v>
      </c>
      <c r="H240" s="170">
        <v>0</v>
      </c>
      <c r="I240" s="170">
        <v>0</v>
      </c>
      <c r="J240" s="170">
        <v>0</v>
      </c>
      <c r="K240" s="170">
        <v>25118.383564088901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41206.5202908387</v>
      </c>
      <c r="V240" s="170">
        <v>0</v>
      </c>
      <c r="W240" s="170">
        <v>899.00949119418203</v>
      </c>
      <c r="X240" s="170">
        <v>992.23474084859799</v>
      </c>
      <c r="Y240" s="170">
        <v>939.67814711801805</v>
      </c>
      <c r="Z240" s="170">
        <v>0</v>
      </c>
      <c r="AA240" s="170">
        <v>0</v>
      </c>
      <c r="AB240" s="170">
        <v>0</v>
      </c>
      <c r="AC240" s="170">
        <v>544.23351707160396</v>
      </c>
      <c r="AD240" s="170">
        <v>0</v>
      </c>
      <c r="AE240" s="170">
        <v>7019.94183324408</v>
      </c>
      <c r="AF240" s="170">
        <v>7244.2211250392302</v>
      </c>
      <c r="AG240" s="170">
        <v>0</v>
      </c>
      <c r="AH240" s="170">
        <v>0</v>
      </c>
      <c r="AI240" s="170">
        <v>0</v>
      </c>
      <c r="AJ240" s="170">
        <v>0</v>
      </c>
      <c r="AK240" s="170">
        <v>0</v>
      </c>
      <c r="AL240" s="170">
        <v>0</v>
      </c>
      <c r="AM240" s="170">
        <v>0</v>
      </c>
      <c r="AN240" s="170">
        <v>0</v>
      </c>
      <c r="AO240" s="170">
        <v>0</v>
      </c>
      <c r="AP240" s="170">
        <v>0</v>
      </c>
      <c r="AQ240" s="170">
        <v>0</v>
      </c>
      <c r="AR240" s="170">
        <v>0</v>
      </c>
      <c r="AS240" s="170">
        <v>0</v>
      </c>
      <c r="AT240" s="170">
        <v>0</v>
      </c>
      <c r="AU240" s="170">
        <v>0</v>
      </c>
      <c r="AV240" s="170">
        <v>0</v>
      </c>
      <c r="AW240" s="170">
        <v>0</v>
      </c>
      <c r="AX240" s="170">
        <v>0</v>
      </c>
      <c r="AY240" s="170">
        <v>0</v>
      </c>
      <c r="AZ240" s="170">
        <v>0</v>
      </c>
      <c r="BA240" s="170">
        <v>0</v>
      </c>
      <c r="BB240" s="170">
        <v>0</v>
      </c>
      <c r="BC240" s="170">
        <v>0</v>
      </c>
      <c r="BD240" s="170">
        <v>0</v>
      </c>
      <c r="BE240" s="170">
        <v>0</v>
      </c>
      <c r="BF240" s="170">
        <v>0</v>
      </c>
      <c r="BG240" s="170">
        <v>0</v>
      </c>
      <c r="BH240" s="170">
        <v>0</v>
      </c>
      <c r="BI240" s="170">
        <v>0</v>
      </c>
      <c r="BJ240" s="170">
        <v>0</v>
      </c>
      <c r="BK240" s="170">
        <v>0</v>
      </c>
      <c r="BL240" s="170">
        <v>0</v>
      </c>
      <c r="BM240" s="170">
        <v>0</v>
      </c>
      <c r="BN240" s="170">
        <v>0</v>
      </c>
      <c r="BO240" s="170">
        <v>0</v>
      </c>
      <c r="BP240" s="126"/>
      <c r="BQ240" s="180">
        <f t="shared" si="6"/>
        <v>83964.222709443318</v>
      </c>
    </row>
    <row r="241" spans="1:69">
      <c r="A241" s="169" t="s">
        <v>99</v>
      </c>
      <c r="B241" s="169" t="s">
        <v>25</v>
      </c>
      <c r="C241" s="169" t="s">
        <v>26</v>
      </c>
      <c r="D241" s="170">
        <v>1</v>
      </c>
      <c r="E241" s="169">
        <v>2049</v>
      </c>
      <c r="F241" s="171">
        <v>0</v>
      </c>
      <c r="G241" s="170">
        <v>0</v>
      </c>
      <c r="H241" s="170">
        <v>0</v>
      </c>
      <c r="I241" s="170">
        <v>0</v>
      </c>
      <c r="J241" s="170">
        <v>0</v>
      </c>
      <c r="K241" s="170">
        <v>25118.383564088101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41206.520290840803</v>
      </c>
      <c r="V241" s="170">
        <v>0</v>
      </c>
      <c r="W241" s="170">
        <v>899.00949119350298</v>
      </c>
      <c r="X241" s="170">
        <v>992.23474084834697</v>
      </c>
      <c r="Y241" s="170">
        <v>0</v>
      </c>
      <c r="Z241" s="170">
        <v>0</v>
      </c>
      <c r="AA241" s="170">
        <v>0</v>
      </c>
      <c r="AB241" s="170">
        <v>0</v>
      </c>
      <c r="AC241" s="170">
        <v>544.23351707050097</v>
      </c>
      <c r="AD241" s="170">
        <v>0</v>
      </c>
      <c r="AE241" s="170">
        <v>7019.9418332428004</v>
      </c>
      <c r="AF241" s="170">
        <v>7244.2211250389</v>
      </c>
      <c r="AG241" s="170">
        <v>0</v>
      </c>
      <c r="AH241" s="170">
        <v>0</v>
      </c>
      <c r="AI241" s="170">
        <v>0</v>
      </c>
      <c r="AJ241" s="170">
        <v>0</v>
      </c>
      <c r="AK241" s="170">
        <v>0</v>
      </c>
      <c r="AL241" s="170">
        <v>0</v>
      </c>
      <c r="AM241" s="170">
        <v>0</v>
      </c>
      <c r="AN241" s="170">
        <v>0</v>
      </c>
      <c r="AO241" s="170">
        <v>0</v>
      </c>
      <c r="AP241" s="170">
        <v>0</v>
      </c>
      <c r="AQ241" s="170">
        <v>0</v>
      </c>
      <c r="AR241" s="170">
        <v>0</v>
      </c>
      <c r="AS241" s="170">
        <v>0</v>
      </c>
      <c r="AT241" s="170">
        <v>0</v>
      </c>
      <c r="AU241" s="170">
        <v>0</v>
      </c>
      <c r="AV241" s="170">
        <v>0</v>
      </c>
      <c r="AW241" s="170">
        <v>0</v>
      </c>
      <c r="AX241" s="170">
        <v>0</v>
      </c>
      <c r="AY241" s="170">
        <v>0</v>
      </c>
      <c r="AZ241" s="170">
        <v>0</v>
      </c>
      <c r="BA241" s="170">
        <v>0</v>
      </c>
      <c r="BB241" s="170">
        <v>0</v>
      </c>
      <c r="BC241" s="170">
        <v>0</v>
      </c>
      <c r="BD241" s="170">
        <v>0</v>
      </c>
      <c r="BE241" s="170">
        <v>0</v>
      </c>
      <c r="BF241" s="170">
        <v>0</v>
      </c>
      <c r="BG241" s="170">
        <v>0</v>
      </c>
      <c r="BH241" s="170">
        <v>0</v>
      </c>
      <c r="BI241" s="170">
        <v>0</v>
      </c>
      <c r="BJ241" s="170">
        <v>0</v>
      </c>
      <c r="BK241" s="170">
        <v>0</v>
      </c>
      <c r="BL241" s="170">
        <v>0</v>
      </c>
      <c r="BM241" s="170">
        <v>0</v>
      </c>
      <c r="BN241" s="170">
        <v>0</v>
      </c>
      <c r="BO241" s="170">
        <v>0</v>
      </c>
      <c r="BP241" s="126"/>
      <c r="BQ241" s="180">
        <f>SUM(G241:BO241)</f>
        <v>83024.544562322961</v>
      </c>
    </row>
    <row r="242" spans="1:69">
      <c r="A242" s="169"/>
      <c r="B242" s="169"/>
      <c r="C242" s="169"/>
      <c r="D242" s="170"/>
      <c r="E242" s="169"/>
      <c r="F242" s="171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  <c r="AH243" s="169"/>
      <c r="AI243" s="169"/>
      <c r="AJ243" s="169"/>
      <c r="AK243" s="169"/>
      <c r="AL243" s="169"/>
      <c r="AM243" s="169"/>
      <c r="AN243" s="169"/>
      <c r="AO243" s="169"/>
      <c r="AP243" s="169"/>
      <c r="AQ243" s="169"/>
      <c r="AR243" s="169"/>
      <c r="AS243" s="169"/>
      <c r="AT243" s="169"/>
      <c r="AU243" s="169"/>
      <c r="AV243" s="169"/>
      <c r="AW243" s="169"/>
      <c r="AX243" s="169"/>
      <c r="AY243" s="169"/>
      <c r="AZ243" s="169"/>
      <c r="BA243" s="169"/>
      <c r="BB243" s="169"/>
      <c r="BC243" s="169"/>
      <c r="BD243" s="169"/>
      <c r="BE243" s="169"/>
      <c r="BF243" s="169"/>
      <c r="BG243" s="169"/>
      <c r="BH243" s="169"/>
      <c r="BI243" s="169"/>
      <c r="BJ243" s="169"/>
      <c r="BK243" s="169"/>
      <c r="BL243" s="169"/>
      <c r="BM243" s="169"/>
      <c r="BN243" s="169"/>
      <c r="BO243" s="169"/>
      <c r="BP243" s="126"/>
    </row>
    <row r="244" spans="1:69">
      <c r="A244" s="169"/>
      <c r="B244" s="169"/>
      <c r="C244" s="169"/>
      <c r="D244" s="170"/>
      <c r="E244" s="169"/>
      <c r="F244" s="169"/>
      <c r="G244" s="170"/>
      <c r="H244" s="170"/>
      <c r="I244" s="170"/>
      <c r="J244" s="170"/>
      <c r="K244" s="170"/>
      <c r="L244" s="170"/>
      <c r="M244" s="170"/>
      <c r="N244" s="170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26"/>
    </row>
    <row r="245" spans="1:69">
      <c r="A245" s="169"/>
      <c r="B245" s="169"/>
      <c r="C245" s="169"/>
      <c r="D245" s="170"/>
      <c r="E245" s="169"/>
      <c r="F245" s="169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26"/>
    </row>
    <row r="246" spans="1:69">
      <c r="A246" s="169"/>
      <c r="B246" s="169"/>
      <c r="C246" s="169"/>
      <c r="D246" s="170"/>
      <c r="E246" s="169"/>
      <c r="F246" s="169"/>
      <c r="G246" s="170"/>
      <c r="H246" s="170"/>
      <c r="I246" s="170"/>
      <c r="J246" s="170"/>
      <c r="K246" s="170"/>
      <c r="L246" s="170"/>
      <c r="M246" s="170"/>
      <c r="N246" s="170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26"/>
    </row>
    <row r="247" spans="1:69">
      <c r="A247" s="169"/>
      <c r="B247" s="169"/>
      <c r="C247" s="169"/>
      <c r="D247" s="170"/>
      <c r="E247" s="169"/>
      <c r="F247" s="169"/>
      <c r="G247" s="170"/>
      <c r="H247" s="170"/>
      <c r="I247" s="170"/>
      <c r="J247" s="170"/>
      <c r="K247" s="170"/>
      <c r="L247" s="170"/>
      <c r="M247" s="170"/>
      <c r="N247" s="170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26"/>
    </row>
    <row r="248" spans="1:69">
      <c r="A248" s="169"/>
      <c r="B248" s="169"/>
      <c r="C248" s="169"/>
      <c r="D248" s="170"/>
      <c r="E248" s="169"/>
      <c r="F248" s="169"/>
      <c r="G248" s="170"/>
      <c r="H248" s="170"/>
      <c r="I248" s="170"/>
      <c r="J248" s="170"/>
      <c r="K248" s="170"/>
      <c r="L248" s="170"/>
      <c r="M248" s="170"/>
      <c r="N248" s="170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26"/>
    </row>
    <row r="249" spans="1:69">
      <c r="A249" s="169"/>
      <c r="B249" s="169"/>
      <c r="C249" s="169"/>
      <c r="D249" s="170"/>
      <c r="E249" s="169"/>
      <c r="F249" s="169"/>
      <c r="G249" s="170"/>
      <c r="H249" s="170"/>
      <c r="I249" s="170"/>
      <c r="J249" s="170"/>
      <c r="K249" s="170"/>
      <c r="L249" s="170"/>
      <c r="M249" s="170"/>
      <c r="N249" s="170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26"/>
    </row>
    <row r="250" spans="1:69">
      <c r="A250" s="169"/>
      <c r="B250" s="169"/>
      <c r="C250" s="169"/>
      <c r="D250" s="170"/>
      <c r="E250" s="169"/>
      <c r="F250" s="169"/>
      <c r="G250" s="170"/>
      <c r="H250" s="170"/>
      <c r="I250" s="170"/>
      <c r="J250" s="170"/>
      <c r="K250" s="170"/>
      <c r="L250" s="170"/>
      <c r="M250" s="170"/>
      <c r="N250" s="170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26"/>
    </row>
    <row r="251" spans="1:69">
      <c r="A251" s="169"/>
      <c r="B251" s="169"/>
      <c r="C251" s="169"/>
      <c r="D251" s="170"/>
      <c r="E251" s="169"/>
      <c r="F251" s="169"/>
      <c r="G251" s="170"/>
      <c r="H251" s="170"/>
      <c r="I251" s="170"/>
      <c r="J251" s="170"/>
      <c r="K251" s="170"/>
      <c r="L251" s="170"/>
      <c r="M251" s="170"/>
      <c r="N251" s="170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26"/>
    </row>
    <row r="252" spans="1:69">
      <c r="A252" s="169"/>
      <c r="B252" s="169"/>
      <c r="C252" s="169"/>
      <c r="D252" s="170"/>
      <c r="E252" s="169"/>
      <c r="F252" s="169"/>
      <c r="G252" s="170"/>
      <c r="H252" s="170"/>
      <c r="I252" s="170"/>
      <c r="J252" s="170"/>
      <c r="K252" s="170"/>
      <c r="L252" s="170"/>
      <c r="M252" s="170"/>
      <c r="N252" s="170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26"/>
    </row>
    <row r="253" spans="1:69">
      <c r="A253" s="169"/>
      <c r="B253" s="169"/>
      <c r="C253" s="169"/>
      <c r="D253" s="170"/>
      <c r="E253" s="169"/>
      <c r="F253" s="169"/>
      <c r="G253" s="170"/>
      <c r="H253" s="170"/>
      <c r="I253" s="170"/>
      <c r="J253" s="170"/>
      <c r="K253" s="170"/>
      <c r="L253" s="170"/>
      <c r="M253" s="170"/>
      <c r="N253" s="170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26"/>
    </row>
    <row r="254" spans="1:69">
      <c r="A254" s="169"/>
      <c r="B254" s="169"/>
      <c r="C254" s="169"/>
      <c r="D254" s="170"/>
      <c r="E254" s="169"/>
      <c r="F254" s="169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26"/>
    </row>
    <row r="255" spans="1:69">
      <c r="A255" s="169"/>
      <c r="B255" s="169"/>
      <c r="C255" s="169"/>
      <c r="D255" s="170"/>
      <c r="E255" s="169"/>
      <c r="F255" s="169"/>
      <c r="G255" s="170"/>
      <c r="H255" s="170"/>
      <c r="I255" s="170"/>
      <c r="J255" s="170"/>
      <c r="K255" s="170"/>
      <c r="L255" s="170"/>
      <c r="M255" s="170"/>
      <c r="N255" s="170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26"/>
    </row>
    <row r="256" spans="1:69">
      <c r="A256" s="169"/>
      <c r="B256" s="169"/>
      <c r="C256" s="169"/>
      <c r="D256" s="170"/>
      <c r="E256" s="169"/>
      <c r="F256" s="169"/>
      <c r="G256" s="170"/>
      <c r="H256" s="170"/>
      <c r="I256" s="170"/>
      <c r="J256" s="170"/>
      <c r="K256" s="170"/>
      <c r="L256" s="170"/>
      <c r="M256" s="170"/>
      <c r="N256" s="170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26"/>
    </row>
    <row r="257" spans="1:68">
      <c r="A257" s="169"/>
      <c r="B257" s="169"/>
      <c r="C257" s="169"/>
      <c r="D257" s="170"/>
      <c r="E257" s="169"/>
      <c r="F257" s="169"/>
      <c r="G257" s="170"/>
      <c r="H257" s="170"/>
      <c r="I257" s="170"/>
      <c r="J257" s="170"/>
      <c r="K257" s="170"/>
      <c r="L257" s="170"/>
      <c r="M257" s="170"/>
      <c r="N257" s="170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26"/>
    </row>
    <row r="258" spans="1:68">
      <c r="A258" s="169"/>
      <c r="B258" s="169"/>
      <c r="C258" s="169"/>
      <c r="D258" s="170"/>
      <c r="E258" s="169"/>
      <c r="F258" s="169"/>
      <c r="G258" s="170"/>
      <c r="H258" s="170"/>
      <c r="I258" s="170"/>
      <c r="J258" s="170"/>
      <c r="K258" s="170"/>
      <c r="L258" s="170"/>
      <c r="M258" s="170"/>
      <c r="N258" s="170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26"/>
    </row>
    <row r="259" spans="1:68">
      <c r="A259" s="169"/>
      <c r="B259" s="169"/>
      <c r="C259" s="169"/>
      <c r="D259" s="170"/>
      <c r="E259" s="169"/>
      <c r="F259" s="169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26"/>
    </row>
    <row r="260" spans="1:68">
      <c r="A260" s="169"/>
      <c r="B260" s="169"/>
      <c r="C260" s="169"/>
      <c r="D260" s="170"/>
      <c r="E260" s="169"/>
      <c r="F260" s="169"/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26"/>
    </row>
    <row r="261" spans="1:68">
      <c r="A261" s="169"/>
      <c r="B261" s="169"/>
      <c r="C261" s="169"/>
      <c r="D261" s="170"/>
      <c r="E261" s="169"/>
      <c r="F261" s="169"/>
      <c r="G261" s="170"/>
      <c r="H261" s="170"/>
      <c r="I261" s="170"/>
      <c r="J261" s="170"/>
      <c r="K261" s="170"/>
      <c r="L261" s="170"/>
      <c r="M261" s="170"/>
      <c r="N261" s="170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26"/>
    </row>
    <row r="262" spans="1:68">
      <c r="A262" s="169"/>
      <c r="B262" s="169"/>
      <c r="C262" s="169"/>
      <c r="D262" s="170"/>
      <c r="E262" s="169"/>
      <c r="F262" s="169"/>
      <c r="G262" s="170"/>
      <c r="H262" s="170"/>
      <c r="I262" s="170"/>
      <c r="J262" s="170"/>
      <c r="K262" s="170"/>
      <c r="L262" s="170"/>
      <c r="M262" s="170"/>
      <c r="N262" s="170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26"/>
    </row>
    <row r="263" spans="1:68">
      <c r="A263" s="169"/>
      <c r="B263" s="169"/>
      <c r="C263" s="169"/>
      <c r="D263" s="170"/>
      <c r="E263" s="169"/>
      <c r="F263" s="169"/>
      <c r="G263" s="170"/>
      <c r="H263" s="170"/>
      <c r="I263" s="170"/>
      <c r="J263" s="170"/>
      <c r="K263" s="170"/>
      <c r="L263" s="170"/>
      <c r="M263" s="170"/>
      <c r="N263" s="170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26"/>
    </row>
    <row r="264" spans="1:68">
      <c r="A264" s="169"/>
      <c r="B264" s="169"/>
      <c r="C264" s="169"/>
      <c r="D264" s="170"/>
      <c r="E264" s="169"/>
      <c r="F264" s="169"/>
      <c r="G264" s="170"/>
      <c r="H264" s="170"/>
      <c r="I264" s="170"/>
      <c r="J264" s="170"/>
      <c r="K264" s="170"/>
      <c r="L264" s="170"/>
      <c r="M264" s="170"/>
      <c r="N264" s="170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26"/>
    </row>
    <row r="265" spans="1:68">
      <c r="A265" s="169"/>
      <c r="B265" s="169"/>
      <c r="C265" s="169"/>
      <c r="D265" s="170"/>
      <c r="E265" s="169"/>
      <c r="F265" s="169"/>
      <c r="G265" s="170"/>
      <c r="H265" s="170"/>
      <c r="I265" s="170"/>
      <c r="J265" s="170"/>
      <c r="K265" s="170"/>
      <c r="L265" s="170"/>
      <c r="M265" s="170"/>
      <c r="N265" s="170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26"/>
    </row>
    <row r="266" spans="1:68">
      <c r="A266" s="169"/>
      <c r="B266" s="169"/>
      <c r="C266" s="169"/>
      <c r="D266" s="170"/>
      <c r="E266" s="169"/>
      <c r="F266" s="169"/>
      <c r="G266" s="170"/>
      <c r="H266" s="170"/>
      <c r="I266" s="170"/>
      <c r="J266" s="170"/>
      <c r="K266" s="170"/>
      <c r="L266" s="170"/>
      <c r="M266" s="170"/>
      <c r="N266" s="170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26"/>
    </row>
    <row r="267" spans="1:68">
      <c r="A267" s="169"/>
      <c r="B267" s="169"/>
      <c r="C267" s="169"/>
      <c r="D267" s="170"/>
      <c r="E267" s="169"/>
      <c r="F267" s="169"/>
      <c r="G267" s="170"/>
      <c r="H267" s="170"/>
      <c r="I267" s="170"/>
      <c r="J267" s="170"/>
      <c r="K267" s="170"/>
      <c r="L267" s="170"/>
      <c r="M267" s="170"/>
      <c r="N267" s="170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26"/>
    </row>
    <row r="268" spans="1:68">
      <c r="A268" s="169"/>
      <c r="B268" s="169"/>
      <c r="C268" s="169"/>
      <c r="D268" s="170"/>
      <c r="E268" s="169"/>
      <c r="F268" s="169"/>
      <c r="G268" s="170"/>
      <c r="H268" s="170"/>
      <c r="I268" s="170"/>
      <c r="J268" s="170"/>
      <c r="K268" s="170"/>
      <c r="L268" s="170"/>
      <c r="M268" s="170"/>
      <c r="N268" s="170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26"/>
    </row>
    <row r="269" spans="1:68">
      <c r="A269" s="169"/>
      <c r="B269" s="169"/>
      <c r="C269" s="169"/>
      <c r="D269" s="170"/>
      <c r="E269" s="169"/>
      <c r="F269" s="169"/>
      <c r="G269" s="170"/>
      <c r="H269" s="170"/>
      <c r="I269" s="170"/>
      <c r="J269" s="170"/>
      <c r="K269" s="170"/>
      <c r="L269" s="170"/>
      <c r="M269" s="170"/>
      <c r="N269" s="170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26"/>
    </row>
    <row r="270" spans="1:68">
      <c r="A270" s="169"/>
      <c r="B270" s="169"/>
      <c r="C270" s="169"/>
      <c r="D270" s="170"/>
      <c r="E270" s="169"/>
      <c r="F270" s="169"/>
      <c r="G270" s="170"/>
      <c r="H270" s="170"/>
      <c r="I270" s="170"/>
      <c r="J270" s="170"/>
      <c r="K270" s="170"/>
      <c r="L270" s="170"/>
      <c r="M270" s="170"/>
      <c r="N270" s="170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26"/>
    </row>
    <row r="271" spans="1:68">
      <c r="A271" s="169"/>
      <c r="B271" s="169"/>
      <c r="C271" s="169"/>
      <c r="D271" s="170"/>
      <c r="E271" s="169"/>
      <c r="F271" s="169"/>
      <c r="G271" s="170"/>
      <c r="H271" s="170"/>
      <c r="I271" s="170"/>
      <c r="J271" s="170"/>
      <c r="K271" s="170"/>
      <c r="L271" s="170"/>
      <c r="M271" s="170"/>
      <c r="N271" s="170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26"/>
    </row>
    <row r="272" spans="1:68">
      <c r="A272" s="169"/>
      <c r="B272" s="169"/>
      <c r="C272" s="169"/>
      <c r="D272" s="170"/>
      <c r="E272" s="169"/>
      <c r="F272" s="169"/>
      <c r="G272" s="170"/>
      <c r="H272" s="170"/>
      <c r="I272" s="170"/>
      <c r="J272" s="170"/>
      <c r="K272" s="170"/>
      <c r="L272" s="170"/>
      <c r="M272" s="170"/>
      <c r="N272" s="170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26"/>
    </row>
    <row r="273" spans="1:68">
      <c r="A273" s="169"/>
      <c r="B273" s="169"/>
      <c r="C273" s="169"/>
      <c r="D273" s="170"/>
      <c r="E273" s="169"/>
      <c r="F273" s="169"/>
      <c r="G273" s="170"/>
      <c r="H273" s="170"/>
      <c r="I273" s="170"/>
      <c r="J273" s="170"/>
      <c r="K273" s="170"/>
      <c r="L273" s="170"/>
      <c r="M273" s="170"/>
      <c r="N273" s="170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26"/>
    </row>
    <row r="274" spans="1:68">
      <c r="A274" s="169"/>
      <c r="B274" s="169"/>
      <c r="C274" s="169"/>
      <c r="D274" s="170"/>
      <c r="E274" s="169"/>
      <c r="F274" s="171"/>
      <c r="G274" s="170"/>
      <c r="H274" s="170"/>
      <c r="I274" s="170"/>
      <c r="J274" s="170"/>
      <c r="K274" s="170"/>
      <c r="L274" s="170"/>
      <c r="M274" s="170"/>
      <c r="N274" s="170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26"/>
    </row>
    <row r="275" spans="1:68">
      <c r="A275" s="169"/>
      <c r="B275" s="169"/>
      <c r="C275" s="169"/>
      <c r="D275" s="170"/>
      <c r="E275" s="169"/>
      <c r="F275" s="171"/>
      <c r="G275" s="170"/>
      <c r="H275" s="170"/>
      <c r="I275" s="170"/>
      <c r="J275" s="170"/>
      <c r="K275" s="170"/>
      <c r="L275" s="170"/>
      <c r="M275" s="170"/>
      <c r="N275" s="170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26"/>
    </row>
    <row r="276" spans="1:68">
      <c r="A276" s="169"/>
      <c r="B276" s="169"/>
      <c r="C276" s="169"/>
      <c r="D276" s="170"/>
      <c r="E276" s="169"/>
      <c r="F276" s="171"/>
      <c r="G276" s="170"/>
      <c r="H276" s="170"/>
      <c r="I276" s="170"/>
      <c r="J276" s="170"/>
      <c r="K276" s="170"/>
      <c r="L276" s="170"/>
      <c r="M276" s="170"/>
      <c r="N276" s="170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26"/>
    </row>
    <row r="277" spans="1:68">
      <c r="A277" s="169"/>
      <c r="B277" s="169"/>
      <c r="C277" s="169"/>
      <c r="D277" s="170"/>
      <c r="E277" s="169"/>
      <c r="F277" s="171"/>
      <c r="G277" s="170"/>
      <c r="H277" s="170"/>
      <c r="I277" s="170"/>
      <c r="J277" s="170"/>
      <c r="K277" s="170"/>
      <c r="L277" s="170"/>
      <c r="M277" s="170"/>
      <c r="N277" s="170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26"/>
    </row>
    <row r="278" spans="1:68">
      <c r="A278" s="169"/>
      <c r="B278" s="169"/>
      <c r="C278" s="169"/>
      <c r="D278" s="170"/>
      <c r="E278" s="169"/>
      <c r="F278" s="171"/>
      <c r="G278" s="170"/>
      <c r="H278" s="170"/>
      <c r="I278" s="170"/>
      <c r="J278" s="170"/>
      <c r="K278" s="170"/>
      <c r="L278" s="170"/>
      <c r="M278" s="170"/>
      <c r="N278" s="170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26"/>
    </row>
    <row r="279" spans="1:68">
      <c r="A279" s="169"/>
      <c r="B279" s="169"/>
      <c r="C279" s="169"/>
      <c r="D279" s="170"/>
      <c r="E279" s="169"/>
      <c r="F279" s="171"/>
      <c r="G279" s="170"/>
      <c r="H279" s="170"/>
      <c r="I279" s="170"/>
      <c r="J279" s="170"/>
      <c r="K279" s="170"/>
      <c r="L279" s="170"/>
      <c r="M279" s="170"/>
      <c r="N279" s="170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26"/>
    </row>
    <row r="280" spans="1:68">
      <c r="A280" s="169"/>
      <c r="B280" s="169"/>
      <c r="C280" s="169"/>
      <c r="D280" s="170"/>
      <c r="E280" s="169"/>
      <c r="F280" s="171"/>
      <c r="G280" s="170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26"/>
    </row>
    <row r="281" spans="1:68">
      <c r="A281" s="169"/>
      <c r="B281" s="169"/>
      <c r="C281" s="169"/>
      <c r="D281" s="170"/>
      <c r="E281" s="169"/>
      <c r="F281" s="171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26"/>
    </row>
    <row r="282" spans="1:68">
      <c r="A282" s="169"/>
      <c r="B282" s="169"/>
      <c r="C282" s="169"/>
      <c r="D282" s="170"/>
      <c r="E282" s="169"/>
      <c r="F282" s="171"/>
      <c r="G282" s="170"/>
      <c r="H282" s="170"/>
      <c r="I282" s="170"/>
      <c r="J282" s="170"/>
      <c r="K282" s="170"/>
      <c r="L282" s="170"/>
      <c r="M282" s="170"/>
      <c r="N282" s="170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26"/>
    </row>
    <row r="283" spans="1:68">
      <c r="A283" s="169"/>
      <c r="B283" s="169"/>
      <c r="C283" s="169"/>
      <c r="D283" s="170"/>
      <c r="E283" s="169"/>
      <c r="F283" s="171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26"/>
    </row>
    <row r="284" spans="1:68">
      <c r="A284" s="169"/>
      <c r="B284" s="169"/>
      <c r="C284" s="169"/>
      <c r="D284" s="170"/>
      <c r="E284" s="169"/>
      <c r="F284" s="171"/>
      <c r="G284" s="170"/>
      <c r="H284" s="170"/>
      <c r="I284" s="170"/>
      <c r="J284" s="170"/>
      <c r="K284" s="170"/>
      <c r="L284" s="170"/>
      <c r="M284" s="170"/>
      <c r="N284" s="170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26"/>
    </row>
    <row r="285" spans="1:68">
      <c r="A285" s="169"/>
      <c r="B285" s="169"/>
      <c r="C285" s="169"/>
      <c r="D285" s="170"/>
      <c r="E285" s="169"/>
      <c r="F285" s="171"/>
      <c r="G285" s="170"/>
      <c r="H285" s="170"/>
      <c r="I285" s="170"/>
      <c r="J285" s="170"/>
      <c r="K285" s="170"/>
      <c r="L285" s="170"/>
      <c r="M285" s="170"/>
      <c r="N285" s="170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26"/>
    </row>
    <row r="286" spans="1:68">
      <c r="A286" s="169"/>
      <c r="B286" s="169"/>
      <c r="C286" s="169"/>
      <c r="D286" s="170"/>
      <c r="E286" s="169"/>
      <c r="F286" s="171"/>
      <c r="G286" s="170"/>
      <c r="H286" s="170"/>
      <c r="I286" s="170"/>
      <c r="J286" s="170"/>
      <c r="K286" s="170"/>
      <c r="L286" s="170"/>
      <c r="M286" s="170"/>
      <c r="N286" s="170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26"/>
    </row>
    <row r="287" spans="1:68">
      <c r="A287" s="169"/>
      <c r="B287" s="169"/>
      <c r="C287" s="169"/>
      <c r="D287" s="170"/>
      <c r="E287" s="169"/>
      <c r="F287" s="171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26"/>
    </row>
    <row r="288" spans="1:68">
      <c r="A288" s="169"/>
      <c r="B288" s="169"/>
      <c r="C288" s="169"/>
      <c r="D288" s="170"/>
      <c r="E288" s="169"/>
      <c r="F288" s="171"/>
      <c r="G288" s="170"/>
      <c r="H288" s="170"/>
      <c r="I288" s="170"/>
      <c r="J288" s="170"/>
      <c r="K288" s="170"/>
      <c r="L288" s="170"/>
      <c r="M288" s="170"/>
      <c r="N288" s="170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  <c r="AA288" s="170"/>
      <c r="AB288" s="170"/>
      <c r="AC288" s="170"/>
      <c r="AD288" s="170"/>
      <c r="AE288" s="170"/>
      <c r="AF288" s="170"/>
      <c r="AG288" s="170"/>
      <c r="AH288" s="170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170"/>
      <c r="AU288" s="170"/>
      <c r="AV288" s="170"/>
      <c r="AW288" s="170"/>
      <c r="AX288" s="170"/>
      <c r="AY288" s="170"/>
      <c r="AZ288" s="170"/>
      <c r="BA288" s="170"/>
      <c r="BB288" s="170"/>
      <c r="BC288" s="170"/>
      <c r="BD288" s="170"/>
      <c r="BE288" s="170"/>
      <c r="BF288" s="170"/>
      <c r="BG288" s="170"/>
      <c r="BH288" s="170"/>
      <c r="BI288" s="170"/>
      <c r="BJ288" s="170"/>
      <c r="BK288" s="170"/>
      <c r="BL288" s="170"/>
      <c r="BM288" s="170"/>
      <c r="BN288" s="170"/>
      <c r="BO288" s="170"/>
      <c r="BP288" s="126"/>
    </row>
    <row r="289" spans="1:68">
      <c r="A289" s="169"/>
      <c r="B289" s="169"/>
      <c r="C289" s="169"/>
      <c r="D289" s="170"/>
      <c r="E289" s="169"/>
      <c r="F289" s="171"/>
      <c r="G289" s="170"/>
      <c r="H289" s="170"/>
      <c r="I289" s="170"/>
      <c r="J289" s="170"/>
      <c r="K289" s="170"/>
      <c r="L289" s="170"/>
      <c r="M289" s="170"/>
      <c r="N289" s="170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0"/>
      <c r="AB289" s="170"/>
      <c r="AC289" s="170"/>
      <c r="AD289" s="170"/>
      <c r="AE289" s="170"/>
      <c r="AF289" s="170"/>
      <c r="AG289" s="170"/>
      <c r="AH289" s="170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170"/>
      <c r="AU289" s="170"/>
      <c r="AV289" s="170"/>
      <c r="AW289" s="170"/>
      <c r="AX289" s="170"/>
      <c r="AY289" s="170"/>
      <c r="AZ289" s="170"/>
      <c r="BA289" s="170"/>
      <c r="BB289" s="170"/>
      <c r="BC289" s="170"/>
      <c r="BD289" s="170"/>
      <c r="BE289" s="170"/>
      <c r="BF289" s="170"/>
      <c r="BG289" s="170"/>
      <c r="BH289" s="170"/>
      <c r="BI289" s="170"/>
      <c r="BJ289" s="170"/>
      <c r="BK289" s="170"/>
      <c r="BL289" s="170"/>
      <c r="BM289" s="170"/>
      <c r="BN289" s="170"/>
      <c r="BO289" s="170"/>
      <c r="BP289" s="126"/>
    </row>
    <row r="290" spans="1:68">
      <c r="A290" s="169"/>
      <c r="B290" s="169"/>
      <c r="C290" s="169"/>
      <c r="D290" s="170"/>
      <c r="E290" s="169"/>
      <c r="F290" s="171"/>
      <c r="G290" s="170"/>
      <c r="H290" s="170"/>
      <c r="I290" s="170"/>
      <c r="J290" s="170"/>
      <c r="K290" s="170"/>
      <c r="L290" s="170"/>
      <c r="M290" s="170"/>
      <c r="N290" s="170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  <c r="AA290" s="170"/>
      <c r="AB290" s="170"/>
      <c r="AC290" s="170"/>
      <c r="AD290" s="170"/>
      <c r="AE290" s="170"/>
      <c r="AF290" s="170"/>
      <c r="AG290" s="170"/>
      <c r="AH290" s="170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170"/>
      <c r="AU290" s="170"/>
      <c r="AV290" s="170"/>
      <c r="AW290" s="170"/>
      <c r="AX290" s="170"/>
      <c r="AY290" s="170"/>
      <c r="AZ290" s="170"/>
      <c r="BA290" s="170"/>
      <c r="BB290" s="170"/>
      <c r="BC290" s="170"/>
      <c r="BD290" s="170"/>
      <c r="BE290" s="170"/>
      <c r="BF290" s="170"/>
      <c r="BG290" s="170"/>
      <c r="BH290" s="170"/>
      <c r="BI290" s="170"/>
      <c r="BJ290" s="170"/>
      <c r="BK290" s="170"/>
      <c r="BL290" s="170"/>
      <c r="BM290" s="170"/>
      <c r="BN290" s="170"/>
      <c r="BO290" s="170"/>
      <c r="BP290" s="126"/>
    </row>
    <row r="291" spans="1:68">
      <c r="A291" s="169"/>
      <c r="B291" s="169"/>
      <c r="C291" s="169"/>
      <c r="D291" s="170"/>
      <c r="E291" s="169"/>
      <c r="F291" s="171"/>
      <c r="G291" s="170"/>
      <c r="H291" s="170"/>
      <c r="I291" s="170"/>
      <c r="J291" s="170"/>
      <c r="K291" s="170"/>
      <c r="L291" s="170"/>
      <c r="M291" s="170"/>
      <c r="N291" s="170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0"/>
      <c r="AB291" s="170"/>
      <c r="AC291" s="170"/>
      <c r="AD291" s="170"/>
      <c r="AE291" s="170"/>
      <c r="AF291" s="170"/>
      <c r="AG291" s="170"/>
      <c r="AH291" s="170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170"/>
      <c r="AU291" s="170"/>
      <c r="AV291" s="170"/>
      <c r="AW291" s="170"/>
      <c r="AX291" s="170"/>
      <c r="AY291" s="170"/>
      <c r="AZ291" s="170"/>
      <c r="BA291" s="170"/>
      <c r="BB291" s="170"/>
      <c r="BC291" s="170"/>
      <c r="BD291" s="170"/>
      <c r="BE291" s="170"/>
      <c r="BF291" s="170"/>
      <c r="BG291" s="170"/>
      <c r="BH291" s="170"/>
      <c r="BI291" s="170"/>
      <c r="BJ291" s="170"/>
      <c r="BK291" s="170"/>
      <c r="BL291" s="170"/>
      <c r="BM291" s="170"/>
      <c r="BN291" s="170"/>
      <c r="BO291" s="170"/>
      <c r="BP291" s="126"/>
    </row>
    <row r="292" spans="1:68">
      <c r="A292" s="169"/>
      <c r="B292" s="169"/>
      <c r="C292" s="169"/>
      <c r="D292" s="170"/>
      <c r="E292" s="169"/>
      <c r="F292" s="171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0"/>
      <c r="BJ292" s="170"/>
      <c r="BK292" s="170"/>
      <c r="BL292" s="170"/>
      <c r="BM292" s="170"/>
      <c r="BN292" s="170"/>
      <c r="BO292" s="170"/>
      <c r="BP292" s="126"/>
    </row>
    <row r="293" spans="1:68">
      <c r="A293" s="169"/>
      <c r="B293" s="169"/>
      <c r="C293" s="169"/>
      <c r="D293" s="170"/>
      <c r="E293" s="169"/>
      <c r="F293" s="171"/>
      <c r="G293" s="170"/>
      <c r="H293" s="170"/>
      <c r="I293" s="170"/>
      <c r="J293" s="170"/>
      <c r="K293" s="170"/>
      <c r="L293" s="170"/>
      <c r="M293" s="170"/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170"/>
      <c r="AF293" s="170"/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170"/>
      <c r="AV293" s="170"/>
      <c r="AW293" s="170"/>
      <c r="AX293" s="170"/>
      <c r="AY293" s="170"/>
      <c r="AZ293" s="170"/>
      <c r="BA293" s="170"/>
      <c r="BB293" s="170"/>
      <c r="BC293" s="170"/>
      <c r="BD293" s="170"/>
      <c r="BE293" s="170"/>
      <c r="BF293" s="170"/>
      <c r="BG293" s="170"/>
      <c r="BH293" s="170"/>
      <c r="BI293" s="170"/>
      <c r="BJ293" s="170"/>
      <c r="BK293" s="170"/>
      <c r="BL293" s="170"/>
      <c r="BM293" s="170"/>
      <c r="BN293" s="170"/>
      <c r="BO293" s="170"/>
      <c r="BP293" s="126"/>
    </row>
    <row r="294" spans="1:68">
      <c r="A294" s="169"/>
      <c r="B294" s="169"/>
      <c r="C294" s="169"/>
      <c r="D294" s="170"/>
      <c r="E294" s="169"/>
      <c r="F294" s="171"/>
      <c r="G294" s="170"/>
      <c r="H294" s="170"/>
      <c r="I294" s="170"/>
      <c r="J294" s="170"/>
      <c r="K294" s="170"/>
      <c r="L294" s="170"/>
      <c r="M294" s="170"/>
      <c r="N294" s="170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0"/>
      <c r="AB294" s="170"/>
      <c r="AC294" s="170"/>
      <c r="AD294" s="170"/>
      <c r="AE294" s="170"/>
      <c r="AF294" s="170"/>
      <c r="AG294" s="170"/>
      <c r="AH294" s="170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170"/>
      <c r="AU294" s="170"/>
      <c r="AV294" s="170"/>
      <c r="AW294" s="170"/>
      <c r="AX294" s="170"/>
      <c r="AY294" s="170"/>
      <c r="AZ294" s="170"/>
      <c r="BA294" s="170"/>
      <c r="BB294" s="170"/>
      <c r="BC294" s="170"/>
      <c r="BD294" s="170"/>
      <c r="BE294" s="170"/>
      <c r="BF294" s="170"/>
      <c r="BG294" s="170"/>
      <c r="BH294" s="170"/>
      <c r="BI294" s="170"/>
      <c r="BJ294" s="170"/>
      <c r="BK294" s="170"/>
      <c r="BL294" s="170"/>
      <c r="BM294" s="170"/>
      <c r="BN294" s="170"/>
      <c r="BO294" s="170"/>
      <c r="BP294" s="126"/>
    </row>
    <row r="295" spans="1:68">
      <c r="A295" s="169"/>
      <c r="B295" s="169"/>
      <c r="C295" s="169"/>
      <c r="D295" s="170"/>
      <c r="E295" s="169"/>
      <c r="F295" s="171"/>
      <c r="G295" s="170"/>
      <c r="H295" s="170"/>
      <c r="I295" s="170"/>
      <c r="J295" s="170"/>
      <c r="K295" s="170"/>
      <c r="L295" s="170"/>
      <c r="M295" s="170"/>
      <c r="N295" s="170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0"/>
      <c r="AB295" s="170"/>
      <c r="AC295" s="170"/>
      <c r="AD295" s="170"/>
      <c r="AE295" s="170"/>
      <c r="AF295" s="170"/>
      <c r="AG295" s="170"/>
      <c r="AH295" s="170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170"/>
      <c r="AU295" s="170"/>
      <c r="AV295" s="170"/>
      <c r="AW295" s="170"/>
      <c r="AX295" s="170"/>
      <c r="AY295" s="170"/>
      <c r="AZ295" s="170"/>
      <c r="BA295" s="170"/>
      <c r="BB295" s="170"/>
      <c r="BC295" s="170"/>
      <c r="BD295" s="170"/>
      <c r="BE295" s="170"/>
      <c r="BF295" s="170"/>
      <c r="BG295" s="170"/>
      <c r="BH295" s="170"/>
      <c r="BI295" s="170"/>
      <c r="BJ295" s="170"/>
      <c r="BK295" s="170"/>
      <c r="BL295" s="170"/>
      <c r="BM295" s="170"/>
      <c r="BN295" s="170"/>
      <c r="BO295" s="170"/>
      <c r="BP295" s="126"/>
    </row>
    <row r="296" spans="1:68">
      <c r="A296" s="169"/>
      <c r="B296" s="169"/>
      <c r="C296" s="169"/>
      <c r="D296" s="170"/>
      <c r="E296" s="169"/>
      <c r="F296" s="171"/>
      <c r="G296" s="170"/>
      <c r="H296" s="170"/>
      <c r="I296" s="170"/>
      <c r="J296" s="170"/>
      <c r="K296" s="170"/>
      <c r="L296" s="170"/>
      <c r="M296" s="170"/>
      <c r="N296" s="170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0"/>
      <c r="AB296" s="170"/>
      <c r="AC296" s="170"/>
      <c r="AD296" s="170"/>
      <c r="AE296" s="170"/>
      <c r="AF296" s="170"/>
      <c r="AG296" s="170"/>
      <c r="AH296" s="170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170"/>
      <c r="AU296" s="170"/>
      <c r="AV296" s="170"/>
      <c r="AW296" s="170"/>
      <c r="AX296" s="170"/>
      <c r="AY296" s="170"/>
      <c r="AZ296" s="170"/>
      <c r="BA296" s="170"/>
      <c r="BB296" s="170"/>
      <c r="BC296" s="170"/>
      <c r="BD296" s="170"/>
      <c r="BE296" s="170"/>
      <c r="BF296" s="170"/>
      <c r="BG296" s="170"/>
      <c r="BH296" s="170"/>
      <c r="BI296" s="170"/>
      <c r="BJ296" s="170"/>
      <c r="BK296" s="170"/>
      <c r="BL296" s="170"/>
      <c r="BM296" s="170"/>
      <c r="BN296" s="170"/>
      <c r="BO296" s="170"/>
      <c r="BP296" s="126"/>
    </row>
    <row r="297" spans="1:68">
      <c r="A297" s="169"/>
      <c r="B297" s="169"/>
      <c r="C297" s="169"/>
      <c r="D297" s="170"/>
      <c r="E297" s="169"/>
      <c r="F297" s="171"/>
      <c r="G297" s="170"/>
      <c r="H297" s="170"/>
      <c r="I297" s="170"/>
      <c r="J297" s="170"/>
      <c r="K297" s="170"/>
      <c r="L297" s="170"/>
      <c r="M297" s="170"/>
      <c r="N297" s="170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0"/>
      <c r="AB297" s="170"/>
      <c r="AC297" s="170"/>
      <c r="AD297" s="170"/>
      <c r="AE297" s="170"/>
      <c r="AF297" s="170"/>
      <c r="AG297" s="170"/>
      <c r="AH297" s="170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170"/>
      <c r="AU297" s="170"/>
      <c r="AV297" s="170"/>
      <c r="AW297" s="170"/>
      <c r="AX297" s="170"/>
      <c r="AY297" s="170"/>
      <c r="AZ297" s="170"/>
      <c r="BA297" s="170"/>
      <c r="BB297" s="170"/>
      <c r="BC297" s="170"/>
      <c r="BD297" s="170"/>
      <c r="BE297" s="170"/>
      <c r="BF297" s="170"/>
      <c r="BG297" s="170"/>
      <c r="BH297" s="170"/>
      <c r="BI297" s="170"/>
      <c r="BJ297" s="170"/>
      <c r="BK297" s="170"/>
      <c r="BL297" s="170"/>
      <c r="BM297" s="170"/>
      <c r="BN297" s="170"/>
      <c r="BO297" s="170"/>
      <c r="BP297" s="126"/>
    </row>
    <row r="298" spans="1:68">
      <c r="A298" s="169"/>
      <c r="B298" s="169"/>
      <c r="C298" s="169"/>
      <c r="D298" s="170"/>
      <c r="E298" s="169"/>
      <c r="F298" s="171"/>
      <c r="G298" s="170"/>
      <c r="H298" s="170"/>
      <c r="I298" s="170"/>
      <c r="J298" s="170"/>
      <c r="K298" s="170"/>
      <c r="L298" s="170"/>
      <c r="M298" s="170"/>
      <c r="N298" s="170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0"/>
      <c r="AB298" s="170"/>
      <c r="AC298" s="170"/>
      <c r="AD298" s="170"/>
      <c r="AE298" s="170"/>
      <c r="AF298" s="170"/>
      <c r="AG298" s="170"/>
      <c r="AH298" s="170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170"/>
      <c r="AU298" s="170"/>
      <c r="AV298" s="170"/>
      <c r="AW298" s="170"/>
      <c r="AX298" s="170"/>
      <c r="AY298" s="170"/>
      <c r="AZ298" s="170"/>
      <c r="BA298" s="170"/>
      <c r="BB298" s="170"/>
      <c r="BC298" s="170"/>
      <c r="BD298" s="170"/>
      <c r="BE298" s="170"/>
      <c r="BF298" s="170"/>
      <c r="BG298" s="170"/>
      <c r="BH298" s="170"/>
      <c r="BI298" s="170"/>
      <c r="BJ298" s="170"/>
      <c r="BK298" s="170"/>
      <c r="BL298" s="170"/>
      <c r="BM298" s="170"/>
      <c r="BN298" s="170"/>
      <c r="BO298" s="170"/>
      <c r="BP298" s="126"/>
    </row>
    <row r="299" spans="1:68">
      <c r="A299" s="169"/>
      <c r="B299" s="169"/>
      <c r="C299" s="169"/>
      <c r="D299" s="170"/>
      <c r="E299" s="169"/>
      <c r="F299" s="171"/>
      <c r="G299" s="170"/>
      <c r="H299" s="170"/>
      <c r="I299" s="170"/>
      <c r="J299" s="170"/>
      <c r="K299" s="170"/>
      <c r="L299" s="170"/>
      <c r="M299" s="170"/>
      <c r="N299" s="170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0"/>
      <c r="AB299" s="170"/>
      <c r="AC299" s="170"/>
      <c r="AD299" s="170"/>
      <c r="AE299" s="170"/>
      <c r="AF299" s="170"/>
      <c r="AG299" s="170"/>
      <c r="AH299" s="170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170"/>
      <c r="AU299" s="170"/>
      <c r="AV299" s="170"/>
      <c r="AW299" s="170"/>
      <c r="AX299" s="170"/>
      <c r="AY299" s="170"/>
      <c r="AZ299" s="170"/>
      <c r="BA299" s="170"/>
      <c r="BB299" s="170"/>
      <c r="BC299" s="170"/>
      <c r="BD299" s="170"/>
      <c r="BE299" s="170"/>
      <c r="BF299" s="170"/>
      <c r="BG299" s="170"/>
      <c r="BH299" s="170"/>
      <c r="BI299" s="170"/>
      <c r="BJ299" s="170"/>
      <c r="BK299" s="170"/>
      <c r="BL299" s="170"/>
      <c r="BM299" s="170"/>
      <c r="BN299" s="170"/>
      <c r="BO299" s="170"/>
      <c r="BP299" s="126"/>
    </row>
    <row r="300" spans="1:68">
      <c r="A300" s="169"/>
      <c r="B300" s="169"/>
      <c r="C300" s="169"/>
      <c r="D300" s="170"/>
      <c r="E300" s="169"/>
      <c r="F300" s="171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0"/>
      <c r="AB300" s="170"/>
      <c r="AC300" s="170"/>
      <c r="AD300" s="170"/>
      <c r="AE300" s="170"/>
      <c r="AF300" s="170"/>
      <c r="AG300" s="170"/>
      <c r="AH300" s="170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170"/>
      <c r="AU300" s="170"/>
      <c r="AV300" s="170"/>
      <c r="AW300" s="170"/>
      <c r="AX300" s="170"/>
      <c r="AY300" s="170"/>
      <c r="AZ300" s="170"/>
      <c r="BA300" s="170"/>
      <c r="BB300" s="170"/>
      <c r="BC300" s="170"/>
      <c r="BD300" s="170"/>
      <c r="BE300" s="170"/>
      <c r="BF300" s="170"/>
      <c r="BG300" s="170"/>
      <c r="BH300" s="170"/>
      <c r="BI300" s="170"/>
      <c r="BJ300" s="170"/>
      <c r="BK300" s="170"/>
      <c r="BL300" s="170"/>
      <c r="BM300" s="170"/>
      <c r="BN300" s="170"/>
      <c r="BO300" s="170"/>
      <c r="BP300" s="126"/>
    </row>
    <row r="301" spans="1:68">
      <c r="A301" s="169"/>
      <c r="B301" s="169"/>
      <c r="C301" s="169"/>
      <c r="D301" s="170"/>
      <c r="E301" s="169"/>
      <c r="F301" s="171"/>
      <c r="G301" s="170"/>
      <c r="H301" s="170"/>
      <c r="I301" s="170"/>
      <c r="J301" s="170"/>
      <c r="K301" s="170"/>
      <c r="L301" s="170"/>
      <c r="M301" s="170"/>
      <c r="N301" s="170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0"/>
      <c r="AB301" s="170"/>
      <c r="AC301" s="170"/>
      <c r="AD301" s="170"/>
      <c r="AE301" s="170"/>
      <c r="AF301" s="170"/>
      <c r="AG301" s="170"/>
      <c r="AH301" s="170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170"/>
      <c r="AU301" s="170"/>
      <c r="AV301" s="170"/>
      <c r="AW301" s="170"/>
      <c r="AX301" s="170"/>
      <c r="AY301" s="170"/>
      <c r="AZ301" s="170"/>
      <c r="BA301" s="170"/>
      <c r="BB301" s="170"/>
      <c r="BC301" s="170"/>
      <c r="BD301" s="170"/>
      <c r="BE301" s="170"/>
      <c r="BF301" s="170"/>
      <c r="BG301" s="170"/>
      <c r="BH301" s="170"/>
      <c r="BI301" s="170"/>
      <c r="BJ301" s="170"/>
      <c r="BK301" s="170"/>
      <c r="BL301" s="170"/>
      <c r="BM301" s="170"/>
      <c r="BN301" s="170"/>
      <c r="BO301" s="170"/>
      <c r="BP301" s="126"/>
    </row>
    <row r="302" spans="1:68">
      <c r="A302" s="169"/>
      <c r="B302" s="169"/>
      <c r="C302" s="169"/>
      <c r="D302" s="170"/>
      <c r="E302" s="169"/>
      <c r="F302" s="171"/>
      <c r="G302" s="170"/>
      <c r="H302" s="170"/>
      <c r="I302" s="170"/>
      <c r="J302" s="170"/>
      <c r="K302" s="170"/>
      <c r="L302" s="170"/>
      <c r="M302" s="170"/>
      <c r="N302" s="170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  <c r="AA302" s="170"/>
      <c r="AB302" s="170"/>
      <c r="AC302" s="170"/>
      <c r="AD302" s="170"/>
      <c r="AE302" s="170"/>
      <c r="AF302" s="170"/>
      <c r="AG302" s="170"/>
      <c r="AH302" s="170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170"/>
      <c r="AU302" s="170"/>
      <c r="AV302" s="170"/>
      <c r="AW302" s="170"/>
      <c r="AX302" s="170"/>
      <c r="AY302" s="170"/>
      <c r="AZ302" s="170"/>
      <c r="BA302" s="170"/>
      <c r="BB302" s="170"/>
      <c r="BC302" s="170"/>
      <c r="BD302" s="170"/>
      <c r="BE302" s="170"/>
      <c r="BF302" s="170"/>
      <c r="BG302" s="170"/>
      <c r="BH302" s="170"/>
      <c r="BI302" s="170"/>
      <c r="BJ302" s="170"/>
      <c r="BK302" s="170"/>
      <c r="BL302" s="170"/>
      <c r="BM302" s="170"/>
      <c r="BN302" s="170"/>
      <c r="BO302" s="170"/>
      <c r="BP302" s="126"/>
    </row>
    <row r="303" spans="1:68">
      <c r="A303" s="169"/>
      <c r="B303" s="169"/>
      <c r="C303" s="169"/>
      <c r="D303" s="170"/>
      <c r="E303" s="169"/>
      <c r="F303" s="171"/>
      <c r="G303" s="170"/>
      <c r="H303" s="170"/>
      <c r="I303" s="170"/>
      <c r="J303" s="170"/>
      <c r="K303" s="170"/>
      <c r="L303" s="170"/>
      <c r="M303" s="170"/>
      <c r="N303" s="170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  <c r="AA303" s="170"/>
      <c r="AB303" s="170"/>
      <c r="AC303" s="170"/>
      <c r="AD303" s="170"/>
      <c r="AE303" s="170"/>
      <c r="AF303" s="170"/>
      <c r="AG303" s="170"/>
      <c r="AH303" s="170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170"/>
      <c r="AU303" s="170"/>
      <c r="AV303" s="170"/>
      <c r="AW303" s="170"/>
      <c r="AX303" s="170"/>
      <c r="AY303" s="170"/>
      <c r="AZ303" s="170"/>
      <c r="BA303" s="170"/>
      <c r="BB303" s="170"/>
      <c r="BC303" s="170"/>
      <c r="BD303" s="170"/>
      <c r="BE303" s="170"/>
      <c r="BF303" s="170"/>
      <c r="BG303" s="170"/>
      <c r="BH303" s="170"/>
      <c r="BI303" s="170"/>
      <c r="BJ303" s="170"/>
      <c r="BK303" s="170"/>
      <c r="BL303" s="170"/>
      <c r="BM303" s="170"/>
      <c r="BN303" s="170"/>
      <c r="BO303" s="170"/>
      <c r="BP303" s="126"/>
    </row>
    <row r="304" spans="1:68">
      <c r="A304" s="169"/>
      <c r="B304" s="169"/>
      <c r="C304" s="169"/>
      <c r="D304" s="170"/>
      <c r="E304" s="169"/>
      <c r="F304" s="171"/>
      <c r="G304" s="170"/>
      <c r="H304" s="170"/>
      <c r="I304" s="170"/>
      <c r="J304" s="170"/>
      <c r="K304" s="170"/>
      <c r="L304" s="170"/>
      <c r="M304" s="170"/>
      <c r="N304" s="170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  <c r="AA304" s="170"/>
      <c r="AB304" s="170"/>
      <c r="AC304" s="170"/>
      <c r="AD304" s="170"/>
      <c r="AE304" s="170"/>
      <c r="AF304" s="170"/>
      <c r="AG304" s="170"/>
      <c r="AH304" s="170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170"/>
      <c r="AU304" s="170"/>
      <c r="AV304" s="170"/>
      <c r="AW304" s="170"/>
      <c r="AX304" s="170"/>
      <c r="AY304" s="170"/>
      <c r="AZ304" s="170"/>
      <c r="BA304" s="170"/>
      <c r="BB304" s="170"/>
      <c r="BC304" s="170"/>
      <c r="BD304" s="170"/>
      <c r="BE304" s="170"/>
      <c r="BF304" s="170"/>
      <c r="BG304" s="170"/>
      <c r="BH304" s="170"/>
      <c r="BI304" s="170"/>
      <c r="BJ304" s="170"/>
      <c r="BK304" s="170"/>
      <c r="BL304" s="170"/>
      <c r="BM304" s="170"/>
      <c r="BN304" s="170"/>
      <c r="BO304" s="170"/>
      <c r="BP304" s="126"/>
    </row>
    <row r="305" spans="1:68">
      <c r="A305" s="169"/>
      <c r="B305" s="169"/>
      <c r="C305" s="169"/>
      <c r="D305" s="170"/>
      <c r="E305" s="169"/>
      <c r="F305" s="171"/>
      <c r="G305" s="170"/>
      <c r="H305" s="170"/>
      <c r="I305" s="170"/>
      <c r="J305" s="170"/>
      <c r="K305" s="170"/>
      <c r="L305" s="170"/>
      <c r="M305" s="170"/>
      <c r="N305" s="170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  <c r="AA305" s="170"/>
      <c r="AB305" s="170"/>
      <c r="AC305" s="170"/>
      <c r="AD305" s="170"/>
      <c r="AE305" s="170"/>
      <c r="AF305" s="170"/>
      <c r="AG305" s="170"/>
      <c r="AH305" s="170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170"/>
      <c r="AU305" s="170"/>
      <c r="AV305" s="170"/>
      <c r="AW305" s="170"/>
      <c r="AX305" s="170"/>
      <c r="AY305" s="170"/>
      <c r="AZ305" s="170"/>
      <c r="BA305" s="170"/>
      <c r="BB305" s="170"/>
      <c r="BC305" s="170"/>
      <c r="BD305" s="170"/>
      <c r="BE305" s="170"/>
      <c r="BF305" s="170"/>
      <c r="BG305" s="170"/>
      <c r="BH305" s="170"/>
      <c r="BI305" s="170"/>
      <c r="BJ305" s="170"/>
      <c r="BK305" s="170"/>
      <c r="BL305" s="170"/>
      <c r="BM305" s="170"/>
      <c r="BN305" s="170"/>
      <c r="BO305" s="170"/>
      <c r="BP305" s="126"/>
    </row>
    <row r="306" spans="1:68">
      <c r="A306" s="169"/>
      <c r="B306" s="169"/>
      <c r="C306" s="169"/>
      <c r="D306" s="170"/>
      <c r="E306" s="169"/>
      <c r="F306" s="171"/>
      <c r="G306" s="170"/>
      <c r="H306" s="170"/>
      <c r="I306" s="170"/>
      <c r="J306" s="170"/>
      <c r="K306" s="170"/>
      <c r="L306" s="170"/>
      <c r="M306" s="170"/>
      <c r="N306" s="170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0"/>
      <c r="AB306" s="170"/>
      <c r="AC306" s="170"/>
      <c r="AD306" s="170"/>
      <c r="AE306" s="170"/>
      <c r="AF306" s="170"/>
      <c r="AG306" s="170"/>
      <c r="AH306" s="170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170"/>
      <c r="AU306" s="170"/>
      <c r="AV306" s="170"/>
      <c r="AW306" s="170"/>
      <c r="AX306" s="170"/>
      <c r="AY306" s="170"/>
      <c r="AZ306" s="170"/>
      <c r="BA306" s="170"/>
      <c r="BB306" s="170"/>
      <c r="BC306" s="170"/>
      <c r="BD306" s="170"/>
      <c r="BE306" s="170"/>
      <c r="BF306" s="170"/>
      <c r="BG306" s="170"/>
      <c r="BH306" s="170"/>
      <c r="BI306" s="170"/>
      <c r="BJ306" s="170"/>
      <c r="BK306" s="170"/>
      <c r="BL306" s="170"/>
      <c r="BM306" s="170"/>
      <c r="BN306" s="170"/>
      <c r="BO306" s="170"/>
      <c r="BP306" s="126"/>
    </row>
    <row r="307" spans="1:68">
      <c r="A307" s="169"/>
      <c r="B307" s="169"/>
      <c r="C307" s="169"/>
      <c r="D307" s="170"/>
      <c r="E307" s="169"/>
      <c r="F307" s="171"/>
      <c r="G307" s="170"/>
      <c r="H307" s="170"/>
      <c r="I307" s="170"/>
      <c r="J307" s="170"/>
      <c r="K307" s="170"/>
      <c r="L307" s="170"/>
      <c r="M307" s="170"/>
      <c r="N307" s="170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  <c r="AA307" s="170"/>
      <c r="AB307" s="170"/>
      <c r="AC307" s="170"/>
      <c r="AD307" s="170"/>
      <c r="AE307" s="170"/>
      <c r="AF307" s="170"/>
      <c r="AG307" s="170"/>
      <c r="AH307" s="170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170"/>
      <c r="AU307" s="170"/>
      <c r="AV307" s="170"/>
      <c r="AW307" s="170"/>
      <c r="AX307" s="170"/>
      <c r="AY307" s="170"/>
      <c r="AZ307" s="170"/>
      <c r="BA307" s="170"/>
      <c r="BB307" s="170"/>
      <c r="BC307" s="170"/>
      <c r="BD307" s="170"/>
      <c r="BE307" s="170"/>
      <c r="BF307" s="170"/>
      <c r="BG307" s="170"/>
      <c r="BH307" s="170"/>
      <c r="BI307" s="170"/>
      <c r="BJ307" s="170"/>
      <c r="BK307" s="170"/>
      <c r="BL307" s="170"/>
      <c r="BM307" s="170"/>
      <c r="BN307" s="170"/>
      <c r="BO307" s="170"/>
      <c r="BP307" s="126"/>
    </row>
    <row r="308" spans="1:68">
      <c r="A308" s="169"/>
      <c r="B308" s="169"/>
      <c r="C308" s="169"/>
      <c r="D308" s="170"/>
      <c r="E308" s="169"/>
      <c r="F308" s="171"/>
      <c r="G308" s="170"/>
      <c r="H308" s="170"/>
      <c r="I308" s="170"/>
      <c r="J308" s="170"/>
      <c r="K308" s="170"/>
      <c r="L308" s="170"/>
      <c r="M308" s="170"/>
      <c r="N308" s="170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0"/>
      <c r="AB308" s="170"/>
      <c r="AC308" s="170"/>
      <c r="AD308" s="170"/>
      <c r="AE308" s="170"/>
      <c r="AF308" s="170"/>
      <c r="AG308" s="170"/>
      <c r="AH308" s="170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170"/>
      <c r="AU308" s="170"/>
      <c r="AV308" s="170"/>
      <c r="AW308" s="170"/>
      <c r="AX308" s="170"/>
      <c r="AY308" s="170"/>
      <c r="AZ308" s="170"/>
      <c r="BA308" s="170"/>
      <c r="BB308" s="170"/>
      <c r="BC308" s="170"/>
      <c r="BD308" s="170"/>
      <c r="BE308" s="170"/>
      <c r="BF308" s="170"/>
      <c r="BG308" s="170"/>
      <c r="BH308" s="170"/>
      <c r="BI308" s="170"/>
      <c r="BJ308" s="170"/>
      <c r="BK308" s="170"/>
      <c r="BL308" s="170"/>
      <c r="BM308" s="170"/>
      <c r="BN308" s="170"/>
      <c r="BO308" s="170"/>
      <c r="BP308" s="126"/>
    </row>
    <row r="309" spans="1:68">
      <c r="A309" s="169"/>
      <c r="B309" s="169"/>
      <c r="C309" s="169"/>
      <c r="D309" s="170"/>
      <c r="E309" s="169"/>
      <c r="F309" s="171"/>
      <c r="G309" s="170"/>
      <c r="H309" s="170"/>
      <c r="I309" s="170"/>
      <c r="J309" s="170"/>
      <c r="K309" s="170"/>
      <c r="L309" s="170"/>
      <c r="M309" s="170"/>
      <c r="N309" s="170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0"/>
      <c r="AB309" s="170"/>
      <c r="AC309" s="170"/>
      <c r="AD309" s="170"/>
      <c r="AE309" s="170"/>
      <c r="AF309" s="170"/>
      <c r="AG309" s="170"/>
      <c r="AH309" s="170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170"/>
      <c r="AU309" s="170"/>
      <c r="AV309" s="170"/>
      <c r="AW309" s="170"/>
      <c r="AX309" s="170"/>
      <c r="AY309" s="170"/>
      <c r="AZ309" s="170"/>
      <c r="BA309" s="170"/>
      <c r="BB309" s="170"/>
      <c r="BC309" s="170"/>
      <c r="BD309" s="170"/>
      <c r="BE309" s="170"/>
      <c r="BF309" s="170"/>
      <c r="BG309" s="170"/>
      <c r="BH309" s="170"/>
      <c r="BI309" s="170"/>
      <c r="BJ309" s="170"/>
      <c r="BK309" s="170"/>
      <c r="BL309" s="170"/>
      <c r="BM309" s="170"/>
      <c r="BN309" s="170"/>
      <c r="BO309" s="170"/>
      <c r="BP309" s="126"/>
    </row>
    <row r="310" spans="1:68">
      <c r="A310" s="169"/>
      <c r="B310" s="169"/>
      <c r="C310" s="169"/>
      <c r="D310" s="170"/>
      <c r="E310" s="169"/>
      <c r="F310" s="171"/>
      <c r="G310" s="170"/>
      <c r="H310" s="170"/>
      <c r="I310" s="170"/>
      <c r="J310" s="170"/>
      <c r="K310" s="170"/>
      <c r="L310" s="170"/>
      <c r="M310" s="170"/>
      <c r="N310" s="170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  <c r="AA310" s="170"/>
      <c r="AB310" s="170"/>
      <c r="AC310" s="170"/>
      <c r="AD310" s="170"/>
      <c r="AE310" s="170"/>
      <c r="AF310" s="170"/>
      <c r="AG310" s="170"/>
      <c r="AH310" s="170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170"/>
      <c r="AU310" s="170"/>
      <c r="AV310" s="170"/>
      <c r="AW310" s="170"/>
      <c r="AX310" s="170"/>
      <c r="AY310" s="170"/>
      <c r="AZ310" s="170"/>
      <c r="BA310" s="170"/>
      <c r="BB310" s="170"/>
      <c r="BC310" s="170"/>
      <c r="BD310" s="170"/>
      <c r="BE310" s="170"/>
      <c r="BF310" s="170"/>
      <c r="BG310" s="170"/>
      <c r="BH310" s="170"/>
      <c r="BI310" s="170"/>
      <c r="BJ310" s="170"/>
      <c r="BK310" s="170"/>
      <c r="BL310" s="170"/>
      <c r="BM310" s="170"/>
      <c r="BN310" s="170"/>
      <c r="BO310" s="170"/>
      <c r="BP310" s="126"/>
    </row>
    <row r="311" spans="1:68">
      <c r="A311" s="169"/>
      <c r="B311" s="169"/>
      <c r="C311" s="169"/>
      <c r="D311" s="170"/>
      <c r="E311" s="169"/>
      <c r="F311" s="171"/>
      <c r="G311" s="170"/>
      <c r="H311" s="170"/>
      <c r="I311" s="170"/>
      <c r="J311" s="170"/>
      <c r="K311" s="170"/>
      <c r="L311" s="170"/>
      <c r="M311" s="170"/>
      <c r="N311" s="170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  <c r="AA311" s="170"/>
      <c r="AB311" s="170"/>
      <c r="AC311" s="170"/>
      <c r="AD311" s="170"/>
      <c r="AE311" s="170"/>
      <c r="AF311" s="170"/>
      <c r="AG311" s="170"/>
      <c r="AH311" s="170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170"/>
      <c r="AU311" s="170"/>
      <c r="AV311" s="170"/>
      <c r="AW311" s="170"/>
      <c r="AX311" s="170"/>
      <c r="AY311" s="170"/>
      <c r="AZ311" s="170"/>
      <c r="BA311" s="170"/>
      <c r="BB311" s="170"/>
      <c r="BC311" s="170"/>
      <c r="BD311" s="170"/>
      <c r="BE311" s="170"/>
      <c r="BF311" s="170"/>
      <c r="BG311" s="170"/>
      <c r="BH311" s="170"/>
      <c r="BI311" s="170"/>
      <c r="BJ311" s="170"/>
      <c r="BK311" s="170"/>
      <c r="BL311" s="170"/>
      <c r="BM311" s="170"/>
      <c r="BN311" s="170"/>
      <c r="BO311" s="170"/>
      <c r="BP311" s="126"/>
    </row>
    <row r="312" spans="1:68">
      <c r="A312" s="169"/>
      <c r="B312" s="169"/>
      <c r="C312" s="169"/>
      <c r="D312" s="170"/>
      <c r="E312" s="169"/>
      <c r="F312" s="171"/>
      <c r="G312" s="170"/>
      <c r="H312" s="170"/>
      <c r="I312" s="170"/>
      <c r="J312" s="170"/>
      <c r="K312" s="170"/>
      <c r="L312" s="170"/>
      <c r="M312" s="170"/>
      <c r="N312" s="170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  <c r="AA312" s="170"/>
      <c r="AB312" s="170"/>
      <c r="AC312" s="170"/>
      <c r="AD312" s="170"/>
      <c r="AE312" s="170"/>
      <c r="AF312" s="170"/>
      <c r="AG312" s="170"/>
      <c r="AH312" s="170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170"/>
      <c r="AU312" s="170"/>
      <c r="AV312" s="170"/>
      <c r="AW312" s="170"/>
      <c r="AX312" s="170"/>
      <c r="AY312" s="170"/>
      <c r="AZ312" s="170"/>
      <c r="BA312" s="170"/>
      <c r="BB312" s="170"/>
      <c r="BC312" s="170"/>
      <c r="BD312" s="170"/>
      <c r="BE312" s="170"/>
      <c r="BF312" s="170"/>
      <c r="BG312" s="170"/>
      <c r="BH312" s="170"/>
      <c r="BI312" s="170"/>
      <c r="BJ312" s="170"/>
      <c r="BK312" s="170"/>
      <c r="BL312" s="170"/>
      <c r="BM312" s="170"/>
      <c r="BN312" s="170"/>
      <c r="BO312" s="170"/>
      <c r="BP312" s="126"/>
    </row>
    <row r="313" spans="1:68">
      <c r="A313" s="169"/>
      <c r="B313" s="169"/>
      <c r="C313" s="169"/>
      <c r="D313" s="170"/>
      <c r="E313" s="169"/>
      <c r="F313" s="171"/>
      <c r="G313" s="170"/>
      <c r="H313" s="170"/>
      <c r="I313" s="170"/>
      <c r="J313" s="170"/>
      <c r="K313" s="170"/>
      <c r="L313" s="170"/>
      <c r="M313" s="170"/>
      <c r="N313" s="170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  <c r="AA313" s="170"/>
      <c r="AB313" s="170"/>
      <c r="AC313" s="170"/>
      <c r="AD313" s="170"/>
      <c r="AE313" s="170"/>
      <c r="AF313" s="170"/>
      <c r="AG313" s="170"/>
      <c r="AH313" s="170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170"/>
      <c r="AU313" s="170"/>
      <c r="AV313" s="170"/>
      <c r="AW313" s="170"/>
      <c r="AX313" s="170"/>
      <c r="AY313" s="170"/>
      <c r="AZ313" s="170"/>
      <c r="BA313" s="170"/>
      <c r="BB313" s="170"/>
      <c r="BC313" s="170"/>
      <c r="BD313" s="170"/>
      <c r="BE313" s="170"/>
      <c r="BF313" s="170"/>
      <c r="BG313" s="170"/>
      <c r="BH313" s="170"/>
      <c r="BI313" s="170"/>
      <c r="BJ313" s="170"/>
      <c r="BK313" s="170"/>
      <c r="BL313" s="170"/>
      <c r="BM313" s="170"/>
      <c r="BN313" s="170"/>
      <c r="BO313" s="170"/>
      <c r="BP313" s="126"/>
    </row>
    <row r="314" spans="1:68">
      <c r="A314" s="169"/>
      <c r="B314" s="169"/>
      <c r="C314" s="169"/>
      <c r="D314" s="170"/>
      <c r="E314" s="169"/>
      <c r="F314" s="171"/>
      <c r="G314" s="170"/>
      <c r="H314" s="170"/>
      <c r="I314" s="170"/>
      <c r="J314" s="170"/>
      <c r="K314" s="170"/>
      <c r="L314" s="170"/>
      <c r="M314" s="170"/>
      <c r="N314" s="170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  <c r="AA314" s="170"/>
      <c r="AB314" s="170"/>
      <c r="AC314" s="170"/>
      <c r="AD314" s="170"/>
      <c r="AE314" s="170"/>
      <c r="AF314" s="170"/>
      <c r="AG314" s="170"/>
      <c r="AH314" s="170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170"/>
      <c r="AU314" s="170"/>
      <c r="AV314" s="170"/>
      <c r="AW314" s="170"/>
      <c r="AX314" s="170"/>
      <c r="AY314" s="170"/>
      <c r="AZ314" s="170"/>
      <c r="BA314" s="170"/>
      <c r="BB314" s="170"/>
      <c r="BC314" s="170"/>
      <c r="BD314" s="170"/>
      <c r="BE314" s="170"/>
      <c r="BF314" s="170"/>
      <c r="BG314" s="170"/>
      <c r="BH314" s="170"/>
      <c r="BI314" s="170"/>
      <c r="BJ314" s="170"/>
      <c r="BK314" s="170"/>
      <c r="BL314" s="170"/>
      <c r="BM314" s="170"/>
      <c r="BN314" s="170"/>
      <c r="BO314" s="170"/>
      <c r="BP314" s="126"/>
    </row>
    <row r="315" spans="1:68">
      <c r="A315" s="169"/>
      <c r="B315" s="169"/>
      <c r="C315" s="169"/>
      <c r="D315" s="170"/>
      <c r="E315" s="169"/>
      <c r="F315" s="171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170"/>
      <c r="AU315" s="170"/>
      <c r="AV315" s="170"/>
      <c r="AW315" s="170"/>
      <c r="AX315" s="170"/>
      <c r="AY315" s="170"/>
      <c r="AZ315" s="170"/>
      <c r="BA315" s="170"/>
      <c r="BB315" s="170"/>
      <c r="BC315" s="170"/>
      <c r="BD315" s="170"/>
      <c r="BE315" s="170"/>
      <c r="BF315" s="170"/>
      <c r="BG315" s="170"/>
      <c r="BH315" s="170"/>
      <c r="BI315" s="170"/>
      <c r="BJ315" s="170"/>
      <c r="BK315" s="170"/>
      <c r="BL315" s="170"/>
      <c r="BM315" s="170"/>
      <c r="BN315" s="170"/>
      <c r="BO315" s="170"/>
      <c r="BP315" s="126"/>
    </row>
    <row r="316" spans="1:68">
      <c r="A316" s="169"/>
      <c r="B316" s="169"/>
      <c r="C316" s="169"/>
      <c r="D316" s="170"/>
      <c r="E316" s="169"/>
      <c r="F316" s="171"/>
      <c r="G316" s="170"/>
      <c r="H316" s="170"/>
      <c r="I316" s="170"/>
      <c r="J316" s="170"/>
      <c r="K316" s="170"/>
      <c r="L316" s="170"/>
      <c r="M316" s="170"/>
      <c r="N316" s="170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  <c r="AA316" s="170"/>
      <c r="AB316" s="170"/>
      <c r="AC316" s="170"/>
      <c r="AD316" s="170"/>
      <c r="AE316" s="170"/>
      <c r="AF316" s="170"/>
      <c r="AG316" s="170"/>
      <c r="AH316" s="170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170"/>
      <c r="AU316" s="170"/>
      <c r="AV316" s="170"/>
      <c r="AW316" s="170"/>
      <c r="AX316" s="170"/>
      <c r="AY316" s="170"/>
      <c r="AZ316" s="170"/>
      <c r="BA316" s="170"/>
      <c r="BB316" s="170"/>
      <c r="BC316" s="170"/>
      <c r="BD316" s="170"/>
      <c r="BE316" s="170"/>
      <c r="BF316" s="170"/>
      <c r="BG316" s="170"/>
      <c r="BH316" s="170"/>
      <c r="BI316" s="170"/>
      <c r="BJ316" s="170"/>
      <c r="BK316" s="170"/>
      <c r="BL316" s="170"/>
      <c r="BM316" s="170"/>
      <c r="BN316" s="170"/>
      <c r="BO316" s="170"/>
      <c r="BP316" s="126"/>
    </row>
    <row r="317" spans="1:68">
      <c r="A317" s="169"/>
      <c r="B317" s="169"/>
      <c r="C317" s="169"/>
      <c r="D317" s="170"/>
      <c r="E317" s="169"/>
      <c r="F317" s="171"/>
      <c r="G317" s="170"/>
      <c r="H317" s="170"/>
      <c r="I317" s="170"/>
      <c r="J317" s="170"/>
      <c r="K317" s="170"/>
      <c r="L317" s="170"/>
      <c r="M317" s="170"/>
      <c r="N317" s="170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0"/>
      <c r="AB317" s="170"/>
      <c r="AC317" s="170"/>
      <c r="AD317" s="170"/>
      <c r="AE317" s="170"/>
      <c r="AF317" s="170"/>
      <c r="AG317" s="170"/>
      <c r="AH317" s="170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170"/>
      <c r="AU317" s="170"/>
      <c r="AV317" s="170"/>
      <c r="AW317" s="170"/>
      <c r="AX317" s="170"/>
      <c r="AY317" s="170"/>
      <c r="AZ317" s="170"/>
      <c r="BA317" s="170"/>
      <c r="BB317" s="170"/>
      <c r="BC317" s="170"/>
      <c r="BD317" s="170"/>
      <c r="BE317" s="170"/>
      <c r="BF317" s="170"/>
      <c r="BG317" s="170"/>
      <c r="BH317" s="170"/>
      <c r="BI317" s="170"/>
      <c r="BJ317" s="170"/>
      <c r="BK317" s="170"/>
      <c r="BL317" s="170"/>
      <c r="BM317" s="170"/>
      <c r="BN317" s="170"/>
      <c r="BO317" s="170"/>
      <c r="BP317" s="126"/>
    </row>
    <row r="318" spans="1:68">
      <c r="A318" s="169"/>
      <c r="B318" s="169"/>
      <c r="C318" s="169"/>
      <c r="D318" s="170"/>
      <c r="E318" s="169"/>
      <c r="F318" s="171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  <c r="AA318" s="170"/>
      <c r="AB318" s="170"/>
      <c r="AC318" s="170"/>
      <c r="AD318" s="170"/>
      <c r="AE318" s="170"/>
      <c r="AF318" s="170"/>
      <c r="AG318" s="170"/>
      <c r="AH318" s="170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170"/>
      <c r="AU318" s="170"/>
      <c r="AV318" s="170"/>
      <c r="AW318" s="170"/>
      <c r="AX318" s="170"/>
      <c r="AY318" s="170"/>
      <c r="AZ318" s="170"/>
      <c r="BA318" s="170"/>
      <c r="BB318" s="170"/>
      <c r="BC318" s="170"/>
      <c r="BD318" s="170"/>
      <c r="BE318" s="170"/>
      <c r="BF318" s="170"/>
      <c r="BG318" s="170"/>
      <c r="BH318" s="170"/>
      <c r="BI318" s="170"/>
      <c r="BJ318" s="170"/>
      <c r="BK318" s="170"/>
      <c r="BL318" s="170"/>
      <c r="BM318" s="170"/>
      <c r="BN318" s="170"/>
      <c r="BO318" s="170"/>
      <c r="BP318" s="126"/>
    </row>
    <row r="319" spans="1:68">
      <c r="A319" s="169"/>
      <c r="B319" s="169"/>
      <c r="C319" s="169"/>
      <c r="D319" s="170"/>
      <c r="E319" s="169"/>
      <c r="F319" s="171"/>
      <c r="G319" s="170"/>
      <c r="H319" s="170"/>
      <c r="I319" s="170"/>
      <c r="J319" s="170"/>
      <c r="K319" s="170"/>
      <c r="L319" s="170"/>
      <c r="M319" s="170"/>
      <c r="N319" s="170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0"/>
      <c r="AB319" s="170"/>
      <c r="AC319" s="170"/>
      <c r="AD319" s="170"/>
      <c r="AE319" s="170"/>
      <c r="AF319" s="170"/>
      <c r="AG319" s="170"/>
      <c r="AH319" s="170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170"/>
      <c r="AU319" s="170"/>
      <c r="AV319" s="170"/>
      <c r="AW319" s="170"/>
      <c r="AX319" s="170"/>
      <c r="AY319" s="170"/>
      <c r="AZ319" s="170"/>
      <c r="BA319" s="170"/>
      <c r="BB319" s="170"/>
      <c r="BC319" s="170"/>
      <c r="BD319" s="170"/>
      <c r="BE319" s="170"/>
      <c r="BF319" s="170"/>
      <c r="BG319" s="170"/>
      <c r="BH319" s="170"/>
      <c r="BI319" s="170"/>
      <c r="BJ319" s="170"/>
      <c r="BK319" s="170"/>
      <c r="BL319" s="170"/>
      <c r="BM319" s="170"/>
      <c r="BN319" s="170"/>
      <c r="BO319" s="170"/>
      <c r="BP319" s="126"/>
    </row>
    <row r="320" spans="1:68">
      <c r="A320" s="169"/>
      <c r="B320" s="169"/>
      <c r="C320" s="169"/>
      <c r="D320" s="170"/>
      <c r="E320" s="169"/>
      <c r="F320" s="171"/>
      <c r="G320" s="170"/>
      <c r="H320" s="170"/>
      <c r="I320" s="170"/>
      <c r="J320" s="170"/>
      <c r="K320" s="170"/>
      <c r="L320" s="170"/>
      <c r="M320" s="170"/>
      <c r="N320" s="170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  <c r="AA320" s="170"/>
      <c r="AB320" s="170"/>
      <c r="AC320" s="170"/>
      <c r="AD320" s="170"/>
      <c r="AE320" s="170"/>
      <c r="AF320" s="170"/>
      <c r="AG320" s="170"/>
      <c r="AH320" s="170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170"/>
      <c r="AU320" s="170"/>
      <c r="AV320" s="170"/>
      <c r="AW320" s="170"/>
      <c r="AX320" s="170"/>
      <c r="AY320" s="170"/>
      <c r="AZ320" s="170"/>
      <c r="BA320" s="170"/>
      <c r="BB320" s="170"/>
      <c r="BC320" s="170"/>
      <c r="BD320" s="170"/>
      <c r="BE320" s="170"/>
      <c r="BF320" s="170"/>
      <c r="BG320" s="170"/>
      <c r="BH320" s="170"/>
      <c r="BI320" s="170"/>
      <c r="BJ320" s="170"/>
      <c r="BK320" s="170"/>
      <c r="BL320" s="170"/>
      <c r="BM320" s="170"/>
      <c r="BN320" s="170"/>
      <c r="BO320" s="170"/>
      <c r="BP320" s="126"/>
    </row>
    <row r="321" spans="1:68">
      <c r="A321" s="169"/>
      <c r="B321" s="169"/>
      <c r="C321" s="169"/>
      <c r="D321" s="170"/>
      <c r="E321" s="169"/>
      <c r="F321" s="171"/>
      <c r="G321" s="170"/>
      <c r="H321" s="170"/>
      <c r="I321" s="170"/>
      <c r="J321" s="170"/>
      <c r="K321" s="170"/>
      <c r="L321" s="170"/>
      <c r="M321" s="170"/>
      <c r="N321" s="170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0"/>
      <c r="AB321" s="170"/>
      <c r="AC321" s="170"/>
      <c r="AD321" s="170"/>
      <c r="AE321" s="170"/>
      <c r="AF321" s="170"/>
      <c r="AG321" s="170"/>
      <c r="AH321" s="170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170"/>
      <c r="AU321" s="170"/>
      <c r="AV321" s="170"/>
      <c r="AW321" s="170"/>
      <c r="AX321" s="170"/>
      <c r="AY321" s="170"/>
      <c r="AZ321" s="170"/>
      <c r="BA321" s="170"/>
      <c r="BB321" s="170"/>
      <c r="BC321" s="170"/>
      <c r="BD321" s="170"/>
      <c r="BE321" s="170"/>
      <c r="BF321" s="170"/>
      <c r="BG321" s="170"/>
      <c r="BH321" s="170"/>
      <c r="BI321" s="170"/>
      <c r="BJ321" s="170"/>
      <c r="BK321" s="170"/>
      <c r="BL321" s="170"/>
      <c r="BM321" s="170"/>
      <c r="BN321" s="170"/>
      <c r="BO321" s="170"/>
      <c r="BP321" s="126"/>
    </row>
    <row r="322" spans="1:68">
      <c r="A322" s="169"/>
      <c r="B322" s="169"/>
      <c r="C322" s="169"/>
      <c r="D322" s="170"/>
      <c r="E322" s="169"/>
      <c r="F322" s="171"/>
      <c r="G322" s="170"/>
      <c r="H322" s="170"/>
      <c r="I322" s="170"/>
      <c r="J322" s="170"/>
      <c r="K322" s="170"/>
      <c r="L322" s="170"/>
      <c r="M322" s="170"/>
      <c r="N322" s="170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  <c r="AA322" s="170"/>
      <c r="AB322" s="170"/>
      <c r="AC322" s="170"/>
      <c r="AD322" s="170"/>
      <c r="AE322" s="170"/>
      <c r="AF322" s="170"/>
      <c r="AG322" s="170"/>
      <c r="AH322" s="170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170"/>
      <c r="AU322" s="170"/>
      <c r="AV322" s="170"/>
      <c r="AW322" s="170"/>
      <c r="AX322" s="170"/>
      <c r="AY322" s="170"/>
      <c r="AZ322" s="170"/>
      <c r="BA322" s="170"/>
      <c r="BB322" s="170"/>
      <c r="BC322" s="170"/>
      <c r="BD322" s="170"/>
      <c r="BE322" s="170"/>
      <c r="BF322" s="170"/>
      <c r="BG322" s="170"/>
      <c r="BH322" s="170"/>
      <c r="BI322" s="170"/>
      <c r="BJ322" s="170"/>
      <c r="BK322" s="170"/>
      <c r="BL322" s="170"/>
      <c r="BM322" s="170"/>
      <c r="BN322" s="170"/>
      <c r="BO322" s="170"/>
      <c r="BP322" s="126"/>
    </row>
    <row r="323" spans="1:68">
      <c r="A323" s="169"/>
      <c r="B323" s="169"/>
      <c r="C323" s="169"/>
      <c r="D323" s="170"/>
      <c r="E323" s="169"/>
      <c r="F323" s="171"/>
      <c r="G323" s="170"/>
      <c r="H323" s="170"/>
      <c r="I323" s="170"/>
      <c r="J323" s="170"/>
      <c r="K323" s="170"/>
      <c r="L323" s="170"/>
      <c r="M323" s="170"/>
      <c r="N323" s="170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  <c r="AA323" s="170"/>
      <c r="AB323" s="170"/>
      <c r="AC323" s="170"/>
      <c r="AD323" s="170"/>
      <c r="AE323" s="170"/>
      <c r="AF323" s="170"/>
      <c r="AG323" s="170"/>
      <c r="AH323" s="170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170"/>
      <c r="AU323" s="170"/>
      <c r="AV323" s="170"/>
      <c r="AW323" s="170"/>
      <c r="AX323" s="170"/>
      <c r="AY323" s="170"/>
      <c r="AZ323" s="170"/>
      <c r="BA323" s="170"/>
      <c r="BB323" s="170"/>
      <c r="BC323" s="170"/>
      <c r="BD323" s="170"/>
      <c r="BE323" s="170"/>
      <c r="BF323" s="170"/>
      <c r="BG323" s="170"/>
      <c r="BH323" s="170"/>
      <c r="BI323" s="170"/>
      <c r="BJ323" s="170"/>
      <c r="BK323" s="170"/>
      <c r="BL323" s="170"/>
      <c r="BM323" s="170"/>
      <c r="BN323" s="170"/>
      <c r="BO323" s="170"/>
      <c r="BP323" s="126"/>
    </row>
    <row r="324" spans="1:68">
      <c r="A324" s="169"/>
      <c r="B324" s="169"/>
      <c r="C324" s="169"/>
      <c r="D324" s="170"/>
      <c r="E324" s="169"/>
      <c r="F324" s="171"/>
      <c r="G324" s="170"/>
      <c r="H324" s="170"/>
      <c r="I324" s="170"/>
      <c r="J324" s="170"/>
      <c r="K324" s="170"/>
      <c r="L324" s="170"/>
      <c r="M324" s="170"/>
      <c r="N324" s="170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  <c r="AA324" s="170"/>
      <c r="AB324" s="170"/>
      <c r="AC324" s="170"/>
      <c r="AD324" s="170"/>
      <c r="AE324" s="170"/>
      <c r="AF324" s="170"/>
      <c r="AG324" s="170"/>
      <c r="AH324" s="170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170"/>
      <c r="AU324" s="170"/>
      <c r="AV324" s="170"/>
      <c r="AW324" s="170"/>
      <c r="AX324" s="170"/>
      <c r="AY324" s="170"/>
      <c r="AZ324" s="170"/>
      <c r="BA324" s="170"/>
      <c r="BB324" s="170"/>
      <c r="BC324" s="170"/>
      <c r="BD324" s="170"/>
      <c r="BE324" s="170"/>
      <c r="BF324" s="170"/>
      <c r="BG324" s="170"/>
      <c r="BH324" s="170"/>
      <c r="BI324" s="170"/>
      <c r="BJ324" s="170"/>
      <c r="BK324" s="170"/>
      <c r="BL324" s="170"/>
      <c r="BM324" s="170"/>
      <c r="BN324" s="170"/>
      <c r="BO324" s="170"/>
      <c r="BP324" s="126"/>
    </row>
    <row r="325" spans="1:68">
      <c r="A325" s="169"/>
      <c r="B325" s="169"/>
      <c r="C325" s="169"/>
      <c r="D325" s="170"/>
      <c r="E325" s="169"/>
      <c r="F325" s="171"/>
      <c r="G325" s="170"/>
      <c r="H325" s="170"/>
      <c r="I325" s="170"/>
      <c r="J325" s="170"/>
      <c r="K325" s="170"/>
      <c r="L325" s="170"/>
      <c r="M325" s="170"/>
      <c r="N325" s="170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  <c r="AA325" s="170"/>
      <c r="AB325" s="170"/>
      <c r="AC325" s="170"/>
      <c r="AD325" s="170"/>
      <c r="AE325" s="170"/>
      <c r="AF325" s="170"/>
      <c r="AG325" s="170"/>
      <c r="AH325" s="170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170"/>
      <c r="AU325" s="170"/>
      <c r="AV325" s="170"/>
      <c r="AW325" s="170"/>
      <c r="AX325" s="170"/>
      <c r="AY325" s="170"/>
      <c r="AZ325" s="170"/>
      <c r="BA325" s="170"/>
      <c r="BB325" s="170"/>
      <c r="BC325" s="170"/>
      <c r="BD325" s="170"/>
      <c r="BE325" s="170"/>
      <c r="BF325" s="170"/>
      <c r="BG325" s="170"/>
      <c r="BH325" s="170"/>
      <c r="BI325" s="170"/>
      <c r="BJ325" s="170"/>
      <c r="BK325" s="170"/>
      <c r="BL325" s="170"/>
      <c r="BM325" s="170"/>
      <c r="BN325" s="170"/>
      <c r="BO325" s="170"/>
      <c r="BP325" s="126"/>
    </row>
    <row r="326" spans="1:68">
      <c r="A326" s="169"/>
      <c r="B326" s="169"/>
      <c r="C326" s="169"/>
      <c r="D326" s="170"/>
      <c r="E326" s="169"/>
      <c r="F326" s="171"/>
      <c r="G326" s="170"/>
      <c r="H326" s="170"/>
      <c r="I326" s="170"/>
      <c r="J326" s="170"/>
      <c r="K326" s="170"/>
      <c r="L326" s="170"/>
      <c r="M326" s="170"/>
      <c r="N326" s="170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0"/>
      <c r="AB326" s="170"/>
      <c r="AC326" s="170"/>
      <c r="AD326" s="170"/>
      <c r="AE326" s="170"/>
      <c r="AF326" s="170"/>
      <c r="AG326" s="170"/>
      <c r="AH326" s="170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170"/>
      <c r="AU326" s="170"/>
      <c r="AV326" s="170"/>
      <c r="AW326" s="170"/>
      <c r="AX326" s="170"/>
      <c r="AY326" s="170"/>
      <c r="AZ326" s="170"/>
      <c r="BA326" s="170"/>
      <c r="BB326" s="170"/>
      <c r="BC326" s="170"/>
      <c r="BD326" s="170"/>
      <c r="BE326" s="170"/>
      <c r="BF326" s="170"/>
      <c r="BG326" s="170"/>
      <c r="BH326" s="170"/>
      <c r="BI326" s="170"/>
      <c r="BJ326" s="170"/>
      <c r="BK326" s="170"/>
      <c r="BL326" s="170"/>
      <c r="BM326" s="170"/>
      <c r="BN326" s="170"/>
      <c r="BO326" s="170"/>
      <c r="BP326" s="126"/>
    </row>
    <row r="327" spans="1:68">
      <c r="A327" s="169"/>
      <c r="B327" s="169"/>
      <c r="C327" s="169"/>
      <c r="D327" s="170"/>
      <c r="E327" s="169"/>
      <c r="F327" s="171"/>
      <c r="G327" s="170"/>
      <c r="H327" s="170"/>
      <c r="I327" s="170"/>
      <c r="J327" s="170"/>
      <c r="K327" s="170"/>
      <c r="L327" s="170"/>
      <c r="M327" s="170"/>
      <c r="N327" s="170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  <c r="AA327" s="170"/>
      <c r="AB327" s="170"/>
      <c r="AC327" s="170"/>
      <c r="AD327" s="170"/>
      <c r="AE327" s="170"/>
      <c r="AF327" s="170"/>
      <c r="AG327" s="170"/>
      <c r="AH327" s="170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170"/>
      <c r="AU327" s="170"/>
      <c r="AV327" s="170"/>
      <c r="AW327" s="170"/>
      <c r="AX327" s="170"/>
      <c r="AY327" s="170"/>
      <c r="AZ327" s="170"/>
      <c r="BA327" s="170"/>
      <c r="BB327" s="170"/>
      <c r="BC327" s="170"/>
      <c r="BD327" s="170"/>
      <c r="BE327" s="170"/>
      <c r="BF327" s="170"/>
      <c r="BG327" s="170"/>
      <c r="BH327" s="170"/>
      <c r="BI327" s="170"/>
      <c r="BJ327" s="170"/>
      <c r="BK327" s="170"/>
      <c r="BL327" s="170"/>
      <c r="BM327" s="170"/>
      <c r="BN327" s="170"/>
      <c r="BO327" s="170"/>
      <c r="BP327" s="126"/>
    </row>
    <row r="328" spans="1:68">
      <c r="A328" s="169"/>
      <c r="B328" s="169"/>
      <c r="C328" s="169"/>
      <c r="D328" s="170"/>
      <c r="E328" s="169"/>
      <c r="F328" s="171"/>
      <c r="G328" s="170"/>
      <c r="H328" s="170"/>
      <c r="I328" s="170"/>
      <c r="J328" s="170"/>
      <c r="K328" s="170"/>
      <c r="L328" s="170"/>
      <c r="M328" s="170"/>
      <c r="N328" s="170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  <c r="AA328" s="170"/>
      <c r="AB328" s="170"/>
      <c r="AC328" s="170"/>
      <c r="AD328" s="170"/>
      <c r="AE328" s="170"/>
      <c r="AF328" s="170"/>
      <c r="AG328" s="170"/>
      <c r="AH328" s="170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170"/>
      <c r="AU328" s="170"/>
      <c r="AV328" s="170"/>
      <c r="AW328" s="170"/>
      <c r="AX328" s="170"/>
      <c r="AY328" s="170"/>
      <c r="AZ328" s="170"/>
      <c r="BA328" s="170"/>
      <c r="BB328" s="170"/>
      <c r="BC328" s="170"/>
      <c r="BD328" s="170"/>
      <c r="BE328" s="170"/>
      <c r="BF328" s="170"/>
      <c r="BG328" s="170"/>
      <c r="BH328" s="170"/>
      <c r="BI328" s="170"/>
      <c r="BJ328" s="170"/>
      <c r="BK328" s="170"/>
      <c r="BL328" s="170"/>
      <c r="BM328" s="170"/>
      <c r="BN328" s="170"/>
      <c r="BO328" s="170"/>
      <c r="BP328" s="126"/>
    </row>
    <row r="329" spans="1:68">
      <c r="A329" s="169"/>
      <c r="B329" s="169"/>
      <c r="C329" s="169"/>
      <c r="D329" s="170"/>
      <c r="E329" s="169"/>
      <c r="F329" s="171"/>
      <c r="G329" s="170"/>
      <c r="H329" s="170"/>
      <c r="I329" s="170"/>
      <c r="J329" s="170"/>
      <c r="K329" s="170"/>
      <c r="L329" s="170"/>
      <c r="M329" s="170"/>
      <c r="N329" s="170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  <c r="AA329" s="170"/>
      <c r="AB329" s="170"/>
      <c r="AC329" s="170"/>
      <c r="AD329" s="170"/>
      <c r="AE329" s="170"/>
      <c r="AF329" s="170"/>
      <c r="AG329" s="170"/>
      <c r="AH329" s="170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170"/>
      <c r="AU329" s="170"/>
      <c r="AV329" s="170"/>
      <c r="AW329" s="170"/>
      <c r="AX329" s="170"/>
      <c r="AY329" s="170"/>
      <c r="AZ329" s="170"/>
      <c r="BA329" s="170"/>
      <c r="BB329" s="170"/>
      <c r="BC329" s="170"/>
      <c r="BD329" s="170"/>
      <c r="BE329" s="170"/>
      <c r="BF329" s="170"/>
      <c r="BG329" s="170"/>
      <c r="BH329" s="170"/>
      <c r="BI329" s="170"/>
      <c r="BJ329" s="170"/>
      <c r="BK329" s="170"/>
      <c r="BL329" s="170"/>
      <c r="BM329" s="170"/>
      <c r="BN329" s="170"/>
      <c r="BO329" s="170"/>
      <c r="BP329" s="126"/>
    </row>
    <row r="330" spans="1:68">
      <c r="A330" s="169"/>
      <c r="B330" s="169"/>
      <c r="C330" s="169"/>
      <c r="D330" s="170"/>
      <c r="E330" s="169"/>
      <c r="F330" s="171"/>
      <c r="G330" s="170"/>
      <c r="H330" s="170"/>
      <c r="I330" s="170"/>
      <c r="J330" s="170"/>
      <c r="K330" s="170"/>
      <c r="L330" s="170"/>
      <c r="M330" s="170"/>
      <c r="N330" s="170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  <c r="AA330" s="170"/>
      <c r="AB330" s="170"/>
      <c r="AC330" s="170"/>
      <c r="AD330" s="170"/>
      <c r="AE330" s="170"/>
      <c r="AF330" s="170"/>
      <c r="AG330" s="170"/>
      <c r="AH330" s="170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170"/>
      <c r="AU330" s="170"/>
      <c r="AV330" s="170"/>
      <c r="AW330" s="170"/>
      <c r="AX330" s="170"/>
      <c r="AY330" s="170"/>
      <c r="AZ330" s="170"/>
      <c r="BA330" s="170"/>
      <c r="BB330" s="170"/>
      <c r="BC330" s="170"/>
      <c r="BD330" s="170"/>
      <c r="BE330" s="170"/>
      <c r="BF330" s="170"/>
      <c r="BG330" s="170"/>
      <c r="BH330" s="170"/>
      <c r="BI330" s="170"/>
      <c r="BJ330" s="170"/>
      <c r="BK330" s="170"/>
      <c r="BL330" s="170"/>
      <c r="BM330" s="170"/>
      <c r="BN330" s="170"/>
      <c r="BO330" s="170"/>
      <c r="BP330" s="126"/>
    </row>
    <row r="331" spans="1:68">
      <c r="A331" s="169"/>
      <c r="B331" s="169"/>
      <c r="C331" s="169"/>
      <c r="D331" s="170"/>
      <c r="E331" s="169"/>
      <c r="F331" s="171"/>
      <c r="G331" s="170"/>
      <c r="H331" s="170"/>
      <c r="I331" s="170"/>
      <c r="J331" s="170"/>
      <c r="K331" s="170"/>
      <c r="L331" s="170"/>
      <c r="M331" s="170"/>
      <c r="N331" s="170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  <c r="AA331" s="170"/>
      <c r="AB331" s="170"/>
      <c r="AC331" s="170"/>
      <c r="AD331" s="170"/>
      <c r="AE331" s="170"/>
      <c r="AF331" s="170"/>
      <c r="AG331" s="170"/>
      <c r="AH331" s="170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170"/>
      <c r="AU331" s="170"/>
      <c r="AV331" s="170"/>
      <c r="AW331" s="170"/>
      <c r="AX331" s="170"/>
      <c r="AY331" s="170"/>
      <c r="AZ331" s="170"/>
      <c r="BA331" s="170"/>
      <c r="BB331" s="170"/>
      <c r="BC331" s="170"/>
      <c r="BD331" s="170"/>
      <c r="BE331" s="170"/>
      <c r="BF331" s="170"/>
      <c r="BG331" s="170"/>
      <c r="BH331" s="170"/>
      <c r="BI331" s="170"/>
      <c r="BJ331" s="170"/>
      <c r="BK331" s="170"/>
      <c r="BL331" s="170"/>
      <c r="BM331" s="170"/>
      <c r="BN331" s="170"/>
      <c r="BO331" s="170"/>
      <c r="BP331" s="126"/>
    </row>
    <row r="332" spans="1:68">
      <c r="A332" s="169"/>
      <c r="B332" s="169"/>
      <c r="C332" s="169"/>
      <c r="D332" s="170"/>
      <c r="E332" s="169"/>
      <c r="F332" s="171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0"/>
      <c r="BN332" s="170"/>
      <c r="BO332" s="170"/>
      <c r="BP332" s="126"/>
    </row>
    <row r="333" spans="1:68">
      <c r="A333" s="169"/>
      <c r="B333" s="169"/>
      <c r="C333" s="169"/>
      <c r="D333" s="170"/>
      <c r="E333" s="169"/>
      <c r="F333" s="171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0"/>
      <c r="BN333" s="170"/>
      <c r="BO333" s="170"/>
      <c r="BP333" s="126"/>
    </row>
    <row r="334" spans="1:68">
      <c r="A334" s="169"/>
      <c r="B334" s="169"/>
      <c r="C334" s="169"/>
      <c r="D334" s="170"/>
      <c r="E334" s="169"/>
      <c r="F334" s="171"/>
      <c r="G334" s="170"/>
      <c r="H334" s="170"/>
      <c r="I334" s="170"/>
      <c r="J334" s="170"/>
      <c r="K334" s="170"/>
      <c r="L334" s="170"/>
      <c r="M334" s="170"/>
      <c r="N334" s="170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0"/>
      <c r="BN334" s="170"/>
      <c r="BO334" s="170"/>
      <c r="BP334" s="126"/>
    </row>
    <row r="335" spans="1:68">
      <c r="A335" s="169"/>
      <c r="B335" s="169"/>
      <c r="C335" s="169"/>
      <c r="D335" s="170"/>
      <c r="E335" s="169"/>
      <c r="F335" s="171"/>
      <c r="G335" s="170"/>
      <c r="H335" s="170"/>
      <c r="I335" s="170"/>
      <c r="J335" s="170"/>
      <c r="K335" s="170"/>
      <c r="L335" s="170"/>
      <c r="M335" s="170"/>
      <c r="N335" s="170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0"/>
      <c r="BN335" s="170"/>
      <c r="BO335" s="170"/>
      <c r="BP335" s="126"/>
    </row>
    <row r="336" spans="1:68">
      <c r="A336" s="169"/>
      <c r="B336" s="169"/>
      <c r="C336" s="169"/>
      <c r="D336" s="170"/>
      <c r="E336" s="169"/>
      <c r="F336" s="171"/>
      <c r="G336" s="170"/>
      <c r="H336" s="170"/>
      <c r="I336" s="170"/>
      <c r="J336" s="170"/>
      <c r="K336" s="170"/>
      <c r="L336" s="170"/>
      <c r="M336" s="170"/>
      <c r="N336" s="170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0"/>
      <c r="BN336" s="170"/>
      <c r="BO336" s="170"/>
      <c r="BP336" s="126"/>
    </row>
    <row r="337" spans="1:68">
      <c r="A337" s="169"/>
      <c r="B337" s="169"/>
      <c r="C337" s="169"/>
      <c r="D337" s="170"/>
      <c r="E337" s="169"/>
      <c r="F337" s="171"/>
      <c r="G337" s="170"/>
      <c r="H337" s="170"/>
      <c r="I337" s="170"/>
      <c r="J337" s="170"/>
      <c r="K337" s="170"/>
      <c r="L337" s="170"/>
      <c r="M337" s="170"/>
      <c r="N337" s="170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0"/>
      <c r="BN337" s="170"/>
      <c r="BO337" s="170"/>
      <c r="BP337" s="126"/>
    </row>
    <row r="338" spans="1:68">
      <c r="A338" s="169"/>
      <c r="B338" s="169"/>
      <c r="C338" s="169"/>
      <c r="D338" s="170"/>
      <c r="E338" s="169"/>
      <c r="F338" s="171"/>
      <c r="G338" s="170"/>
      <c r="H338" s="170"/>
      <c r="I338" s="170"/>
      <c r="J338" s="170"/>
      <c r="K338" s="170"/>
      <c r="L338" s="170"/>
      <c r="M338" s="170"/>
      <c r="N338" s="170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0"/>
      <c r="BN338" s="170"/>
      <c r="BO338" s="170"/>
      <c r="BP338" s="126"/>
    </row>
    <row r="339" spans="1:68">
      <c r="A339" s="169"/>
      <c r="B339" s="169"/>
      <c r="C339" s="169"/>
      <c r="D339" s="170"/>
      <c r="E339" s="169"/>
      <c r="F339" s="171"/>
      <c r="G339" s="170"/>
      <c r="H339" s="170"/>
      <c r="I339" s="170"/>
      <c r="J339" s="170"/>
      <c r="K339" s="170"/>
      <c r="L339" s="170"/>
      <c r="M339" s="170"/>
      <c r="N339" s="170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0"/>
      <c r="BN339" s="170"/>
      <c r="BO339" s="170"/>
      <c r="BP339" s="126"/>
    </row>
    <row r="340" spans="1:68">
      <c r="A340" s="169"/>
      <c r="B340" s="169"/>
      <c r="C340" s="169"/>
      <c r="D340" s="170"/>
      <c r="E340" s="169"/>
      <c r="F340" s="171"/>
      <c r="G340" s="170"/>
      <c r="H340" s="170"/>
      <c r="I340" s="170"/>
      <c r="J340" s="170"/>
      <c r="K340" s="170"/>
      <c r="L340" s="170"/>
      <c r="M340" s="170"/>
      <c r="N340" s="170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0"/>
      <c r="BN340" s="170"/>
      <c r="BO340" s="170"/>
      <c r="BP340" s="126"/>
    </row>
    <row r="341" spans="1:68">
      <c r="A341" s="169"/>
      <c r="B341" s="169"/>
      <c r="C341" s="169"/>
      <c r="D341" s="170"/>
      <c r="E341" s="169"/>
      <c r="F341" s="171"/>
      <c r="G341" s="170"/>
      <c r="H341" s="170"/>
      <c r="I341" s="170"/>
      <c r="J341" s="170"/>
      <c r="K341" s="170"/>
      <c r="L341" s="170"/>
      <c r="M341" s="170"/>
      <c r="N341" s="170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0"/>
      <c r="BN341" s="170"/>
      <c r="BO341" s="170"/>
      <c r="BP341" s="126"/>
    </row>
    <row r="342" spans="1:68">
      <c r="A342" s="169"/>
      <c r="B342" s="169"/>
      <c r="C342" s="169"/>
      <c r="D342" s="170"/>
      <c r="E342" s="169"/>
      <c r="F342" s="171"/>
      <c r="G342" s="170"/>
      <c r="H342" s="170"/>
      <c r="I342" s="170"/>
      <c r="J342" s="170"/>
      <c r="K342" s="170"/>
      <c r="L342" s="170"/>
      <c r="M342" s="170"/>
      <c r="N342" s="170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0"/>
      <c r="AB342" s="170"/>
      <c r="AC342" s="170"/>
      <c r="AD342" s="170"/>
      <c r="AE342" s="170"/>
      <c r="AF342" s="170"/>
      <c r="AG342" s="170"/>
      <c r="AH342" s="170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170"/>
      <c r="AU342" s="170"/>
      <c r="AV342" s="170"/>
      <c r="AW342" s="170"/>
      <c r="AX342" s="170"/>
      <c r="AY342" s="170"/>
      <c r="AZ342" s="170"/>
      <c r="BA342" s="170"/>
      <c r="BB342" s="170"/>
      <c r="BC342" s="170"/>
      <c r="BD342" s="170"/>
      <c r="BE342" s="170"/>
      <c r="BF342" s="170"/>
      <c r="BG342" s="170"/>
      <c r="BH342" s="170"/>
      <c r="BI342" s="170"/>
      <c r="BJ342" s="170"/>
      <c r="BK342" s="170"/>
      <c r="BL342" s="170"/>
      <c r="BM342" s="170"/>
      <c r="BN342" s="170"/>
      <c r="BO342" s="170"/>
      <c r="BP342" s="126"/>
    </row>
    <row r="343" spans="1:68">
      <c r="A343" s="169"/>
      <c r="B343" s="169"/>
      <c r="C343" s="169"/>
      <c r="D343" s="170"/>
      <c r="E343" s="169"/>
      <c r="F343" s="171"/>
      <c r="G343" s="170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170"/>
      <c r="AU343" s="170"/>
      <c r="AV343" s="170"/>
      <c r="AW343" s="170"/>
      <c r="AX343" s="170"/>
      <c r="AY343" s="170"/>
      <c r="AZ343" s="170"/>
      <c r="BA343" s="170"/>
      <c r="BB343" s="170"/>
      <c r="BC343" s="170"/>
      <c r="BD343" s="170"/>
      <c r="BE343" s="170"/>
      <c r="BF343" s="170"/>
      <c r="BG343" s="170"/>
      <c r="BH343" s="170"/>
      <c r="BI343" s="170"/>
      <c r="BJ343" s="170"/>
      <c r="BK343" s="170"/>
      <c r="BL343" s="170"/>
      <c r="BM343" s="170"/>
      <c r="BN343" s="170"/>
      <c r="BO343" s="170"/>
      <c r="BP343" s="126"/>
    </row>
    <row r="344" spans="1:68">
      <c r="A344" s="169"/>
      <c r="B344" s="169"/>
      <c r="C344" s="169"/>
      <c r="D344" s="170"/>
      <c r="E344" s="169"/>
      <c r="F344" s="171"/>
      <c r="G344" s="170"/>
      <c r="H344" s="170"/>
      <c r="I344" s="170"/>
      <c r="J344" s="170"/>
      <c r="K344" s="170"/>
      <c r="L344" s="170"/>
      <c r="M344" s="170"/>
      <c r="N344" s="170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  <c r="AA344" s="170"/>
      <c r="AB344" s="170"/>
      <c r="AC344" s="170"/>
      <c r="AD344" s="170"/>
      <c r="AE344" s="170"/>
      <c r="AF344" s="170"/>
      <c r="AG344" s="170"/>
      <c r="AH344" s="170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170"/>
      <c r="AU344" s="170"/>
      <c r="AV344" s="170"/>
      <c r="AW344" s="170"/>
      <c r="AX344" s="170"/>
      <c r="AY344" s="170"/>
      <c r="AZ344" s="170"/>
      <c r="BA344" s="170"/>
      <c r="BB344" s="170"/>
      <c r="BC344" s="170"/>
      <c r="BD344" s="170"/>
      <c r="BE344" s="170"/>
      <c r="BF344" s="170"/>
      <c r="BG344" s="170"/>
      <c r="BH344" s="170"/>
      <c r="BI344" s="170"/>
      <c r="BJ344" s="170"/>
      <c r="BK344" s="170"/>
      <c r="BL344" s="170"/>
      <c r="BM344" s="170"/>
      <c r="BN344" s="170"/>
      <c r="BO344" s="170"/>
      <c r="BP344" s="126"/>
    </row>
    <row r="345" spans="1:68">
      <c r="A345" s="169"/>
      <c r="B345" s="169"/>
      <c r="C345" s="169"/>
      <c r="D345" s="170"/>
      <c r="E345" s="169"/>
      <c r="F345" s="171"/>
      <c r="G345" s="170"/>
      <c r="H345" s="170"/>
      <c r="I345" s="170"/>
      <c r="J345" s="170"/>
      <c r="K345" s="170"/>
      <c r="L345" s="170"/>
      <c r="M345" s="170"/>
      <c r="N345" s="170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  <c r="AA345" s="170"/>
      <c r="AB345" s="170"/>
      <c r="AC345" s="170"/>
      <c r="AD345" s="170"/>
      <c r="AE345" s="170"/>
      <c r="AF345" s="170"/>
      <c r="AG345" s="170"/>
      <c r="AH345" s="170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170"/>
      <c r="AU345" s="170"/>
      <c r="AV345" s="170"/>
      <c r="AW345" s="170"/>
      <c r="AX345" s="170"/>
      <c r="AY345" s="170"/>
      <c r="AZ345" s="170"/>
      <c r="BA345" s="170"/>
      <c r="BB345" s="170"/>
      <c r="BC345" s="170"/>
      <c r="BD345" s="170"/>
      <c r="BE345" s="170"/>
      <c r="BF345" s="170"/>
      <c r="BG345" s="170"/>
      <c r="BH345" s="170"/>
      <c r="BI345" s="170"/>
      <c r="BJ345" s="170"/>
      <c r="BK345" s="170"/>
      <c r="BL345" s="170"/>
      <c r="BM345" s="170"/>
      <c r="BN345" s="170"/>
      <c r="BO345" s="170"/>
      <c r="BP345" s="126"/>
    </row>
    <row r="346" spans="1:68">
      <c r="A346" s="169"/>
      <c r="B346" s="169"/>
      <c r="C346" s="169"/>
      <c r="D346" s="170"/>
      <c r="E346" s="169"/>
      <c r="F346" s="171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0"/>
      <c r="AB346" s="170"/>
      <c r="AC346" s="170"/>
      <c r="AD346" s="170"/>
      <c r="AE346" s="170"/>
      <c r="AF346" s="170"/>
      <c r="AG346" s="170"/>
      <c r="AH346" s="170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170"/>
      <c r="AU346" s="170"/>
      <c r="AV346" s="170"/>
      <c r="AW346" s="170"/>
      <c r="AX346" s="170"/>
      <c r="AY346" s="170"/>
      <c r="AZ346" s="170"/>
      <c r="BA346" s="170"/>
      <c r="BB346" s="170"/>
      <c r="BC346" s="170"/>
      <c r="BD346" s="170"/>
      <c r="BE346" s="170"/>
      <c r="BF346" s="170"/>
      <c r="BG346" s="170"/>
      <c r="BH346" s="170"/>
      <c r="BI346" s="170"/>
      <c r="BJ346" s="170"/>
      <c r="BK346" s="170"/>
      <c r="BL346" s="170"/>
      <c r="BM346" s="170"/>
      <c r="BN346" s="170"/>
      <c r="BO346" s="170"/>
      <c r="BP346" s="126"/>
    </row>
    <row r="347" spans="1:68">
      <c r="A347" s="169"/>
      <c r="B347" s="169"/>
      <c r="C347" s="169"/>
      <c r="D347" s="170"/>
      <c r="E347" s="169"/>
      <c r="F347" s="171"/>
      <c r="G347" s="170"/>
      <c r="H347" s="170"/>
      <c r="I347" s="170"/>
      <c r="J347" s="170"/>
      <c r="K347" s="170"/>
      <c r="L347" s="170"/>
      <c r="M347" s="170"/>
      <c r="N347" s="170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  <c r="AA347" s="170"/>
      <c r="AB347" s="170"/>
      <c r="AC347" s="170"/>
      <c r="AD347" s="170"/>
      <c r="AE347" s="170"/>
      <c r="AF347" s="170"/>
      <c r="AG347" s="170"/>
      <c r="AH347" s="170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170"/>
      <c r="AU347" s="170"/>
      <c r="AV347" s="170"/>
      <c r="AW347" s="170"/>
      <c r="AX347" s="170"/>
      <c r="AY347" s="170"/>
      <c r="AZ347" s="170"/>
      <c r="BA347" s="170"/>
      <c r="BB347" s="170"/>
      <c r="BC347" s="170"/>
      <c r="BD347" s="170"/>
      <c r="BE347" s="170"/>
      <c r="BF347" s="170"/>
      <c r="BG347" s="170"/>
      <c r="BH347" s="170"/>
      <c r="BI347" s="170"/>
      <c r="BJ347" s="170"/>
      <c r="BK347" s="170"/>
      <c r="BL347" s="170"/>
      <c r="BM347" s="170"/>
      <c r="BN347" s="170"/>
      <c r="BO347" s="170"/>
      <c r="BP347" s="126"/>
    </row>
    <row r="348" spans="1:68">
      <c r="A348" s="169"/>
      <c r="B348" s="169"/>
      <c r="C348" s="169"/>
      <c r="D348" s="170"/>
      <c r="E348" s="169"/>
      <c r="F348" s="171"/>
      <c r="G348" s="170"/>
      <c r="H348" s="170"/>
      <c r="I348" s="170"/>
      <c r="J348" s="170"/>
      <c r="K348" s="170"/>
      <c r="L348" s="170"/>
      <c r="M348" s="170"/>
      <c r="N348" s="170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  <c r="AA348" s="170"/>
      <c r="AB348" s="170"/>
      <c r="AC348" s="170"/>
      <c r="AD348" s="170"/>
      <c r="AE348" s="170"/>
      <c r="AF348" s="170"/>
      <c r="AG348" s="170"/>
      <c r="AH348" s="170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170"/>
      <c r="AU348" s="170"/>
      <c r="AV348" s="170"/>
      <c r="AW348" s="170"/>
      <c r="AX348" s="170"/>
      <c r="AY348" s="170"/>
      <c r="AZ348" s="170"/>
      <c r="BA348" s="170"/>
      <c r="BB348" s="170"/>
      <c r="BC348" s="170"/>
      <c r="BD348" s="170"/>
      <c r="BE348" s="170"/>
      <c r="BF348" s="170"/>
      <c r="BG348" s="170"/>
      <c r="BH348" s="170"/>
      <c r="BI348" s="170"/>
      <c r="BJ348" s="170"/>
      <c r="BK348" s="170"/>
      <c r="BL348" s="170"/>
      <c r="BM348" s="170"/>
      <c r="BN348" s="170"/>
      <c r="BO348" s="170"/>
      <c r="BP348" s="126"/>
    </row>
    <row r="349" spans="1:68">
      <c r="A349" s="169"/>
      <c r="B349" s="169"/>
      <c r="C349" s="169"/>
      <c r="D349" s="170"/>
      <c r="E349" s="169"/>
      <c r="F349" s="171"/>
      <c r="G349" s="170"/>
      <c r="H349" s="170"/>
      <c r="I349" s="170"/>
      <c r="J349" s="170"/>
      <c r="K349" s="170"/>
      <c r="L349" s="170"/>
      <c r="M349" s="170"/>
      <c r="N349" s="170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  <c r="AA349" s="170"/>
      <c r="AB349" s="170"/>
      <c r="AC349" s="170"/>
      <c r="AD349" s="170"/>
      <c r="AE349" s="170"/>
      <c r="AF349" s="170"/>
      <c r="AG349" s="170"/>
      <c r="AH349" s="170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170"/>
      <c r="AU349" s="170"/>
      <c r="AV349" s="170"/>
      <c r="AW349" s="170"/>
      <c r="AX349" s="170"/>
      <c r="AY349" s="170"/>
      <c r="AZ349" s="170"/>
      <c r="BA349" s="170"/>
      <c r="BB349" s="170"/>
      <c r="BC349" s="170"/>
      <c r="BD349" s="170"/>
      <c r="BE349" s="170"/>
      <c r="BF349" s="170"/>
      <c r="BG349" s="170"/>
      <c r="BH349" s="170"/>
      <c r="BI349" s="170"/>
      <c r="BJ349" s="170"/>
      <c r="BK349" s="170"/>
      <c r="BL349" s="170"/>
      <c r="BM349" s="170"/>
      <c r="BN349" s="170"/>
      <c r="BO349" s="170"/>
      <c r="BP349" s="126"/>
    </row>
    <row r="350" spans="1:68">
      <c r="A350" s="169"/>
      <c r="B350" s="169"/>
      <c r="C350" s="169"/>
      <c r="D350" s="170"/>
      <c r="E350" s="169"/>
      <c r="F350" s="171"/>
      <c r="G350" s="170"/>
      <c r="H350" s="170"/>
      <c r="I350" s="170"/>
      <c r="J350" s="170"/>
      <c r="K350" s="170"/>
      <c r="L350" s="170"/>
      <c r="M350" s="170"/>
      <c r="N350" s="170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  <c r="AA350" s="170"/>
      <c r="AB350" s="170"/>
      <c r="AC350" s="170"/>
      <c r="AD350" s="170"/>
      <c r="AE350" s="170"/>
      <c r="AF350" s="170"/>
      <c r="AG350" s="170"/>
      <c r="AH350" s="170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170"/>
      <c r="AU350" s="170"/>
      <c r="AV350" s="170"/>
      <c r="AW350" s="170"/>
      <c r="AX350" s="170"/>
      <c r="AY350" s="170"/>
      <c r="AZ350" s="170"/>
      <c r="BA350" s="170"/>
      <c r="BB350" s="170"/>
      <c r="BC350" s="170"/>
      <c r="BD350" s="170"/>
      <c r="BE350" s="170"/>
      <c r="BF350" s="170"/>
      <c r="BG350" s="170"/>
      <c r="BH350" s="170"/>
      <c r="BI350" s="170"/>
      <c r="BJ350" s="170"/>
      <c r="BK350" s="170"/>
      <c r="BL350" s="170"/>
      <c r="BM350" s="170"/>
      <c r="BN350" s="170"/>
      <c r="BO350" s="170"/>
      <c r="BP350" s="126"/>
    </row>
    <row r="351" spans="1:68">
      <c r="A351" s="169"/>
      <c r="B351" s="169"/>
      <c r="C351" s="169"/>
      <c r="D351" s="170"/>
      <c r="E351" s="169"/>
      <c r="F351" s="171"/>
      <c r="G351" s="170"/>
      <c r="H351" s="170"/>
      <c r="I351" s="170"/>
      <c r="J351" s="170"/>
      <c r="K351" s="170"/>
      <c r="L351" s="170"/>
      <c r="M351" s="170"/>
      <c r="N351" s="170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  <c r="AA351" s="170"/>
      <c r="AB351" s="170"/>
      <c r="AC351" s="170"/>
      <c r="AD351" s="170"/>
      <c r="AE351" s="170"/>
      <c r="AF351" s="170"/>
      <c r="AG351" s="170"/>
      <c r="AH351" s="170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170"/>
      <c r="AU351" s="170"/>
      <c r="AV351" s="170"/>
      <c r="AW351" s="170"/>
      <c r="AX351" s="170"/>
      <c r="AY351" s="170"/>
      <c r="AZ351" s="170"/>
      <c r="BA351" s="170"/>
      <c r="BB351" s="170"/>
      <c r="BC351" s="170"/>
      <c r="BD351" s="170"/>
      <c r="BE351" s="170"/>
      <c r="BF351" s="170"/>
      <c r="BG351" s="170"/>
      <c r="BH351" s="170"/>
      <c r="BI351" s="170"/>
      <c r="BJ351" s="170"/>
      <c r="BK351" s="170"/>
      <c r="BL351" s="170"/>
      <c r="BM351" s="170"/>
      <c r="BN351" s="170"/>
      <c r="BO351" s="170"/>
      <c r="BP351" s="126"/>
    </row>
    <row r="352" spans="1:68">
      <c r="A352" s="169"/>
      <c r="B352" s="169"/>
      <c r="C352" s="169"/>
      <c r="D352" s="170"/>
      <c r="E352" s="169"/>
      <c r="F352" s="171"/>
      <c r="G352" s="170"/>
      <c r="H352" s="170"/>
      <c r="I352" s="170"/>
      <c r="J352" s="170"/>
      <c r="K352" s="170"/>
      <c r="L352" s="170"/>
      <c r="M352" s="170"/>
      <c r="N352" s="170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0"/>
      <c r="AB352" s="170"/>
      <c r="AC352" s="170"/>
      <c r="AD352" s="170"/>
      <c r="AE352" s="170"/>
      <c r="AF352" s="170"/>
      <c r="AG352" s="170"/>
      <c r="AH352" s="170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170"/>
      <c r="AU352" s="170"/>
      <c r="AV352" s="170"/>
      <c r="AW352" s="170"/>
      <c r="AX352" s="170"/>
      <c r="AY352" s="170"/>
      <c r="AZ352" s="170"/>
      <c r="BA352" s="170"/>
      <c r="BB352" s="170"/>
      <c r="BC352" s="170"/>
      <c r="BD352" s="170"/>
      <c r="BE352" s="170"/>
      <c r="BF352" s="170"/>
      <c r="BG352" s="170"/>
      <c r="BH352" s="170"/>
      <c r="BI352" s="170"/>
      <c r="BJ352" s="170"/>
      <c r="BK352" s="170"/>
      <c r="BL352" s="170"/>
      <c r="BM352" s="170"/>
      <c r="BN352" s="170"/>
      <c r="BO352" s="170"/>
      <c r="BP352" s="126"/>
    </row>
    <row r="353" spans="1:68">
      <c r="A353" s="169"/>
      <c r="B353" s="169"/>
      <c r="C353" s="169"/>
      <c r="D353" s="170"/>
      <c r="E353" s="169"/>
      <c r="F353" s="171"/>
      <c r="G353" s="170"/>
      <c r="H353" s="170"/>
      <c r="I353" s="170"/>
      <c r="J353" s="170"/>
      <c r="K353" s="170"/>
      <c r="L353" s="170"/>
      <c r="M353" s="170"/>
      <c r="N353" s="170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  <c r="AA353" s="170"/>
      <c r="AB353" s="170"/>
      <c r="AC353" s="170"/>
      <c r="AD353" s="170"/>
      <c r="AE353" s="170"/>
      <c r="AF353" s="170"/>
      <c r="AG353" s="170"/>
      <c r="AH353" s="170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170"/>
      <c r="AU353" s="170"/>
      <c r="AV353" s="170"/>
      <c r="AW353" s="170"/>
      <c r="AX353" s="170"/>
      <c r="AY353" s="170"/>
      <c r="AZ353" s="170"/>
      <c r="BA353" s="170"/>
      <c r="BB353" s="170"/>
      <c r="BC353" s="170"/>
      <c r="BD353" s="170"/>
      <c r="BE353" s="170"/>
      <c r="BF353" s="170"/>
      <c r="BG353" s="170"/>
      <c r="BH353" s="170"/>
      <c r="BI353" s="170"/>
      <c r="BJ353" s="170"/>
      <c r="BK353" s="170"/>
      <c r="BL353" s="170"/>
      <c r="BM353" s="170"/>
      <c r="BN353" s="170"/>
      <c r="BO353" s="170"/>
      <c r="BP353" s="126"/>
    </row>
    <row r="354" spans="1:68">
      <c r="A354" s="169"/>
      <c r="B354" s="169"/>
      <c r="C354" s="169"/>
      <c r="D354" s="170"/>
      <c r="E354" s="169"/>
      <c r="F354" s="171"/>
      <c r="G354" s="170"/>
      <c r="H354" s="170"/>
      <c r="I354" s="170"/>
      <c r="J354" s="170"/>
      <c r="K354" s="170"/>
      <c r="L354" s="170"/>
      <c r="M354" s="170"/>
      <c r="N354" s="170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  <c r="AA354" s="170"/>
      <c r="AB354" s="170"/>
      <c r="AC354" s="170"/>
      <c r="AD354" s="170"/>
      <c r="AE354" s="170"/>
      <c r="AF354" s="170"/>
      <c r="AG354" s="170"/>
      <c r="AH354" s="170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170"/>
      <c r="AU354" s="170"/>
      <c r="AV354" s="170"/>
      <c r="AW354" s="170"/>
      <c r="AX354" s="170"/>
      <c r="AY354" s="170"/>
      <c r="AZ354" s="170"/>
      <c r="BA354" s="170"/>
      <c r="BB354" s="170"/>
      <c r="BC354" s="170"/>
      <c r="BD354" s="170"/>
      <c r="BE354" s="170"/>
      <c r="BF354" s="170"/>
      <c r="BG354" s="170"/>
      <c r="BH354" s="170"/>
      <c r="BI354" s="170"/>
      <c r="BJ354" s="170"/>
      <c r="BK354" s="170"/>
      <c r="BL354" s="170"/>
      <c r="BM354" s="170"/>
      <c r="BN354" s="170"/>
      <c r="BO354" s="170"/>
      <c r="BP354" s="126"/>
    </row>
    <row r="355" spans="1:68">
      <c r="A355" s="169"/>
      <c r="B355" s="169"/>
      <c r="C355" s="169"/>
      <c r="D355" s="170"/>
      <c r="E355" s="169"/>
      <c r="F355" s="171"/>
      <c r="G355" s="170"/>
      <c r="H355" s="170"/>
      <c r="I355" s="170"/>
      <c r="J355" s="170"/>
      <c r="K355" s="170"/>
      <c r="L355" s="170"/>
      <c r="M355" s="170"/>
      <c r="N355" s="170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  <c r="AA355" s="170"/>
      <c r="AB355" s="170"/>
      <c r="AC355" s="170"/>
      <c r="AD355" s="170"/>
      <c r="AE355" s="170"/>
      <c r="AF355" s="170"/>
      <c r="AG355" s="170"/>
      <c r="AH355" s="170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170"/>
      <c r="AU355" s="170"/>
      <c r="AV355" s="170"/>
      <c r="AW355" s="170"/>
      <c r="AX355" s="170"/>
      <c r="AY355" s="170"/>
      <c r="AZ355" s="170"/>
      <c r="BA355" s="170"/>
      <c r="BB355" s="170"/>
      <c r="BC355" s="170"/>
      <c r="BD355" s="170"/>
      <c r="BE355" s="170"/>
      <c r="BF355" s="170"/>
      <c r="BG355" s="170"/>
      <c r="BH355" s="170"/>
      <c r="BI355" s="170"/>
      <c r="BJ355" s="170"/>
      <c r="BK355" s="170"/>
      <c r="BL355" s="170"/>
      <c r="BM355" s="170"/>
      <c r="BN355" s="170"/>
      <c r="BO355" s="170"/>
      <c r="BP355" s="126"/>
    </row>
    <row r="356" spans="1:68">
      <c r="A356" s="169"/>
      <c r="B356" s="169"/>
      <c r="C356" s="169"/>
      <c r="D356" s="170"/>
      <c r="E356" s="169"/>
      <c r="F356" s="171"/>
      <c r="G356" s="170"/>
      <c r="H356" s="170"/>
      <c r="I356" s="170"/>
      <c r="J356" s="170"/>
      <c r="K356" s="170"/>
      <c r="L356" s="170"/>
      <c r="M356" s="170"/>
      <c r="N356" s="170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  <c r="AA356" s="170"/>
      <c r="AB356" s="170"/>
      <c r="AC356" s="170"/>
      <c r="AD356" s="170"/>
      <c r="AE356" s="170"/>
      <c r="AF356" s="170"/>
      <c r="AG356" s="170"/>
      <c r="AH356" s="170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170"/>
      <c r="AU356" s="170"/>
      <c r="AV356" s="170"/>
      <c r="AW356" s="170"/>
      <c r="AX356" s="170"/>
      <c r="AY356" s="170"/>
      <c r="AZ356" s="170"/>
      <c r="BA356" s="170"/>
      <c r="BB356" s="170"/>
      <c r="BC356" s="170"/>
      <c r="BD356" s="170"/>
      <c r="BE356" s="170"/>
      <c r="BF356" s="170"/>
      <c r="BG356" s="170"/>
      <c r="BH356" s="170"/>
      <c r="BI356" s="170"/>
      <c r="BJ356" s="170"/>
      <c r="BK356" s="170"/>
      <c r="BL356" s="170"/>
      <c r="BM356" s="170"/>
      <c r="BN356" s="170"/>
      <c r="BO356" s="170"/>
      <c r="BP356" s="126"/>
    </row>
    <row r="357" spans="1:68">
      <c r="A357" s="169"/>
      <c r="B357" s="169"/>
      <c r="C357" s="169"/>
      <c r="D357" s="170"/>
      <c r="E357" s="169"/>
      <c r="F357" s="171"/>
      <c r="G357" s="170"/>
      <c r="H357" s="170"/>
      <c r="I357" s="170"/>
      <c r="J357" s="170"/>
      <c r="K357" s="170"/>
      <c r="L357" s="170"/>
      <c r="M357" s="170"/>
      <c r="N357" s="170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  <c r="AA357" s="170"/>
      <c r="AB357" s="170"/>
      <c r="AC357" s="170"/>
      <c r="AD357" s="170"/>
      <c r="AE357" s="170"/>
      <c r="AF357" s="170"/>
      <c r="AG357" s="170"/>
      <c r="AH357" s="170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170"/>
      <c r="AU357" s="170"/>
      <c r="AV357" s="170"/>
      <c r="AW357" s="170"/>
      <c r="AX357" s="170"/>
      <c r="AY357" s="170"/>
      <c r="AZ357" s="170"/>
      <c r="BA357" s="170"/>
      <c r="BB357" s="170"/>
      <c r="BC357" s="170"/>
      <c r="BD357" s="170"/>
      <c r="BE357" s="170"/>
      <c r="BF357" s="170"/>
      <c r="BG357" s="170"/>
      <c r="BH357" s="170"/>
      <c r="BI357" s="170"/>
      <c r="BJ357" s="170"/>
      <c r="BK357" s="170"/>
      <c r="BL357" s="170"/>
      <c r="BM357" s="170"/>
      <c r="BN357" s="170"/>
      <c r="BO357" s="170"/>
      <c r="BP357" s="126"/>
    </row>
    <row r="358" spans="1:68">
      <c r="A358" s="169"/>
      <c r="B358" s="169"/>
      <c r="C358" s="169"/>
      <c r="D358" s="170"/>
      <c r="E358" s="169"/>
      <c r="F358" s="171"/>
      <c r="G358" s="170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  <c r="AA358" s="170"/>
      <c r="AB358" s="170"/>
      <c r="AC358" s="170"/>
      <c r="AD358" s="170"/>
      <c r="AE358" s="170"/>
      <c r="AF358" s="170"/>
      <c r="AG358" s="170"/>
      <c r="AH358" s="170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170"/>
      <c r="AU358" s="170"/>
      <c r="AV358" s="170"/>
      <c r="AW358" s="170"/>
      <c r="AX358" s="170"/>
      <c r="AY358" s="170"/>
      <c r="AZ358" s="170"/>
      <c r="BA358" s="170"/>
      <c r="BB358" s="170"/>
      <c r="BC358" s="170"/>
      <c r="BD358" s="170"/>
      <c r="BE358" s="170"/>
      <c r="BF358" s="170"/>
      <c r="BG358" s="170"/>
      <c r="BH358" s="170"/>
      <c r="BI358" s="170"/>
      <c r="BJ358" s="170"/>
      <c r="BK358" s="170"/>
      <c r="BL358" s="170"/>
      <c r="BM358" s="170"/>
      <c r="BN358" s="170"/>
      <c r="BO358" s="170"/>
      <c r="BP358" s="126"/>
    </row>
    <row r="359" spans="1:68">
      <c r="A359" s="169"/>
      <c r="B359" s="169"/>
      <c r="C359" s="169"/>
      <c r="D359" s="170"/>
      <c r="E359" s="169"/>
      <c r="F359" s="171"/>
      <c r="G359" s="170"/>
      <c r="H359" s="170"/>
      <c r="I359" s="170"/>
      <c r="J359" s="170"/>
      <c r="K359" s="170"/>
      <c r="L359" s="170"/>
      <c r="M359" s="170"/>
      <c r="N359" s="170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  <c r="AA359" s="170"/>
      <c r="AB359" s="170"/>
      <c r="AC359" s="170"/>
      <c r="AD359" s="170"/>
      <c r="AE359" s="170"/>
      <c r="AF359" s="170"/>
      <c r="AG359" s="170"/>
      <c r="AH359" s="170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170"/>
      <c r="AU359" s="170"/>
      <c r="AV359" s="170"/>
      <c r="AW359" s="170"/>
      <c r="AX359" s="170"/>
      <c r="AY359" s="170"/>
      <c r="AZ359" s="170"/>
      <c r="BA359" s="170"/>
      <c r="BB359" s="170"/>
      <c r="BC359" s="170"/>
      <c r="BD359" s="170"/>
      <c r="BE359" s="170"/>
      <c r="BF359" s="170"/>
      <c r="BG359" s="170"/>
      <c r="BH359" s="170"/>
      <c r="BI359" s="170"/>
      <c r="BJ359" s="170"/>
      <c r="BK359" s="170"/>
      <c r="BL359" s="170"/>
      <c r="BM359" s="170"/>
      <c r="BN359" s="170"/>
      <c r="BO359" s="170"/>
      <c r="BP359" s="126"/>
    </row>
    <row r="360" spans="1:68">
      <c r="A360" s="169"/>
      <c r="B360" s="169"/>
      <c r="C360" s="169"/>
      <c r="D360" s="170"/>
      <c r="E360" s="169"/>
      <c r="F360" s="171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  <c r="AA360" s="170"/>
      <c r="AB360" s="170"/>
      <c r="AC360" s="170"/>
      <c r="AD360" s="170"/>
      <c r="AE360" s="170"/>
      <c r="AF360" s="170"/>
      <c r="AG360" s="170"/>
      <c r="AH360" s="170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170"/>
      <c r="AU360" s="170"/>
      <c r="AV360" s="170"/>
      <c r="AW360" s="170"/>
      <c r="AX360" s="170"/>
      <c r="AY360" s="170"/>
      <c r="AZ360" s="170"/>
      <c r="BA360" s="170"/>
      <c r="BB360" s="170"/>
      <c r="BC360" s="170"/>
      <c r="BD360" s="170"/>
      <c r="BE360" s="170"/>
      <c r="BF360" s="170"/>
      <c r="BG360" s="170"/>
      <c r="BH360" s="170"/>
      <c r="BI360" s="170"/>
      <c r="BJ360" s="170"/>
      <c r="BK360" s="170"/>
      <c r="BL360" s="170"/>
      <c r="BM360" s="170"/>
      <c r="BN360" s="170"/>
      <c r="BO360" s="170"/>
      <c r="BP360" s="126"/>
    </row>
    <row r="361" spans="1:68">
      <c r="A361" s="169"/>
      <c r="B361" s="169"/>
      <c r="C361" s="169"/>
      <c r="D361" s="170"/>
      <c r="E361" s="169"/>
      <c r="F361" s="171"/>
      <c r="G361" s="170"/>
      <c r="H361" s="170"/>
      <c r="I361" s="170"/>
      <c r="J361" s="170"/>
      <c r="K361" s="170"/>
      <c r="L361" s="170"/>
      <c r="M361" s="170"/>
      <c r="N361" s="170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0"/>
      <c r="AB361" s="170"/>
      <c r="AC361" s="170"/>
      <c r="AD361" s="170"/>
      <c r="AE361" s="170"/>
      <c r="AF361" s="170"/>
      <c r="AG361" s="170"/>
      <c r="AH361" s="170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170"/>
      <c r="AU361" s="170"/>
      <c r="AV361" s="170"/>
      <c r="AW361" s="170"/>
      <c r="AX361" s="170"/>
      <c r="AY361" s="170"/>
      <c r="AZ361" s="170"/>
      <c r="BA361" s="170"/>
      <c r="BB361" s="170"/>
      <c r="BC361" s="170"/>
      <c r="BD361" s="170"/>
      <c r="BE361" s="170"/>
      <c r="BF361" s="170"/>
      <c r="BG361" s="170"/>
      <c r="BH361" s="170"/>
      <c r="BI361" s="170"/>
      <c r="BJ361" s="170"/>
      <c r="BK361" s="170"/>
      <c r="BL361" s="170"/>
      <c r="BM361" s="170"/>
      <c r="BN361" s="170"/>
      <c r="BO361" s="170"/>
      <c r="BP361" s="126"/>
    </row>
    <row r="362" spans="1:68">
      <c r="A362" s="169"/>
      <c r="B362" s="169"/>
      <c r="C362" s="169"/>
      <c r="D362" s="170"/>
      <c r="E362" s="169"/>
      <c r="F362" s="171"/>
      <c r="G362" s="170"/>
      <c r="H362" s="170"/>
      <c r="I362" s="170"/>
      <c r="J362" s="170"/>
      <c r="K362" s="170"/>
      <c r="L362" s="170"/>
      <c r="M362" s="170"/>
      <c r="N362" s="170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  <c r="AA362" s="170"/>
      <c r="AB362" s="170"/>
      <c r="AC362" s="170"/>
      <c r="AD362" s="170"/>
      <c r="AE362" s="170"/>
      <c r="AF362" s="170"/>
      <c r="AG362" s="170"/>
      <c r="AH362" s="170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170"/>
      <c r="AU362" s="170"/>
      <c r="AV362" s="170"/>
      <c r="AW362" s="170"/>
      <c r="AX362" s="170"/>
      <c r="AY362" s="170"/>
      <c r="AZ362" s="170"/>
      <c r="BA362" s="170"/>
      <c r="BB362" s="170"/>
      <c r="BC362" s="170"/>
      <c r="BD362" s="170"/>
      <c r="BE362" s="170"/>
      <c r="BF362" s="170"/>
      <c r="BG362" s="170"/>
      <c r="BH362" s="170"/>
      <c r="BI362" s="170"/>
      <c r="BJ362" s="170"/>
      <c r="BK362" s="170"/>
      <c r="BL362" s="170"/>
      <c r="BM362" s="170"/>
      <c r="BN362" s="170"/>
      <c r="BO362" s="170"/>
      <c r="BP362" s="126"/>
    </row>
    <row r="363" spans="1:68">
      <c r="A363" s="169"/>
      <c r="B363" s="169"/>
      <c r="C363" s="169"/>
      <c r="D363" s="170"/>
      <c r="E363" s="169"/>
      <c r="F363" s="171"/>
      <c r="G363" s="170"/>
      <c r="H363" s="170"/>
      <c r="I363" s="170"/>
      <c r="J363" s="170"/>
      <c r="K363" s="170"/>
      <c r="L363" s="170"/>
      <c r="M363" s="170"/>
      <c r="N363" s="170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0"/>
      <c r="AB363" s="170"/>
      <c r="AC363" s="170"/>
      <c r="AD363" s="170"/>
      <c r="AE363" s="170"/>
      <c r="AF363" s="170"/>
      <c r="AG363" s="170"/>
      <c r="AH363" s="170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170"/>
      <c r="AU363" s="170"/>
      <c r="AV363" s="170"/>
      <c r="AW363" s="170"/>
      <c r="AX363" s="170"/>
      <c r="AY363" s="170"/>
      <c r="AZ363" s="170"/>
      <c r="BA363" s="170"/>
      <c r="BB363" s="170"/>
      <c r="BC363" s="170"/>
      <c r="BD363" s="170"/>
      <c r="BE363" s="170"/>
      <c r="BF363" s="170"/>
      <c r="BG363" s="170"/>
      <c r="BH363" s="170"/>
      <c r="BI363" s="170"/>
      <c r="BJ363" s="170"/>
      <c r="BK363" s="170"/>
      <c r="BL363" s="170"/>
      <c r="BM363" s="170"/>
      <c r="BN363" s="170"/>
      <c r="BO363" s="170"/>
      <c r="BP363" s="126"/>
    </row>
    <row r="364" spans="1:68">
      <c r="A364" s="169"/>
      <c r="B364" s="169"/>
      <c r="C364" s="169"/>
      <c r="D364" s="170"/>
      <c r="E364" s="169"/>
      <c r="F364" s="171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0"/>
      <c r="AB364" s="170"/>
      <c r="AC364" s="170"/>
      <c r="AD364" s="170"/>
      <c r="AE364" s="170"/>
      <c r="AF364" s="170"/>
      <c r="AG364" s="170"/>
      <c r="AH364" s="170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170"/>
      <c r="AU364" s="170"/>
      <c r="AV364" s="170"/>
      <c r="AW364" s="170"/>
      <c r="AX364" s="170"/>
      <c r="AY364" s="170"/>
      <c r="AZ364" s="170"/>
      <c r="BA364" s="170"/>
      <c r="BB364" s="170"/>
      <c r="BC364" s="170"/>
      <c r="BD364" s="170"/>
      <c r="BE364" s="170"/>
      <c r="BF364" s="170"/>
      <c r="BG364" s="170"/>
      <c r="BH364" s="170"/>
      <c r="BI364" s="170"/>
      <c r="BJ364" s="170"/>
      <c r="BK364" s="170"/>
      <c r="BL364" s="170"/>
      <c r="BM364" s="170"/>
      <c r="BN364" s="170"/>
      <c r="BO364" s="170"/>
      <c r="BP364" s="126"/>
    </row>
    <row r="365" spans="1:68">
      <c r="A365" s="169"/>
      <c r="B365" s="169"/>
      <c r="C365" s="169"/>
      <c r="D365" s="170"/>
      <c r="E365" s="169"/>
      <c r="F365" s="171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0"/>
      <c r="AB365" s="170"/>
      <c r="AC365" s="170"/>
      <c r="AD365" s="170"/>
      <c r="AE365" s="170"/>
      <c r="AF365" s="170"/>
      <c r="AG365" s="170"/>
      <c r="AH365" s="170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170"/>
      <c r="AU365" s="170"/>
      <c r="AV365" s="170"/>
      <c r="AW365" s="170"/>
      <c r="AX365" s="170"/>
      <c r="AY365" s="170"/>
      <c r="AZ365" s="170"/>
      <c r="BA365" s="170"/>
      <c r="BB365" s="170"/>
      <c r="BC365" s="170"/>
      <c r="BD365" s="170"/>
      <c r="BE365" s="170"/>
      <c r="BF365" s="170"/>
      <c r="BG365" s="170"/>
      <c r="BH365" s="170"/>
      <c r="BI365" s="170"/>
      <c r="BJ365" s="170"/>
      <c r="BK365" s="170"/>
      <c r="BL365" s="170"/>
      <c r="BM365" s="170"/>
      <c r="BN365" s="170"/>
      <c r="BO365" s="170"/>
      <c r="BP365" s="126"/>
    </row>
    <row r="366" spans="1:68">
      <c r="A366" s="169"/>
      <c r="B366" s="169"/>
      <c r="C366" s="169"/>
      <c r="D366" s="170"/>
      <c r="E366" s="169"/>
      <c r="F366" s="171"/>
      <c r="G366" s="170"/>
      <c r="H366" s="170"/>
      <c r="I366" s="170"/>
      <c r="J366" s="170"/>
      <c r="K366" s="170"/>
      <c r="L366" s="170"/>
      <c r="M366" s="170"/>
      <c r="N366" s="170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  <c r="AA366" s="170"/>
      <c r="AB366" s="170"/>
      <c r="AC366" s="170"/>
      <c r="AD366" s="170"/>
      <c r="AE366" s="170"/>
      <c r="AF366" s="170"/>
      <c r="AG366" s="170"/>
      <c r="AH366" s="170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170"/>
      <c r="AU366" s="170"/>
      <c r="AV366" s="170"/>
      <c r="AW366" s="170"/>
      <c r="AX366" s="170"/>
      <c r="AY366" s="170"/>
      <c r="AZ366" s="170"/>
      <c r="BA366" s="170"/>
      <c r="BB366" s="170"/>
      <c r="BC366" s="170"/>
      <c r="BD366" s="170"/>
      <c r="BE366" s="170"/>
      <c r="BF366" s="170"/>
      <c r="BG366" s="170"/>
      <c r="BH366" s="170"/>
      <c r="BI366" s="170"/>
      <c r="BJ366" s="170"/>
      <c r="BK366" s="170"/>
      <c r="BL366" s="170"/>
      <c r="BM366" s="170"/>
      <c r="BN366" s="170"/>
      <c r="BO366" s="170"/>
      <c r="BP366" s="126"/>
    </row>
    <row r="367" spans="1:68">
      <c r="A367" s="169"/>
      <c r="B367" s="169"/>
      <c r="C367" s="169"/>
      <c r="D367" s="170"/>
      <c r="E367" s="169"/>
      <c r="F367" s="171"/>
      <c r="G367" s="170"/>
      <c r="H367" s="170"/>
      <c r="I367" s="170"/>
      <c r="J367" s="170"/>
      <c r="K367" s="170"/>
      <c r="L367" s="170"/>
      <c r="M367" s="170"/>
      <c r="N367" s="170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  <c r="AA367" s="170"/>
      <c r="AB367" s="170"/>
      <c r="AC367" s="170"/>
      <c r="AD367" s="170"/>
      <c r="AE367" s="170"/>
      <c r="AF367" s="170"/>
      <c r="AG367" s="170"/>
      <c r="AH367" s="170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170"/>
      <c r="AU367" s="170"/>
      <c r="AV367" s="170"/>
      <c r="AW367" s="170"/>
      <c r="AX367" s="170"/>
      <c r="AY367" s="170"/>
      <c r="AZ367" s="170"/>
      <c r="BA367" s="170"/>
      <c r="BB367" s="170"/>
      <c r="BC367" s="170"/>
      <c r="BD367" s="170"/>
      <c r="BE367" s="170"/>
      <c r="BF367" s="170"/>
      <c r="BG367" s="170"/>
      <c r="BH367" s="170"/>
      <c r="BI367" s="170"/>
      <c r="BJ367" s="170"/>
      <c r="BK367" s="170"/>
      <c r="BL367" s="170"/>
      <c r="BM367" s="170"/>
      <c r="BN367" s="170"/>
      <c r="BO367" s="170"/>
      <c r="BP367" s="126"/>
    </row>
    <row r="368" spans="1:68">
      <c r="A368" s="169"/>
      <c r="B368" s="169"/>
      <c r="C368" s="169"/>
      <c r="D368" s="170"/>
      <c r="E368" s="169"/>
      <c r="F368" s="171"/>
      <c r="G368" s="170"/>
      <c r="H368" s="170"/>
      <c r="I368" s="170"/>
      <c r="J368" s="170"/>
      <c r="K368" s="170"/>
      <c r="L368" s="170"/>
      <c r="M368" s="170"/>
      <c r="N368" s="170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  <c r="AA368" s="170"/>
      <c r="AB368" s="170"/>
      <c r="AC368" s="170"/>
      <c r="AD368" s="170"/>
      <c r="AE368" s="170"/>
      <c r="AF368" s="170"/>
      <c r="AG368" s="170"/>
      <c r="AH368" s="170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170"/>
      <c r="AU368" s="170"/>
      <c r="AV368" s="170"/>
      <c r="AW368" s="170"/>
      <c r="AX368" s="170"/>
      <c r="AY368" s="170"/>
      <c r="AZ368" s="170"/>
      <c r="BA368" s="170"/>
      <c r="BB368" s="170"/>
      <c r="BC368" s="170"/>
      <c r="BD368" s="170"/>
      <c r="BE368" s="170"/>
      <c r="BF368" s="170"/>
      <c r="BG368" s="170"/>
      <c r="BH368" s="170"/>
      <c r="BI368" s="170"/>
      <c r="BJ368" s="170"/>
      <c r="BK368" s="170"/>
      <c r="BL368" s="170"/>
      <c r="BM368" s="170"/>
      <c r="BN368" s="170"/>
      <c r="BO368" s="170"/>
      <c r="BP368" s="126"/>
    </row>
    <row r="369" spans="1:68">
      <c r="A369" s="169"/>
      <c r="B369" s="169"/>
      <c r="C369" s="169"/>
      <c r="D369" s="170"/>
      <c r="E369" s="169"/>
      <c r="F369" s="171"/>
      <c r="G369" s="170"/>
      <c r="H369" s="170"/>
      <c r="I369" s="170"/>
      <c r="J369" s="170"/>
      <c r="K369" s="170"/>
      <c r="L369" s="170"/>
      <c r="M369" s="170"/>
      <c r="N369" s="170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  <c r="AA369" s="170"/>
      <c r="AB369" s="170"/>
      <c r="AC369" s="170"/>
      <c r="AD369" s="170"/>
      <c r="AE369" s="170"/>
      <c r="AF369" s="170"/>
      <c r="AG369" s="170"/>
      <c r="AH369" s="170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170"/>
      <c r="AU369" s="170"/>
      <c r="AV369" s="170"/>
      <c r="AW369" s="170"/>
      <c r="AX369" s="170"/>
      <c r="AY369" s="170"/>
      <c r="AZ369" s="170"/>
      <c r="BA369" s="170"/>
      <c r="BB369" s="170"/>
      <c r="BC369" s="170"/>
      <c r="BD369" s="170"/>
      <c r="BE369" s="170"/>
      <c r="BF369" s="170"/>
      <c r="BG369" s="170"/>
      <c r="BH369" s="170"/>
      <c r="BI369" s="170"/>
      <c r="BJ369" s="170"/>
      <c r="BK369" s="170"/>
      <c r="BL369" s="170"/>
      <c r="BM369" s="170"/>
      <c r="BN369" s="170"/>
      <c r="BO369" s="170"/>
      <c r="BP369" s="126"/>
    </row>
    <row r="370" spans="1:68">
      <c r="A370" s="169"/>
      <c r="B370" s="169"/>
      <c r="C370" s="169"/>
      <c r="D370" s="170"/>
      <c r="E370" s="169"/>
      <c r="F370" s="171"/>
      <c r="G370" s="170"/>
      <c r="H370" s="170"/>
      <c r="I370" s="170"/>
      <c r="J370" s="170"/>
      <c r="K370" s="170"/>
      <c r="L370" s="170"/>
      <c r="M370" s="170"/>
      <c r="N370" s="170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  <c r="AA370" s="170"/>
      <c r="AB370" s="170"/>
      <c r="AC370" s="170"/>
      <c r="AD370" s="170"/>
      <c r="AE370" s="170"/>
      <c r="AF370" s="170"/>
      <c r="AG370" s="170"/>
      <c r="AH370" s="170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170"/>
      <c r="AU370" s="170"/>
      <c r="AV370" s="170"/>
      <c r="AW370" s="170"/>
      <c r="AX370" s="170"/>
      <c r="AY370" s="170"/>
      <c r="AZ370" s="170"/>
      <c r="BA370" s="170"/>
      <c r="BB370" s="170"/>
      <c r="BC370" s="170"/>
      <c r="BD370" s="170"/>
      <c r="BE370" s="170"/>
      <c r="BF370" s="170"/>
      <c r="BG370" s="170"/>
      <c r="BH370" s="170"/>
      <c r="BI370" s="170"/>
      <c r="BJ370" s="170"/>
      <c r="BK370" s="170"/>
      <c r="BL370" s="170"/>
      <c r="BM370" s="170"/>
      <c r="BN370" s="170"/>
      <c r="BO370" s="170"/>
      <c r="BP370" s="126"/>
    </row>
    <row r="371" spans="1:68">
      <c r="A371" s="169"/>
      <c r="B371" s="169"/>
      <c r="C371" s="169"/>
      <c r="D371" s="170"/>
      <c r="E371" s="169"/>
      <c r="F371" s="171"/>
      <c r="G371" s="170"/>
      <c r="H371" s="170"/>
      <c r="I371" s="170"/>
      <c r="J371" s="170"/>
      <c r="K371" s="170"/>
      <c r="L371" s="170"/>
      <c r="M371" s="170"/>
      <c r="N371" s="170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  <c r="AA371" s="170"/>
      <c r="AB371" s="170"/>
      <c r="AC371" s="170"/>
      <c r="AD371" s="170"/>
      <c r="AE371" s="170"/>
      <c r="AF371" s="170"/>
      <c r="AG371" s="170"/>
      <c r="AH371" s="170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170"/>
      <c r="AU371" s="170"/>
      <c r="AV371" s="170"/>
      <c r="AW371" s="170"/>
      <c r="AX371" s="170"/>
      <c r="AY371" s="170"/>
      <c r="AZ371" s="170"/>
      <c r="BA371" s="170"/>
      <c r="BB371" s="170"/>
      <c r="BC371" s="170"/>
      <c r="BD371" s="170"/>
      <c r="BE371" s="170"/>
      <c r="BF371" s="170"/>
      <c r="BG371" s="170"/>
      <c r="BH371" s="170"/>
      <c r="BI371" s="170"/>
      <c r="BJ371" s="170"/>
      <c r="BK371" s="170"/>
      <c r="BL371" s="170"/>
      <c r="BM371" s="170"/>
      <c r="BN371" s="170"/>
      <c r="BO371" s="170"/>
      <c r="BP371" s="126"/>
    </row>
    <row r="372" spans="1:68">
      <c r="A372" s="169"/>
      <c r="B372" s="169"/>
      <c r="C372" s="169"/>
      <c r="D372" s="170"/>
      <c r="E372" s="169"/>
      <c r="F372" s="171"/>
      <c r="G372" s="170"/>
      <c r="H372" s="170"/>
      <c r="I372" s="170"/>
      <c r="J372" s="170"/>
      <c r="K372" s="170"/>
      <c r="L372" s="170"/>
      <c r="M372" s="170"/>
      <c r="N372" s="170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  <c r="AA372" s="170"/>
      <c r="AB372" s="170"/>
      <c r="AC372" s="170"/>
      <c r="AD372" s="170"/>
      <c r="AE372" s="170"/>
      <c r="AF372" s="170"/>
      <c r="AG372" s="170"/>
      <c r="AH372" s="170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170"/>
      <c r="AU372" s="170"/>
      <c r="AV372" s="170"/>
      <c r="AW372" s="170"/>
      <c r="AX372" s="170"/>
      <c r="AY372" s="170"/>
      <c r="AZ372" s="170"/>
      <c r="BA372" s="170"/>
      <c r="BB372" s="170"/>
      <c r="BC372" s="170"/>
      <c r="BD372" s="170"/>
      <c r="BE372" s="170"/>
      <c r="BF372" s="170"/>
      <c r="BG372" s="170"/>
      <c r="BH372" s="170"/>
      <c r="BI372" s="170"/>
      <c r="BJ372" s="170"/>
      <c r="BK372" s="170"/>
      <c r="BL372" s="170"/>
      <c r="BM372" s="170"/>
      <c r="BN372" s="170"/>
      <c r="BO372" s="170"/>
      <c r="BP372" s="126"/>
    </row>
    <row r="373" spans="1:68">
      <c r="A373" s="169"/>
      <c r="B373" s="169"/>
      <c r="C373" s="169"/>
      <c r="D373" s="170"/>
      <c r="E373" s="169"/>
      <c r="F373" s="171"/>
      <c r="G373" s="170"/>
      <c r="H373" s="170"/>
      <c r="I373" s="170"/>
      <c r="J373" s="170"/>
      <c r="K373" s="170"/>
      <c r="L373" s="170"/>
      <c r="M373" s="170"/>
      <c r="N373" s="170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  <c r="AA373" s="170"/>
      <c r="AB373" s="170"/>
      <c r="AC373" s="170"/>
      <c r="AD373" s="170"/>
      <c r="AE373" s="170"/>
      <c r="AF373" s="170"/>
      <c r="AG373" s="170"/>
      <c r="AH373" s="170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170"/>
      <c r="AU373" s="170"/>
      <c r="AV373" s="170"/>
      <c r="AW373" s="170"/>
      <c r="AX373" s="170"/>
      <c r="AY373" s="170"/>
      <c r="AZ373" s="170"/>
      <c r="BA373" s="170"/>
      <c r="BB373" s="170"/>
      <c r="BC373" s="170"/>
      <c r="BD373" s="170"/>
      <c r="BE373" s="170"/>
      <c r="BF373" s="170"/>
      <c r="BG373" s="170"/>
      <c r="BH373" s="170"/>
      <c r="BI373" s="170"/>
      <c r="BJ373" s="170"/>
      <c r="BK373" s="170"/>
      <c r="BL373" s="170"/>
      <c r="BM373" s="170"/>
      <c r="BN373" s="170"/>
      <c r="BO373" s="170"/>
      <c r="BP373" s="126"/>
    </row>
    <row r="374" spans="1:68">
      <c r="A374" s="169"/>
      <c r="B374" s="169"/>
      <c r="C374" s="169"/>
      <c r="D374" s="170"/>
      <c r="E374" s="169"/>
      <c r="F374" s="171"/>
      <c r="G374" s="170"/>
      <c r="H374" s="170"/>
      <c r="I374" s="170"/>
      <c r="J374" s="170"/>
      <c r="K374" s="170"/>
      <c r="L374" s="170"/>
      <c r="M374" s="170"/>
      <c r="N374" s="170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  <c r="AA374" s="170"/>
      <c r="AB374" s="170"/>
      <c r="AC374" s="170"/>
      <c r="AD374" s="170"/>
      <c r="AE374" s="170"/>
      <c r="AF374" s="170"/>
      <c r="AG374" s="170"/>
      <c r="AH374" s="170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170"/>
      <c r="AU374" s="170"/>
      <c r="AV374" s="170"/>
      <c r="AW374" s="170"/>
      <c r="AX374" s="170"/>
      <c r="AY374" s="170"/>
      <c r="AZ374" s="170"/>
      <c r="BA374" s="170"/>
      <c r="BB374" s="170"/>
      <c r="BC374" s="170"/>
      <c r="BD374" s="170"/>
      <c r="BE374" s="170"/>
      <c r="BF374" s="170"/>
      <c r="BG374" s="170"/>
      <c r="BH374" s="170"/>
      <c r="BI374" s="170"/>
      <c r="BJ374" s="170"/>
      <c r="BK374" s="170"/>
      <c r="BL374" s="170"/>
      <c r="BM374" s="170"/>
      <c r="BN374" s="170"/>
      <c r="BO374" s="170"/>
      <c r="BP374" s="126"/>
    </row>
    <row r="375" spans="1:68">
      <c r="A375" s="169"/>
      <c r="B375" s="169"/>
      <c r="C375" s="169"/>
      <c r="D375" s="170"/>
      <c r="E375" s="169"/>
      <c r="F375" s="171"/>
      <c r="G375" s="170"/>
      <c r="H375" s="170"/>
      <c r="I375" s="170"/>
      <c r="J375" s="170"/>
      <c r="K375" s="170"/>
      <c r="L375" s="170"/>
      <c r="M375" s="170"/>
      <c r="N375" s="170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0"/>
      <c r="AB375" s="170"/>
      <c r="AC375" s="170"/>
      <c r="AD375" s="170"/>
      <c r="AE375" s="170"/>
      <c r="AF375" s="170"/>
      <c r="AG375" s="170"/>
      <c r="AH375" s="170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170"/>
      <c r="AU375" s="170"/>
      <c r="AV375" s="170"/>
      <c r="AW375" s="170"/>
      <c r="AX375" s="170"/>
      <c r="AY375" s="170"/>
      <c r="AZ375" s="170"/>
      <c r="BA375" s="170"/>
      <c r="BB375" s="170"/>
      <c r="BC375" s="170"/>
      <c r="BD375" s="170"/>
      <c r="BE375" s="170"/>
      <c r="BF375" s="170"/>
      <c r="BG375" s="170"/>
      <c r="BH375" s="170"/>
      <c r="BI375" s="170"/>
      <c r="BJ375" s="170"/>
      <c r="BK375" s="170"/>
      <c r="BL375" s="170"/>
      <c r="BM375" s="170"/>
      <c r="BN375" s="170"/>
      <c r="BO375" s="170"/>
      <c r="BP375" s="126"/>
    </row>
    <row r="376" spans="1:68">
      <c r="A376" s="169"/>
      <c r="B376" s="169"/>
      <c r="C376" s="169"/>
      <c r="D376" s="170"/>
      <c r="E376" s="169"/>
      <c r="F376" s="171"/>
      <c r="G376" s="170"/>
      <c r="H376" s="170"/>
      <c r="I376" s="170"/>
      <c r="J376" s="170"/>
      <c r="K376" s="170"/>
      <c r="L376" s="170"/>
      <c r="M376" s="170"/>
      <c r="N376" s="170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  <c r="AA376" s="170"/>
      <c r="AB376" s="170"/>
      <c r="AC376" s="170"/>
      <c r="AD376" s="170"/>
      <c r="AE376" s="170"/>
      <c r="AF376" s="170"/>
      <c r="AG376" s="170"/>
      <c r="AH376" s="170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170"/>
      <c r="AU376" s="170"/>
      <c r="AV376" s="170"/>
      <c r="AW376" s="170"/>
      <c r="AX376" s="170"/>
      <c r="AY376" s="170"/>
      <c r="AZ376" s="170"/>
      <c r="BA376" s="170"/>
      <c r="BB376" s="170"/>
      <c r="BC376" s="170"/>
      <c r="BD376" s="170"/>
      <c r="BE376" s="170"/>
      <c r="BF376" s="170"/>
      <c r="BG376" s="170"/>
      <c r="BH376" s="170"/>
      <c r="BI376" s="170"/>
      <c r="BJ376" s="170"/>
      <c r="BK376" s="170"/>
      <c r="BL376" s="170"/>
      <c r="BM376" s="170"/>
      <c r="BN376" s="170"/>
      <c r="BO376" s="170"/>
      <c r="BP376" s="126"/>
    </row>
    <row r="377" spans="1:68">
      <c r="A377" s="169"/>
      <c r="B377" s="169"/>
      <c r="C377" s="169"/>
      <c r="D377" s="170"/>
      <c r="E377" s="169"/>
      <c r="F377" s="171"/>
      <c r="G377" s="170"/>
      <c r="H377" s="170"/>
      <c r="I377" s="170"/>
      <c r="J377" s="170"/>
      <c r="K377" s="170"/>
      <c r="L377" s="170"/>
      <c r="M377" s="170"/>
      <c r="N377" s="170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0"/>
      <c r="AB377" s="170"/>
      <c r="AC377" s="170"/>
      <c r="AD377" s="170"/>
      <c r="AE377" s="170"/>
      <c r="AF377" s="170"/>
      <c r="AG377" s="170"/>
      <c r="AH377" s="170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170"/>
      <c r="AU377" s="170"/>
      <c r="AV377" s="170"/>
      <c r="AW377" s="170"/>
      <c r="AX377" s="170"/>
      <c r="AY377" s="170"/>
      <c r="AZ377" s="170"/>
      <c r="BA377" s="170"/>
      <c r="BB377" s="170"/>
      <c r="BC377" s="170"/>
      <c r="BD377" s="170"/>
      <c r="BE377" s="170"/>
      <c r="BF377" s="170"/>
      <c r="BG377" s="170"/>
      <c r="BH377" s="170"/>
      <c r="BI377" s="170"/>
      <c r="BJ377" s="170"/>
      <c r="BK377" s="170"/>
      <c r="BL377" s="170"/>
      <c r="BM377" s="170"/>
      <c r="BN377" s="170"/>
      <c r="BO377" s="170"/>
      <c r="BP377" s="126"/>
    </row>
    <row r="378" spans="1:68">
      <c r="A378" s="169"/>
      <c r="B378" s="169"/>
      <c r="C378" s="169"/>
      <c r="D378" s="170"/>
      <c r="E378" s="169"/>
      <c r="F378" s="171"/>
      <c r="G378" s="170"/>
      <c r="H378" s="170"/>
      <c r="I378" s="170"/>
      <c r="J378" s="170"/>
      <c r="K378" s="170"/>
      <c r="L378" s="170"/>
      <c r="M378" s="170"/>
      <c r="N378" s="170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  <c r="AA378" s="170"/>
      <c r="AB378" s="170"/>
      <c r="AC378" s="170"/>
      <c r="AD378" s="170"/>
      <c r="AE378" s="170"/>
      <c r="AF378" s="170"/>
      <c r="AG378" s="170"/>
      <c r="AH378" s="170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170"/>
      <c r="AU378" s="170"/>
      <c r="AV378" s="170"/>
      <c r="AW378" s="170"/>
      <c r="AX378" s="170"/>
      <c r="AY378" s="170"/>
      <c r="AZ378" s="170"/>
      <c r="BA378" s="170"/>
      <c r="BB378" s="170"/>
      <c r="BC378" s="170"/>
      <c r="BD378" s="170"/>
      <c r="BE378" s="170"/>
      <c r="BF378" s="170"/>
      <c r="BG378" s="170"/>
      <c r="BH378" s="170"/>
      <c r="BI378" s="170"/>
      <c r="BJ378" s="170"/>
      <c r="BK378" s="170"/>
      <c r="BL378" s="170"/>
      <c r="BM378" s="170"/>
      <c r="BN378" s="170"/>
      <c r="BO378" s="170"/>
      <c r="BP378" s="126"/>
    </row>
    <row r="379" spans="1:68">
      <c r="A379" s="169"/>
      <c r="B379" s="169"/>
      <c r="C379" s="169"/>
      <c r="D379" s="170"/>
      <c r="E379" s="169"/>
      <c r="F379" s="171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  <c r="AA379" s="170"/>
      <c r="AB379" s="170"/>
      <c r="AC379" s="170"/>
      <c r="AD379" s="170"/>
      <c r="AE379" s="170"/>
      <c r="AF379" s="170"/>
      <c r="AG379" s="170"/>
      <c r="AH379" s="170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170"/>
      <c r="AU379" s="170"/>
      <c r="AV379" s="170"/>
      <c r="AW379" s="170"/>
      <c r="AX379" s="170"/>
      <c r="AY379" s="170"/>
      <c r="AZ379" s="170"/>
      <c r="BA379" s="170"/>
      <c r="BB379" s="170"/>
      <c r="BC379" s="170"/>
      <c r="BD379" s="170"/>
      <c r="BE379" s="170"/>
      <c r="BF379" s="170"/>
      <c r="BG379" s="170"/>
      <c r="BH379" s="170"/>
      <c r="BI379" s="170"/>
      <c r="BJ379" s="170"/>
      <c r="BK379" s="170"/>
      <c r="BL379" s="170"/>
      <c r="BM379" s="170"/>
      <c r="BN379" s="170"/>
      <c r="BO379" s="170"/>
      <c r="BP379" s="126"/>
    </row>
    <row r="380" spans="1:68">
      <c r="A380" s="169"/>
      <c r="B380" s="169"/>
      <c r="C380" s="169"/>
      <c r="D380" s="170"/>
      <c r="E380" s="169"/>
      <c r="F380" s="171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  <c r="AA380" s="170"/>
      <c r="AB380" s="170"/>
      <c r="AC380" s="170"/>
      <c r="AD380" s="170"/>
      <c r="AE380" s="170"/>
      <c r="AF380" s="170"/>
      <c r="AG380" s="170"/>
      <c r="AH380" s="170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170"/>
      <c r="AU380" s="170"/>
      <c r="AV380" s="170"/>
      <c r="AW380" s="170"/>
      <c r="AX380" s="170"/>
      <c r="AY380" s="170"/>
      <c r="AZ380" s="170"/>
      <c r="BA380" s="170"/>
      <c r="BB380" s="170"/>
      <c r="BC380" s="170"/>
      <c r="BD380" s="170"/>
      <c r="BE380" s="170"/>
      <c r="BF380" s="170"/>
      <c r="BG380" s="170"/>
      <c r="BH380" s="170"/>
      <c r="BI380" s="170"/>
      <c r="BJ380" s="170"/>
      <c r="BK380" s="170"/>
      <c r="BL380" s="170"/>
      <c r="BM380" s="170"/>
      <c r="BN380" s="170"/>
      <c r="BO380" s="170"/>
      <c r="BP380" s="126"/>
    </row>
    <row r="381" spans="1:68">
      <c r="A381" s="169"/>
      <c r="B381" s="169"/>
      <c r="C381" s="169"/>
      <c r="D381" s="170"/>
      <c r="E381" s="169"/>
      <c r="F381" s="171"/>
      <c r="G381" s="170"/>
      <c r="H381" s="170"/>
      <c r="I381" s="170"/>
      <c r="J381" s="170"/>
      <c r="K381" s="170"/>
      <c r="L381" s="170"/>
      <c r="M381" s="170"/>
      <c r="N381" s="170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0"/>
      <c r="AB381" s="170"/>
      <c r="AC381" s="170"/>
      <c r="AD381" s="170"/>
      <c r="AE381" s="170"/>
      <c r="AF381" s="170"/>
      <c r="AG381" s="170"/>
      <c r="AH381" s="170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170"/>
      <c r="AU381" s="170"/>
      <c r="AV381" s="170"/>
      <c r="AW381" s="170"/>
      <c r="AX381" s="170"/>
      <c r="AY381" s="170"/>
      <c r="AZ381" s="170"/>
      <c r="BA381" s="170"/>
      <c r="BB381" s="170"/>
      <c r="BC381" s="170"/>
      <c r="BD381" s="170"/>
      <c r="BE381" s="170"/>
      <c r="BF381" s="170"/>
      <c r="BG381" s="170"/>
      <c r="BH381" s="170"/>
      <c r="BI381" s="170"/>
      <c r="BJ381" s="170"/>
      <c r="BK381" s="170"/>
      <c r="BL381" s="170"/>
      <c r="BM381" s="170"/>
      <c r="BN381" s="170"/>
      <c r="BO381" s="170"/>
      <c r="BP381" s="126"/>
    </row>
    <row r="382" spans="1:68">
      <c r="A382" s="169"/>
      <c r="B382" s="169"/>
      <c r="C382" s="169"/>
      <c r="D382" s="170"/>
      <c r="E382" s="169"/>
      <c r="F382" s="171"/>
      <c r="G382" s="170"/>
      <c r="H382" s="170"/>
      <c r="I382" s="170"/>
      <c r="J382" s="170"/>
      <c r="K382" s="170"/>
      <c r="L382" s="170"/>
      <c r="M382" s="170"/>
      <c r="N382" s="170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0"/>
      <c r="AB382" s="170"/>
      <c r="AC382" s="170"/>
      <c r="AD382" s="170"/>
      <c r="AE382" s="170"/>
      <c r="AF382" s="170"/>
      <c r="AG382" s="170"/>
      <c r="AH382" s="170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170"/>
      <c r="AU382" s="170"/>
      <c r="AV382" s="170"/>
      <c r="AW382" s="170"/>
      <c r="AX382" s="170"/>
      <c r="AY382" s="170"/>
      <c r="AZ382" s="170"/>
      <c r="BA382" s="170"/>
      <c r="BB382" s="170"/>
      <c r="BC382" s="170"/>
      <c r="BD382" s="170"/>
      <c r="BE382" s="170"/>
      <c r="BF382" s="170"/>
      <c r="BG382" s="170"/>
      <c r="BH382" s="170"/>
      <c r="BI382" s="170"/>
      <c r="BJ382" s="170"/>
      <c r="BK382" s="170"/>
      <c r="BL382" s="170"/>
      <c r="BM382" s="170"/>
      <c r="BN382" s="170"/>
      <c r="BO382" s="170"/>
      <c r="BP382" s="126"/>
    </row>
    <row r="383" spans="1:68">
      <c r="A383" s="169"/>
      <c r="B383" s="169"/>
      <c r="C383" s="169"/>
      <c r="D383" s="170"/>
      <c r="E383" s="169"/>
      <c r="F383" s="171"/>
      <c r="G383" s="170"/>
      <c r="H383" s="170"/>
      <c r="I383" s="170"/>
      <c r="J383" s="170"/>
      <c r="K383" s="170"/>
      <c r="L383" s="170"/>
      <c r="M383" s="170"/>
      <c r="N383" s="170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0"/>
      <c r="AB383" s="170"/>
      <c r="AC383" s="170"/>
      <c r="AD383" s="170"/>
      <c r="AE383" s="170"/>
      <c r="AF383" s="170"/>
      <c r="AG383" s="170"/>
      <c r="AH383" s="170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170"/>
      <c r="AU383" s="170"/>
      <c r="AV383" s="170"/>
      <c r="AW383" s="170"/>
      <c r="AX383" s="170"/>
      <c r="AY383" s="170"/>
      <c r="AZ383" s="170"/>
      <c r="BA383" s="170"/>
      <c r="BB383" s="170"/>
      <c r="BC383" s="170"/>
      <c r="BD383" s="170"/>
      <c r="BE383" s="170"/>
      <c r="BF383" s="170"/>
      <c r="BG383" s="170"/>
      <c r="BH383" s="170"/>
      <c r="BI383" s="170"/>
      <c r="BJ383" s="170"/>
      <c r="BK383" s="170"/>
      <c r="BL383" s="170"/>
      <c r="BM383" s="170"/>
      <c r="BN383" s="170"/>
      <c r="BO383" s="170"/>
      <c r="BP383" s="126"/>
    </row>
    <row r="384" spans="1:68">
      <c r="A384" s="169"/>
      <c r="B384" s="169"/>
      <c r="C384" s="169"/>
      <c r="D384" s="170"/>
      <c r="E384" s="169"/>
      <c r="F384" s="171"/>
      <c r="G384" s="170"/>
      <c r="H384" s="170"/>
      <c r="I384" s="170"/>
      <c r="J384" s="170"/>
      <c r="K384" s="170"/>
      <c r="L384" s="170"/>
      <c r="M384" s="170"/>
      <c r="N384" s="170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  <c r="AA384" s="170"/>
      <c r="AB384" s="170"/>
      <c r="AC384" s="170"/>
      <c r="AD384" s="170"/>
      <c r="AE384" s="170"/>
      <c r="AF384" s="170"/>
      <c r="AG384" s="170"/>
      <c r="AH384" s="170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170"/>
      <c r="AU384" s="170"/>
      <c r="AV384" s="170"/>
      <c r="AW384" s="170"/>
      <c r="AX384" s="170"/>
      <c r="AY384" s="170"/>
      <c r="AZ384" s="170"/>
      <c r="BA384" s="170"/>
      <c r="BB384" s="170"/>
      <c r="BC384" s="170"/>
      <c r="BD384" s="170"/>
      <c r="BE384" s="170"/>
      <c r="BF384" s="170"/>
      <c r="BG384" s="170"/>
      <c r="BH384" s="170"/>
      <c r="BI384" s="170"/>
      <c r="BJ384" s="170"/>
      <c r="BK384" s="170"/>
      <c r="BL384" s="170"/>
      <c r="BM384" s="170"/>
      <c r="BN384" s="170"/>
      <c r="BO384" s="170"/>
      <c r="BP384" s="126"/>
    </row>
    <row r="385" spans="1:68">
      <c r="A385" s="169"/>
      <c r="B385" s="169"/>
      <c r="C385" s="169"/>
      <c r="D385" s="170"/>
      <c r="E385" s="169"/>
      <c r="F385" s="171"/>
      <c r="G385" s="170"/>
      <c r="H385" s="170"/>
      <c r="I385" s="170"/>
      <c r="J385" s="170"/>
      <c r="K385" s="170"/>
      <c r="L385" s="170"/>
      <c r="M385" s="170"/>
      <c r="N385" s="170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  <c r="AA385" s="170"/>
      <c r="AB385" s="170"/>
      <c r="AC385" s="170"/>
      <c r="AD385" s="170"/>
      <c r="AE385" s="170"/>
      <c r="AF385" s="170"/>
      <c r="AG385" s="170"/>
      <c r="AH385" s="170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170"/>
      <c r="AU385" s="170"/>
      <c r="AV385" s="170"/>
      <c r="AW385" s="170"/>
      <c r="AX385" s="170"/>
      <c r="AY385" s="170"/>
      <c r="AZ385" s="170"/>
      <c r="BA385" s="170"/>
      <c r="BB385" s="170"/>
      <c r="BC385" s="170"/>
      <c r="BD385" s="170"/>
      <c r="BE385" s="170"/>
      <c r="BF385" s="170"/>
      <c r="BG385" s="170"/>
      <c r="BH385" s="170"/>
      <c r="BI385" s="170"/>
      <c r="BJ385" s="170"/>
      <c r="BK385" s="170"/>
      <c r="BL385" s="170"/>
      <c r="BM385" s="170"/>
      <c r="BN385" s="170"/>
      <c r="BO385" s="170"/>
      <c r="BP385" s="126"/>
    </row>
    <row r="386" spans="1:68">
      <c r="A386" s="169"/>
      <c r="B386" s="169"/>
      <c r="C386" s="169"/>
      <c r="D386" s="170"/>
      <c r="E386" s="169"/>
      <c r="F386" s="171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0"/>
      <c r="BJ386" s="170"/>
      <c r="BK386" s="170"/>
      <c r="BL386" s="170"/>
      <c r="BM386" s="170"/>
      <c r="BN386" s="170"/>
      <c r="BO386" s="170"/>
      <c r="BP386" s="126"/>
    </row>
    <row r="387" spans="1:68">
      <c r="A387" s="169"/>
      <c r="B387" s="169"/>
      <c r="C387" s="169"/>
      <c r="D387" s="170"/>
      <c r="E387" s="169"/>
      <c r="F387" s="171"/>
      <c r="G387" s="170"/>
      <c r="H387" s="170"/>
      <c r="I387" s="170"/>
      <c r="J387" s="170"/>
      <c r="K387" s="170"/>
      <c r="L387" s="170"/>
      <c r="M387" s="170"/>
      <c r="N387" s="170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  <c r="AA387" s="170"/>
      <c r="AB387" s="170"/>
      <c r="AC387" s="170"/>
      <c r="AD387" s="170"/>
      <c r="AE387" s="170"/>
      <c r="AF387" s="170"/>
      <c r="AG387" s="170"/>
      <c r="AH387" s="170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26"/>
    </row>
    <row r="388" spans="1:68">
      <c r="A388" s="169"/>
      <c r="B388" s="169"/>
      <c r="C388" s="169"/>
      <c r="D388" s="170"/>
      <c r="E388" s="169"/>
      <c r="F388" s="171"/>
      <c r="G388" s="170"/>
      <c r="H388" s="170"/>
      <c r="I388" s="170"/>
      <c r="J388" s="170"/>
      <c r="K388" s="170"/>
      <c r="L388" s="170"/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  <c r="AA388" s="170"/>
      <c r="AB388" s="170"/>
      <c r="AC388" s="170"/>
      <c r="AD388" s="170"/>
      <c r="AE388" s="170"/>
      <c r="AF388" s="170"/>
      <c r="AG388" s="170"/>
      <c r="AH388" s="170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170"/>
      <c r="AU388" s="170"/>
      <c r="AV388" s="170"/>
      <c r="AW388" s="170"/>
      <c r="AX388" s="170"/>
      <c r="AY388" s="170"/>
      <c r="AZ388" s="170"/>
      <c r="BA388" s="170"/>
      <c r="BB388" s="170"/>
      <c r="BC388" s="170"/>
      <c r="BD388" s="170"/>
      <c r="BE388" s="170"/>
      <c r="BF388" s="170"/>
      <c r="BG388" s="170"/>
      <c r="BH388" s="170"/>
      <c r="BI388" s="170"/>
      <c r="BJ388" s="170"/>
      <c r="BK388" s="170"/>
      <c r="BL388" s="170"/>
      <c r="BM388" s="170"/>
      <c r="BN388" s="170"/>
      <c r="BO388" s="170"/>
      <c r="BP388" s="126"/>
    </row>
    <row r="389" spans="1:68">
      <c r="A389" s="169"/>
      <c r="B389" s="169"/>
      <c r="C389" s="169"/>
      <c r="D389" s="170"/>
      <c r="E389" s="169"/>
      <c r="F389" s="171"/>
      <c r="G389" s="170"/>
      <c r="H389" s="170"/>
      <c r="I389" s="170"/>
      <c r="J389" s="170"/>
      <c r="K389" s="170"/>
      <c r="L389" s="170"/>
      <c r="M389" s="170"/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170"/>
      <c r="AF389" s="170"/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170"/>
      <c r="AV389" s="170"/>
      <c r="AW389" s="170"/>
      <c r="AX389" s="170"/>
      <c r="AY389" s="170"/>
      <c r="AZ389" s="170"/>
      <c r="BA389" s="170"/>
      <c r="BB389" s="170"/>
      <c r="BC389" s="170"/>
      <c r="BD389" s="170"/>
      <c r="BE389" s="170"/>
      <c r="BF389" s="170"/>
      <c r="BG389" s="170"/>
      <c r="BH389" s="170"/>
      <c r="BI389" s="170"/>
      <c r="BJ389" s="170"/>
      <c r="BK389" s="170"/>
      <c r="BL389" s="170"/>
      <c r="BM389" s="170"/>
      <c r="BN389" s="170"/>
      <c r="BO389" s="170"/>
      <c r="BP389" s="126"/>
    </row>
    <row r="390" spans="1:68">
      <c r="A390" s="169"/>
      <c r="B390" s="169"/>
      <c r="C390" s="169"/>
      <c r="D390" s="170"/>
      <c r="E390" s="169"/>
      <c r="F390" s="171"/>
      <c r="G390" s="170"/>
      <c r="H390" s="170"/>
      <c r="I390" s="170"/>
      <c r="J390" s="170"/>
      <c r="K390" s="170"/>
      <c r="L390" s="170"/>
      <c r="M390" s="170"/>
      <c r="N390" s="170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  <c r="AA390" s="170"/>
      <c r="AB390" s="170"/>
      <c r="AC390" s="170"/>
      <c r="AD390" s="170"/>
      <c r="AE390" s="170"/>
      <c r="AF390" s="170"/>
      <c r="AG390" s="170"/>
      <c r="AH390" s="170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170"/>
      <c r="AU390" s="170"/>
      <c r="AV390" s="170"/>
      <c r="AW390" s="170"/>
      <c r="AX390" s="170"/>
      <c r="AY390" s="170"/>
      <c r="AZ390" s="170"/>
      <c r="BA390" s="170"/>
      <c r="BB390" s="170"/>
      <c r="BC390" s="170"/>
      <c r="BD390" s="170"/>
      <c r="BE390" s="170"/>
      <c r="BF390" s="170"/>
      <c r="BG390" s="170"/>
      <c r="BH390" s="170"/>
      <c r="BI390" s="170"/>
      <c r="BJ390" s="170"/>
      <c r="BK390" s="170"/>
      <c r="BL390" s="170"/>
      <c r="BM390" s="170"/>
      <c r="BN390" s="170"/>
      <c r="BO390" s="170"/>
      <c r="BP390" s="126"/>
    </row>
    <row r="391" spans="1:68">
      <c r="A391" s="169"/>
      <c r="B391" s="169"/>
      <c r="C391" s="169"/>
      <c r="D391" s="170"/>
      <c r="E391" s="169"/>
      <c r="F391" s="171"/>
      <c r="G391" s="170"/>
      <c r="H391" s="170"/>
      <c r="I391" s="170"/>
      <c r="J391" s="170"/>
      <c r="K391" s="170"/>
      <c r="L391" s="170"/>
      <c r="M391" s="170"/>
      <c r="N391" s="170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0"/>
      <c r="AB391" s="170"/>
      <c r="AC391" s="170"/>
      <c r="AD391" s="170"/>
      <c r="AE391" s="170"/>
      <c r="AF391" s="170"/>
      <c r="AG391" s="170"/>
      <c r="AH391" s="170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170"/>
      <c r="AU391" s="170"/>
      <c r="AV391" s="170"/>
      <c r="AW391" s="170"/>
      <c r="AX391" s="170"/>
      <c r="AY391" s="170"/>
      <c r="AZ391" s="170"/>
      <c r="BA391" s="170"/>
      <c r="BB391" s="170"/>
      <c r="BC391" s="170"/>
      <c r="BD391" s="170"/>
      <c r="BE391" s="170"/>
      <c r="BF391" s="170"/>
      <c r="BG391" s="170"/>
      <c r="BH391" s="170"/>
      <c r="BI391" s="170"/>
      <c r="BJ391" s="170"/>
      <c r="BK391" s="170"/>
      <c r="BL391" s="170"/>
      <c r="BM391" s="170"/>
      <c r="BN391" s="170"/>
      <c r="BO391" s="170"/>
      <c r="BP391" s="126"/>
    </row>
    <row r="392" spans="1:68">
      <c r="A392" s="169"/>
      <c r="B392" s="169"/>
      <c r="C392" s="169"/>
      <c r="D392" s="170"/>
      <c r="E392" s="169"/>
      <c r="F392" s="171"/>
      <c r="G392" s="170"/>
      <c r="H392" s="170"/>
      <c r="I392" s="170"/>
      <c r="J392" s="170"/>
      <c r="K392" s="170"/>
      <c r="L392" s="170"/>
      <c r="M392" s="170"/>
      <c r="N392" s="170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0"/>
      <c r="AB392" s="170"/>
      <c r="AC392" s="170"/>
      <c r="AD392" s="170"/>
      <c r="AE392" s="170"/>
      <c r="AF392" s="170"/>
      <c r="AG392" s="170"/>
      <c r="AH392" s="170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170"/>
      <c r="AU392" s="170"/>
      <c r="AV392" s="170"/>
      <c r="AW392" s="170"/>
      <c r="AX392" s="170"/>
      <c r="AY392" s="170"/>
      <c r="AZ392" s="170"/>
      <c r="BA392" s="170"/>
      <c r="BB392" s="170"/>
      <c r="BC392" s="170"/>
      <c r="BD392" s="170"/>
      <c r="BE392" s="170"/>
      <c r="BF392" s="170"/>
      <c r="BG392" s="170"/>
      <c r="BH392" s="170"/>
      <c r="BI392" s="170"/>
      <c r="BJ392" s="170"/>
      <c r="BK392" s="170"/>
      <c r="BL392" s="170"/>
      <c r="BM392" s="170"/>
      <c r="BN392" s="170"/>
      <c r="BO392" s="170"/>
      <c r="BP392" s="126"/>
    </row>
    <row r="393" spans="1:68">
      <c r="A393" s="169"/>
      <c r="B393" s="169"/>
      <c r="C393" s="169"/>
      <c r="D393" s="170"/>
      <c r="E393" s="169"/>
      <c r="F393" s="171"/>
      <c r="G393" s="170"/>
      <c r="H393" s="170"/>
      <c r="I393" s="170"/>
      <c r="J393" s="170"/>
      <c r="K393" s="170"/>
      <c r="L393" s="170"/>
      <c r="M393" s="170"/>
      <c r="N393" s="170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0"/>
      <c r="AB393" s="170"/>
      <c r="AC393" s="170"/>
      <c r="AD393" s="170"/>
      <c r="AE393" s="170"/>
      <c r="AF393" s="170"/>
      <c r="AG393" s="170"/>
      <c r="AH393" s="170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170"/>
      <c r="AU393" s="170"/>
      <c r="AV393" s="170"/>
      <c r="AW393" s="170"/>
      <c r="AX393" s="170"/>
      <c r="AY393" s="170"/>
      <c r="AZ393" s="170"/>
      <c r="BA393" s="170"/>
      <c r="BB393" s="170"/>
      <c r="BC393" s="170"/>
      <c r="BD393" s="170"/>
      <c r="BE393" s="170"/>
      <c r="BF393" s="170"/>
      <c r="BG393" s="170"/>
      <c r="BH393" s="170"/>
      <c r="BI393" s="170"/>
      <c r="BJ393" s="170"/>
      <c r="BK393" s="170"/>
      <c r="BL393" s="170"/>
      <c r="BM393" s="170"/>
      <c r="BN393" s="170"/>
      <c r="BO393" s="170"/>
      <c r="BP393" s="126"/>
    </row>
    <row r="394" spans="1:68">
      <c r="A394" s="169"/>
      <c r="B394" s="169"/>
      <c r="C394" s="169"/>
      <c r="D394" s="170"/>
      <c r="E394" s="169"/>
      <c r="F394" s="171"/>
      <c r="G394" s="170"/>
      <c r="H394" s="170"/>
      <c r="I394" s="170"/>
      <c r="J394" s="170"/>
      <c r="K394" s="170"/>
      <c r="L394" s="170"/>
      <c r="M394" s="170"/>
      <c r="N394" s="170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0"/>
      <c r="AB394" s="170"/>
      <c r="AC394" s="170"/>
      <c r="AD394" s="170"/>
      <c r="AE394" s="170"/>
      <c r="AF394" s="170"/>
      <c r="AG394" s="170"/>
      <c r="AH394" s="170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170"/>
      <c r="AU394" s="170"/>
      <c r="AV394" s="170"/>
      <c r="AW394" s="170"/>
      <c r="AX394" s="170"/>
      <c r="AY394" s="170"/>
      <c r="AZ394" s="170"/>
      <c r="BA394" s="170"/>
      <c r="BB394" s="170"/>
      <c r="BC394" s="170"/>
      <c r="BD394" s="170"/>
      <c r="BE394" s="170"/>
      <c r="BF394" s="170"/>
      <c r="BG394" s="170"/>
      <c r="BH394" s="170"/>
      <c r="BI394" s="170"/>
      <c r="BJ394" s="170"/>
      <c r="BK394" s="170"/>
      <c r="BL394" s="170"/>
      <c r="BM394" s="170"/>
      <c r="BN394" s="170"/>
      <c r="BO394" s="170"/>
      <c r="BP394" s="126"/>
    </row>
    <row r="395" spans="1:68">
      <c r="A395" s="169"/>
      <c r="B395" s="169"/>
      <c r="C395" s="169"/>
      <c r="D395" s="170"/>
      <c r="E395" s="169"/>
      <c r="F395" s="171"/>
      <c r="G395" s="170"/>
      <c r="H395" s="170"/>
      <c r="I395" s="170"/>
      <c r="J395" s="170"/>
      <c r="K395" s="170"/>
      <c r="L395" s="170"/>
      <c r="M395" s="170"/>
      <c r="N395" s="170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0"/>
      <c r="AB395" s="170"/>
      <c r="AC395" s="170"/>
      <c r="AD395" s="170"/>
      <c r="AE395" s="170"/>
      <c r="AF395" s="170"/>
      <c r="AG395" s="170"/>
      <c r="AH395" s="170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170"/>
      <c r="AU395" s="170"/>
      <c r="AV395" s="170"/>
      <c r="AW395" s="170"/>
      <c r="AX395" s="170"/>
      <c r="AY395" s="170"/>
      <c r="AZ395" s="170"/>
      <c r="BA395" s="170"/>
      <c r="BB395" s="170"/>
      <c r="BC395" s="170"/>
      <c r="BD395" s="170"/>
      <c r="BE395" s="170"/>
      <c r="BF395" s="170"/>
      <c r="BG395" s="170"/>
      <c r="BH395" s="170"/>
      <c r="BI395" s="170"/>
      <c r="BJ395" s="170"/>
      <c r="BK395" s="170"/>
      <c r="BL395" s="170"/>
      <c r="BM395" s="170"/>
      <c r="BN395" s="170"/>
      <c r="BO395" s="170"/>
      <c r="BP395" s="126"/>
    </row>
    <row r="396" spans="1:68">
      <c r="A396" s="169"/>
      <c r="B396" s="169"/>
      <c r="C396" s="169"/>
      <c r="D396" s="170"/>
      <c r="E396" s="169"/>
      <c r="F396" s="171"/>
      <c r="G396" s="170"/>
      <c r="H396" s="170"/>
      <c r="I396" s="170"/>
      <c r="J396" s="170"/>
      <c r="K396" s="170"/>
      <c r="L396" s="170"/>
      <c r="M396" s="170"/>
      <c r="N396" s="170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0"/>
      <c r="AB396" s="170"/>
      <c r="AC396" s="170"/>
      <c r="AD396" s="170"/>
      <c r="AE396" s="170"/>
      <c r="AF396" s="170"/>
      <c r="AG396" s="170"/>
      <c r="AH396" s="170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170"/>
      <c r="AU396" s="170"/>
      <c r="AV396" s="170"/>
      <c r="AW396" s="170"/>
      <c r="AX396" s="170"/>
      <c r="AY396" s="170"/>
      <c r="AZ396" s="170"/>
      <c r="BA396" s="170"/>
      <c r="BB396" s="170"/>
      <c r="BC396" s="170"/>
      <c r="BD396" s="170"/>
      <c r="BE396" s="170"/>
      <c r="BF396" s="170"/>
      <c r="BG396" s="170"/>
      <c r="BH396" s="170"/>
      <c r="BI396" s="170"/>
      <c r="BJ396" s="170"/>
      <c r="BK396" s="170"/>
      <c r="BL396" s="170"/>
      <c r="BM396" s="170"/>
      <c r="BN396" s="170"/>
      <c r="BO396" s="170"/>
      <c r="BP396" s="126"/>
    </row>
    <row r="397" spans="1:68">
      <c r="A397" s="169"/>
      <c r="B397" s="169"/>
      <c r="C397" s="169"/>
      <c r="D397" s="170"/>
      <c r="E397" s="169"/>
      <c r="F397" s="171"/>
      <c r="G397" s="170"/>
      <c r="H397" s="170"/>
      <c r="I397" s="170"/>
      <c r="J397" s="170"/>
      <c r="K397" s="170"/>
      <c r="L397" s="170"/>
      <c r="M397" s="170"/>
      <c r="N397" s="170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0"/>
      <c r="AB397" s="170"/>
      <c r="AC397" s="170"/>
      <c r="AD397" s="170"/>
      <c r="AE397" s="170"/>
      <c r="AF397" s="170"/>
      <c r="AG397" s="170"/>
      <c r="AH397" s="170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170"/>
      <c r="AU397" s="170"/>
      <c r="AV397" s="170"/>
      <c r="AW397" s="170"/>
      <c r="AX397" s="170"/>
      <c r="AY397" s="170"/>
      <c r="AZ397" s="170"/>
      <c r="BA397" s="170"/>
      <c r="BB397" s="170"/>
      <c r="BC397" s="170"/>
      <c r="BD397" s="170"/>
      <c r="BE397" s="170"/>
      <c r="BF397" s="170"/>
      <c r="BG397" s="170"/>
      <c r="BH397" s="170"/>
      <c r="BI397" s="170"/>
      <c r="BJ397" s="170"/>
      <c r="BK397" s="170"/>
      <c r="BL397" s="170"/>
      <c r="BM397" s="170"/>
      <c r="BN397" s="170"/>
      <c r="BO397" s="170"/>
      <c r="BP397" s="126"/>
    </row>
    <row r="398" spans="1:68">
      <c r="A398" s="169"/>
      <c r="B398" s="169"/>
      <c r="C398" s="169"/>
      <c r="D398" s="170"/>
      <c r="E398" s="169"/>
      <c r="F398" s="171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0"/>
      <c r="AB398" s="170"/>
      <c r="AC398" s="170"/>
      <c r="AD398" s="170"/>
      <c r="AE398" s="170"/>
      <c r="AF398" s="170"/>
      <c r="AG398" s="170"/>
      <c r="AH398" s="170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170"/>
      <c r="AU398" s="170"/>
      <c r="AV398" s="170"/>
      <c r="AW398" s="170"/>
      <c r="AX398" s="170"/>
      <c r="AY398" s="170"/>
      <c r="AZ398" s="170"/>
      <c r="BA398" s="170"/>
      <c r="BB398" s="170"/>
      <c r="BC398" s="170"/>
      <c r="BD398" s="170"/>
      <c r="BE398" s="170"/>
      <c r="BF398" s="170"/>
      <c r="BG398" s="170"/>
      <c r="BH398" s="170"/>
      <c r="BI398" s="170"/>
      <c r="BJ398" s="170"/>
      <c r="BK398" s="170"/>
      <c r="BL398" s="170"/>
      <c r="BM398" s="170"/>
      <c r="BN398" s="170"/>
      <c r="BO398" s="170"/>
      <c r="BP398" s="126"/>
    </row>
    <row r="399" spans="1:68">
      <c r="A399" s="169"/>
      <c r="B399" s="169"/>
      <c r="C399" s="169"/>
      <c r="D399" s="170"/>
      <c r="E399" s="169"/>
      <c r="F399" s="171"/>
      <c r="G399" s="170"/>
      <c r="H399" s="170"/>
      <c r="I399" s="170"/>
      <c r="J399" s="170"/>
      <c r="K399" s="170"/>
      <c r="L399" s="170"/>
      <c r="M399" s="170"/>
      <c r="N399" s="170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0"/>
      <c r="AB399" s="170"/>
      <c r="AC399" s="170"/>
      <c r="AD399" s="170"/>
      <c r="AE399" s="170"/>
      <c r="AF399" s="170"/>
      <c r="AG399" s="170"/>
      <c r="AH399" s="170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170"/>
      <c r="AU399" s="170"/>
      <c r="AV399" s="170"/>
      <c r="AW399" s="170"/>
      <c r="AX399" s="170"/>
      <c r="AY399" s="170"/>
      <c r="AZ399" s="170"/>
      <c r="BA399" s="170"/>
      <c r="BB399" s="170"/>
      <c r="BC399" s="170"/>
      <c r="BD399" s="170"/>
      <c r="BE399" s="170"/>
      <c r="BF399" s="170"/>
      <c r="BG399" s="170"/>
      <c r="BH399" s="170"/>
      <c r="BI399" s="170"/>
      <c r="BJ399" s="170"/>
      <c r="BK399" s="170"/>
      <c r="BL399" s="170"/>
      <c r="BM399" s="170"/>
      <c r="BN399" s="170"/>
      <c r="BO399" s="170"/>
      <c r="BP399" s="126"/>
    </row>
    <row r="400" spans="1:68">
      <c r="A400" s="169"/>
      <c r="B400" s="169"/>
      <c r="C400" s="169"/>
      <c r="D400" s="170"/>
      <c r="E400" s="169"/>
      <c r="F400" s="171"/>
      <c r="G400" s="170"/>
      <c r="H400" s="170"/>
      <c r="I400" s="170"/>
      <c r="J400" s="170"/>
      <c r="K400" s="170"/>
      <c r="L400" s="170"/>
      <c r="M400" s="170"/>
      <c r="N400" s="170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0"/>
      <c r="AB400" s="170"/>
      <c r="AC400" s="170"/>
      <c r="AD400" s="170"/>
      <c r="AE400" s="170"/>
      <c r="AF400" s="170"/>
      <c r="AG400" s="170"/>
      <c r="AH400" s="170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170"/>
      <c r="AU400" s="170"/>
      <c r="AV400" s="170"/>
      <c r="AW400" s="170"/>
      <c r="AX400" s="170"/>
      <c r="AY400" s="170"/>
      <c r="AZ400" s="170"/>
      <c r="BA400" s="170"/>
      <c r="BB400" s="170"/>
      <c r="BC400" s="170"/>
      <c r="BD400" s="170"/>
      <c r="BE400" s="170"/>
      <c r="BF400" s="170"/>
      <c r="BG400" s="170"/>
      <c r="BH400" s="170"/>
      <c r="BI400" s="170"/>
      <c r="BJ400" s="170"/>
      <c r="BK400" s="170"/>
      <c r="BL400" s="170"/>
      <c r="BM400" s="170"/>
      <c r="BN400" s="170"/>
      <c r="BO400" s="170"/>
      <c r="BP400" s="126"/>
    </row>
    <row r="401" spans="1:68">
      <c r="A401" s="169"/>
      <c r="B401" s="169"/>
      <c r="C401" s="169"/>
      <c r="D401" s="170"/>
      <c r="E401" s="169"/>
      <c r="F401" s="171"/>
      <c r="G401" s="170"/>
      <c r="H401" s="170"/>
      <c r="I401" s="170"/>
      <c r="J401" s="170"/>
      <c r="K401" s="170"/>
      <c r="L401" s="170"/>
      <c r="M401" s="170"/>
      <c r="N401" s="170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0"/>
      <c r="AB401" s="170"/>
      <c r="AC401" s="170"/>
      <c r="AD401" s="170"/>
      <c r="AE401" s="170"/>
      <c r="AF401" s="170"/>
      <c r="AG401" s="170"/>
      <c r="AH401" s="170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170"/>
      <c r="AU401" s="170"/>
      <c r="AV401" s="170"/>
      <c r="AW401" s="170"/>
      <c r="AX401" s="170"/>
      <c r="AY401" s="170"/>
      <c r="AZ401" s="170"/>
      <c r="BA401" s="170"/>
      <c r="BB401" s="170"/>
      <c r="BC401" s="170"/>
      <c r="BD401" s="170"/>
      <c r="BE401" s="170"/>
      <c r="BF401" s="170"/>
      <c r="BG401" s="170"/>
      <c r="BH401" s="170"/>
      <c r="BI401" s="170"/>
      <c r="BJ401" s="170"/>
      <c r="BK401" s="170"/>
      <c r="BL401" s="170"/>
      <c r="BM401" s="170"/>
      <c r="BN401" s="170"/>
      <c r="BO401" s="170"/>
      <c r="BP401" s="126"/>
    </row>
    <row r="402" spans="1:68">
      <c r="A402" s="169"/>
      <c r="B402" s="169"/>
      <c r="C402" s="169"/>
      <c r="D402" s="170"/>
      <c r="E402" s="169"/>
      <c r="F402" s="171"/>
      <c r="G402" s="170"/>
      <c r="H402" s="170"/>
      <c r="I402" s="170"/>
      <c r="J402" s="170"/>
      <c r="K402" s="170"/>
      <c r="L402" s="170"/>
      <c r="M402" s="170"/>
      <c r="N402" s="170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0"/>
      <c r="AB402" s="170"/>
      <c r="AC402" s="170"/>
      <c r="AD402" s="170"/>
      <c r="AE402" s="170"/>
      <c r="AF402" s="170"/>
      <c r="AG402" s="170"/>
      <c r="AH402" s="170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26"/>
    </row>
    <row r="403" spans="1:68">
      <c r="A403" s="169"/>
      <c r="B403" s="169"/>
      <c r="C403" s="169"/>
      <c r="D403" s="170"/>
      <c r="E403" s="169"/>
      <c r="F403" s="171"/>
      <c r="G403" s="170"/>
      <c r="H403" s="170"/>
      <c r="I403" s="170"/>
      <c r="J403" s="170"/>
      <c r="K403" s="170"/>
      <c r="L403" s="170"/>
      <c r="M403" s="170"/>
      <c r="N403" s="170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0"/>
      <c r="AB403" s="170"/>
      <c r="AC403" s="170"/>
      <c r="AD403" s="170"/>
      <c r="AE403" s="170"/>
      <c r="AF403" s="170"/>
      <c r="AG403" s="170"/>
      <c r="AH403" s="170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170"/>
      <c r="AU403" s="170"/>
      <c r="AV403" s="170"/>
      <c r="AW403" s="170"/>
      <c r="AX403" s="170"/>
      <c r="AY403" s="170"/>
      <c r="AZ403" s="170"/>
      <c r="BA403" s="170"/>
      <c r="BB403" s="170"/>
      <c r="BC403" s="170"/>
      <c r="BD403" s="170"/>
      <c r="BE403" s="170"/>
      <c r="BF403" s="170"/>
      <c r="BG403" s="170"/>
      <c r="BH403" s="170"/>
      <c r="BI403" s="170"/>
      <c r="BJ403" s="170"/>
      <c r="BK403" s="170"/>
      <c r="BL403" s="170"/>
      <c r="BM403" s="170"/>
      <c r="BN403" s="170"/>
      <c r="BO403" s="170"/>
      <c r="BP403" s="126"/>
    </row>
    <row r="404" spans="1:68">
      <c r="A404" s="169"/>
      <c r="B404" s="169"/>
      <c r="C404" s="169"/>
      <c r="D404" s="170"/>
      <c r="E404" s="169"/>
      <c r="F404" s="171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0"/>
      <c r="AB404" s="170"/>
      <c r="AC404" s="170"/>
      <c r="AD404" s="170"/>
      <c r="AE404" s="170"/>
      <c r="AF404" s="170"/>
      <c r="AG404" s="170"/>
      <c r="AH404" s="170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170"/>
      <c r="AU404" s="170"/>
      <c r="AV404" s="170"/>
      <c r="AW404" s="170"/>
      <c r="AX404" s="170"/>
      <c r="AY404" s="170"/>
      <c r="AZ404" s="170"/>
      <c r="BA404" s="170"/>
      <c r="BB404" s="170"/>
      <c r="BC404" s="170"/>
      <c r="BD404" s="170"/>
      <c r="BE404" s="170"/>
      <c r="BF404" s="170"/>
      <c r="BG404" s="170"/>
      <c r="BH404" s="170"/>
      <c r="BI404" s="170"/>
      <c r="BJ404" s="170"/>
      <c r="BK404" s="170"/>
      <c r="BL404" s="170"/>
      <c r="BM404" s="170"/>
      <c r="BN404" s="170"/>
      <c r="BO404" s="170"/>
      <c r="BP404" s="126"/>
    </row>
    <row r="405" spans="1:68">
      <c r="A405" s="169"/>
      <c r="B405" s="169"/>
      <c r="C405" s="169"/>
      <c r="D405" s="170"/>
      <c r="E405" s="169"/>
      <c r="F405" s="171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0"/>
      <c r="AB405" s="170"/>
      <c r="AC405" s="170"/>
      <c r="AD405" s="170"/>
      <c r="AE405" s="170"/>
      <c r="AF405" s="170"/>
      <c r="AG405" s="170"/>
      <c r="AH405" s="170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170"/>
      <c r="AU405" s="170"/>
      <c r="AV405" s="170"/>
      <c r="AW405" s="170"/>
      <c r="AX405" s="170"/>
      <c r="AY405" s="170"/>
      <c r="AZ405" s="170"/>
      <c r="BA405" s="170"/>
      <c r="BB405" s="170"/>
      <c r="BC405" s="170"/>
      <c r="BD405" s="170"/>
      <c r="BE405" s="170"/>
      <c r="BF405" s="170"/>
      <c r="BG405" s="170"/>
      <c r="BH405" s="170"/>
      <c r="BI405" s="170"/>
      <c r="BJ405" s="170"/>
      <c r="BK405" s="170"/>
      <c r="BL405" s="170"/>
      <c r="BM405" s="170"/>
      <c r="BN405" s="170"/>
      <c r="BO405" s="170"/>
      <c r="BP405" s="126"/>
    </row>
    <row r="406" spans="1:68">
      <c r="A406" s="169"/>
      <c r="B406" s="169"/>
      <c r="C406" s="169"/>
      <c r="D406" s="170"/>
      <c r="E406" s="169"/>
      <c r="F406" s="171"/>
      <c r="G406" s="170"/>
      <c r="H406" s="170"/>
      <c r="I406" s="170"/>
      <c r="J406" s="170"/>
      <c r="K406" s="170"/>
      <c r="L406" s="170"/>
      <c r="M406" s="170"/>
      <c r="N406" s="170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0"/>
      <c r="AB406" s="170"/>
      <c r="AC406" s="170"/>
      <c r="AD406" s="170"/>
      <c r="AE406" s="170"/>
      <c r="AF406" s="170"/>
      <c r="AG406" s="170"/>
      <c r="AH406" s="170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170"/>
      <c r="AU406" s="170"/>
      <c r="AV406" s="170"/>
      <c r="AW406" s="170"/>
      <c r="AX406" s="170"/>
      <c r="AY406" s="170"/>
      <c r="AZ406" s="170"/>
      <c r="BA406" s="170"/>
      <c r="BB406" s="170"/>
      <c r="BC406" s="170"/>
      <c r="BD406" s="170"/>
      <c r="BE406" s="170"/>
      <c r="BF406" s="170"/>
      <c r="BG406" s="170"/>
      <c r="BH406" s="170"/>
      <c r="BI406" s="170"/>
      <c r="BJ406" s="170"/>
      <c r="BK406" s="170"/>
      <c r="BL406" s="170"/>
      <c r="BM406" s="170"/>
      <c r="BN406" s="170"/>
      <c r="BO406" s="170"/>
      <c r="BP406" s="126"/>
    </row>
    <row r="407" spans="1:68">
      <c r="A407" s="169"/>
      <c r="B407" s="169"/>
      <c r="C407" s="169"/>
      <c r="D407" s="170"/>
      <c r="E407" s="169"/>
      <c r="F407" s="171"/>
      <c r="G407" s="170"/>
      <c r="H407" s="170"/>
      <c r="I407" s="170"/>
      <c r="J407" s="170"/>
      <c r="K407" s="170"/>
      <c r="L407" s="170"/>
      <c r="M407" s="170"/>
      <c r="N407" s="170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0"/>
      <c r="AB407" s="170"/>
      <c r="AC407" s="170"/>
      <c r="AD407" s="170"/>
      <c r="AE407" s="170"/>
      <c r="AF407" s="170"/>
      <c r="AG407" s="170"/>
      <c r="AH407" s="170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170"/>
      <c r="AU407" s="170"/>
      <c r="AV407" s="170"/>
      <c r="AW407" s="170"/>
      <c r="AX407" s="170"/>
      <c r="AY407" s="170"/>
      <c r="AZ407" s="170"/>
      <c r="BA407" s="170"/>
      <c r="BB407" s="170"/>
      <c r="BC407" s="170"/>
      <c r="BD407" s="170"/>
      <c r="BE407" s="170"/>
      <c r="BF407" s="170"/>
      <c r="BG407" s="170"/>
      <c r="BH407" s="170"/>
      <c r="BI407" s="170"/>
      <c r="BJ407" s="170"/>
      <c r="BK407" s="170"/>
      <c r="BL407" s="170"/>
      <c r="BM407" s="170"/>
      <c r="BN407" s="170"/>
      <c r="BO407" s="170"/>
      <c r="BP407" s="126"/>
    </row>
    <row r="408" spans="1:68">
      <c r="A408" s="169"/>
      <c r="B408" s="169"/>
      <c r="C408" s="169"/>
      <c r="D408" s="170"/>
      <c r="E408" s="169"/>
      <c r="F408" s="171"/>
      <c r="G408" s="170"/>
      <c r="H408" s="170"/>
      <c r="I408" s="170"/>
      <c r="J408" s="170"/>
      <c r="K408" s="170"/>
      <c r="L408" s="170"/>
      <c r="M408" s="170"/>
      <c r="N408" s="170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0"/>
      <c r="AB408" s="170"/>
      <c r="AC408" s="170"/>
      <c r="AD408" s="170"/>
      <c r="AE408" s="170"/>
      <c r="AF408" s="170"/>
      <c r="AG408" s="170"/>
      <c r="AH408" s="170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170"/>
      <c r="AU408" s="170"/>
      <c r="AV408" s="170"/>
      <c r="AW408" s="170"/>
      <c r="AX408" s="170"/>
      <c r="AY408" s="170"/>
      <c r="AZ408" s="170"/>
      <c r="BA408" s="170"/>
      <c r="BB408" s="170"/>
      <c r="BC408" s="170"/>
      <c r="BD408" s="170"/>
      <c r="BE408" s="170"/>
      <c r="BF408" s="170"/>
      <c r="BG408" s="170"/>
      <c r="BH408" s="170"/>
      <c r="BI408" s="170"/>
      <c r="BJ408" s="170"/>
      <c r="BK408" s="170"/>
      <c r="BL408" s="170"/>
      <c r="BM408" s="170"/>
      <c r="BN408" s="170"/>
      <c r="BO408" s="170"/>
      <c r="BP408" s="126"/>
    </row>
    <row r="409" spans="1:68">
      <c r="A409" s="169"/>
      <c r="B409" s="169"/>
      <c r="C409" s="169"/>
      <c r="D409" s="170"/>
      <c r="E409" s="169"/>
      <c r="F409" s="171"/>
      <c r="G409" s="170"/>
      <c r="H409" s="170"/>
      <c r="I409" s="170"/>
      <c r="J409" s="170"/>
      <c r="K409" s="170"/>
      <c r="L409" s="170"/>
      <c r="M409" s="170"/>
      <c r="N409" s="170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0"/>
      <c r="AB409" s="170"/>
      <c r="AC409" s="170"/>
      <c r="AD409" s="170"/>
      <c r="AE409" s="170"/>
      <c r="AF409" s="170"/>
      <c r="AG409" s="170"/>
      <c r="AH409" s="170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170"/>
      <c r="AU409" s="170"/>
      <c r="AV409" s="170"/>
      <c r="AW409" s="170"/>
      <c r="AX409" s="170"/>
      <c r="AY409" s="170"/>
      <c r="AZ409" s="170"/>
      <c r="BA409" s="170"/>
      <c r="BB409" s="170"/>
      <c r="BC409" s="170"/>
      <c r="BD409" s="170"/>
      <c r="BE409" s="170"/>
      <c r="BF409" s="170"/>
      <c r="BG409" s="170"/>
      <c r="BH409" s="170"/>
      <c r="BI409" s="170"/>
      <c r="BJ409" s="170"/>
      <c r="BK409" s="170"/>
      <c r="BL409" s="170"/>
      <c r="BM409" s="170"/>
      <c r="BN409" s="170"/>
      <c r="BO409" s="170"/>
      <c r="BP409" s="126"/>
    </row>
    <row r="410" spans="1:68">
      <c r="A410" s="169"/>
      <c r="B410" s="169"/>
      <c r="C410" s="169"/>
      <c r="D410" s="170"/>
      <c r="E410" s="169"/>
      <c r="F410" s="171"/>
      <c r="G410" s="170"/>
      <c r="H410" s="170"/>
      <c r="I410" s="170"/>
      <c r="J410" s="170"/>
      <c r="K410" s="170"/>
      <c r="L410" s="170"/>
      <c r="M410" s="170"/>
      <c r="N410" s="170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0"/>
      <c r="AB410" s="170"/>
      <c r="AC410" s="170"/>
      <c r="AD410" s="170"/>
      <c r="AE410" s="170"/>
      <c r="AF410" s="170"/>
      <c r="AG410" s="170"/>
      <c r="AH410" s="170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170"/>
      <c r="AU410" s="170"/>
      <c r="AV410" s="170"/>
      <c r="AW410" s="170"/>
      <c r="AX410" s="170"/>
      <c r="AY410" s="170"/>
      <c r="AZ410" s="170"/>
      <c r="BA410" s="170"/>
      <c r="BB410" s="170"/>
      <c r="BC410" s="170"/>
      <c r="BD410" s="170"/>
      <c r="BE410" s="170"/>
      <c r="BF410" s="170"/>
      <c r="BG410" s="170"/>
      <c r="BH410" s="170"/>
      <c r="BI410" s="170"/>
      <c r="BJ410" s="170"/>
      <c r="BK410" s="170"/>
      <c r="BL410" s="170"/>
      <c r="BM410" s="170"/>
      <c r="BN410" s="170"/>
      <c r="BO410" s="170"/>
      <c r="BP410" s="126"/>
    </row>
    <row r="411" spans="1:68">
      <c r="A411" s="169"/>
      <c r="B411" s="169"/>
      <c r="C411" s="169"/>
      <c r="D411" s="170"/>
      <c r="E411" s="169"/>
      <c r="F411" s="171"/>
      <c r="G411" s="170"/>
      <c r="H411" s="170"/>
      <c r="I411" s="170"/>
      <c r="J411" s="170"/>
      <c r="K411" s="170"/>
      <c r="L411" s="170"/>
      <c r="M411" s="170"/>
      <c r="N411" s="170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0"/>
      <c r="AB411" s="170"/>
      <c r="AC411" s="170"/>
      <c r="AD411" s="170"/>
      <c r="AE411" s="170"/>
      <c r="AF411" s="170"/>
      <c r="AG411" s="170"/>
      <c r="AH411" s="170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170"/>
      <c r="AU411" s="170"/>
      <c r="AV411" s="170"/>
      <c r="AW411" s="170"/>
      <c r="AX411" s="170"/>
      <c r="AY411" s="170"/>
      <c r="AZ411" s="170"/>
      <c r="BA411" s="170"/>
      <c r="BB411" s="170"/>
      <c r="BC411" s="170"/>
      <c r="BD411" s="170"/>
      <c r="BE411" s="170"/>
      <c r="BF411" s="170"/>
      <c r="BG411" s="170"/>
      <c r="BH411" s="170"/>
      <c r="BI411" s="170"/>
      <c r="BJ411" s="170"/>
      <c r="BK411" s="170"/>
      <c r="BL411" s="170"/>
      <c r="BM411" s="170"/>
      <c r="BN411" s="170"/>
      <c r="BO411" s="170"/>
      <c r="BP411" s="126"/>
    </row>
    <row r="412" spans="1:68">
      <c r="A412" s="169"/>
      <c r="B412" s="169"/>
      <c r="C412" s="169"/>
      <c r="D412" s="170"/>
      <c r="E412" s="169"/>
      <c r="F412" s="171"/>
      <c r="G412" s="170"/>
      <c r="H412" s="170"/>
      <c r="I412" s="170"/>
      <c r="J412" s="170"/>
      <c r="K412" s="170"/>
      <c r="L412" s="170"/>
      <c r="M412" s="170"/>
      <c r="N412" s="170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0"/>
      <c r="AB412" s="170"/>
      <c r="AC412" s="170"/>
      <c r="AD412" s="170"/>
      <c r="AE412" s="170"/>
      <c r="AF412" s="170"/>
      <c r="AG412" s="170"/>
      <c r="AH412" s="170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170"/>
      <c r="AU412" s="170"/>
      <c r="AV412" s="170"/>
      <c r="AW412" s="170"/>
      <c r="AX412" s="170"/>
      <c r="AY412" s="170"/>
      <c r="AZ412" s="170"/>
      <c r="BA412" s="170"/>
      <c r="BB412" s="170"/>
      <c r="BC412" s="170"/>
      <c r="BD412" s="170"/>
      <c r="BE412" s="170"/>
      <c r="BF412" s="170"/>
      <c r="BG412" s="170"/>
      <c r="BH412" s="170"/>
      <c r="BI412" s="170"/>
      <c r="BJ412" s="170"/>
      <c r="BK412" s="170"/>
      <c r="BL412" s="170"/>
      <c r="BM412" s="170"/>
      <c r="BN412" s="170"/>
      <c r="BO412" s="170"/>
      <c r="BP412" s="126"/>
    </row>
    <row r="413" spans="1:68">
      <c r="A413" s="169"/>
      <c r="B413" s="169"/>
      <c r="C413" s="169"/>
      <c r="D413" s="170"/>
      <c r="E413" s="169"/>
      <c r="F413" s="171"/>
      <c r="G413" s="170"/>
      <c r="H413" s="170"/>
      <c r="I413" s="170"/>
      <c r="J413" s="170"/>
      <c r="K413" s="170"/>
      <c r="L413" s="170"/>
      <c r="M413" s="170"/>
      <c r="N413" s="170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0"/>
      <c r="AB413" s="170"/>
      <c r="AC413" s="170"/>
      <c r="AD413" s="170"/>
      <c r="AE413" s="170"/>
      <c r="AF413" s="170"/>
      <c r="AG413" s="170"/>
      <c r="AH413" s="170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170"/>
      <c r="AU413" s="170"/>
      <c r="AV413" s="170"/>
      <c r="AW413" s="170"/>
      <c r="AX413" s="170"/>
      <c r="AY413" s="170"/>
      <c r="AZ413" s="170"/>
      <c r="BA413" s="170"/>
      <c r="BB413" s="170"/>
      <c r="BC413" s="170"/>
      <c r="BD413" s="170"/>
      <c r="BE413" s="170"/>
      <c r="BF413" s="170"/>
      <c r="BG413" s="170"/>
      <c r="BH413" s="170"/>
      <c r="BI413" s="170"/>
      <c r="BJ413" s="170"/>
      <c r="BK413" s="170"/>
      <c r="BL413" s="170"/>
      <c r="BM413" s="170"/>
      <c r="BN413" s="170"/>
      <c r="BO413" s="170"/>
      <c r="BP413" s="126"/>
    </row>
    <row r="414" spans="1:68">
      <c r="A414" s="169"/>
      <c r="B414" s="169"/>
      <c r="C414" s="169"/>
      <c r="D414" s="170"/>
      <c r="E414" s="169"/>
      <c r="F414" s="171"/>
      <c r="G414" s="170"/>
      <c r="H414" s="170"/>
      <c r="I414" s="170"/>
      <c r="J414" s="170"/>
      <c r="K414" s="170"/>
      <c r="L414" s="170"/>
      <c r="M414" s="170"/>
      <c r="N414" s="170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0"/>
      <c r="AB414" s="170"/>
      <c r="AC414" s="170"/>
      <c r="AD414" s="170"/>
      <c r="AE414" s="170"/>
      <c r="AF414" s="170"/>
      <c r="AG414" s="170"/>
      <c r="AH414" s="170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170"/>
      <c r="AU414" s="170"/>
      <c r="AV414" s="170"/>
      <c r="AW414" s="170"/>
      <c r="AX414" s="170"/>
      <c r="AY414" s="170"/>
      <c r="AZ414" s="170"/>
      <c r="BA414" s="170"/>
      <c r="BB414" s="170"/>
      <c r="BC414" s="170"/>
      <c r="BD414" s="170"/>
      <c r="BE414" s="170"/>
      <c r="BF414" s="170"/>
      <c r="BG414" s="170"/>
      <c r="BH414" s="170"/>
      <c r="BI414" s="170"/>
      <c r="BJ414" s="170"/>
      <c r="BK414" s="170"/>
      <c r="BL414" s="170"/>
      <c r="BM414" s="170"/>
      <c r="BN414" s="170"/>
      <c r="BO414" s="170"/>
      <c r="BP414" s="126"/>
    </row>
    <row r="415" spans="1:68">
      <c r="A415" s="169"/>
      <c r="B415" s="169"/>
      <c r="C415" s="169"/>
      <c r="D415" s="170"/>
      <c r="E415" s="169"/>
      <c r="F415" s="171"/>
      <c r="G415" s="170"/>
      <c r="H415" s="170"/>
      <c r="I415" s="170"/>
      <c r="J415" s="170"/>
      <c r="K415" s="170"/>
      <c r="L415" s="170"/>
      <c r="M415" s="170"/>
      <c r="N415" s="170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0"/>
      <c r="AB415" s="170"/>
      <c r="AC415" s="170"/>
      <c r="AD415" s="170"/>
      <c r="AE415" s="170"/>
      <c r="AF415" s="170"/>
      <c r="AG415" s="170"/>
      <c r="AH415" s="170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170"/>
      <c r="AU415" s="170"/>
      <c r="AV415" s="170"/>
      <c r="AW415" s="170"/>
      <c r="AX415" s="170"/>
      <c r="AY415" s="170"/>
      <c r="AZ415" s="170"/>
      <c r="BA415" s="170"/>
      <c r="BB415" s="170"/>
      <c r="BC415" s="170"/>
      <c r="BD415" s="170"/>
      <c r="BE415" s="170"/>
      <c r="BF415" s="170"/>
      <c r="BG415" s="170"/>
      <c r="BH415" s="170"/>
      <c r="BI415" s="170"/>
      <c r="BJ415" s="170"/>
      <c r="BK415" s="170"/>
      <c r="BL415" s="170"/>
      <c r="BM415" s="170"/>
      <c r="BN415" s="170"/>
      <c r="BO415" s="170"/>
      <c r="BP415" s="126"/>
    </row>
    <row r="416" spans="1:68">
      <c r="A416" s="169"/>
      <c r="B416" s="169"/>
      <c r="C416" s="169"/>
      <c r="D416" s="170"/>
      <c r="E416" s="169"/>
      <c r="F416" s="171"/>
      <c r="G416" s="170"/>
      <c r="H416" s="170"/>
      <c r="I416" s="170"/>
      <c r="J416" s="170"/>
      <c r="K416" s="170"/>
      <c r="L416" s="170"/>
      <c r="M416" s="170"/>
      <c r="N416" s="170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0"/>
      <c r="AB416" s="170"/>
      <c r="AC416" s="170"/>
      <c r="AD416" s="170"/>
      <c r="AE416" s="170"/>
      <c r="AF416" s="170"/>
      <c r="AG416" s="170"/>
      <c r="AH416" s="170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170"/>
      <c r="AU416" s="170"/>
      <c r="AV416" s="170"/>
      <c r="AW416" s="170"/>
      <c r="AX416" s="170"/>
      <c r="AY416" s="170"/>
      <c r="AZ416" s="170"/>
      <c r="BA416" s="170"/>
      <c r="BB416" s="170"/>
      <c r="BC416" s="170"/>
      <c r="BD416" s="170"/>
      <c r="BE416" s="170"/>
      <c r="BF416" s="170"/>
      <c r="BG416" s="170"/>
      <c r="BH416" s="170"/>
      <c r="BI416" s="170"/>
      <c r="BJ416" s="170"/>
      <c r="BK416" s="170"/>
      <c r="BL416" s="170"/>
      <c r="BM416" s="170"/>
      <c r="BN416" s="170"/>
      <c r="BO416" s="170"/>
      <c r="BP416" s="126"/>
    </row>
    <row r="417" spans="1:68">
      <c r="A417" s="169"/>
      <c r="B417" s="169"/>
      <c r="C417" s="169"/>
      <c r="D417" s="170"/>
      <c r="E417" s="169"/>
      <c r="F417" s="171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0"/>
      <c r="AB417" s="170"/>
      <c r="AC417" s="170"/>
      <c r="AD417" s="170"/>
      <c r="AE417" s="170"/>
      <c r="AF417" s="170"/>
      <c r="AG417" s="170"/>
      <c r="AH417" s="170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26"/>
    </row>
    <row r="418" spans="1:68">
      <c r="A418" s="169"/>
      <c r="B418" s="169"/>
      <c r="C418" s="169"/>
      <c r="D418" s="170"/>
      <c r="E418" s="169"/>
      <c r="F418" s="171"/>
      <c r="G418" s="170"/>
      <c r="H418" s="170"/>
      <c r="I418" s="170"/>
      <c r="J418" s="170"/>
      <c r="K418" s="170"/>
      <c r="L418" s="170"/>
      <c r="M418" s="170"/>
      <c r="N418" s="170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0"/>
      <c r="AB418" s="170"/>
      <c r="AC418" s="170"/>
      <c r="AD418" s="170"/>
      <c r="AE418" s="170"/>
      <c r="AF418" s="170"/>
      <c r="AG418" s="170"/>
      <c r="AH418" s="170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170"/>
      <c r="AU418" s="170"/>
      <c r="AV418" s="170"/>
      <c r="AW418" s="170"/>
      <c r="AX418" s="170"/>
      <c r="AY418" s="170"/>
      <c r="AZ418" s="170"/>
      <c r="BA418" s="170"/>
      <c r="BB418" s="170"/>
      <c r="BC418" s="170"/>
      <c r="BD418" s="170"/>
      <c r="BE418" s="170"/>
      <c r="BF418" s="170"/>
      <c r="BG418" s="170"/>
      <c r="BH418" s="170"/>
      <c r="BI418" s="170"/>
      <c r="BJ418" s="170"/>
      <c r="BK418" s="170"/>
      <c r="BL418" s="170"/>
      <c r="BM418" s="170"/>
      <c r="BN418" s="170"/>
      <c r="BO418" s="170"/>
      <c r="BP418" s="126"/>
    </row>
    <row r="419" spans="1:68">
      <c r="A419" s="169"/>
      <c r="B419" s="169"/>
      <c r="C419" s="169"/>
      <c r="D419" s="170"/>
      <c r="E419" s="169"/>
      <c r="F419" s="171"/>
      <c r="G419" s="170"/>
      <c r="H419" s="170"/>
      <c r="I419" s="170"/>
      <c r="J419" s="170"/>
      <c r="K419" s="170"/>
      <c r="L419" s="170"/>
      <c r="M419" s="170"/>
      <c r="N419" s="170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0"/>
      <c r="AB419" s="170"/>
      <c r="AC419" s="170"/>
      <c r="AD419" s="170"/>
      <c r="AE419" s="170"/>
      <c r="AF419" s="170"/>
      <c r="AG419" s="170"/>
      <c r="AH419" s="170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170"/>
      <c r="AU419" s="170"/>
      <c r="AV419" s="170"/>
      <c r="AW419" s="170"/>
      <c r="AX419" s="170"/>
      <c r="AY419" s="170"/>
      <c r="AZ419" s="170"/>
      <c r="BA419" s="170"/>
      <c r="BB419" s="170"/>
      <c r="BC419" s="170"/>
      <c r="BD419" s="170"/>
      <c r="BE419" s="170"/>
      <c r="BF419" s="170"/>
      <c r="BG419" s="170"/>
      <c r="BH419" s="170"/>
      <c r="BI419" s="170"/>
      <c r="BJ419" s="170"/>
      <c r="BK419" s="170"/>
      <c r="BL419" s="170"/>
      <c r="BM419" s="170"/>
      <c r="BN419" s="170"/>
      <c r="BO419" s="170"/>
      <c r="BP419" s="126"/>
    </row>
    <row r="420" spans="1:68">
      <c r="A420" s="169"/>
      <c r="B420" s="169"/>
      <c r="C420" s="169"/>
      <c r="D420" s="170"/>
      <c r="E420" s="169"/>
      <c r="F420" s="171"/>
      <c r="G420" s="170"/>
      <c r="H420" s="170"/>
      <c r="I420" s="170"/>
      <c r="J420" s="170"/>
      <c r="K420" s="170"/>
      <c r="L420" s="170"/>
      <c r="M420" s="170"/>
      <c r="N420" s="170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0"/>
      <c r="AB420" s="170"/>
      <c r="AC420" s="170"/>
      <c r="AD420" s="170"/>
      <c r="AE420" s="170"/>
      <c r="AF420" s="170"/>
      <c r="AG420" s="170"/>
      <c r="AH420" s="170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170"/>
      <c r="AU420" s="170"/>
      <c r="AV420" s="170"/>
      <c r="AW420" s="170"/>
      <c r="AX420" s="170"/>
      <c r="AY420" s="170"/>
      <c r="AZ420" s="170"/>
      <c r="BA420" s="170"/>
      <c r="BB420" s="170"/>
      <c r="BC420" s="170"/>
      <c r="BD420" s="170"/>
      <c r="BE420" s="170"/>
      <c r="BF420" s="170"/>
      <c r="BG420" s="170"/>
      <c r="BH420" s="170"/>
      <c r="BI420" s="170"/>
      <c r="BJ420" s="170"/>
      <c r="BK420" s="170"/>
      <c r="BL420" s="170"/>
      <c r="BM420" s="170"/>
      <c r="BN420" s="170"/>
      <c r="BO420" s="170"/>
      <c r="BP420" s="126"/>
    </row>
    <row r="421" spans="1:68">
      <c r="A421" s="169"/>
      <c r="B421" s="169"/>
      <c r="C421" s="169"/>
      <c r="D421" s="170"/>
      <c r="E421" s="169"/>
      <c r="F421" s="171"/>
      <c r="G421" s="170"/>
      <c r="H421" s="170"/>
      <c r="I421" s="170"/>
      <c r="J421" s="170"/>
      <c r="K421" s="170"/>
      <c r="L421" s="170"/>
      <c r="M421" s="170"/>
      <c r="N421" s="170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0"/>
      <c r="AB421" s="170"/>
      <c r="AC421" s="170"/>
      <c r="AD421" s="170"/>
      <c r="AE421" s="170"/>
      <c r="AF421" s="170"/>
      <c r="AG421" s="170"/>
      <c r="AH421" s="170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170"/>
      <c r="AU421" s="170"/>
      <c r="AV421" s="170"/>
      <c r="AW421" s="170"/>
      <c r="AX421" s="170"/>
      <c r="AY421" s="170"/>
      <c r="AZ421" s="170"/>
      <c r="BA421" s="170"/>
      <c r="BB421" s="170"/>
      <c r="BC421" s="170"/>
      <c r="BD421" s="170"/>
      <c r="BE421" s="170"/>
      <c r="BF421" s="170"/>
      <c r="BG421" s="170"/>
      <c r="BH421" s="170"/>
      <c r="BI421" s="170"/>
      <c r="BJ421" s="170"/>
      <c r="BK421" s="170"/>
      <c r="BL421" s="170"/>
      <c r="BM421" s="170"/>
      <c r="BN421" s="170"/>
      <c r="BO421" s="170"/>
      <c r="BP421" s="126"/>
    </row>
    <row r="422" spans="1:68">
      <c r="A422" s="169"/>
      <c r="B422" s="169"/>
      <c r="C422" s="169"/>
      <c r="D422" s="170"/>
      <c r="E422" s="169"/>
      <c r="F422" s="171"/>
      <c r="G422" s="170"/>
      <c r="H422" s="170"/>
      <c r="I422" s="170"/>
      <c r="J422" s="170"/>
      <c r="K422" s="170"/>
      <c r="L422" s="170"/>
      <c r="M422" s="170"/>
      <c r="N422" s="170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0"/>
      <c r="AB422" s="170"/>
      <c r="AC422" s="170"/>
      <c r="AD422" s="170"/>
      <c r="AE422" s="170"/>
      <c r="AF422" s="170"/>
      <c r="AG422" s="170"/>
      <c r="AH422" s="170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170"/>
      <c r="AU422" s="170"/>
      <c r="AV422" s="170"/>
      <c r="AW422" s="170"/>
      <c r="AX422" s="170"/>
      <c r="AY422" s="170"/>
      <c r="AZ422" s="170"/>
      <c r="BA422" s="170"/>
      <c r="BB422" s="170"/>
      <c r="BC422" s="170"/>
      <c r="BD422" s="170"/>
      <c r="BE422" s="170"/>
      <c r="BF422" s="170"/>
      <c r="BG422" s="170"/>
      <c r="BH422" s="170"/>
      <c r="BI422" s="170"/>
      <c r="BJ422" s="170"/>
      <c r="BK422" s="170"/>
      <c r="BL422" s="170"/>
      <c r="BM422" s="170"/>
      <c r="BN422" s="170"/>
      <c r="BO422" s="170"/>
      <c r="BP422" s="126"/>
    </row>
    <row r="423" spans="1:68">
      <c r="A423" s="169"/>
      <c r="B423" s="169"/>
      <c r="C423" s="169"/>
      <c r="D423" s="170"/>
      <c r="E423" s="169"/>
      <c r="F423" s="171"/>
      <c r="G423" s="170"/>
      <c r="H423" s="170"/>
      <c r="I423" s="170"/>
      <c r="J423" s="170"/>
      <c r="K423" s="170"/>
      <c r="L423" s="170"/>
      <c r="M423" s="170"/>
      <c r="N423" s="170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0"/>
      <c r="AB423" s="170"/>
      <c r="AC423" s="170"/>
      <c r="AD423" s="170"/>
      <c r="AE423" s="170"/>
      <c r="AF423" s="170"/>
      <c r="AG423" s="170"/>
      <c r="AH423" s="170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170"/>
      <c r="AU423" s="170"/>
      <c r="AV423" s="170"/>
      <c r="AW423" s="170"/>
      <c r="AX423" s="170"/>
      <c r="AY423" s="170"/>
      <c r="AZ423" s="170"/>
      <c r="BA423" s="170"/>
      <c r="BB423" s="170"/>
      <c r="BC423" s="170"/>
      <c r="BD423" s="170"/>
      <c r="BE423" s="170"/>
      <c r="BF423" s="170"/>
      <c r="BG423" s="170"/>
      <c r="BH423" s="170"/>
      <c r="BI423" s="170"/>
      <c r="BJ423" s="170"/>
      <c r="BK423" s="170"/>
      <c r="BL423" s="170"/>
      <c r="BM423" s="170"/>
      <c r="BN423" s="170"/>
      <c r="BO423" s="170"/>
      <c r="BP423" s="126"/>
    </row>
    <row r="424" spans="1:68">
      <c r="A424" s="169"/>
      <c r="B424" s="169"/>
      <c r="C424" s="169"/>
      <c r="D424" s="170"/>
      <c r="E424" s="169"/>
      <c r="F424" s="169"/>
      <c r="G424" s="170"/>
      <c r="H424" s="170"/>
      <c r="I424" s="170"/>
      <c r="J424" s="170"/>
      <c r="K424" s="170"/>
      <c r="L424" s="170"/>
      <c r="M424" s="170"/>
      <c r="N424" s="170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0"/>
      <c r="AB424" s="170"/>
      <c r="AC424" s="170"/>
      <c r="AD424" s="170"/>
      <c r="AE424" s="170"/>
      <c r="AF424" s="170"/>
      <c r="AG424" s="170"/>
      <c r="AH424" s="170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170"/>
      <c r="AU424" s="170"/>
      <c r="AV424" s="170"/>
      <c r="AW424" s="170"/>
      <c r="AX424" s="170"/>
      <c r="AY424" s="170"/>
      <c r="AZ424" s="170"/>
      <c r="BA424" s="170"/>
      <c r="BB424" s="170"/>
      <c r="BC424" s="170"/>
      <c r="BD424" s="170"/>
      <c r="BE424" s="170"/>
      <c r="BF424" s="170"/>
      <c r="BG424" s="170"/>
      <c r="BH424" s="170"/>
      <c r="BI424" s="170"/>
      <c r="BJ424" s="170"/>
      <c r="BK424" s="170"/>
      <c r="BL424" s="170"/>
      <c r="BM424" s="170"/>
      <c r="BN424" s="170"/>
      <c r="BO424" s="170"/>
      <c r="BP424" s="126"/>
    </row>
    <row r="425" spans="1:68">
      <c r="A425" s="169"/>
      <c r="B425" s="169"/>
      <c r="C425" s="169"/>
      <c r="D425" s="170"/>
      <c r="E425" s="169"/>
      <c r="F425" s="169"/>
      <c r="G425" s="170"/>
      <c r="H425" s="170"/>
      <c r="I425" s="170"/>
      <c r="J425" s="170"/>
      <c r="K425" s="170"/>
      <c r="L425" s="170"/>
      <c r="M425" s="170"/>
      <c r="N425" s="170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0"/>
      <c r="AB425" s="170"/>
      <c r="AC425" s="170"/>
      <c r="AD425" s="170"/>
      <c r="AE425" s="170"/>
      <c r="AF425" s="170"/>
      <c r="AG425" s="170"/>
      <c r="AH425" s="170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170"/>
      <c r="AU425" s="170"/>
      <c r="AV425" s="170"/>
      <c r="AW425" s="170"/>
      <c r="AX425" s="170"/>
      <c r="AY425" s="170"/>
      <c r="AZ425" s="170"/>
      <c r="BA425" s="170"/>
      <c r="BB425" s="170"/>
      <c r="BC425" s="170"/>
      <c r="BD425" s="170"/>
      <c r="BE425" s="170"/>
      <c r="BF425" s="170"/>
      <c r="BG425" s="170"/>
      <c r="BH425" s="170"/>
      <c r="BI425" s="170"/>
      <c r="BJ425" s="170"/>
      <c r="BK425" s="170"/>
      <c r="BL425" s="170"/>
      <c r="BM425" s="170"/>
      <c r="BN425" s="170"/>
      <c r="BO425" s="170"/>
      <c r="BP425" s="126"/>
    </row>
    <row r="426" spans="1:68">
      <c r="A426" s="169"/>
      <c r="B426" s="169"/>
      <c r="C426" s="169"/>
      <c r="D426" s="170"/>
      <c r="E426" s="169"/>
      <c r="F426" s="169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0"/>
      <c r="AB426" s="170"/>
      <c r="AC426" s="170"/>
      <c r="AD426" s="170"/>
      <c r="AE426" s="170"/>
      <c r="AF426" s="170"/>
      <c r="AG426" s="170"/>
      <c r="AH426" s="170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170"/>
      <c r="AU426" s="170"/>
      <c r="AV426" s="170"/>
      <c r="AW426" s="170"/>
      <c r="AX426" s="170"/>
      <c r="AY426" s="170"/>
      <c r="AZ426" s="170"/>
      <c r="BA426" s="170"/>
      <c r="BB426" s="170"/>
      <c r="BC426" s="170"/>
      <c r="BD426" s="170"/>
      <c r="BE426" s="170"/>
      <c r="BF426" s="170"/>
      <c r="BG426" s="170"/>
      <c r="BH426" s="170"/>
      <c r="BI426" s="170"/>
      <c r="BJ426" s="170"/>
      <c r="BK426" s="170"/>
      <c r="BL426" s="170"/>
      <c r="BM426" s="170"/>
      <c r="BN426" s="170"/>
      <c r="BO426" s="170"/>
      <c r="BP426" s="126"/>
    </row>
    <row r="427" spans="1:68">
      <c r="A427" s="169"/>
      <c r="B427" s="169"/>
      <c r="C427" s="169"/>
      <c r="D427" s="170"/>
      <c r="E427" s="169"/>
      <c r="F427" s="169"/>
      <c r="G427" s="170"/>
      <c r="H427" s="170"/>
      <c r="I427" s="170"/>
      <c r="J427" s="170"/>
      <c r="K427" s="170"/>
      <c r="L427" s="170"/>
      <c r="M427" s="170"/>
      <c r="N427" s="170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0"/>
      <c r="AB427" s="170"/>
      <c r="AC427" s="170"/>
      <c r="AD427" s="170"/>
      <c r="AE427" s="170"/>
      <c r="AF427" s="170"/>
      <c r="AG427" s="170"/>
      <c r="AH427" s="170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170"/>
      <c r="AU427" s="170"/>
      <c r="AV427" s="170"/>
      <c r="AW427" s="170"/>
      <c r="AX427" s="170"/>
      <c r="AY427" s="170"/>
      <c r="AZ427" s="170"/>
      <c r="BA427" s="170"/>
      <c r="BB427" s="170"/>
      <c r="BC427" s="170"/>
      <c r="BD427" s="170"/>
      <c r="BE427" s="170"/>
      <c r="BF427" s="170"/>
      <c r="BG427" s="170"/>
      <c r="BH427" s="170"/>
      <c r="BI427" s="170"/>
      <c r="BJ427" s="170"/>
      <c r="BK427" s="170"/>
      <c r="BL427" s="170"/>
      <c r="BM427" s="170"/>
      <c r="BN427" s="170"/>
      <c r="BO427" s="170"/>
      <c r="BP427" s="126"/>
    </row>
    <row r="428" spans="1:68">
      <c r="A428" s="169"/>
      <c r="B428" s="169"/>
      <c r="C428" s="169"/>
      <c r="D428" s="170"/>
      <c r="E428" s="169"/>
      <c r="F428" s="169"/>
      <c r="G428" s="170"/>
      <c r="H428" s="170"/>
      <c r="I428" s="170"/>
      <c r="J428" s="170"/>
      <c r="K428" s="170"/>
      <c r="L428" s="170"/>
      <c r="M428" s="170"/>
      <c r="N428" s="170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0"/>
      <c r="AB428" s="170"/>
      <c r="AC428" s="170"/>
      <c r="AD428" s="170"/>
      <c r="AE428" s="170"/>
      <c r="AF428" s="170"/>
      <c r="AG428" s="170"/>
      <c r="AH428" s="170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170"/>
      <c r="AU428" s="170"/>
      <c r="AV428" s="170"/>
      <c r="AW428" s="170"/>
      <c r="AX428" s="170"/>
      <c r="AY428" s="170"/>
      <c r="AZ428" s="170"/>
      <c r="BA428" s="170"/>
      <c r="BB428" s="170"/>
      <c r="BC428" s="170"/>
      <c r="BD428" s="170"/>
      <c r="BE428" s="170"/>
      <c r="BF428" s="170"/>
      <c r="BG428" s="170"/>
      <c r="BH428" s="170"/>
      <c r="BI428" s="170"/>
      <c r="BJ428" s="170"/>
      <c r="BK428" s="170"/>
      <c r="BL428" s="170"/>
      <c r="BM428" s="170"/>
      <c r="BN428" s="170"/>
      <c r="BO428" s="170"/>
      <c r="BP428" s="126"/>
    </row>
    <row r="429" spans="1:68">
      <c r="A429" s="169"/>
      <c r="B429" s="169"/>
      <c r="C429" s="169"/>
      <c r="D429" s="170"/>
      <c r="E429" s="169"/>
      <c r="F429" s="169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0"/>
      <c r="AB429" s="170"/>
      <c r="AC429" s="170"/>
      <c r="AD429" s="170"/>
      <c r="AE429" s="170"/>
      <c r="AF429" s="170"/>
      <c r="AG429" s="170"/>
      <c r="AH429" s="170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170"/>
      <c r="AU429" s="170"/>
      <c r="AV429" s="170"/>
      <c r="AW429" s="170"/>
      <c r="AX429" s="170"/>
      <c r="AY429" s="170"/>
      <c r="AZ429" s="170"/>
      <c r="BA429" s="170"/>
      <c r="BB429" s="170"/>
      <c r="BC429" s="170"/>
      <c r="BD429" s="170"/>
      <c r="BE429" s="170"/>
      <c r="BF429" s="170"/>
      <c r="BG429" s="170"/>
      <c r="BH429" s="170"/>
      <c r="BI429" s="170"/>
      <c r="BJ429" s="170"/>
      <c r="BK429" s="170"/>
      <c r="BL429" s="170"/>
      <c r="BM429" s="170"/>
      <c r="BN429" s="170"/>
      <c r="BO429" s="170"/>
      <c r="BP429" s="126"/>
    </row>
    <row r="430" spans="1:68">
      <c r="A430" s="169"/>
      <c r="B430" s="169"/>
      <c r="C430" s="169"/>
      <c r="D430" s="170"/>
      <c r="E430" s="169"/>
      <c r="F430" s="169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0"/>
      <c r="AB430" s="170"/>
      <c r="AC430" s="170"/>
      <c r="AD430" s="170"/>
      <c r="AE430" s="170"/>
      <c r="AF430" s="170"/>
      <c r="AG430" s="170"/>
      <c r="AH430" s="170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170"/>
      <c r="AU430" s="170"/>
      <c r="AV430" s="170"/>
      <c r="AW430" s="170"/>
      <c r="AX430" s="170"/>
      <c r="AY430" s="170"/>
      <c r="AZ430" s="170"/>
      <c r="BA430" s="170"/>
      <c r="BB430" s="170"/>
      <c r="BC430" s="170"/>
      <c r="BD430" s="170"/>
      <c r="BE430" s="170"/>
      <c r="BF430" s="170"/>
      <c r="BG430" s="170"/>
      <c r="BH430" s="170"/>
      <c r="BI430" s="170"/>
      <c r="BJ430" s="170"/>
      <c r="BK430" s="170"/>
      <c r="BL430" s="170"/>
      <c r="BM430" s="170"/>
      <c r="BN430" s="170"/>
      <c r="BO430" s="170"/>
      <c r="BP430" s="126"/>
    </row>
    <row r="431" spans="1:68">
      <c r="A431" s="169"/>
      <c r="B431" s="169"/>
      <c r="C431" s="169"/>
      <c r="D431" s="170"/>
      <c r="E431" s="169"/>
      <c r="F431" s="169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0"/>
      <c r="AB431" s="170"/>
      <c r="AC431" s="170"/>
      <c r="AD431" s="170"/>
      <c r="AE431" s="170"/>
      <c r="AF431" s="170"/>
      <c r="AG431" s="170"/>
      <c r="AH431" s="170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170"/>
      <c r="AU431" s="170"/>
      <c r="AV431" s="170"/>
      <c r="AW431" s="170"/>
      <c r="AX431" s="170"/>
      <c r="AY431" s="170"/>
      <c r="AZ431" s="170"/>
      <c r="BA431" s="170"/>
      <c r="BB431" s="170"/>
      <c r="BC431" s="170"/>
      <c r="BD431" s="170"/>
      <c r="BE431" s="170"/>
      <c r="BF431" s="170"/>
      <c r="BG431" s="170"/>
      <c r="BH431" s="170"/>
      <c r="BI431" s="170"/>
      <c r="BJ431" s="170"/>
      <c r="BK431" s="170"/>
      <c r="BL431" s="170"/>
      <c r="BM431" s="170"/>
      <c r="BN431" s="170"/>
      <c r="BO431" s="170"/>
      <c r="BP431" s="126"/>
    </row>
    <row r="432" spans="1:68">
      <c r="A432" s="169"/>
      <c r="B432" s="169"/>
      <c r="C432" s="169"/>
      <c r="D432" s="170"/>
      <c r="E432" s="169"/>
      <c r="F432" s="169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0"/>
      <c r="AB432" s="170"/>
      <c r="AC432" s="170"/>
      <c r="AD432" s="170"/>
      <c r="AE432" s="170"/>
      <c r="AF432" s="170"/>
      <c r="AG432" s="170"/>
      <c r="AH432" s="170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170"/>
      <c r="AU432" s="170"/>
      <c r="AV432" s="170"/>
      <c r="AW432" s="170"/>
      <c r="AX432" s="170"/>
      <c r="AY432" s="170"/>
      <c r="AZ432" s="170"/>
      <c r="BA432" s="170"/>
      <c r="BB432" s="170"/>
      <c r="BC432" s="170"/>
      <c r="BD432" s="170"/>
      <c r="BE432" s="170"/>
      <c r="BF432" s="170"/>
      <c r="BG432" s="170"/>
      <c r="BH432" s="170"/>
      <c r="BI432" s="170"/>
      <c r="BJ432" s="170"/>
      <c r="BK432" s="170"/>
      <c r="BL432" s="170"/>
      <c r="BM432" s="170"/>
      <c r="BN432" s="170"/>
      <c r="BO432" s="170"/>
      <c r="BP432" s="126"/>
    </row>
    <row r="433" spans="1:68">
      <c r="A433" s="169"/>
      <c r="B433" s="169"/>
      <c r="C433" s="169"/>
      <c r="D433" s="170"/>
      <c r="E433" s="169"/>
      <c r="F433" s="169"/>
      <c r="G433" s="170"/>
      <c r="H433" s="170"/>
      <c r="I433" s="170"/>
      <c r="J433" s="170"/>
      <c r="K433" s="170"/>
      <c r="L433" s="170"/>
      <c r="M433" s="170"/>
      <c r="N433" s="170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0"/>
      <c r="AB433" s="170"/>
      <c r="AC433" s="170"/>
      <c r="AD433" s="170"/>
      <c r="AE433" s="170"/>
      <c r="AF433" s="170"/>
      <c r="AG433" s="170"/>
      <c r="AH433" s="170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170"/>
      <c r="AU433" s="170"/>
      <c r="AV433" s="170"/>
      <c r="AW433" s="170"/>
      <c r="AX433" s="170"/>
      <c r="AY433" s="170"/>
      <c r="AZ433" s="170"/>
      <c r="BA433" s="170"/>
      <c r="BB433" s="170"/>
      <c r="BC433" s="170"/>
      <c r="BD433" s="170"/>
      <c r="BE433" s="170"/>
      <c r="BF433" s="170"/>
      <c r="BG433" s="170"/>
      <c r="BH433" s="170"/>
      <c r="BI433" s="170"/>
      <c r="BJ433" s="170"/>
      <c r="BK433" s="170"/>
      <c r="BL433" s="170"/>
      <c r="BM433" s="170"/>
      <c r="BN433" s="170"/>
      <c r="BO433" s="170"/>
      <c r="BP433" s="126"/>
    </row>
    <row r="434" spans="1:68">
      <c r="A434" s="169"/>
      <c r="B434" s="169"/>
      <c r="C434" s="169"/>
      <c r="D434" s="170"/>
      <c r="E434" s="169"/>
      <c r="F434" s="169"/>
      <c r="G434" s="170"/>
      <c r="H434" s="170"/>
      <c r="I434" s="170"/>
      <c r="J434" s="170"/>
      <c r="K434" s="170"/>
      <c r="L434" s="170"/>
      <c r="M434" s="170"/>
      <c r="N434" s="170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0"/>
      <c r="AB434" s="170"/>
      <c r="AC434" s="170"/>
      <c r="AD434" s="170"/>
      <c r="AE434" s="170"/>
      <c r="AF434" s="170"/>
      <c r="AG434" s="170"/>
      <c r="AH434" s="170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170"/>
      <c r="AU434" s="170"/>
      <c r="AV434" s="170"/>
      <c r="AW434" s="170"/>
      <c r="AX434" s="170"/>
      <c r="AY434" s="170"/>
      <c r="AZ434" s="170"/>
      <c r="BA434" s="170"/>
      <c r="BB434" s="170"/>
      <c r="BC434" s="170"/>
      <c r="BD434" s="170"/>
      <c r="BE434" s="170"/>
      <c r="BF434" s="170"/>
      <c r="BG434" s="170"/>
      <c r="BH434" s="170"/>
      <c r="BI434" s="170"/>
      <c r="BJ434" s="170"/>
      <c r="BK434" s="170"/>
      <c r="BL434" s="170"/>
      <c r="BM434" s="170"/>
      <c r="BN434" s="170"/>
      <c r="BO434" s="170"/>
      <c r="BP434" s="126"/>
    </row>
    <row r="435" spans="1:68">
      <c r="A435" s="169"/>
      <c r="B435" s="169"/>
      <c r="C435" s="169"/>
      <c r="D435" s="170"/>
      <c r="E435" s="169"/>
      <c r="F435" s="169"/>
      <c r="G435" s="170"/>
      <c r="H435" s="170"/>
      <c r="I435" s="170"/>
      <c r="J435" s="170"/>
      <c r="K435" s="170"/>
      <c r="L435" s="170"/>
      <c r="M435" s="170"/>
      <c r="N435" s="170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0"/>
      <c r="AB435" s="170"/>
      <c r="AC435" s="170"/>
      <c r="AD435" s="170"/>
      <c r="AE435" s="170"/>
      <c r="AF435" s="170"/>
      <c r="AG435" s="170"/>
      <c r="AH435" s="170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170"/>
      <c r="AU435" s="170"/>
      <c r="AV435" s="170"/>
      <c r="AW435" s="170"/>
      <c r="AX435" s="170"/>
      <c r="AY435" s="170"/>
      <c r="AZ435" s="170"/>
      <c r="BA435" s="170"/>
      <c r="BB435" s="170"/>
      <c r="BC435" s="170"/>
      <c r="BD435" s="170"/>
      <c r="BE435" s="170"/>
      <c r="BF435" s="170"/>
      <c r="BG435" s="170"/>
      <c r="BH435" s="170"/>
      <c r="BI435" s="170"/>
      <c r="BJ435" s="170"/>
      <c r="BK435" s="170"/>
      <c r="BL435" s="170"/>
      <c r="BM435" s="170"/>
      <c r="BN435" s="170"/>
      <c r="BO435" s="170"/>
      <c r="BP435" s="126"/>
    </row>
    <row r="436" spans="1:68">
      <c r="A436" s="169"/>
      <c r="B436" s="169"/>
      <c r="C436" s="169"/>
      <c r="D436" s="170"/>
      <c r="E436" s="169"/>
      <c r="F436" s="169"/>
      <c r="G436" s="170"/>
      <c r="H436" s="170"/>
      <c r="I436" s="170"/>
      <c r="J436" s="170"/>
      <c r="K436" s="170"/>
      <c r="L436" s="170"/>
      <c r="M436" s="170"/>
      <c r="N436" s="170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0"/>
      <c r="AB436" s="170"/>
      <c r="AC436" s="170"/>
      <c r="AD436" s="170"/>
      <c r="AE436" s="170"/>
      <c r="AF436" s="170"/>
      <c r="AG436" s="170"/>
      <c r="AH436" s="170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170"/>
      <c r="AU436" s="170"/>
      <c r="AV436" s="170"/>
      <c r="AW436" s="170"/>
      <c r="AX436" s="170"/>
      <c r="AY436" s="170"/>
      <c r="AZ436" s="170"/>
      <c r="BA436" s="170"/>
      <c r="BB436" s="170"/>
      <c r="BC436" s="170"/>
      <c r="BD436" s="170"/>
      <c r="BE436" s="170"/>
      <c r="BF436" s="170"/>
      <c r="BG436" s="170"/>
      <c r="BH436" s="170"/>
      <c r="BI436" s="170"/>
      <c r="BJ436" s="170"/>
      <c r="BK436" s="170"/>
      <c r="BL436" s="170"/>
      <c r="BM436" s="170"/>
      <c r="BN436" s="170"/>
      <c r="BO436" s="170"/>
      <c r="BP436" s="126"/>
    </row>
    <row r="437" spans="1:68">
      <c r="A437" s="169"/>
      <c r="B437" s="169"/>
      <c r="C437" s="169"/>
      <c r="D437" s="170"/>
      <c r="E437" s="169"/>
      <c r="F437" s="169"/>
      <c r="G437" s="170"/>
      <c r="H437" s="170"/>
      <c r="I437" s="170"/>
      <c r="J437" s="170"/>
      <c r="K437" s="170"/>
      <c r="L437" s="170"/>
      <c r="M437" s="170"/>
      <c r="N437" s="170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0"/>
      <c r="AB437" s="170"/>
      <c r="AC437" s="170"/>
      <c r="AD437" s="170"/>
      <c r="AE437" s="170"/>
      <c r="AF437" s="170"/>
      <c r="AG437" s="170"/>
      <c r="AH437" s="170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170"/>
      <c r="AU437" s="170"/>
      <c r="AV437" s="170"/>
      <c r="AW437" s="170"/>
      <c r="AX437" s="170"/>
      <c r="AY437" s="170"/>
      <c r="AZ437" s="170"/>
      <c r="BA437" s="170"/>
      <c r="BB437" s="170"/>
      <c r="BC437" s="170"/>
      <c r="BD437" s="170"/>
      <c r="BE437" s="170"/>
      <c r="BF437" s="170"/>
      <c r="BG437" s="170"/>
      <c r="BH437" s="170"/>
      <c r="BI437" s="170"/>
      <c r="BJ437" s="170"/>
      <c r="BK437" s="170"/>
      <c r="BL437" s="170"/>
      <c r="BM437" s="170"/>
      <c r="BN437" s="170"/>
      <c r="BO437" s="170"/>
      <c r="BP437" s="126"/>
    </row>
    <row r="438" spans="1:68">
      <c r="A438" s="169"/>
      <c r="B438" s="169"/>
      <c r="C438" s="169"/>
      <c r="D438" s="170"/>
      <c r="E438" s="169"/>
      <c r="F438" s="169"/>
      <c r="G438" s="170"/>
      <c r="H438" s="170"/>
      <c r="I438" s="170"/>
      <c r="J438" s="170"/>
      <c r="K438" s="170"/>
      <c r="L438" s="170"/>
      <c r="M438" s="170"/>
      <c r="N438" s="170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0"/>
      <c r="AB438" s="170"/>
      <c r="AC438" s="170"/>
      <c r="AD438" s="170"/>
      <c r="AE438" s="170"/>
      <c r="AF438" s="170"/>
      <c r="AG438" s="170"/>
      <c r="AH438" s="170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170"/>
      <c r="AU438" s="170"/>
      <c r="AV438" s="170"/>
      <c r="AW438" s="170"/>
      <c r="AX438" s="170"/>
      <c r="AY438" s="170"/>
      <c r="AZ438" s="170"/>
      <c r="BA438" s="170"/>
      <c r="BB438" s="170"/>
      <c r="BC438" s="170"/>
      <c r="BD438" s="170"/>
      <c r="BE438" s="170"/>
      <c r="BF438" s="170"/>
      <c r="BG438" s="170"/>
      <c r="BH438" s="170"/>
      <c r="BI438" s="170"/>
      <c r="BJ438" s="170"/>
      <c r="BK438" s="170"/>
      <c r="BL438" s="170"/>
      <c r="BM438" s="170"/>
      <c r="BN438" s="170"/>
      <c r="BO438" s="170"/>
      <c r="BP438" s="126"/>
    </row>
    <row r="439" spans="1:68">
      <c r="A439" s="169"/>
      <c r="B439" s="169"/>
      <c r="C439" s="169"/>
      <c r="D439" s="170"/>
      <c r="E439" s="169"/>
      <c r="F439" s="169"/>
      <c r="G439" s="170"/>
      <c r="H439" s="170"/>
      <c r="I439" s="170"/>
      <c r="J439" s="170"/>
      <c r="K439" s="170"/>
      <c r="L439" s="170"/>
      <c r="M439" s="170"/>
      <c r="N439" s="170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0"/>
      <c r="AB439" s="170"/>
      <c r="AC439" s="170"/>
      <c r="AD439" s="170"/>
      <c r="AE439" s="170"/>
      <c r="AF439" s="170"/>
      <c r="AG439" s="170"/>
      <c r="AH439" s="170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170"/>
      <c r="AU439" s="170"/>
      <c r="AV439" s="170"/>
      <c r="AW439" s="170"/>
      <c r="AX439" s="170"/>
      <c r="AY439" s="170"/>
      <c r="AZ439" s="170"/>
      <c r="BA439" s="170"/>
      <c r="BB439" s="170"/>
      <c r="BC439" s="170"/>
      <c r="BD439" s="170"/>
      <c r="BE439" s="170"/>
      <c r="BF439" s="170"/>
      <c r="BG439" s="170"/>
      <c r="BH439" s="170"/>
      <c r="BI439" s="170"/>
      <c r="BJ439" s="170"/>
      <c r="BK439" s="170"/>
      <c r="BL439" s="170"/>
      <c r="BM439" s="170"/>
      <c r="BN439" s="170"/>
      <c r="BO439" s="170"/>
      <c r="BP439" s="126"/>
    </row>
    <row r="440" spans="1:68">
      <c r="A440" s="169"/>
      <c r="B440" s="169"/>
      <c r="C440" s="169"/>
      <c r="D440" s="170"/>
      <c r="E440" s="169"/>
      <c r="F440" s="169"/>
      <c r="G440" s="170"/>
      <c r="H440" s="170"/>
      <c r="I440" s="170"/>
      <c r="J440" s="170"/>
      <c r="K440" s="170"/>
      <c r="L440" s="170"/>
      <c r="M440" s="170"/>
      <c r="N440" s="170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0"/>
      <c r="AB440" s="170"/>
      <c r="AC440" s="170"/>
      <c r="AD440" s="170"/>
      <c r="AE440" s="170"/>
      <c r="AF440" s="170"/>
      <c r="AG440" s="170"/>
      <c r="AH440" s="170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170"/>
      <c r="AU440" s="170"/>
      <c r="AV440" s="170"/>
      <c r="AW440" s="170"/>
      <c r="AX440" s="170"/>
      <c r="AY440" s="170"/>
      <c r="AZ440" s="170"/>
      <c r="BA440" s="170"/>
      <c r="BB440" s="170"/>
      <c r="BC440" s="170"/>
      <c r="BD440" s="170"/>
      <c r="BE440" s="170"/>
      <c r="BF440" s="170"/>
      <c r="BG440" s="170"/>
      <c r="BH440" s="170"/>
      <c r="BI440" s="170"/>
      <c r="BJ440" s="170"/>
      <c r="BK440" s="170"/>
      <c r="BL440" s="170"/>
      <c r="BM440" s="170"/>
      <c r="BN440" s="170"/>
      <c r="BO440" s="170"/>
      <c r="BP440" s="126"/>
    </row>
    <row r="441" spans="1:68">
      <c r="A441" s="169"/>
      <c r="B441" s="169"/>
      <c r="C441" s="169"/>
      <c r="D441" s="170"/>
      <c r="E441" s="169"/>
      <c r="F441" s="169"/>
      <c r="G441" s="170"/>
      <c r="H441" s="170"/>
      <c r="I441" s="170"/>
      <c r="J441" s="170"/>
      <c r="K441" s="170"/>
      <c r="L441" s="170"/>
      <c r="M441" s="170"/>
      <c r="N441" s="170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0"/>
      <c r="AB441" s="170"/>
      <c r="AC441" s="170"/>
      <c r="AD441" s="170"/>
      <c r="AE441" s="170"/>
      <c r="AF441" s="170"/>
      <c r="AG441" s="170"/>
      <c r="AH441" s="170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170"/>
      <c r="AU441" s="170"/>
      <c r="AV441" s="170"/>
      <c r="AW441" s="170"/>
      <c r="AX441" s="170"/>
      <c r="AY441" s="170"/>
      <c r="AZ441" s="170"/>
      <c r="BA441" s="170"/>
      <c r="BB441" s="170"/>
      <c r="BC441" s="170"/>
      <c r="BD441" s="170"/>
      <c r="BE441" s="170"/>
      <c r="BF441" s="170"/>
      <c r="BG441" s="170"/>
      <c r="BH441" s="170"/>
      <c r="BI441" s="170"/>
      <c r="BJ441" s="170"/>
      <c r="BK441" s="170"/>
      <c r="BL441" s="170"/>
      <c r="BM441" s="170"/>
      <c r="BN441" s="170"/>
      <c r="BO441" s="170"/>
      <c r="BP441" s="126"/>
    </row>
    <row r="442" spans="1:68">
      <c r="A442" s="169"/>
      <c r="B442" s="169"/>
      <c r="C442" s="169"/>
      <c r="D442" s="170"/>
      <c r="E442" s="169"/>
      <c r="F442" s="169"/>
      <c r="G442" s="170"/>
      <c r="H442" s="170"/>
      <c r="I442" s="170"/>
      <c r="J442" s="170"/>
      <c r="K442" s="170"/>
      <c r="L442" s="170"/>
      <c r="M442" s="170"/>
      <c r="N442" s="170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0"/>
      <c r="AB442" s="170"/>
      <c r="AC442" s="170"/>
      <c r="AD442" s="170"/>
      <c r="AE442" s="170"/>
      <c r="AF442" s="170"/>
      <c r="AG442" s="170"/>
      <c r="AH442" s="170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170"/>
      <c r="AU442" s="170"/>
      <c r="AV442" s="170"/>
      <c r="AW442" s="170"/>
      <c r="AX442" s="170"/>
      <c r="AY442" s="170"/>
      <c r="AZ442" s="170"/>
      <c r="BA442" s="170"/>
      <c r="BB442" s="170"/>
      <c r="BC442" s="170"/>
      <c r="BD442" s="170"/>
      <c r="BE442" s="170"/>
      <c r="BF442" s="170"/>
      <c r="BG442" s="170"/>
      <c r="BH442" s="170"/>
      <c r="BI442" s="170"/>
      <c r="BJ442" s="170"/>
      <c r="BK442" s="170"/>
      <c r="BL442" s="170"/>
      <c r="BM442" s="170"/>
      <c r="BN442" s="170"/>
      <c r="BO442" s="170"/>
      <c r="BP442" s="126"/>
    </row>
    <row r="443" spans="1:68">
      <c r="A443" s="169"/>
      <c r="B443" s="169"/>
      <c r="C443" s="169"/>
      <c r="D443" s="170"/>
      <c r="E443" s="169"/>
      <c r="F443" s="169"/>
      <c r="G443" s="170"/>
      <c r="H443" s="170"/>
      <c r="I443" s="170"/>
      <c r="J443" s="170"/>
      <c r="K443" s="170"/>
      <c r="L443" s="170"/>
      <c r="M443" s="170"/>
      <c r="N443" s="170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0"/>
      <c r="AB443" s="170"/>
      <c r="AC443" s="170"/>
      <c r="AD443" s="170"/>
      <c r="AE443" s="170"/>
      <c r="AF443" s="170"/>
      <c r="AG443" s="170"/>
      <c r="AH443" s="170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170"/>
      <c r="AU443" s="170"/>
      <c r="AV443" s="170"/>
      <c r="AW443" s="170"/>
      <c r="AX443" s="170"/>
      <c r="AY443" s="170"/>
      <c r="AZ443" s="170"/>
      <c r="BA443" s="170"/>
      <c r="BB443" s="170"/>
      <c r="BC443" s="170"/>
      <c r="BD443" s="170"/>
      <c r="BE443" s="170"/>
      <c r="BF443" s="170"/>
      <c r="BG443" s="170"/>
      <c r="BH443" s="170"/>
      <c r="BI443" s="170"/>
      <c r="BJ443" s="170"/>
      <c r="BK443" s="170"/>
      <c r="BL443" s="170"/>
      <c r="BM443" s="170"/>
      <c r="BN443" s="170"/>
      <c r="BO443" s="170"/>
      <c r="BP443" s="126"/>
    </row>
    <row r="444" spans="1:68">
      <c r="A444" s="169"/>
      <c r="B444" s="169"/>
      <c r="C444" s="169"/>
      <c r="D444" s="170"/>
      <c r="E444" s="169"/>
      <c r="F444" s="169"/>
      <c r="G444" s="170"/>
      <c r="H444" s="170"/>
      <c r="I444" s="170"/>
      <c r="J444" s="170"/>
      <c r="K444" s="170"/>
      <c r="L444" s="170"/>
      <c r="M444" s="170"/>
      <c r="N444" s="170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0"/>
      <c r="AB444" s="170"/>
      <c r="AC444" s="170"/>
      <c r="AD444" s="170"/>
      <c r="AE444" s="170"/>
      <c r="AF444" s="170"/>
      <c r="AG444" s="170"/>
      <c r="AH444" s="170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170"/>
      <c r="AU444" s="170"/>
      <c r="AV444" s="170"/>
      <c r="AW444" s="170"/>
      <c r="AX444" s="170"/>
      <c r="AY444" s="170"/>
      <c r="AZ444" s="170"/>
      <c r="BA444" s="170"/>
      <c r="BB444" s="170"/>
      <c r="BC444" s="170"/>
      <c r="BD444" s="170"/>
      <c r="BE444" s="170"/>
      <c r="BF444" s="170"/>
      <c r="BG444" s="170"/>
      <c r="BH444" s="170"/>
      <c r="BI444" s="170"/>
      <c r="BJ444" s="170"/>
      <c r="BK444" s="170"/>
      <c r="BL444" s="170"/>
      <c r="BM444" s="170"/>
      <c r="BN444" s="170"/>
      <c r="BO444" s="170"/>
      <c r="BP444" s="126"/>
    </row>
    <row r="445" spans="1:68">
      <c r="A445" s="169"/>
      <c r="B445" s="169"/>
      <c r="C445" s="169"/>
      <c r="D445" s="170"/>
      <c r="E445" s="169"/>
      <c r="F445" s="169"/>
      <c r="G445" s="170"/>
      <c r="H445" s="170"/>
      <c r="I445" s="170"/>
      <c r="J445" s="170"/>
      <c r="K445" s="170"/>
      <c r="L445" s="170"/>
      <c r="M445" s="170"/>
      <c r="N445" s="170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0"/>
      <c r="AB445" s="170"/>
      <c r="AC445" s="170"/>
      <c r="AD445" s="170"/>
      <c r="AE445" s="170"/>
      <c r="AF445" s="170"/>
      <c r="AG445" s="170"/>
      <c r="AH445" s="170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170"/>
      <c r="AU445" s="170"/>
      <c r="AV445" s="170"/>
      <c r="AW445" s="170"/>
      <c r="AX445" s="170"/>
      <c r="AY445" s="170"/>
      <c r="AZ445" s="170"/>
      <c r="BA445" s="170"/>
      <c r="BB445" s="170"/>
      <c r="BC445" s="170"/>
      <c r="BD445" s="170"/>
      <c r="BE445" s="170"/>
      <c r="BF445" s="170"/>
      <c r="BG445" s="170"/>
      <c r="BH445" s="170"/>
      <c r="BI445" s="170"/>
      <c r="BJ445" s="170"/>
      <c r="BK445" s="170"/>
      <c r="BL445" s="170"/>
      <c r="BM445" s="170"/>
      <c r="BN445" s="170"/>
      <c r="BO445" s="170"/>
      <c r="BP445" s="126"/>
    </row>
    <row r="446" spans="1:68">
      <c r="A446" s="169"/>
      <c r="B446" s="169"/>
      <c r="C446" s="169"/>
      <c r="D446" s="170"/>
      <c r="E446" s="169"/>
      <c r="F446" s="169"/>
      <c r="G446" s="170"/>
      <c r="H446" s="170"/>
      <c r="I446" s="170"/>
      <c r="J446" s="170"/>
      <c r="K446" s="170"/>
      <c r="L446" s="170"/>
      <c r="M446" s="170"/>
      <c r="N446" s="170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0"/>
      <c r="AB446" s="170"/>
      <c r="AC446" s="170"/>
      <c r="AD446" s="170"/>
      <c r="AE446" s="170"/>
      <c r="AF446" s="170"/>
      <c r="AG446" s="170"/>
      <c r="AH446" s="170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170"/>
      <c r="AU446" s="170"/>
      <c r="AV446" s="170"/>
      <c r="AW446" s="170"/>
      <c r="AX446" s="170"/>
      <c r="AY446" s="170"/>
      <c r="AZ446" s="170"/>
      <c r="BA446" s="170"/>
      <c r="BB446" s="170"/>
      <c r="BC446" s="170"/>
      <c r="BD446" s="170"/>
      <c r="BE446" s="170"/>
      <c r="BF446" s="170"/>
      <c r="BG446" s="170"/>
      <c r="BH446" s="170"/>
      <c r="BI446" s="170"/>
      <c r="BJ446" s="170"/>
      <c r="BK446" s="170"/>
      <c r="BL446" s="170"/>
      <c r="BM446" s="170"/>
      <c r="BN446" s="170"/>
      <c r="BO446" s="170"/>
      <c r="BP446" s="126"/>
    </row>
    <row r="447" spans="1:68">
      <c r="A447" s="169"/>
      <c r="B447" s="169"/>
      <c r="C447" s="169"/>
      <c r="D447" s="170"/>
      <c r="E447" s="169"/>
      <c r="F447" s="169"/>
      <c r="G447" s="170"/>
      <c r="H447" s="170"/>
      <c r="I447" s="170"/>
      <c r="J447" s="170"/>
      <c r="K447" s="170"/>
      <c r="L447" s="170"/>
      <c r="M447" s="170"/>
      <c r="N447" s="170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0"/>
      <c r="AB447" s="170"/>
      <c r="AC447" s="170"/>
      <c r="AD447" s="170"/>
      <c r="AE447" s="170"/>
      <c r="AF447" s="170"/>
      <c r="AG447" s="170"/>
      <c r="AH447" s="170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170"/>
      <c r="AU447" s="170"/>
      <c r="AV447" s="170"/>
      <c r="AW447" s="170"/>
      <c r="AX447" s="170"/>
      <c r="AY447" s="170"/>
      <c r="AZ447" s="170"/>
      <c r="BA447" s="170"/>
      <c r="BB447" s="170"/>
      <c r="BC447" s="170"/>
      <c r="BD447" s="170"/>
      <c r="BE447" s="170"/>
      <c r="BF447" s="170"/>
      <c r="BG447" s="170"/>
      <c r="BH447" s="170"/>
      <c r="BI447" s="170"/>
      <c r="BJ447" s="170"/>
      <c r="BK447" s="170"/>
      <c r="BL447" s="170"/>
      <c r="BM447" s="170"/>
      <c r="BN447" s="170"/>
      <c r="BO447" s="170"/>
      <c r="BP447" s="126"/>
    </row>
    <row r="448" spans="1:68">
      <c r="A448" s="169"/>
      <c r="B448" s="169"/>
      <c r="C448" s="169"/>
      <c r="D448" s="170"/>
      <c r="E448" s="169"/>
      <c r="F448" s="169"/>
      <c r="G448" s="170"/>
      <c r="H448" s="170"/>
      <c r="I448" s="170"/>
      <c r="J448" s="170"/>
      <c r="K448" s="170"/>
      <c r="L448" s="170"/>
      <c r="M448" s="170"/>
      <c r="N448" s="170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0"/>
      <c r="AB448" s="170"/>
      <c r="AC448" s="170"/>
      <c r="AD448" s="170"/>
      <c r="AE448" s="170"/>
      <c r="AF448" s="170"/>
      <c r="AG448" s="170"/>
      <c r="AH448" s="170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170"/>
      <c r="AU448" s="170"/>
      <c r="AV448" s="170"/>
      <c r="AW448" s="170"/>
      <c r="AX448" s="170"/>
      <c r="AY448" s="170"/>
      <c r="AZ448" s="170"/>
      <c r="BA448" s="170"/>
      <c r="BB448" s="170"/>
      <c r="BC448" s="170"/>
      <c r="BD448" s="170"/>
      <c r="BE448" s="170"/>
      <c r="BF448" s="170"/>
      <c r="BG448" s="170"/>
      <c r="BH448" s="170"/>
      <c r="BI448" s="170"/>
      <c r="BJ448" s="170"/>
      <c r="BK448" s="170"/>
      <c r="BL448" s="170"/>
      <c r="BM448" s="170"/>
      <c r="BN448" s="170"/>
      <c r="BO448" s="170"/>
      <c r="BP448" s="126"/>
    </row>
    <row r="449" spans="1:68">
      <c r="A449" s="169"/>
      <c r="B449" s="169"/>
      <c r="C449" s="169"/>
      <c r="D449" s="170"/>
      <c r="E449" s="169"/>
      <c r="F449" s="169"/>
      <c r="G449" s="170"/>
      <c r="H449" s="170"/>
      <c r="I449" s="170"/>
      <c r="J449" s="170"/>
      <c r="K449" s="170"/>
      <c r="L449" s="170"/>
      <c r="M449" s="170"/>
      <c r="N449" s="170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0"/>
      <c r="AB449" s="170"/>
      <c r="AC449" s="170"/>
      <c r="AD449" s="170"/>
      <c r="AE449" s="170"/>
      <c r="AF449" s="170"/>
      <c r="AG449" s="170"/>
      <c r="AH449" s="170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170"/>
      <c r="AU449" s="170"/>
      <c r="AV449" s="170"/>
      <c r="AW449" s="170"/>
      <c r="AX449" s="170"/>
      <c r="AY449" s="170"/>
      <c r="AZ449" s="170"/>
      <c r="BA449" s="170"/>
      <c r="BB449" s="170"/>
      <c r="BC449" s="170"/>
      <c r="BD449" s="170"/>
      <c r="BE449" s="170"/>
      <c r="BF449" s="170"/>
      <c r="BG449" s="170"/>
      <c r="BH449" s="170"/>
      <c r="BI449" s="170"/>
      <c r="BJ449" s="170"/>
      <c r="BK449" s="170"/>
      <c r="BL449" s="170"/>
      <c r="BM449" s="170"/>
      <c r="BN449" s="170"/>
      <c r="BO449" s="170"/>
      <c r="BP449" s="126"/>
    </row>
    <row r="450" spans="1:68">
      <c r="A450" s="169"/>
      <c r="B450" s="169"/>
      <c r="C450" s="169"/>
      <c r="D450" s="170"/>
      <c r="E450" s="169"/>
      <c r="F450" s="169"/>
      <c r="G450" s="170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0"/>
      <c r="AB450" s="170"/>
      <c r="AC450" s="170"/>
      <c r="AD450" s="170"/>
      <c r="AE450" s="170"/>
      <c r="AF450" s="170"/>
      <c r="AG450" s="170"/>
      <c r="AH450" s="170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170"/>
      <c r="AU450" s="170"/>
      <c r="AV450" s="170"/>
      <c r="AW450" s="170"/>
      <c r="AX450" s="170"/>
      <c r="AY450" s="170"/>
      <c r="AZ450" s="170"/>
      <c r="BA450" s="170"/>
      <c r="BB450" s="170"/>
      <c r="BC450" s="170"/>
      <c r="BD450" s="170"/>
      <c r="BE450" s="170"/>
      <c r="BF450" s="170"/>
      <c r="BG450" s="170"/>
      <c r="BH450" s="170"/>
      <c r="BI450" s="170"/>
      <c r="BJ450" s="170"/>
      <c r="BK450" s="170"/>
      <c r="BL450" s="170"/>
      <c r="BM450" s="170"/>
      <c r="BN450" s="170"/>
      <c r="BO450" s="170"/>
      <c r="BP450" s="126"/>
    </row>
    <row r="451" spans="1:68">
      <c r="A451" s="169"/>
      <c r="B451" s="169"/>
      <c r="C451" s="169"/>
      <c r="D451" s="170"/>
      <c r="E451" s="169"/>
      <c r="F451" s="169"/>
      <c r="G451" s="170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0"/>
      <c r="AB451" s="170"/>
      <c r="AC451" s="170"/>
      <c r="AD451" s="170"/>
      <c r="AE451" s="170"/>
      <c r="AF451" s="170"/>
      <c r="AG451" s="170"/>
      <c r="AH451" s="170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170"/>
      <c r="AU451" s="170"/>
      <c r="AV451" s="170"/>
      <c r="AW451" s="170"/>
      <c r="AX451" s="170"/>
      <c r="AY451" s="170"/>
      <c r="AZ451" s="170"/>
      <c r="BA451" s="170"/>
      <c r="BB451" s="170"/>
      <c r="BC451" s="170"/>
      <c r="BD451" s="170"/>
      <c r="BE451" s="170"/>
      <c r="BF451" s="170"/>
      <c r="BG451" s="170"/>
      <c r="BH451" s="170"/>
      <c r="BI451" s="170"/>
      <c r="BJ451" s="170"/>
      <c r="BK451" s="170"/>
      <c r="BL451" s="170"/>
      <c r="BM451" s="170"/>
      <c r="BN451" s="170"/>
      <c r="BO451" s="170"/>
      <c r="BP451" s="126"/>
    </row>
    <row r="452" spans="1:68">
      <c r="A452" s="169"/>
      <c r="B452" s="169"/>
      <c r="C452" s="169"/>
      <c r="D452" s="170"/>
      <c r="E452" s="169"/>
      <c r="F452" s="169"/>
      <c r="G452" s="170"/>
      <c r="H452" s="170"/>
      <c r="I452" s="170"/>
      <c r="J452" s="170"/>
      <c r="K452" s="170"/>
      <c r="L452" s="170"/>
      <c r="M452" s="170"/>
      <c r="N452" s="170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0"/>
      <c r="AB452" s="170"/>
      <c r="AC452" s="170"/>
      <c r="AD452" s="170"/>
      <c r="AE452" s="170"/>
      <c r="AF452" s="170"/>
      <c r="AG452" s="170"/>
      <c r="AH452" s="170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170"/>
      <c r="AU452" s="170"/>
      <c r="AV452" s="170"/>
      <c r="AW452" s="170"/>
      <c r="AX452" s="170"/>
      <c r="AY452" s="170"/>
      <c r="AZ452" s="170"/>
      <c r="BA452" s="170"/>
      <c r="BB452" s="170"/>
      <c r="BC452" s="170"/>
      <c r="BD452" s="170"/>
      <c r="BE452" s="170"/>
      <c r="BF452" s="170"/>
      <c r="BG452" s="170"/>
      <c r="BH452" s="170"/>
      <c r="BI452" s="170"/>
      <c r="BJ452" s="170"/>
      <c r="BK452" s="170"/>
      <c r="BL452" s="170"/>
      <c r="BM452" s="170"/>
      <c r="BN452" s="170"/>
      <c r="BO452" s="170"/>
      <c r="BP452" s="126"/>
    </row>
    <row r="453" spans="1:68">
      <c r="A453" s="169"/>
      <c r="B453" s="169"/>
      <c r="C453" s="169"/>
      <c r="D453" s="170"/>
      <c r="E453" s="169"/>
      <c r="F453" s="169"/>
      <c r="G453" s="170"/>
      <c r="H453" s="170"/>
      <c r="I453" s="170"/>
      <c r="J453" s="170"/>
      <c r="K453" s="170"/>
      <c r="L453" s="170"/>
      <c r="M453" s="170"/>
      <c r="N453" s="170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0"/>
      <c r="AB453" s="170"/>
      <c r="AC453" s="170"/>
      <c r="AD453" s="170"/>
      <c r="AE453" s="170"/>
      <c r="AF453" s="170"/>
      <c r="AG453" s="170"/>
      <c r="AH453" s="170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170"/>
      <c r="AU453" s="170"/>
      <c r="AV453" s="170"/>
      <c r="AW453" s="170"/>
      <c r="AX453" s="170"/>
      <c r="AY453" s="170"/>
      <c r="AZ453" s="170"/>
      <c r="BA453" s="170"/>
      <c r="BB453" s="170"/>
      <c r="BC453" s="170"/>
      <c r="BD453" s="170"/>
      <c r="BE453" s="170"/>
      <c r="BF453" s="170"/>
      <c r="BG453" s="170"/>
      <c r="BH453" s="170"/>
      <c r="BI453" s="170"/>
      <c r="BJ453" s="170"/>
      <c r="BK453" s="170"/>
      <c r="BL453" s="170"/>
      <c r="BM453" s="170"/>
      <c r="BN453" s="170"/>
      <c r="BO453" s="170"/>
      <c r="BP453" s="126"/>
    </row>
    <row r="454" spans="1:68">
      <c r="A454" s="169"/>
      <c r="B454" s="169"/>
      <c r="C454" s="169"/>
      <c r="D454" s="170"/>
      <c r="E454" s="169"/>
      <c r="F454" s="171"/>
      <c r="G454" s="170"/>
      <c r="H454" s="170"/>
      <c r="I454" s="170"/>
      <c r="J454" s="170"/>
      <c r="K454" s="170"/>
      <c r="L454" s="170"/>
      <c r="M454" s="170"/>
      <c r="N454" s="170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0"/>
      <c r="AB454" s="170"/>
      <c r="AC454" s="170"/>
      <c r="AD454" s="170"/>
      <c r="AE454" s="170"/>
      <c r="AF454" s="170"/>
      <c r="AG454" s="170"/>
      <c r="AH454" s="170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170"/>
      <c r="AU454" s="170"/>
      <c r="AV454" s="170"/>
      <c r="AW454" s="170"/>
      <c r="AX454" s="170"/>
      <c r="AY454" s="170"/>
      <c r="AZ454" s="170"/>
      <c r="BA454" s="170"/>
      <c r="BB454" s="170"/>
      <c r="BC454" s="170"/>
      <c r="BD454" s="170"/>
      <c r="BE454" s="170"/>
      <c r="BF454" s="170"/>
      <c r="BG454" s="170"/>
      <c r="BH454" s="170"/>
      <c r="BI454" s="170"/>
      <c r="BJ454" s="170"/>
      <c r="BK454" s="170"/>
      <c r="BL454" s="170"/>
      <c r="BM454" s="170"/>
      <c r="BN454" s="170"/>
      <c r="BO454" s="170"/>
    </row>
    <row r="455" spans="1:68">
      <c r="A455" s="169"/>
      <c r="B455" s="169"/>
      <c r="C455" s="169"/>
      <c r="D455" s="170"/>
      <c r="E455" s="169"/>
      <c r="F455" s="171"/>
      <c r="G455" s="170"/>
      <c r="H455" s="170"/>
      <c r="I455" s="170"/>
      <c r="J455" s="170"/>
      <c r="K455" s="170"/>
      <c r="L455" s="170"/>
      <c r="M455" s="170"/>
      <c r="N455" s="170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0"/>
      <c r="AB455" s="170"/>
      <c r="AC455" s="170"/>
      <c r="AD455" s="170"/>
      <c r="AE455" s="170"/>
      <c r="AF455" s="170"/>
      <c r="AG455" s="170"/>
      <c r="AH455" s="170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170"/>
      <c r="AU455" s="170"/>
      <c r="AV455" s="170"/>
      <c r="AW455" s="170"/>
      <c r="AX455" s="170"/>
      <c r="AY455" s="170"/>
      <c r="AZ455" s="170"/>
      <c r="BA455" s="170"/>
      <c r="BB455" s="170"/>
      <c r="BC455" s="170"/>
      <c r="BD455" s="170"/>
      <c r="BE455" s="170"/>
      <c r="BF455" s="170"/>
      <c r="BG455" s="170"/>
      <c r="BH455" s="170"/>
      <c r="BI455" s="170"/>
      <c r="BJ455" s="170"/>
      <c r="BK455" s="170"/>
      <c r="BL455" s="170"/>
      <c r="BM455" s="170"/>
      <c r="BN455" s="170"/>
      <c r="BO455" s="170"/>
    </row>
    <row r="456" spans="1:68">
      <c r="A456" s="169"/>
      <c r="B456" s="169"/>
      <c r="C456" s="169"/>
      <c r="D456" s="170"/>
      <c r="E456" s="169"/>
      <c r="F456" s="171"/>
      <c r="G456" s="170"/>
      <c r="H456" s="170"/>
      <c r="I456" s="170"/>
      <c r="J456" s="170"/>
      <c r="K456" s="170"/>
      <c r="L456" s="170"/>
      <c r="M456" s="170"/>
      <c r="N456" s="170"/>
      <c r="O456" s="170"/>
      <c r="P456" s="170"/>
      <c r="Q456" s="181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0"/>
      <c r="AB456" s="170"/>
      <c r="AC456" s="170"/>
      <c r="AD456" s="170"/>
      <c r="AE456" s="170"/>
      <c r="AF456" s="170"/>
      <c r="AG456" s="170"/>
      <c r="AH456" s="170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170"/>
      <c r="AU456" s="170"/>
      <c r="AV456" s="170"/>
      <c r="AW456" s="170"/>
      <c r="AX456" s="170"/>
      <c r="AY456" s="170"/>
      <c r="AZ456" s="170"/>
      <c r="BA456" s="170"/>
      <c r="BB456" s="170"/>
      <c r="BC456" s="170"/>
      <c r="BD456" s="170"/>
      <c r="BE456" s="170"/>
      <c r="BF456" s="170"/>
      <c r="BG456" s="170"/>
      <c r="BH456" s="170"/>
      <c r="BI456" s="170"/>
      <c r="BJ456" s="170"/>
      <c r="BK456" s="170"/>
      <c r="BL456" s="170"/>
      <c r="BM456" s="170"/>
      <c r="BN456" s="170"/>
      <c r="BO456" s="170"/>
    </row>
    <row r="457" spans="1:68">
      <c r="A457" s="169"/>
      <c r="B457" s="169"/>
      <c r="C457" s="169"/>
      <c r="D457" s="170"/>
      <c r="E457" s="169"/>
      <c r="F457" s="171"/>
      <c r="G457" s="170"/>
      <c r="H457" s="170"/>
      <c r="I457" s="170"/>
      <c r="J457" s="170"/>
      <c r="K457" s="170"/>
      <c r="L457" s="170"/>
      <c r="M457" s="170"/>
      <c r="N457" s="170"/>
      <c r="O457" s="170"/>
      <c r="P457" s="170"/>
      <c r="Q457" s="181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0"/>
      <c r="AB457" s="170"/>
      <c r="AC457" s="170"/>
      <c r="AD457" s="170"/>
      <c r="AE457" s="170"/>
      <c r="AF457" s="170"/>
      <c r="AG457" s="170"/>
      <c r="AH457" s="170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170"/>
      <c r="AU457" s="170"/>
      <c r="AV457" s="170"/>
      <c r="AW457" s="170"/>
      <c r="AX457" s="170"/>
      <c r="AY457" s="170"/>
      <c r="AZ457" s="170"/>
      <c r="BA457" s="170"/>
      <c r="BB457" s="170"/>
      <c r="BC457" s="170"/>
      <c r="BD457" s="170"/>
      <c r="BE457" s="170"/>
      <c r="BF457" s="170"/>
      <c r="BG457" s="170"/>
      <c r="BH457" s="170"/>
      <c r="BI457" s="170"/>
      <c r="BJ457" s="170"/>
      <c r="BK457" s="170"/>
      <c r="BL457" s="170"/>
      <c r="BM457" s="170"/>
      <c r="BN457" s="170"/>
      <c r="BO457" s="170"/>
    </row>
    <row r="458" spans="1:68">
      <c r="A458" s="169"/>
      <c r="B458" s="169"/>
      <c r="C458" s="169"/>
      <c r="D458" s="170"/>
      <c r="E458" s="169"/>
      <c r="F458" s="171"/>
      <c r="G458" s="170"/>
      <c r="H458" s="170"/>
      <c r="I458" s="170"/>
      <c r="J458" s="170"/>
      <c r="K458" s="170"/>
      <c r="L458" s="170"/>
      <c r="M458" s="170"/>
      <c r="N458" s="170"/>
      <c r="O458" s="170"/>
      <c r="P458" s="170"/>
      <c r="Q458" s="181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0"/>
      <c r="AB458" s="170"/>
      <c r="AC458" s="170"/>
      <c r="AD458" s="170"/>
      <c r="AE458" s="170"/>
      <c r="AF458" s="170"/>
      <c r="AG458" s="170"/>
      <c r="AH458" s="170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170"/>
      <c r="AU458" s="170"/>
      <c r="AV458" s="170"/>
      <c r="AW458" s="170"/>
      <c r="AX458" s="170"/>
      <c r="AY458" s="170"/>
      <c r="AZ458" s="170"/>
      <c r="BA458" s="170"/>
      <c r="BB458" s="170"/>
      <c r="BC458" s="170"/>
      <c r="BD458" s="170"/>
      <c r="BE458" s="170"/>
      <c r="BF458" s="170"/>
      <c r="BG458" s="170"/>
      <c r="BH458" s="170"/>
      <c r="BI458" s="170"/>
      <c r="BJ458" s="170"/>
      <c r="BK458" s="170"/>
      <c r="BL458" s="170"/>
      <c r="BM458" s="170"/>
      <c r="BN458" s="170"/>
      <c r="BO458" s="170"/>
    </row>
    <row r="459" spans="1:68">
      <c r="A459" s="169"/>
      <c r="B459" s="169"/>
      <c r="C459" s="169"/>
      <c r="D459" s="170"/>
      <c r="E459" s="169"/>
      <c r="F459" s="171"/>
      <c r="G459" s="170"/>
      <c r="H459" s="170"/>
      <c r="I459" s="170"/>
      <c r="J459" s="170"/>
      <c r="K459" s="170"/>
      <c r="L459" s="170"/>
      <c r="M459" s="170"/>
      <c r="N459" s="170"/>
      <c r="O459" s="170"/>
      <c r="P459" s="170"/>
      <c r="Q459" s="181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0"/>
      <c r="AB459" s="170"/>
      <c r="AC459" s="170"/>
      <c r="AD459" s="170"/>
      <c r="AE459" s="170"/>
      <c r="AF459" s="170"/>
      <c r="AG459" s="170"/>
      <c r="AH459" s="170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170"/>
      <c r="AU459" s="170"/>
      <c r="AV459" s="170"/>
      <c r="AW459" s="170"/>
      <c r="AX459" s="170"/>
      <c r="AY459" s="170"/>
      <c r="AZ459" s="170"/>
      <c r="BA459" s="170"/>
      <c r="BB459" s="170"/>
      <c r="BC459" s="170"/>
      <c r="BD459" s="170"/>
      <c r="BE459" s="170"/>
      <c r="BF459" s="170"/>
      <c r="BG459" s="170"/>
      <c r="BH459" s="170"/>
      <c r="BI459" s="170"/>
      <c r="BJ459" s="170"/>
      <c r="BK459" s="170"/>
      <c r="BL459" s="170"/>
      <c r="BM459" s="170"/>
      <c r="BN459" s="170"/>
      <c r="BO459" s="170"/>
    </row>
    <row r="460" spans="1:68">
      <c r="A460" s="169"/>
      <c r="B460" s="169"/>
      <c r="C460" s="169"/>
      <c r="D460" s="170"/>
      <c r="E460" s="169"/>
      <c r="F460" s="171"/>
      <c r="G460" s="170"/>
      <c r="H460" s="170"/>
      <c r="I460" s="170"/>
      <c r="J460" s="170"/>
      <c r="K460" s="170"/>
      <c r="L460" s="170"/>
      <c r="M460" s="170"/>
      <c r="N460" s="170"/>
      <c r="O460" s="170"/>
      <c r="P460" s="170"/>
      <c r="Q460" s="181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0"/>
      <c r="AB460" s="170"/>
      <c r="AC460" s="170"/>
      <c r="AD460" s="170"/>
      <c r="AE460" s="170"/>
      <c r="AF460" s="170"/>
      <c r="AG460" s="170"/>
      <c r="AH460" s="170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170"/>
      <c r="AU460" s="170"/>
      <c r="AV460" s="170"/>
      <c r="AW460" s="170"/>
      <c r="AX460" s="170"/>
      <c r="AY460" s="170"/>
      <c r="AZ460" s="170"/>
      <c r="BA460" s="170"/>
      <c r="BB460" s="170"/>
      <c r="BC460" s="170"/>
      <c r="BD460" s="170"/>
      <c r="BE460" s="170"/>
      <c r="BF460" s="170"/>
      <c r="BG460" s="170"/>
      <c r="BH460" s="170"/>
      <c r="BI460" s="170"/>
      <c r="BJ460" s="170"/>
      <c r="BK460" s="170"/>
      <c r="BL460" s="170"/>
      <c r="BM460" s="170"/>
      <c r="BN460" s="170"/>
      <c r="BO460" s="170"/>
    </row>
    <row r="461" spans="1:68">
      <c r="A461" s="169"/>
      <c r="B461" s="169"/>
      <c r="C461" s="169"/>
      <c r="D461" s="170"/>
      <c r="E461" s="169"/>
      <c r="F461" s="171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81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0"/>
      <c r="AB461" s="170"/>
      <c r="AC461" s="170"/>
      <c r="AD461" s="170"/>
      <c r="AE461" s="170"/>
      <c r="AF461" s="170"/>
      <c r="AG461" s="170"/>
      <c r="AH461" s="170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170"/>
      <c r="AU461" s="170"/>
      <c r="AV461" s="170"/>
      <c r="AW461" s="170"/>
      <c r="AX461" s="170"/>
      <c r="AY461" s="170"/>
      <c r="AZ461" s="170"/>
      <c r="BA461" s="170"/>
      <c r="BB461" s="170"/>
      <c r="BC461" s="170"/>
      <c r="BD461" s="170"/>
      <c r="BE461" s="170"/>
      <c r="BF461" s="170"/>
      <c r="BG461" s="170"/>
      <c r="BH461" s="170"/>
      <c r="BI461" s="170"/>
      <c r="BJ461" s="170"/>
      <c r="BK461" s="170"/>
      <c r="BL461" s="170"/>
      <c r="BM461" s="170"/>
      <c r="BN461" s="170"/>
      <c r="BO461" s="170"/>
    </row>
    <row r="462" spans="1:68">
      <c r="A462" s="169"/>
      <c r="B462" s="169"/>
      <c r="C462" s="169"/>
      <c r="D462" s="170"/>
      <c r="E462" s="169"/>
      <c r="F462" s="171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81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0"/>
      <c r="BN462" s="170"/>
      <c r="BO462" s="170"/>
    </row>
    <row r="463" spans="1:68">
      <c r="A463" s="169"/>
      <c r="B463" s="169"/>
      <c r="C463" s="169"/>
      <c r="D463" s="170"/>
      <c r="E463" s="169"/>
      <c r="F463" s="171"/>
      <c r="G463" s="170"/>
      <c r="H463" s="170"/>
      <c r="I463" s="170"/>
      <c r="J463" s="170"/>
      <c r="K463" s="170"/>
      <c r="L463" s="170"/>
      <c r="M463" s="170"/>
      <c r="N463" s="170"/>
      <c r="O463" s="170"/>
      <c r="P463" s="170"/>
      <c r="Q463" s="181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0"/>
      <c r="BN463" s="170"/>
      <c r="BO463" s="170"/>
    </row>
    <row r="464" spans="1:68">
      <c r="A464" s="169"/>
      <c r="B464" s="169"/>
      <c r="C464" s="169"/>
      <c r="D464" s="170"/>
      <c r="E464" s="169"/>
      <c r="F464" s="171"/>
      <c r="G464" s="170"/>
      <c r="H464" s="170"/>
      <c r="I464" s="170"/>
      <c r="J464" s="170"/>
      <c r="K464" s="170"/>
      <c r="L464" s="170"/>
      <c r="M464" s="170"/>
      <c r="N464" s="170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0"/>
      <c r="BN464" s="170"/>
      <c r="BO464" s="170"/>
    </row>
    <row r="465" spans="1:67">
      <c r="A465" s="169"/>
      <c r="B465" s="169"/>
      <c r="C465" s="169"/>
      <c r="D465" s="170"/>
      <c r="E465" s="169"/>
      <c r="F465" s="171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81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0"/>
      <c r="BN465" s="170"/>
      <c r="BO465" s="170"/>
    </row>
    <row r="466" spans="1:67">
      <c r="A466" s="169"/>
      <c r="B466" s="169"/>
      <c r="C466" s="169"/>
      <c r="D466" s="170"/>
      <c r="E466" s="169"/>
      <c r="F466" s="171"/>
      <c r="G466" s="170"/>
      <c r="H466" s="170"/>
      <c r="I466" s="170"/>
      <c r="J466" s="170"/>
      <c r="K466" s="170"/>
      <c r="L466" s="170"/>
      <c r="M466" s="170"/>
      <c r="N466" s="170"/>
      <c r="O466" s="170"/>
      <c r="P466" s="170"/>
      <c r="Q466" s="181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0"/>
      <c r="BN466" s="170"/>
      <c r="BO466" s="170"/>
    </row>
    <row r="467" spans="1:67">
      <c r="A467" s="169"/>
      <c r="B467" s="169"/>
      <c r="C467" s="169"/>
      <c r="D467" s="170"/>
      <c r="E467" s="169"/>
      <c r="F467" s="171"/>
      <c r="G467" s="170"/>
      <c r="H467" s="170"/>
      <c r="I467" s="170"/>
      <c r="J467" s="170"/>
      <c r="K467" s="170"/>
      <c r="L467" s="170"/>
      <c r="M467" s="170"/>
      <c r="N467" s="170"/>
      <c r="O467" s="170"/>
      <c r="P467" s="170"/>
      <c r="Q467" s="181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0"/>
      <c r="BN467" s="170"/>
      <c r="BO467" s="170"/>
    </row>
    <row r="468" spans="1:67">
      <c r="A468" s="169"/>
      <c r="B468" s="169"/>
      <c r="C468" s="169"/>
      <c r="D468" s="170"/>
      <c r="E468" s="169"/>
      <c r="F468" s="171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81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0"/>
      <c r="BN468" s="170"/>
      <c r="BO468" s="170"/>
    </row>
    <row r="469" spans="1:67">
      <c r="A469" s="169"/>
      <c r="B469" s="169"/>
      <c r="C469" s="169"/>
      <c r="D469" s="170"/>
      <c r="E469" s="169"/>
      <c r="F469" s="171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81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0"/>
      <c r="BN469" s="170"/>
      <c r="BO469" s="170"/>
    </row>
    <row r="470" spans="1:67">
      <c r="A470" s="169"/>
      <c r="B470" s="169"/>
      <c r="C470" s="169"/>
      <c r="D470" s="170"/>
      <c r="E470" s="169"/>
      <c r="F470" s="171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81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170"/>
      <c r="AU470" s="170"/>
      <c r="AV470" s="170"/>
      <c r="AW470" s="170"/>
      <c r="AX470" s="170"/>
      <c r="AY470" s="170"/>
      <c r="AZ470" s="170"/>
      <c r="BA470" s="170"/>
      <c r="BB470" s="170"/>
      <c r="BC470" s="170"/>
      <c r="BD470" s="170"/>
      <c r="BE470" s="170"/>
      <c r="BF470" s="170"/>
      <c r="BG470" s="170"/>
      <c r="BH470" s="170"/>
      <c r="BI470" s="170"/>
      <c r="BJ470" s="170"/>
      <c r="BK470" s="170"/>
      <c r="BL470" s="170"/>
      <c r="BM470" s="170"/>
      <c r="BN470" s="170"/>
      <c r="BO470" s="170"/>
    </row>
    <row r="471" spans="1:67">
      <c r="A471" s="169"/>
      <c r="B471" s="169"/>
      <c r="C471" s="169"/>
      <c r="D471" s="170"/>
      <c r="E471" s="169"/>
      <c r="F471" s="171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81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170"/>
      <c r="AU471" s="170"/>
      <c r="AV471" s="170"/>
      <c r="AW471" s="170"/>
      <c r="AX471" s="170"/>
      <c r="AY471" s="170"/>
      <c r="AZ471" s="170"/>
      <c r="BA471" s="170"/>
      <c r="BB471" s="170"/>
      <c r="BC471" s="170"/>
      <c r="BD471" s="170"/>
      <c r="BE471" s="170"/>
      <c r="BF471" s="170"/>
      <c r="BG471" s="170"/>
      <c r="BH471" s="170"/>
      <c r="BI471" s="170"/>
      <c r="BJ471" s="170"/>
      <c r="BK471" s="170"/>
      <c r="BL471" s="170"/>
      <c r="BM471" s="170"/>
      <c r="BN471" s="170"/>
      <c r="BO471" s="170"/>
    </row>
    <row r="472" spans="1:67">
      <c r="A472" s="169"/>
      <c r="B472" s="169"/>
      <c r="C472" s="169"/>
      <c r="D472" s="170"/>
      <c r="E472" s="169"/>
      <c r="F472" s="171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81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170"/>
      <c r="AU472" s="170"/>
      <c r="AV472" s="170"/>
      <c r="AW472" s="170"/>
      <c r="AX472" s="170"/>
      <c r="AY472" s="170"/>
      <c r="AZ472" s="170"/>
      <c r="BA472" s="170"/>
      <c r="BB472" s="170"/>
      <c r="BC472" s="170"/>
      <c r="BD472" s="170"/>
      <c r="BE472" s="170"/>
      <c r="BF472" s="170"/>
      <c r="BG472" s="170"/>
      <c r="BH472" s="170"/>
      <c r="BI472" s="170"/>
      <c r="BJ472" s="170"/>
      <c r="BK472" s="170"/>
      <c r="BL472" s="170"/>
      <c r="BM472" s="170"/>
      <c r="BN472" s="170"/>
      <c r="BO472" s="170"/>
    </row>
    <row r="473" spans="1:67">
      <c r="A473" s="169"/>
      <c r="B473" s="169"/>
      <c r="C473" s="169"/>
      <c r="D473" s="170"/>
      <c r="E473" s="169"/>
      <c r="F473" s="171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81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170"/>
      <c r="AU473" s="170"/>
      <c r="AV473" s="170"/>
      <c r="AW473" s="170"/>
      <c r="AX473" s="170"/>
      <c r="AY473" s="170"/>
      <c r="AZ473" s="170"/>
      <c r="BA473" s="170"/>
      <c r="BB473" s="170"/>
      <c r="BC473" s="170"/>
      <c r="BD473" s="170"/>
      <c r="BE473" s="170"/>
      <c r="BF473" s="170"/>
      <c r="BG473" s="170"/>
      <c r="BH473" s="170"/>
      <c r="BI473" s="170"/>
      <c r="BJ473" s="170"/>
      <c r="BK473" s="170"/>
      <c r="BL473" s="170"/>
      <c r="BM473" s="170"/>
      <c r="BN473" s="170"/>
      <c r="BO473" s="170"/>
    </row>
    <row r="474" spans="1:67">
      <c r="A474" s="169"/>
      <c r="B474" s="169"/>
      <c r="C474" s="169"/>
      <c r="D474" s="170"/>
      <c r="E474" s="169"/>
      <c r="F474" s="171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81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170"/>
      <c r="AU474" s="170"/>
      <c r="AV474" s="170"/>
      <c r="AW474" s="170"/>
      <c r="AX474" s="170"/>
      <c r="AY474" s="170"/>
      <c r="AZ474" s="170"/>
      <c r="BA474" s="170"/>
      <c r="BB474" s="170"/>
      <c r="BC474" s="170"/>
      <c r="BD474" s="170"/>
      <c r="BE474" s="170"/>
      <c r="BF474" s="170"/>
      <c r="BG474" s="170"/>
      <c r="BH474" s="170"/>
      <c r="BI474" s="170"/>
      <c r="BJ474" s="170"/>
      <c r="BK474" s="170"/>
      <c r="BL474" s="170"/>
      <c r="BM474" s="170"/>
      <c r="BN474" s="170"/>
      <c r="BO474" s="170"/>
    </row>
    <row r="475" spans="1:67">
      <c r="A475" s="169"/>
      <c r="B475" s="169"/>
      <c r="C475" s="169"/>
      <c r="D475" s="170"/>
      <c r="E475" s="169"/>
      <c r="F475" s="171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81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170"/>
      <c r="AU475" s="170"/>
      <c r="AV475" s="170"/>
      <c r="AW475" s="170"/>
      <c r="AX475" s="170"/>
      <c r="AY475" s="170"/>
      <c r="AZ475" s="170"/>
      <c r="BA475" s="170"/>
      <c r="BB475" s="170"/>
      <c r="BC475" s="170"/>
      <c r="BD475" s="170"/>
      <c r="BE475" s="170"/>
      <c r="BF475" s="170"/>
      <c r="BG475" s="170"/>
      <c r="BH475" s="170"/>
      <c r="BI475" s="170"/>
      <c r="BJ475" s="170"/>
      <c r="BK475" s="170"/>
      <c r="BL475" s="170"/>
      <c r="BM475" s="170"/>
      <c r="BN475" s="170"/>
      <c r="BO475" s="170"/>
    </row>
    <row r="476" spans="1:67">
      <c r="A476" s="169"/>
      <c r="B476" s="169"/>
      <c r="C476" s="169"/>
      <c r="D476" s="170"/>
      <c r="E476" s="169"/>
      <c r="F476" s="171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81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170"/>
      <c r="AU476" s="170"/>
      <c r="AV476" s="170"/>
      <c r="AW476" s="170"/>
      <c r="AX476" s="170"/>
      <c r="AY476" s="170"/>
      <c r="AZ476" s="170"/>
      <c r="BA476" s="170"/>
      <c r="BB476" s="170"/>
      <c r="BC476" s="170"/>
      <c r="BD476" s="170"/>
      <c r="BE476" s="170"/>
      <c r="BF476" s="170"/>
      <c r="BG476" s="170"/>
      <c r="BH476" s="170"/>
      <c r="BI476" s="170"/>
      <c r="BJ476" s="170"/>
      <c r="BK476" s="170"/>
      <c r="BL476" s="170"/>
      <c r="BM476" s="170"/>
      <c r="BN476" s="170"/>
      <c r="BO476" s="170"/>
    </row>
    <row r="477" spans="1:67">
      <c r="A477" s="169"/>
      <c r="B477" s="169"/>
      <c r="C477" s="169"/>
      <c r="D477" s="170"/>
      <c r="E477" s="169"/>
      <c r="F477" s="171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81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170"/>
      <c r="AU477" s="170"/>
      <c r="AV477" s="170"/>
      <c r="AW477" s="170"/>
      <c r="AX477" s="170"/>
      <c r="AY477" s="170"/>
      <c r="AZ477" s="170"/>
      <c r="BA477" s="170"/>
      <c r="BB477" s="170"/>
      <c r="BC477" s="170"/>
      <c r="BD477" s="170"/>
      <c r="BE477" s="170"/>
      <c r="BF477" s="170"/>
      <c r="BG477" s="170"/>
      <c r="BH477" s="170"/>
      <c r="BI477" s="170"/>
      <c r="BJ477" s="170"/>
      <c r="BK477" s="170"/>
      <c r="BL477" s="170"/>
      <c r="BM477" s="170"/>
      <c r="BN477" s="170"/>
      <c r="BO477" s="170"/>
    </row>
    <row r="478" spans="1:67">
      <c r="A478" s="169"/>
      <c r="B478" s="169"/>
      <c r="C478" s="169"/>
      <c r="D478" s="170"/>
      <c r="E478" s="169"/>
      <c r="F478" s="171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81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170"/>
      <c r="AU478" s="170"/>
      <c r="AV478" s="170"/>
      <c r="AW478" s="170"/>
      <c r="AX478" s="170"/>
      <c r="AY478" s="170"/>
      <c r="AZ478" s="170"/>
      <c r="BA478" s="170"/>
      <c r="BB478" s="170"/>
      <c r="BC478" s="170"/>
      <c r="BD478" s="170"/>
      <c r="BE478" s="170"/>
      <c r="BF478" s="170"/>
      <c r="BG478" s="170"/>
      <c r="BH478" s="170"/>
      <c r="BI478" s="170"/>
      <c r="BJ478" s="170"/>
      <c r="BK478" s="170"/>
      <c r="BL478" s="170"/>
      <c r="BM478" s="170"/>
      <c r="BN478" s="170"/>
      <c r="BO478" s="170"/>
    </row>
    <row r="479" spans="1:67">
      <c r="A479" s="169"/>
      <c r="B479" s="169"/>
      <c r="C479" s="169"/>
      <c r="D479" s="170"/>
      <c r="E479" s="169"/>
      <c r="F479" s="171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81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170"/>
      <c r="AU479" s="170"/>
      <c r="AV479" s="170"/>
      <c r="AW479" s="170"/>
      <c r="AX479" s="170"/>
      <c r="AY479" s="170"/>
      <c r="AZ479" s="170"/>
      <c r="BA479" s="170"/>
      <c r="BB479" s="170"/>
      <c r="BC479" s="170"/>
      <c r="BD479" s="170"/>
      <c r="BE479" s="170"/>
      <c r="BF479" s="170"/>
      <c r="BG479" s="170"/>
      <c r="BH479" s="170"/>
      <c r="BI479" s="170"/>
      <c r="BJ479" s="170"/>
      <c r="BK479" s="170"/>
      <c r="BL479" s="170"/>
      <c r="BM479" s="170"/>
      <c r="BN479" s="170"/>
      <c r="BO479" s="170"/>
    </row>
    <row r="480" spans="1:67">
      <c r="A480" s="169"/>
      <c r="B480" s="169"/>
      <c r="C480" s="169"/>
      <c r="D480" s="170"/>
      <c r="E480" s="169"/>
      <c r="F480" s="171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81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0"/>
      <c r="BN480" s="170"/>
      <c r="BO480" s="170"/>
    </row>
    <row r="481" spans="1:67">
      <c r="A481" s="169"/>
      <c r="B481" s="169"/>
      <c r="C481" s="169"/>
      <c r="D481" s="170"/>
      <c r="E481" s="169"/>
      <c r="F481" s="171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81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0"/>
      <c r="BN481" s="170"/>
      <c r="BO481" s="170"/>
    </row>
    <row r="482" spans="1:67">
      <c r="A482" s="169"/>
      <c r="B482" s="169"/>
      <c r="C482" s="169"/>
      <c r="D482" s="170"/>
      <c r="E482" s="169"/>
      <c r="F482" s="171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81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0"/>
      <c r="BN482" s="170"/>
      <c r="BO482" s="170"/>
    </row>
    <row r="483" spans="1:67">
      <c r="A483" s="169"/>
      <c r="B483" s="169"/>
      <c r="C483" s="169"/>
      <c r="D483" s="170"/>
      <c r="E483" s="169"/>
      <c r="F483" s="171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81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0"/>
      <c r="BN483" s="170"/>
      <c r="BO483" s="17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22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3" bestFit="1" customWidth="1"/>
    <col min="3" max="3" width="12.25" style="146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3" bestFit="1" customWidth="1"/>
    <col min="12" max="14" width="10.625" style="173" bestFit="1" customWidth="1"/>
    <col min="15" max="15" width="14.625" style="173" bestFit="1" customWidth="1"/>
    <col min="16" max="16" width="13.125" style="173" bestFit="1" customWidth="1"/>
    <col min="17" max="17" width="11.5" style="173" bestFit="1" customWidth="1"/>
    <col min="18" max="18" width="17.125" style="173" bestFit="1" customWidth="1"/>
    <col min="19" max="19" width="8.75" style="173" bestFit="1" customWidth="1"/>
    <col min="20" max="21" width="10.875" style="173" bestFit="1" customWidth="1"/>
    <col min="22" max="22" width="9.75" style="173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102</v>
      </c>
      <c r="B1" s="159" t="s">
        <v>103</v>
      </c>
      <c r="D1" s="167" t="s">
        <v>0</v>
      </c>
      <c r="E1" s="167" t="s">
        <v>1</v>
      </c>
      <c r="F1" s="167" t="s">
        <v>2</v>
      </c>
      <c r="G1" s="167" t="s">
        <v>3</v>
      </c>
      <c r="H1" s="167" t="s">
        <v>4</v>
      </c>
      <c r="I1" s="167" t="s">
        <v>5</v>
      </c>
      <c r="J1" s="167" t="s">
        <v>186</v>
      </c>
      <c r="K1" s="167" t="s">
        <v>187</v>
      </c>
      <c r="L1" s="167" t="s">
        <v>188</v>
      </c>
      <c r="M1" s="167" t="s">
        <v>189</v>
      </c>
      <c r="N1" s="167" t="s">
        <v>190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4334069.128261365</v>
      </c>
      <c r="D2" s="167" t="s">
        <v>97</v>
      </c>
      <c r="E2" s="167" t="s">
        <v>98</v>
      </c>
      <c r="F2" s="167" t="s">
        <v>104</v>
      </c>
      <c r="G2" s="168">
        <v>1</v>
      </c>
      <c r="H2" s="167">
        <v>2020</v>
      </c>
      <c r="I2" s="167" t="s">
        <v>105</v>
      </c>
      <c r="J2" s="168">
        <v>2601038.31214156</v>
      </c>
      <c r="K2" s="168">
        <v>2175502.6864083</v>
      </c>
      <c r="L2" s="168">
        <v>5061985.0228196802</v>
      </c>
      <c r="M2" s="168">
        <v>4762020.9208580097</v>
      </c>
      <c r="N2" s="168">
        <v>472197.73743478098</v>
      </c>
      <c r="O2" s="176"/>
      <c r="P2" s="176"/>
      <c r="Q2" s="176"/>
      <c r="R2" s="176"/>
      <c r="S2" s="176"/>
      <c r="T2" s="176"/>
      <c r="U2" s="176"/>
      <c r="V2" s="176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4236976.8846281283</v>
      </c>
      <c r="D3" s="167" t="s">
        <v>97</v>
      </c>
      <c r="E3" s="167" t="s">
        <v>98</v>
      </c>
      <c r="F3" s="167" t="s">
        <v>104</v>
      </c>
      <c r="G3" s="168">
        <v>1</v>
      </c>
      <c r="H3" s="167">
        <v>2021</v>
      </c>
      <c r="I3" s="167" t="s">
        <v>105</v>
      </c>
      <c r="J3" s="168">
        <v>2873896.1647985098</v>
      </c>
      <c r="K3" s="168">
        <v>2751619.3014500602</v>
      </c>
      <c r="L3" s="168">
        <v>2081723.3178463799</v>
      </c>
      <c r="M3" s="168">
        <v>4994230.8244885895</v>
      </c>
      <c r="N3" s="168">
        <v>362826.030153598</v>
      </c>
      <c r="O3" s="176"/>
      <c r="P3" s="176"/>
      <c r="Q3" s="176"/>
      <c r="R3" s="176"/>
      <c r="S3" s="176"/>
      <c r="T3" s="176"/>
      <c r="U3" s="176"/>
      <c r="V3" s="176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5765243.0010921722</v>
      </c>
      <c r="D4" s="167" t="s">
        <v>97</v>
      </c>
      <c r="E4" s="167" t="s">
        <v>98</v>
      </c>
      <c r="F4" s="167" t="s">
        <v>104</v>
      </c>
      <c r="G4" s="168">
        <v>1</v>
      </c>
      <c r="H4" s="167">
        <v>2022</v>
      </c>
      <c r="I4" s="167" t="s">
        <v>105</v>
      </c>
      <c r="J4" s="168">
        <v>3640288.3889164799</v>
      </c>
      <c r="K4" s="168">
        <v>4400743.5496348199</v>
      </c>
      <c r="L4" s="168">
        <v>4974529.6592979804</v>
      </c>
      <c r="M4" s="168">
        <v>4826295.6689743297</v>
      </c>
      <c r="N4" s="168">
        <v>274603.232575676</v>
      </c>
      <c r="O4" s="176"/>
      <c r="P4" s="176"/>
      <c r="Q4" s="176"/>
      <c r="R4" s="176"/>
      <c r="S4" s="176"/>
      <c r="T4" s="176"/>
      <c r="U4" s="176"/>
      <c r="V4" s="176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4800919.0314286062</v>
      </c>
      <c r="D5" s="167" t="s">
        <v>97</v>
      </c>
      <c r="E5" s="167" t="s">
        <v>98</v>
      </c>
      <c r="F5" s="167" t="s">
        <v>104</v>
      </c>
      <c r="G5" s="168">
        <v>1</v>
      </c>
      <c r="H5" s="167">
        <v>2023</v>
      </c>
      <c r="I5" s="167" t="s">
        <v>105</v>
      </c>
      <c r="J5" s="168">
        <v>4243705.2651163898</v>
      </c>
      <c r="K5" s="168">
        <v>4784496.6893972801</v>
      </c>
      <c r="L5" s="168">
        <v>0</v>
      </c>
      <c r="M5" s="168">
        <v>0</v>
      </c>
      <c r="N5" s="168">
        <v>286818.05417177198</v>
      </c>
      <c r="O5" s="176"/>
      <c r="P5" s="176"/>
      <c r="Q5" s="176"/>
      <c r="R5" s="176"/>
      <c r="S5" s="176"/>
      <c r="T5" s="176"/>
      <c r="U5" s="176"/>
      <c r="V5" s="176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4445578.5703833783</v>
      </c>
      <c r="D6" s="167" t="s">
        <v>97</v>
      </c>
      <c r="E6" s="167" t="s">
        <v>98</v>
      </c>
      <c r="F6" s="167" t="s">
        <v>104</v>
      </c>
      <c r="G6" s="168">
        <v>1</v>
      </c>
      <c r="H6" s="167">
        <v>2024</v>
      </c>
      <c r="I6" s="167" t="s">
        <v>105</v>
      </c>
      <c r="J6" s="168">
        <v>4210261.6226329003</v>
      </c>
      <c r="K6" s="168">
        <v>4126836.2136034798</v>
      </c>
      <c r="L6" s="168">
        <v>0</v>
      </c>
      <c r="M6" s="168">
        <v>0</v>
      </c>
      <c r="N6" s="168">
        <v>277029.65226518799</v>
      </c>
      <c r="O6" s="176"/>
      <c r="P6" s="176"/>
      <c r="Q6" s="176"/>
      <c r="R6" s="176"/>
      <c r="S6" s="176"/>
      <c r="T6" s="176"/>
      <c r="U6" s="176"/>
      <c r="V6" s="176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4405497.0175640387</v>
      </c>
      <c r="D7" s="167" t="s">
        <v>97</v>
      </c>
      <c r="E7" s="167" t="s">
        <v>98</v>
      </c>
      <c r="F7" s="167" t="s">
        <v>104</v>
      </c>
      <c r="G7" s="168">
        <v>1</v>
      </c>
      <c r="H7" s="167">
        <v>2025</v>
      </c>
      <c r="I7" s="167" t="s">
        <v>105</v>
      </c>
      <c r="J7" s="168">
        <v>3681817.3162750402</v>
      </c>
      <c r="K7" s="168">
        <v>4672863.5311453296</v>
      </c>
      <c r="L7" s="168">
        <v>0</v>
      </c>
      <c r="M7" s="168">
        <v>0</v>
      </c>
      <c r="N7" s="168">
        <v>228156.59385385399</v>
      </c>
      <c r="O7" s="176"/>
      <c r="P7" s="176"/>
      <c r="Q7" s="176"/>
      <c r="R7" s="176"/>
      <c r="S7" s="176"/>
      <c r="T7" s="176"/>
      <c r="U7" s="176"/>
      <c r="V7" s="176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4515044.6677690931</v>
      </c>
      <c r="D8" s="167" t="s">
        <v>97</v>
      </c>
      <c r="E8" s="167" t="s">
        <v>98</v>
      </c>
      <c r="F8" s="167" t="s">
        <v>104</v>
      </c>
      <c r="G8" s="168">
        <v>1</v>
      </c>
      <c r="H8" s="167">
        <v>2026</v>
      </c>
      <c r="I8" s="167" t="s">
        <v>105</v>
      </c>
      <c r="J8" s="168">
        <v>4031926.6050282498</v>
      </c>
      <c r="K8" s="168">
        <v>4593580.3674555598</v>
      </c>
      <c r="L8" s="168">
        <v>0</v>
      </c>
      <c r="M8" s="168">
        <v>0</v>
      </c>
      <c r="N8" s="168">
        <v>202291.18152718799</v>
      </c>
      <c r="O8" s="176"/>
      <c r="P8" s="176"/>
      <c r="Q8" s="176"/>
      <c r="R8" s="176"/>
      <c r="S8" s="176"/>
      <c r="T8" s="176"/>
      <c r="U8" s="176"/>
      <c r="V8" s="176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4328685.0548099186</v>
      </c>
      <c r="D9" s="167" t="s">
        <v>97</v>
      </c>
      <c r="E9" s="167" t="s">
        <v>98</v>
      </c>
      <c r="F9" s="167" t="s">
        <v>104</v>
      </c>
      <c r="G9" s="168">
        <v>1</v>
      </c>
      <c r="H9" s="167">
        <v>2027</v>
      </c>
      <c r="I9" s="167" t="s">
        <v>105</v>
      </c>
      <c r="J9" s="168">
        <v>4091867.8274671598</v>
      </c>
      <c r="K9" s="168">
        <v>4162042.11412135</v>
      </c>
      <c r="L9" s="168">
        <v>0</v>
      </c>
      <c r="M9" s="168">
        <v>0</v>
      </c>
      <c r="N9" s="168">
        <v>201730.084015664</v>
      </c>
      <c r="O9" s="176"/>
      <c r="P9" s="176"/>
      <c r="Q9" s="176"/>
      <c r="R9" s="176"/>
      <c r="S9" s="176"/>
      <c r="T9" s="176"/>
      <c r="U9" s="176"/>
      <c r="V9" s="176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2672730.2077930216</v>
      </c>
      <c r="D10" s="167" t="s">
        <v>97</v>
      </c>
      <c r="E10" s="167" t="s">
        <v>98</v>
      </c>
      <c r="F10" s="167" t="s">
        <v>104</v>
      </c>
      <c r="G10" s="168">
        <v>1</v>
      </c>
      <c r="H10" s="167">
        <v>2028</v>
      </c>
      <c r="I10" s="167" t="s">
        <v>105</v>
      </c>
      <c r="J10" s="168">
        <v>2493200.4381091101</v>
      </c>
      <c r="K10" s="168">
        <v>2495826.0812307498</v>
      </c>
      <c r="L10" s="168">
        <v>0</v>
      </c>
      <c r="M10" s="168">
        <v>0</v>
      </c>
      <c r="N10" s="168">
        <v>178216.94812309201</v>
      </c>
      <c r="O10" s="176"/>
      <c r="P10" s="176"/>
      <c r="Q10" s="176"/>
      <c r="R10" s="176"/>
      <c r="S10" s="176"/>
      <c r="T10" s="176"/>
      <c r="U10" s="176"/>
      <c r="V10" s="176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2624648.7063375534</v>
      </c>
      <c r="D11" s="167" t="s">
        <v>97</v>
      </c>
      <c r="E11" s="167" t="s">
        <v>98</v>
      </c>
      <c r="F11" s="167" t="s">
        <v>104</v>
      </c>
      <c r="G11" s="168">
        <v>1</v>
      </c>
      <c r="H11" s="167">
        <v>2029</v>
      </c>
      <c r="I11" s="167" t="s">
        <v>105</v>
      </c>
      <c r="J11" s="168">
        <v>2519870.2346582199</v>
      </c>
      <c r="K11" s="168">
        <v>2412124.1796971499</v>
      </c>
      <c r="L11" s="168">
        <v>0</v>
      </c>
      <c r="M11" s="168">
        <v>0</v>
      </c>
      <c r="N11" s="168">
        <v>158651.49915986901</v>
      </c>
      <c r="O11" s="176"/>
      <c r="P11" s="176"/>
      <c r="Q11" s="176"/>
      <c r="R11" s="176"/>
      <c r="S11" s="176"/>
      <c r="T11" s="176"/>
      <c r="U11" s="176"/>
      <c r="V11" s="176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2183060.3944413913</v>
      </c>
      <c r="D12" s="167" t="s">
        <v>97</v>
      </c>
      <c r="E12" s="167" t="s">
        <v>98</v>
      </c>
      <c r="F12" s="167" t="s">
        <v>104</v>
      </c>
      <c r="G12" s="168">
        <v>1</v>
      </c>
      <c r="H12" s="167">
        <v>2030</v>
      </c>
      <c r="I12" s="167" t="s">
        <v>105</v>
      </c>
      <c r="J12" s="168">
        <v>2434588.5967940302</v>
      </c>
      <c r="K12" s="168">
        <v>1700578.2387594201</v>
      </c>
      <c r="L12" s="168">
        <v>0</v>
      </c>
      <c r="M12" s="168">
        <v>0</v>
      </c>
      <c r="N12" s="168">
        <v>115476.976664666</v>
      </c>
      <c r="O12" s="176"/>
      <c r="P12" s="176"/>
      <c r="Q12" s="176"/>
      <c r="R12" s="176"/>
      <c r="S12" s="176"/>
      <c r="T12" s="176"/>
      <c r="U12" s="176"/>
      <c r="V12" s="176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2357370.1078908048</v>
      </c>
      <c r="D13" s="167" t="s">
        <v>97</v>
      </c>
      <c r="E13" s="167" t="s">
        <v>98</v>
      </c>
      <c r="F13" s="167" t="s">
        <v>104</v>
      </c>
      <c r="G13" s="168">
        <v>1</v>
      </c>
      <c r="H13" s="167">
        <v>2031</v>
      </c>
      <c r="I13" s="167" t="s">
        <v>105</v>
      </c>
      <c r="J13" s="168">
        <v>2416017.5230070502</v>
      </c>
      <c r="K13" s="168">
        <v>2283009.1033128598</v>
      </c>
      <c r="L13" s="168">
        <v>0</v>
      </c>
      <c r="M13" s="168">
        <v>0</v>
      </c>
      <c r="N13" s="168">
        <v>7856.7947308498897</v>
      </c>
      <c r="O13" s="176"/>
      <c r="P13" s="176"/>
      <c r="Q13" s="176"/>
      <c r="R13" s="176"/>
      <c r="S13" s="176"/>
      <c r="T13" s="176"/>
      <c r="U13" s="176"/>
      <c r="V13" s="176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2491217.7152664447</v>
      </c>
      <c r="D14" s="167" t="s">
        <v>97</v>
      </c>
      <c r="E14" s="167" t="s">
        <v>98</v>
      </c>
      <c r="F14" s="167" t="s">
        <v>104</v>
      </c>
      <c r="G14" s="168">
        <v>1</v>
      </c>
      <c r="H14" s="167">
        <v>2032</v>
      </c>
      <c r="I14" s="167" t="s">
        <v>105</v>
      </c>
      <c r="J14" s="168">
        <v>2594947.3963401299</v>
      </c>
      <c r="K14" s="168">
        <v>2387488.03419276</v>
      </c>
      <c r="L14" s="168">
        <v>0</v>
      </c>
      <c r="M14" s="168">
        <v>0</v>
      </c>
      <c r="N14" s="168">
        <v>0</v>
      </c>
      <c r="O14" s="176"/>
      <c r="P14" s="176"/>
      <c r="Q14" s="176"/>
      <c r="R14" s="176"/>
      <c r="S14" s="176"/>
      <c r="T14" s="176"/>
      <c r="U14" s="176"/>
      <c r="V14" s="176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2211751.778793735</v>
      </c>
      <c r="D15" s="167" t="s">
        <v>97</v>
      </c>
      <c r="E15" s="167" t="s">
        <v>98</v>
      </c>
      <c r="F15" s="167" t="s">
        <v>104</v>
      </c>
      <c r="G15" s="168">
        <v>1</v>
      </c>
      <c r="H15" s="167">
        <v>2033</v>
      </c>
      <c r="I15" s="167" t="s">
        <v>105</v>
      </c>
      <c r="J15" s="168">
        <v>2607070.4259711201</v>
      </c>
      <c r="K15" s="168">
        <v>1816433.13161635</v>
      </c>
      <c r="L15" s="168">
        <v>0</v>
      </c>
      <c r="M15" s="168">
        <v>0</v>
      </c>
      <c r="N15" s="168">
        <v>0</v>
      </c>
      <c r="O15" s="176"/>
      <c r="P15" s="176"/>
      <c r="Q15" s="176"/>
      <c r="R15" s="176"/>
      <c r="S15" s="176"/>
      <c r="T15" s="176"/>
      <c r="U15" s="176"/>
      <c r="V15" s="176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2441498.7346738698</v>
      </c>
      <c r="D16" s="167" t="s">
        <v>97</v>
      </c>
      <c r="E16" s="167" t="s">
        <v>98</v>
      </c>
      <c r="F16" s="167" t="s">
        <v>104</v>
      </c>
      <c r="G16" s="168">
        <v>1</v>
      </c>
      <c r="H16" s="167">
        <v>2034</v>
      </c>
      <c r="I16" s="167" t="s">
        <v>105</v>
      </c>
      <c r="J16" s="168">
        <v>2628765.19341686</v>
      </c>
      <c r="K16" s="168">
        <v>2254232.2759308801</v>
      </c>
      <c r="L16" s="168">
        <v>0</v>
      </c>
      <c r="M16" s="168">
        <v>0</v>
      </c>
      <c r="N16" s="168">
        <v>0</v>
      </c>
      <c r="O16" s="176"/>
      <c r="P16" s="176"/>
      <c r="Q16" s="176"/>
      <c r="R16" s="176"/>
      <c r="S16" s="176"/>
      <c r="T16" s="176"/>
      <c r="U16" s="176"/>
      <c r="V16" s="176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2783896.5328422552</v>
      </c>
      <c r="D17" s="167" t="s">
        <v>97</v>
      </c>
      <c r="E17" s="167" t="s">
        <v>98</v>
      </c>
      <c r="F17" s="167" t="s">
        <v>104</v>
      </c>
      <c r="G17" s="168">
        <v>1</v>
      </c>
      <c r="H17" s="167">
        <v>2035</v>
      </c>
      <c r="I17" s="167" t="s">
        <v>105</v>
      </c>
      <c r="J17" s="168">
        <v>3034729.9693728802</v>
      </c>
      <c r="K17" s="168">
        <v>2533063.0963116302</v>
      </c>
      <c r="L17" s="168">
        <v>0</v>
      </c>
      <c r="M17" s="168">
        <v>0</v>
      </c>
      <c r="N17" s="168">
        <v>0</v>
      </c>
      <c r="O17" s="176"/>
      <c r="P17" s="176"/>
      <c r="Q17" s="176"/>
      <c r="R17" s="176"/>
      <c r="S17" s="176"/>
      <c r="T17" s="176"/>
      <c r="U17" s="176"/>
      <c r="V17" s="176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2240375.1622422151</v>
      </c>
      <c r="D18" s="167" t="s">
        <v>97</v>
      </c>
      <c r="E18" s="167" t="s">
        <v>98</v>
      </c>
      <c r="F18" s="167" t="s">
        <v>104</v>
      </c>
      <c r="G18" s="168">
        <v>1</v>
      </c>
      <c r="H18" s="167">
        <v>2036</v>
      </c>
      <c r="I18" s="167" t="s">
        <v>105</v>
      </c>
      <c r="J18" s="168">
        <v>2564783.0964004798</v>
      </c>
      <c r="K18" s="168">
        <v>1915967.22808395</v>
      </c>
      <c r="L18" s="168">
        <v>0</v>
      </c>
      <c r="M18" s="168">
        <v>0</v>
      </c>
      <c r="N18" s="168">
        <v>0</v>
      </c>
      <c r="O18" s="176"/>
      <c r="P18" s="176"/>
      <c r="Q18" s="176"/>
      <c r="R18" s="176"/>
      <c r="S18" s="176"/>
      <c r="T18" s="176"/>
      <c r="U18" s="176"/>
      <c r="V18" s="176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2126698.7318624752</v>
      </c>
      <c r="D19" s="167" t="s">
        <v>97</v>
      </c>
      <c r="E19" s="167" t="s">
        <v>98</v>
      </c>
      <c r="F19" s="167" t="s">
        <v>104</v>
      </c>
      <c r="G19" s="168">
        <v>1</v>
      </c>
      <c r="H19" s="167">
        <v>2037</v>
      </c>
      <c r="I19" s="167" t="s">
        <v>105</v>
      </c>
      <c r="J19" s="168">
        <v>2356085.53399345</v>
      </c>
      <c r="K19" s="168">
        <v>1897311.9297315001</v>
      </c>
      <c r="L19" s="168">
        <v>0</v>
      </c>
      <c r="M19" s="168">
        <v>0</v>
      </c>
      <c r="N19" s="168">
        <v>0</v>
      </c>
      <c r="O19" s="176"/>
      <c r="P19" s="176"/>
      <c r="Q19" s="176"/>
      <c r="R19" s="176"/>
      <c r="S19" s="176"/>
      <c r="T19" s="176"/>
      <c r="U19" s="176"/>
      <c r="V19" s="176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2384436.982531325</v>
      </c>
      <c r="D20" s="167" t="s">
        <v>97</v>
      </c>
      <c r="E20" s="167" t="s">
        <v>98</v>
      </c>
      <c r="F20" s="167" t="s">
        <v>104</v>
      </c>
      <c r="G20" s="168">
        <v>1</v>
      </c>
      <c r="H20" s="167">
        <v>2038</v>
      </c>
      <c r="I20" s="167" t="s">
        <v>105</v>
      </c>
      <c r="J20" s="168">
        <v>2507713.11840674</v>
      </c>
      <c r="K20" s="168">
        <v>2261160.8466559099</v>
      </c>
      <c r="L20" s="168">
        <v>0</v>
      </c>
      <c r="M20" s="168">
        <v>0</v>
      </c>
      <c r="N20" s="168">
        <v>0</v>
      </c>
      <c r="O20" s="176"/>
      <c r="P20" s="176"/>
      <c r="Q20" s="176"/>
      <c r="R20" s="176"/>
      <c r="S20" s="176"/>
      <c r="T20" s="176"/>
      <c r="U20" s="176"/>
      <c r="V20" s="176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2048312.5271987049</v>
      </c>
      <c r="D21" s="167" t="s">
        <v>97</v>
      </c>
      <c r="E21" s="167" t="s">
        <v>98</v>
      </c>
      <c r="F21" s="167" t="s">
        <v>104</v>
      </c>
      <c r="G21" s="168">
        <v>1</v>
      </c>
      <c r="H21" s="167">
        <v>2039</v>
      </c>
      <c r="I21" s="167" t="s">
        <v>105</v>
      </c>
      <c r="J21" s="168">
        <v>2345957.0926189199</v>
      </c>
      <c r="K21" s="168">
        <v>1750667.9617784901</v>
      </c>
      <c r="L21" s="168">
        <v>0</v>
      </c>
      <c r="M21" s="168">
        <v>0</v>
      </c>
      <c r="N21" s="168">
        <v>0</v>
      </c>
      <c r="O21" s="176"/>
      <c r="P21" s="176"/>
      <c r="Q21" s="176"/>
      <c r="R21" s="176"/>
      <c r="S21" s="176"/>
      <c r="T21" s="176"/>
      <c r="U21" s="176"/>
      <c r="V21" s="176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2263267.3169363351</v>
      </c>
      <c r="C22" s="37"/>
      <c r="D22" s="167" t="s">
        <v>97</v>
      </c>
      <c r="E22" s="167" t="s">
        <v>98</v>
      </c>
      <c r="F22" s="167" t="s">
        <v>104</v>
      </c>
      <c r="G22" s="168">
        <v>1</v>
      </c>
      <c r="H22" s="167">
        <v>2040</v>
      </c>
      <c r="I22" s="167" t="s">
        <v>105</v>
      </c>
      <c r="J22" s="168">
        <v>2481053.0416429499</v>
      </c>
      <c r="K22" s="168">
        <v>2045481.59222972</v>
      </c>
      <c r="L22" s="168">
        <v>0</v>
      </c>
      <c r="M22" s="168">
        <v>0</v>
      </c>
      <c r="N22" s="168">
        <v>0</v>
      </c>
    </row>
    <row r="23" spans="1:41" s="179" customFormat="1">
      <c r="A23" s="169"/>
      <c r="B23" s="16">
        <f t="shared" si="0"/>
        <v>2579976.1251786049</v>
      </c>
      <c r="C23" s="37"/>
      <c r="D23" s="167" t="s">
        <v>97</v>
      </c>
      <c r="E23" s="167" t="s">
        <v>98</v>
      </c>
      <c r="F23" s="167" t="s">
        <v>104</v>
      </c>
      <c r="G23" s="168">
        <v>1</v>
      </c>
      <c r="H23" s="167">
        <v>2041</v>
      </c>
      <c r="I23" s="167" t="s">
        <v>105</v>
      </c>
      <c r="J23" s="168">
        <v>2651648.4773904099</v>
      </c>
      <c r="K23" s="168">
        <v>2508303.7729667998</v>
      </c>
      <c r="L23" s="168">
        <v>0</v>
      </c>
      <c r="M23" s="168">
        <v>0</v>
      </c>
      <c r="N23" s="168">
        <v>0</v>
      </c>
      <c r="O23" s="180"/>
      <c r="P23" s="180"/>
      <c r="Q23" s="180"/>
      <c r="R23" s="180"/>
      <c r="S23" s="180"/>
      <c r="T23" s="180"/>
      <c r="U23" s="180"/>
      <c r="V23" s="180"/>
    </row>
    <row r="24" spans="1:41" s="179" customFormat="1">
      <c r="A24" s="169"/>
      <c r="B24" s="16">
        <f t="shared" si="0"/>
        <v>2331924.8333105049</v>
      </c>
      <c r="C24" s="37"/>
      <c r="D24" s="167" t="s">
        <v>97</v>
      </c>
      <c r="E24" s="167" t="s">
        <v>98</v>
      </c>
      <c r="F24" s="167" t="s">
        <v>104</v>
      </c>
      <c r="G24" s="168">
        <v>1</v>
      </c>
      <c r="H24" s="167">
        <v>2042</v>
      </c>
      <c r="I24" s="167" t="s">
        <v>105</v>
      </c>
      <c r="J24" s="168">
        <v>2505175.50933334</v>
      </c>
      <c r="K24" s="168">
        <v>2158674.1572876698</v>
      </c>
      <c r="L24" s="168">
        <v>0</v>
      </c>
      <c r="M24" s="168">
        <v>0</v>
      </c>
      <c r="N24" s="168">
        <v>0</v>
      </c>
      <c r="O24" s="180"/>
      <c r="P24" s="180"/>
      <c r="Q24" s="180"/>
      <c r="R24" s="180"/>
      <c r="S24" s="180"/>
      <c r="T24" s="180"/>
      <c r="U24" s="180"/>
      <c r="V24" s="180"/>
    </row>
    <row r="25" spans="1:41" s="179" customFormat="1">
      <c r="A25" s="169"/>
      <c r="B25" s="16">
        <f t="shared" si="0"/>
        <v>2280226.90528773</v>
      </c>
      <c r="C25" s="37"/>
      <c r="D25" s="167" t="s">
        <v>97</v>
      </c>
      <c r="E25" s="167" t="s">
        <v>98</v>
      </c>
      <c r="F25" s="167" t="s">
        <v>104</v>
      </c>
      <c r="G25" s="168">
        <v>1</v>
      </c>
      <c r="H25" s="167">
        <v>2043</v>
      </c>
      <c r="I25" s="167" t="s">
        <v>105</v>
      </c>
      <c r="J25" s="168">
        <v>2391894.3567747101</v>
      </c>
      <c r="K25" s="168">
        <v>2168559.45380075</v>
      </c>
      <c r="L25" s="168">
        <v>0</v>
      </c>
      <c r="M25" s="168">
        <v>0</v>
      </c>
      <c r="N25" s="168">
        <v>0</v>
      </c>
      <c r="O25" s="180"/>
      <c r="P25" s="180"/>
      <c r="Q25" s="180"/>
      <c r="R25" s="180"/>
      <c r="S25" s="180"/>
      <c r="T25" s="180"/>
      <c r="U25" s="180"/>
      <c r="V25" s="180"/>
    </row>
    <row r="26" spans="1:41" s="179" customFormat="1">
      <c r="A26" s="169"/>
      <c r="B26" s="16">
        <f t="shared" si="0"/>
        <v>2375311.79540542</v>
      </c>
      <c r="C26" s="37"/>
      <c r="D26" s="167" t="s">
        <v>97</v>
      </c>
      <c r="E26" s="167" t="s">
        <v>98</v>
      </c>
      <c r="F26" s="167" t="s">
        <v>104</v>
      </c>
      <c r="G26" s="168">
        <v>1</v>
      </c>
      <c r="H26" s="167">
        <v>2044</v>
      </c>
      <c r="I26" s="167" t="s">
        <v>105</v>
      </c>
      <c r="J26" s="168">
        <v>2651807.61094059</v>
      </c>
      <c r="K26" s="168">
        <v>2098815.97987025</v>
      </c>
      <c r="L26" s="168">
        <v>0</v>
      </c>
      <c r="M26" s="168">
        <v>0</v>
      </c>
      <c r="N26" s="168">
        <v>0</v>
      </c>
      <c r="O26" s="180"/>
      <c r="P26" s="180"/>
      <c r="Q26" s="180"/>
      <c r="R26" s="180"/>
      <c r="S26" s="180"/>
      <c r="T26" s="180"/>
      <c r="U26" s="180"/>
      <c r="V26" s="180"/>
    </row>
    <row r="27" spans="1:41" s="179" customFormat="1">
      <c r="A27" s="169"/>
      <c r="B27" s="16">
        <f t="shared" si="0"/>
        <v>2267290.1258284301</v>
      </c>
      <c r="C27" s="37"/>
      <c r="D27" s="167" t="s">
        <v>97</v>
      </c>
      <c r="E27" s="167" t="s">
        <v>98</v>
      </c>
      <c r="F27" s="167" t="s">
        <v>104</v>
      </c>
      <c r="G27" s="168">
        <v>1</v>
      </c>
      <c r="H27" s="167">
        <v>2045</v>
      </c>
      <c r="I27" s="167" t="s">
        <v>105</v>
      </c>
      <c r="J27" s="168">
        <v>2648835.4734270098</v>
      </c>
      <c r="K27" s="168">
        <v>1885744.7782298501</v>
      </c>
      <c r="L27" s="168">
        <v>0</v>
      </c>
      <c r="M27" s="168">
        <v>0</v>
      </c>
      <c r="N27" s="168">
        <v>0</v>
      </c>
      <c r="O27" s="180"/>
      <c r="P27" s="180"/>
      <c r="Q27" s="180"/>
      <c r="R27" s="180"/>
      <c r="S27" s="180"/>
      <c r="T27" s="180"/>
      <c r="U27" s="180"/>
      <c r="V27" s="180"/>
    </row>
    <row r="28" spans="1:41" s="179" customFormat="1">
      <c r="A28" s="169"/>
      <c r="B28" s="16">
        <f t="shared" si="0"/>
        <v>2274950.0179041149</v>
      </c>
      <c r="C28" s="37"/>
      <c r="D28" s="167" t="s">
        <v>97</v>
      </c>
      <c r="E28" s="167" t="s">
        <v>98</v>
      </c>
      <c r="F28" s="167" t="s">
        <v>104</v>
      </c>
      <c r="G28" s="168">
        <v>1</v>
      </c>
      <c r="H28" s="167">
        <v>2046</v>
      </c>
      <c r="I28" s="167" t="s">
        <v>105</v>
      </c>
      <c r="J28" s="168">
        <v>2396613.4159261798</v>
      </c>
      <c r="K28" s="168">
        <v>2153286.61988205</v>
      </c>
      <c r="L28" s="168">
        <v>0</v>
      </c>
      <c r="M28" s="168">
        <v>0</v>
      </c>
      <c r="N28" s="168">
        <v>0</v>
      </c>
      <c r="O28" s="180"/>
      <c r="P28" s="180"/>
      <c r="Q28" s="180"/>
      <c r="R28" s="180"/>
      <c r="S28" s="180"/>
      <c r="T28" s="180"/>
      <c r="U28" s="180"/>
      <c r="V28" s="180"/>
    </row>
    <row r="29" spans="1:41" s="179" customFormat="1">
      <c r="A29" s="169"/>
      <c r="B29" s="16">
        <f t="shared" si="0"/>
        <v>2396265.0374998646</v>
      </c>
      <c r="C29" s="37"/>
      <c r="D29" s="167" t="s">
        <v>97</v>
      </c>
      <c r="E29" s="167" t="s">
        <v>98</v>
      </c>
      <c r="F29" s="167" t="s">
        <v>104</v>
      </c>
      <c r="G29" s="168">
        <v>1</v>
      </c>
      <c r="H29" s="167">
        <v>2047</v>
      </c>
      <c r="I29" s="167" t="s">
        <v>105</v>
      </c>
      <c r="J29" s="168">
        <v>2617848.3198569198</v>
      </c>
      <c r="K29" s="168">
        <v>2174681.7551428098</v>
      </c>
      <c r="L29" s="168">
        <v>0</v>
      </c>
      <c r="M29" s="168">
        <v>0</v>
      </c>
      <c r="N29" s="168">
        <v>0</v>
      </c>
      <c r="O29" s="180"/>
      <c r="P29" s="180"/>
      <c r="Q29" s="180"/>
      <c r="R29" s="180"/>
      <c r="S29" s="180"/>
      <c r="T29" s="180"/>
      <c r="U29" s="180"/>
      <c r="V29" s="180"/>
    </row>
    <row r="30" spans="1:41" s="179" customFormat="1">
      <c r="A30" s="169"/>
      <c r="B30" s="16">
        <f t="shared" si="0"/>
        <v>2080161.7550459499</v>
      </c>
      <c r="C30" s="37"/>
      <c r="D30" s="167" t="s">
        <v>97</v>
      </c>
      <c r="E30" s="167" t="s">
        <v>98</v>
      </c>
      <c r="F30" s="167" t="s">
        <v>104</v>
      </c>
      <c r="G30" s="168">
        <v>1</v>
      </c>
      <c r="H30" s="167">
        <v>2048</v>
      </c>
      <c r="I30" s="167" t="s">
        <v>105</v>
      </c>
      <c r="J30" s="168">
        <v>2559105.8374460102</v>
      </c>
      <c r="K30" s="168">
        <v>1601217.6726458899</v>
      </c>
      <c r="L30" s="168">
        <v>0</v>
      </c>
      <c r="M30" s="168">
        <v>0</v>
      </c>
      <c r="N30" s="168">
        <v>0</v>
      </c>
      <c r="O30" s="180"/>
      <c r="P30" s="180"/>
      <c r="Q30" s="180"/>
      <c r="R30" s="180"/>
      <c r="S30" s="180"/>
      <c r="T30" s="180"/>
      <c r="U30" s="180"/>
      <c r="V30" s="180"/>
    </row>
    <row r="31" spans="1:41" s="179" customFormat="1">
      <c r="A31" s="169"/>
      <c r="B31" s="16">
        <f t="shared" si="0"/>
        <v>1940437.4388026102</v>
      </c>
      <c r="C31" s="37"/>
      <c r="D31" s="167" t="s">
        <v>97</v>
      </c>
      <c r="E31" s="167" t="s">
        <v>98</v>
      </c>
      <c r="F31" s="167" t="s">
        <v>104</v>
      </c>
      <c r="G31" s="168">
        <v>1</v>
      </c>
      <c r="H31" s="167">
        <v>2049</v>
      </c>
      <c r="I31" s="167" t="s">
        <v>105</v>
      </c>
      <c r="J31" s="168">
        <v>2092550.4867300601</v>
      </c>
      <c r="K31" s="168">
        <v>1788324.39087516</v>
      </c>
      <c r="L31" s="168">
        <v>0</v>
      </c>
      <c r="M31" s="168">
        <v>0</v>
      </c>
      <c r="N31" s="168">
        <v>0</v>
      </c>
      <c r="O31" s="180"/>
      <c r="P31" s="180"/>
      <c r="Q31" s="180"/>
      <c r="R31" s="180"/>
      <c r="S31" s="180"/>
      <c r="T31" s="180"/>
      <c r="U31" s="180"/>
      <c r="V31" s="180"/>
    </row>
    <row r="32" spans="1:41" s="179" customFormat="1" ht="15" customHeight="1">
      <c r="B32" s="180"/>
      <c r="C32" s="146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30"/>
      <c r="V32" s="180"/>
    </row>
    <row r="33" spans="2:18">
      <c r="B33" s="159" t="s">
        <v>72</v>
      </c>
      <c r="D33" s="167" t="s">
        <v>0</v>
      </c>
      <c r="E33" s="167" t="s">
        <v>1</v>
      </c>
      <c r="F33" s="167" t="s">
        <v>2</v>
      </c>
      <c r="G33" s="167" t="s">
        <v>3</v>
      </c>
      <c r="H33" s="167" t="s">
        <v>4</v>
      </c>
      <c r="I33" s="167" t="s">
        <v>5</v>
      </c>
      <c r="J33" s="167" t="s">
        <v>109</v>
      </c>
      <c r="K33" s="167" t="s">
        <v>120</v>
      </c>
      <c r="L33" s="167" t="s">
        <v>121</v>
      </c>
      <c r="M33" s="167" t="s">
        <v>122</v>
      </c>
      <c r="N33" s="167" t="s">
        <v>130</v>
      </c>
      <c r="O33" s="169" t="s">
        <v>131</v>
      </c>
      <c r="P33" s="169" t="s">
        <v>132</v>
      </c>
      <c r="Q33" s="169" t="s">
        <v>133</v>
      </c>
      <c r="R33" s="169" t="s">
        <v>134</v>
      </c>
    </row>
    <row r="34" spans="2:18">
      <c r="B34" s="130">
        <f>SUM(J34:R34)</f>
        <v>0</v>
      </c>
      <c r="D34" s="167" t="s">
        <v>97</v>
      </c>
      <c r="E34" s="167" t="s">
        <v>98</v>
      </c>
      <c r="F34" s="167" t="s">
        <v>104</v>
      </c>
      <c r="G34" s="168">
        <v>1</v>
      </c>
      <c r="H34" s="167">
        <v>2020</v>
      </c>
      <c r="I34" s="167" t="s">
        <v>105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70">
        <v>0</v>
      </c>
      <c r="P34" s="170">
        <v>0</v>
      </c>
      <c r="Q34" s="170">
        <v>0</v>
      </c>
      <c r="R34" s="170">
        <v>0</v>
      </c>
    </row>
    <row r="35" spans="2:18">
      <c r="B35" s="130">
        <f t="shared" ref="B35:B63" si="1">SUM(J35:R35)</f>
        <v>0</v>
      </c>
      <c r="D35" s="167" t="s">
        <v>97</v>
      </c>
      <c r="E35" s="167" t="s">
        <v>98</v>
      </c>
      <c r="F35" s="167" t="s">
        <v>104</v>
      </c>
      <c r="G35" s="168">
        <v>1</v>
      </c>
      <c r="H35" s="167">
        <v>2021</v>
      </c>
      <c r="I35" s="167" t="s">
        <v>105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70">
        <v>0</v>
      </c>
      <c r="P35" s="170">
        <v>0</v>
      </c>
      <c r="Q35" s="170">
        <v>0</v>
      </c>
      <c r="R35" s="170">
        <v>0</v>
      </c>
    </row>
    <row r="36" spans="2:18">
      <c r="B36" s="130">
        <f t="shared" si="1"/>
        <v>0</v>
      </c>
      <c r="D36" s="167" t="s">
        <v>97</v>
      </c>
      <c r="E36" s="167" t="s">
        <v>98</v>
      </c>
      <c r="F36" s="167" t="s">
        <v>104</v>
      </c>
      <c r="G36" s="168">
        <v>1</v>
      </c>
      <c r="H36" s="167">
        <v>2022</v>
      </c>
      <c r="I36" s="167" t="s">
        <v>105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70">
        <v>0</v>
      </c>
      <c r="P36" s="170">
        <v>0</v>
      </c>
      <c r="Q36" s="170">
        <v>0</v>
      </c>
      <c r="R36" s="170">
        <v>0</v>
      </c>
    </row>
    <row r="37" spans="2:18">
      <c r="B37" s="130">
        <f t="shared" si="1"/>
        <v>0</v>
      </c>
      <c r="D37" s="167" t="s">
        <v>97</v>
      </c>
      <c r="E37" s="167" t="s">
        <v>98</v>
      </c>
      <c r="F37" s="167" t="s">
        <v>104</v>
      </c>
      <c r="G37" s="168">
        <v>1</v>
      </c>
      <c r="H37" s="167">
        <v>2023</v>
      </c>
      <c r="I37" s="167" t="s">
        <v>105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70">
        <v>0</v>
      </c>
      <c r="P37" s="170">
        <v>0</v>
      </c>
      <c r="Q37" s="170">
        <v>0</v>
      </c>
      <c r="R37" s="170">
        <v>0</v>
      </c>
    </row>
    <row r="38" spans="2:18">
      <c r="B38" s="130">
        <f t="shared" si="1"/>
        <v>0</v>
      </c>
      <c r="D38" s="167" t="s">
        <v>97</v>
      </c>
      <c r="E38" s="167" t="s">
        <v>98</v>
      </c>
      <c r="F38" s="167" t="s">
        <v>104</v>
      </c>
      <c r="G38" s="168">
        <v>1</v>
      </c>
      <c r="H38" s="167">
        <v>2024</v>
      </c>
      <c r="I38" s="167" t="s">
        <v>105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70">
        <v>0</v>
      </c>
      <c r="P38" s="170">
        <v>0</v>
      </c>
      <c r="Q38" s="170">
        <v>0</v>
      </c>
      <c r="R38" s="170">
        <v>0</v>
      </c>
    </row>
    <row r="39" spans="2:18">
      <c r="B39" s="130">
        <f t="shared" si="1"/>
        <v>0</v>
      </c>
      <c r="D39" s="167" t="s">
        <v>97</v>
      </c>
      <c r="E39" s="167" t="s">
        <v>98</v>
      </c>
      <c r="F39" s="167" t="s">
        <v>104</v>
      </c>
      <c r="G39" s="168">
        <v>1</v>
      </c>
      <c r="H39" s="167">
        <v>2025</v>
      </c>
      <c r="I39" s="167" t="s">
        <v>105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70">
        <v>0</v>
      </c>
      <c r="P39" s="170">
        <v>0</v>
      </c>
      <c r="Q39" s="170">
        <v>0</v>
      </c>
      <c r="R39" s="170">
        <v>0</v>
      </c>
    </row>
    <row r="40" spans="2:18">
      <c r="B40" s="130">
        <f t="shared" si="1"/>
        <v>0</v>
      </c>
      <c r="D40" s="167" t="s">
        <v>97</v>
      </c>
      <c r="E40" s="167" t="s">
        <v>98</v>
      </c>
      <c r="F40" s="167" t="s">
        <v>104</v>
      </c>
      <c r="G40" s="168">
        <v>1</v>
      </c>
      <c r="H40" s="167">
        <v>2026</v>
      </c>
      <c r="I40" s="167" t="s">
        <v>105</v>
      </c>
      <c r="J40" s="168">
        <v>0</v>
      </c>
      <c r="K40" s="168">
        <v>0</v>
      </c>
      <c r="L40" s="168">
        <v>0</v>
      </c>
      <c r="M40" s="168">
        <v>0</v>
      </c>
      <c r="N40" s="168">
        <v>0</v>
      </c>
      <c r="O40" s="170">
        <v>0</v>
      </c>
      <c r="P40" s="170">
        <v>0</v>
      </c>
      <c r="Q40" s="170">
        <v>0</v>
      </c>
      <c r="R40" s="170">
        <v>0</v>
      </c>
    </row>
    <row r="41" spans="2:18">
      <c r="B41" s="130">
        <f t="shared" si="1"/>
        <v>0</v>
      </c>
      <c r="D41" s="167" t="s">
        <v>97</v>
      </c>
      <c r="E41" s="167" t="s">
        <v>98</v>
      </c>
      <c r="F41" s="167" t="s">
        <v>104</v>
      </c>
      <c r="G41" s="168">
        <v>1</v>
      </c>
      <c r="H41" s="167">
        <v>2027</v>
      </c>
      <c r="I41" s="167" t="s">
        <v>105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70">
        <v>0</v>
      </c>
      <c r="P41" s="170">
        <v>0</v>
      </c>
      <c r="Q41" s="170">
        <v>0</v>
      </c>
      <c r="R41" s="170">
        <v>0</v>
      </c>
    </row>
    <row r="42" spans="2:18">
      <c r="B42" s="130">
        <f t="shared" si="1"/>
        <v>0</v>
      </c>
      <c r="D42" s="167" t="s">
        <v>97</v>
      </c>
      <c r="E42" s="167" t="s">
        <v>98</v>
      </c>
      <c r="F42" s="167" t="s">
        <v>104</v>
      </c>
      <c r="G42" s="168">
        <v>1</v>
      </c>
      <c r="H42" s="167">
        <v>2028</v>
      </c>
      <c r="I42" s="167" t="s">
        <v>105</v>
      </c>
      <c r="J42" s="168">
        <v>0</v>
      </c>
      <c r="K42" s="168">
        <v>0</v>
      </c>
      <c r="L42" s="168">
        <v>0</v>
      </c>
      <c r="M42" s="168">
        <v>0</v>
      </c>
      <c r="N42" s="168">
        <v>0</v>
      </c>
      <c r="O42" s="170">
        <v>0</v>
      </c>
      <c r="P42" s="170">
        <v>0</v>
      </c>
      <c r="Q42" s="170">
        <v>0</v>
      </c>
      <c r="R42" s="170">
        <v>0</v>
      </c>
    </row>
    <row r="43" spans="2:18">
      <c r="B43" s="130">
        <f t="shared" si="1"/>
        <v>0</v>
      </c>
      <c r="D43" s="167" t="s">
        <v>97</v>
      </c>
      <c r="E43" s="167" t="s">
        <v>98</v>
      </c>
      <c r="F43" s="167" t="s">
        <v>104</v>
      </c>
      <c r="G43" s="168">
        <v>1</v>
      </c>
      <c r="H43" s="167">
        <v>2029</v>
      </c>
      <c r="I43" s="167" t="s">
        <v>105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70">
        <v>0</v>
      </c>
      <c r="P43" s="170">
        <v>0</v>
      </c>
      <c r="Q43" s="170">
        <v>0</v>
      </c>
      <c r="R43" s="170">
        <v>0</v>
      </c>
    </row>
    <row r="44" spans="2:18">
      <c r="B44" s="130">
        <f t="shared" si="1"/>
        <v>0</v>
      </c>
      <c r="D44" s="167" t="s">
        <v>97</v>
      </c>
      <c r="E44" s="167" t="s">
        <v>98</v>
      </c>
      <c r="F44" s="167" t="s">
        <v>104</v>
      </c>
      <c r="G44" s="168">
        <v>1</v>
      </c>
      <c r="H44" s="167">
        <v>2030</v>
      </c>
      <c r="I44" s="167" t="s">
        <v>105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70">
        <v>0</v>
      </c>
      <c r="P44" s="170">
        <v>0</v>
      </c>
      <c r="Q44" s="170">
        <v>0</v>
      </c>
      <c r="R44" s="170">
        <v>0</v>
      </c>
    </row>
    <row r="45" spans="2:18">
      <c r="B45" s="130">
        <f t="shared" si="1"/>
        <v>45286.313267340702</v>
      </c>
      <c r="D45" s="167" t="s">
        <v>97</v>
      </c>
      <c r="E45" s="167" t="s">
        <v>98</v>
      </c>
      <c r="F45" s="167" t="s">
        <v>104</v>
      </c>
      <c r="G45" s="168">
        <v>1</v>
      </c>
      <c r="H45" s="167">
        <v>2031</v>
      </c>
      <c r="I45" s="167" t="s">
        <v>105</v>
      </c>
      <c r="J45" s="168">
        <v>0</v>
      </c>
      <c r="K45" s="168">
        <v>0</v>
      </c>
      <c r="L45" s="168">
        <v>0</v>
      </c>
      <c r="M45" s="168">
        <v>45286.313267340702</v>
      </c>
      <c r="N45" s="168">
        <v>0</v>
      </c>
      <c r="O45" s="170">
        <v>0</v>
      </c>
      <c r="P45" s="170">
        <v>0</v>
      </c>
      <c r="Q45" s="170">
        <v>0</v>
      </c>
      <c r="R45" s="170">
        <v>0</v>
      </c>
    </row>
    <row r="46" spans="2:18">
      <c r="B46" s="130">
        <f t="shared" si="1"/>
        <v>43202.782624800297</v>
      </c>
      <c r="D46" s="167" t="s">
        <v>97</v>
      </c>
      <c r="E46" s="167" t="s">
        <v>98</v>
      </c>
      <c r="F46" s="167" t="s">
        <v>104</v>
      </c>
      <c r="G46" s="168">
        <v>1</v>
      </c>
      <c r="H46" s="167">
        <v>2032</v>
      </c>
      <c r="I46" s="167" t="s">
        <v>105</v>
      </c>
      <c r="J46" s="168">
        <v>0</v>
      </c>
      <c r="K46" s="168">
        <v>0</v>
      </c>
      <c r="L46" s="168">
        <v>0</v>
      </c>
      <c r="M46" s="168">
        <v>43202.782624800297</v>
      </c>
      <c r="N46" s="168">
        <v>0</v>
      </c>
      <c r="O46" s="170">
        <v>0</v>
      </c>
      <c r="P46" s="170">
        <v>0</v>
      </c>
      <c r="Q46" s="170">
        <v>0</v>
      </c>
      <c r="R46" s="170">
        <v>0</v>
      </c>
    </row>
    <row r="47" spans="2:18">
      <c r="B47" s="130">
        <f t="shared" si="1"/>
        <v>39992.489369028299</v>
      </c>
      <c r="D47" s="167" t="s">
        <v>97</v>
      </c>
      <c r="E47" s="167" t="s">
        <v>98</v>
      </c>
      <c r="F47" s="167" t="s">
        <v>104</v>
      </c>
      <c r="G47" s="168">
        <v>1</v>
      </c>
      <c r="H47" s="167">
        <v>2033</v>
      </c>
      <c r="I47" s="167" t="s">
        <v>105</v>
      </c>
      <c r="J47" s="168">
        <v>0</v>
      </c>
      <c r="K47" s="168">
        <v>0</v>
      </c>
      <c r="L47" s="168">
        <v>0</v>
      </c>
      <c r="M47" s="168">
        <v>39992.489369028299</v>
      </c>
      <c r="N47" s="168">
        <v>0</v>
      </c>
      <c r="O47" s="170">
        <v>0</v>
      </c>
      <c r="P47" s="170">
        <v>0</v>
      </c>
      <c r="Q47" s="170">
        <v>0</v>
      </c>
      <c r="R47" s="170">
        <v>0</v>
      </c>
    </row>
    <row r="48" spans="2:18">
      <c r="B48" s="130">
        <f t="shared" si="1"/>
        <v>40134.820047976202</v>
      </c>
      <c r="D48" s="167" t="s">
        <v>97</v>
      </c>
      <c r="E48" s="167" t="s">
        <v>98</v>
      </c>
      <c r="F48" s="167" t="s">
        <v>104</v>
      </c>
      <c r="G48" s="168">
        <v>1</v>
      </c>
      <c r="H48" s="167">
        <v>2034</v>
      </c>
      <c r="I48" s="167" t="s">
        <v>105</v>
      </c>
      <c r="J48" s="168">
        <v>0</v>
      </c>
      <c r="K48" s="168">
        <v>0</v>
      </c>
      <c r="L48" s="168">
        <v>0</v>
      </c>
      <c r="M48" s="168">
        <v>40134.820047976202</v>
      </c>
      <c r="N48" s="168">
        <v>0</v>
      </c>
      <c r="O48" s="170">
        <v>0</v>
      </c>
      <c r="P48" s="170">
        <v>0</v>
      </c>
      <c r="Q48" s="170">
        <v>0</v>
      </c>
      <c r="R48" s="170">
        <v>0</v>
      </c>
    </row>
    <row r="49" spans="2:18">
      <c r="B49" s="130">
        <f t="shared" si="1"/>
        <v>41644.894566836498</v>
      </c>
      <c r="D49" s="167" t="s">
        <v>97</v>
      </c>
      <c r="E49" s="167" t="s">
        <v>98</v>
      </c>
      <c r="F49" s="167" t="s">
        <v>104</v>
      </c>
      <c r="G49" s="168">
        <v>1</v>
      </c>
      <c r="H49" s="167">
        <v>2035</v>
      </c>
      <c r="I49" s="167" t="s">
        <v>105</v>
      </c>
      <c r="J49" s="168">
        <v>0</v>
      </c>
      <c r="K49" s="168">
        <v>0</v>
      </c>
      <c r="L49" s="168">
        <v>0</v>
      </c>
      <c r="M49" s="168">
        <v>41644.894566836498</v>
      </c>
      <c r="N49" s="168">
        <v>0</v>
      </c>
      <c r="O49" s="170">
        <v>0</v>
      </c>
      <c r="P49" s="170">
        <v>0</v>
      </c>
      <c r="Q49" s="170">
        <v>0</v>
      </c>
      <c r="R49" s="170">
        <v>0</v>
      </c>
    </row>
    <row r="50" spans="2:18">
      <c r="B50" s="130">
        <f t="shared" si="1"/>
        <v>39714.297955777802</v>
      </c>
      <c r="D50" s="167" t="s">
        <v>97</v>
      </c>
      <c r="E50" s="167" t="s">
        <v>98</v>
      </c>
      <c r="F50" s="167" t="s">
        <v>104</v>
      </c>
      <c r="G50" s="168">
        <v>1</v>
      </c>
      <c r="H50" s="167">
        <v>2036</v>
      </c>
      <c r="I50" s="167" t="s">
        <v>105</v>
      </c>
      <c r="J50" s="168">
        <v>0</v>
      </c>
      <c r="K50" s="168">
        <v>0</v>
      </c>
      <c r="L50" s="168">
        <v>0</v>
      </c>
      <c r="M50" s="168">
        <v>39714.297955777802</v>
      </c>
      <c r="N50" s="168">
        <v>0</v>
      </c>
      <c r="O50" s="170">
        <v>0</v>
      </c>
      <c r="P50" s="170">
        <v>0</v>
      </c>
      <c r="Q50" s="170">
        <v>0</v>
      </c>
      <c r="R50" s="170">
        <v>0</v>
      </c>
    </row>
    <row r="51" spans="2:18">
      <c r="B51" s="130">
        <f t="shared" si="1"/>
        <v>35746.408082450398</v>
      </c>
      <c r="D51" s="167" t="s">
        <v>97</v>
      </c>
      <c r="E51" s="167" t="s">
        <v>98</v>
      </c>
      <c r="F51" s="167" t="s">
        <v>104</v>
      </c>
      <c r="G51" s="168">
        <v>1</v>
      </c>
      <c r="H51" s="167">
        <v>2037</v>
      </c>
      <c r="I51" s="167" t="s">
        <v>105</v>
      </c>
      <c r="J51" s="168">
        <v>0</v>
      </c>
      <c r="K51" s="168">
        <v>0</v>
      </c>
      <c r="L51" s="168">
        <v>0</v>
      </c>
      <c r="M51" s="168">
        <v>35746.408082450398</v>
      </c>
      <c r="N51" s="168">
        <v>0</v>
      </c>
      <c r="O51" s="170">
        <v>0</v>
      </c>
      <c r="P51" s="170">
        <v>0</v>
      </c>
      <c r="Q51" s="170">
        <v>0</v>
      </c>
      <c r="R51" s="170">
        <v>0</v>
      </c>
    </row>
    <row r="52" spans="2:18">
      <c r="B52" s="130">
        <f t="shared" si="1"/>
        <v>34950.790289766002</v>
      </c>
      <c r="D52" s="167" t="s">
        <v>97</v>
      </c>
      <c r="E52" s="167" t="s">
        <v>98</v>
      </c>
      <c r="F52" s="167" t="s">
        <v>104</v>
      </c>
      <c r="G52" s="168">
        <v>1</v>
      </c>
      <c r="H52" s="167">
        <v>2038</v>
      </c>
      <c r="I52" s="167" t="s">
        <v>105</v>
      </c>
      <c r="J52" s="168">
        <v>0</v>
      </c>
      <c r="K52" s="168">
        <v>0</v>
      </c>
      <c r="L52" s="168">
        <v>0</v>
      </c>
      <c r="M52" s="168">
        <v>34950.790289766002</v>
      </c>
      <c r="N52" s="168">
        <v>0</v>
      </c>
      <c r="O52" s="170">
        <v>0</v>
      </c>
      <c r="P52" s="170">
        <v>0</v>
      </c>
      <c r="Q52" s="170">
        <v>0</v>
      </c>
      <c r="R52" s="170">
        <v>0</v>
      </c>
    </row>
    <row r="53" spans="2:18">
      <c r="B53" s="130">
        <f t="shared" si="1"/>
        <v>33659.980494113399</v>
      </c>
      <c r="D53" s="167" t="s">
        <v>97</v>
      </c>
      <c r="E53" s="167" t="s">
        <v>98</v>
      </c>
      <c r="F53" s="167" t="s">
        <v>104</v>
      </c>
      <c r="G53" s="168">
        <v>1</v>
      </c>
      <c r="H53" s="167">
        <v>2039</v>
      </c>
      <c r="I53" s="167" t="s">
        <v>105</v>
      </c>
      <c r="J53" s="168">
        <v>0</v>
      </c>
      <c r="K53" s="168">
        <v>0</v>
      </c>
      <c r="L53" s="168">
        <v>0</v>
      </c>
      <c r="M53" s="168">
        <v>33659.980494113399</v>
      </c>
      <c r="N53" s="168">
        <v>0</v>
      </c>
      <c r="O53" s="170">
        <v>0</v>
      </c>
      <c r="P53" s="170">
        <v>0</v>
      </c>
      <c r="Q53" s="170">
        <v>0</v>
      </c>
      <c r="R53" s="170">
        <v>0</v>
      </c>
    </row>
    <row r="54" spans="2:18">
      <c r="B54" s="130">
        <f>SUM(J54:R54)</f>
        <v>38918.622840142401</v>
      </c>
      <c r="D54" s="167" t="s">
        <v>97</v>
      </c>
      <c r="E54" s="167" t="s">
        <v>98</v>
      </c>
      <c r="F54" s="167" t="s">
        <v>104</v>
      </c>
      <c r="G54" s="168">
        <v>1</v>
      </c>
      <c r="H54" s="167">
        <v>2040</v>
      </c>
      <c r="I54" s="167" t="s">
        <v>105</v>
      </c>
      <c r="J54" s="168">
        <v>0</v>
      </c>
      <c r="K54" s="168">
        <v>0</v>
      </c>
      <c r="L54" s="168">
        <v>0</v>
      </c>
      <c r="M54" s="168">
        <v>38918.622840142401</v>
      </c>
      <c r="N54" s="168">
        <v>0</v>
      </c>
      <c r="O54" s="170">
        <v>0</v>
      </c>
      <c r="P54" s="170">
        <v>0</v>
      </c>
      <c r="Q54" s="170">
        <v>0</v>
      </c>
      <c r="R54" s="170">
        <v>0</v>
      </c>
    </row>
    <row r="55" spans="2:18">
      <c r="B55" s="130">
        <f t="shared" si="1"/>
        <v>39789.805220541602</v>
      </c>
      <c r="D55" s="167" t="s">
        <v>97</v>
      </c>
      <c r="E55" s="167" t="s">
        <v>98</v>
      </c>
      <c r="F55" s="167" t="s">
        <v>104</v>
      </c>
      <c r="G55" s="168">
        <v>1</v>
      </c>
      <c r="H55" s="167">
        <v>2041</v>
      </c>
      <c r="I55" s="167" t="s">
        <v>105</v>
      </c>
      <c r="J55" s="168">
        <v>0</v>
      </c>
      <c r="K55" s="168">
        <v>0</v>
      </c>
      <c r="L55" s="168">
        <v>0</v>
      </c>
      <c r="M55" s="168">
        <v>39789.805220541602</v>
      </c>
      <c r="N55" s="168">
        <v>0</v>
      </c>
      <c r="O55" s="170">
        <v>0</v>
      </c>
      <c r="P55" s="170">
        <v>0</v>
      </c>
      <c r="Q55" s="170">
        <v>0</v>
      </c>
      <c r="R55" s="170">
        <v>0</v>
      </c>
    </row>
    <row r="56" spans="2:18">
      <c r="B56" s="130">
        <f t="shared" si="1"/>
        <v>34181.608162963799</v>
      </c>
      <c r="D56" s="167" t="s">
        <v>97</v>
      </c>
      <c r="E56" s="167" t="s">
        <v>98</v>
      </c>
      <c r="F56" s="167" t="s">
        <v>104</v>
      </c>
      <c r="G56" s="168">
        <v>1</v>
      </c>
      <c r="H56" s="167">
        <v>2042</v>
      </c>
      <c r="I56" s="167" t="s">
        <v>105</v>
      </c>
      <c r="J56" s="168">
        <v>0</v>
      </c>
      <c r="K56" s="168">
        <v>0</v>
      </c>
      <c r="L56" s="168">
        <v>0</v>
      </c>
      <c r="M56" s="168">
        <v>34181.608162963799</v>
      </c>
      <c r="N56" s="168">
        <v>0</v>
      </c>
      <c r="O56" s="170">
        <v>0</v>
      </c>
      <c r="P56" s="170">
        <v>0</v>
      </c>
      <c r="Q56" s="170">
        <v>0</v>
      </c>
      <c r="R56" s="170">
        <v>0</v>
      </c>
    </row>
    <row r="57" spans="2:18">
      <c r="B57" s="130">
        <f t="shared" si="1"/>
        <v>29718.788998826501</v>
      </c>
      <c r="D57" s="167" t="s">
        <v>97</v>
      </c>
      <c r="E57" s="167" t="s">
        <v>98</v>
      </c>
      <c r="F57" s="167" t="s">
        <v>104</v>
      </c>
      <c r="G57" s="168">
        <v>1</v>
      </c>
      <c r="H57" s="167">
        <v>2043</v>
      </c>
      <c r="I57" s="167" t="s">
        <v>105</v>
      </c>
      <c r="J57" s="168">
        <v>0</v>
      </c>
      <c r="K57" s="168">
        <v>0</v>
      </c>
      <c r="L57" s="168">
        <v>0</v>
      </c>
      <c r="M57" s="168">
        <v>29718.788998826501</v>
      </c>
      <c r="N57" s="168">
        <v>0</v>
      </c>
      <c r="O57" s="170">
        <v>0</v>
      </c>
      <c r="P57" s="170">
        <v>0</v>
      </c>
      <c r="Q57" s="170">
        <v>0</v>
      </c>
      <c r="R57" s="170">
        <v>0</v>
      </c>
    </row>
    <row r="58" spans="2:18">
      <c r="B58" s="130">
        <f t="shared" si="1"/>
        <v>28208.4559577125</v>
      </c>
      <c r="D58" s="167" t="s">
        <v>97</v>
      </c>
      <c r="E58" s="167" t="s">
        <v>98</v>
      </c>
      <c r="F58" s="167" t="s">
        <v>104</v>
      </c>
      <c r="G58" s="168">
        <v>1</v>
      </c>
      <c r="H58" s="167">
        <v>2044</v>
      </c>
      <c r="I58" s="167" t="s">
        <v>105</v>
      </c>
      <c r="J58" s="168">
        <v>0</v>
      </c>
      <c r="K58" s="168">
        <v>0</v>
      </c>
      <c r="L58" s="168">
        <v>0</v>
      </c>
      <c r="M58" s="168">
        <v>28208.4559577125</v>
      </c>
      <c r="N58" s="168">
        <v>0</v>
      </c>
      <c r="O58" s="170">
        <v>0</v>
      </c>
      <c r="P58" s="170">
        <v>0</v>
      </c>
      <c r="Q58" s="170">
        <v>0</v>
      </c>
      <c r="R58" s="170">
        <v>0</v>
      </c>
    </row>
    <row r="59" spans="2:18">
      <c r="B59" s="130">
        <f t="shared" si="1"/>
        <v>21290.666847624299</v>
      </c>
      <c r="D59" s="167" t="s">
        <v>97</v>
      </c>
      <c r="E59" s="167" t="s">
        <v>98</v>
      </c>
      <c r="F59" s="167" t="s">
        <v>104</v>
      </c>
      <c r="G59" s="168">
        <v>1</v>
      </c>
      <c r="H59" s="167">
        <v>2045</v>
      </c>
      <c r="I59" s="167" t="s">
        <v>105</v>
      </c>
      <c r="J59" s="168">
        <v>0</v>
      </c>
      <c r="K59" s="168">
        <v>0</v>
      </c>
      <c r="L59" s="168">
        <v>0</v>
      </c>
      <c r="M59" s="168">
        <v>21290.666847624299</v>
      </c>
      <c r="N59" s="168">
        <v>0</v>
      </c>
      <c r="O59" s="170">
        <v>0</v>
      </c>
      <c r="P59" s="170">
        <v>0</v>
      </c>
      <c r="Q59" s="170">
        <v>0</v>
      </c>
      <c r="R59" s="170">
        <v>0</v>
      </c>
    </row>
    <row r="60" spans="2:18">
      <c r="B60" s="130">
        <f t="shared" si="1"/>
        <v>21025.401458971999</v>
      </c>
      <c r="D60" s="167" t="s">
        <v>97</v>
      </c>
      <c r="E60" s="167" t="s">
        <v>98</v>
      </c>
      <c r="F60" s="167" t="s">
        <v>104</v>
      </c>
      <c r="G60" s="168">
        <v>1</v>
      </c>
      <c r="H60" s="167">
        <v>2046</v>
      </c>
      <c r="I60" s="167" t="s">
        <v>105</v>
      </c>
      <c r="J60" s="168">
        <v>0</v>
      </c>
      <c r="K60" s="168">
        <v>0</v>
      </c>
      <c r="L60" s="168">
        <v>0</v>
      </c>
      <c r="M60" s="168">
        <v>21025.401458971999</v>
      </c>
      <c r="N60" s="168">
        <v>0</v>
      </c>
      <c r="O60" s="170">
        <v>0</v>
      </c>
      <c r="P60" s="170">
        <v>0</v>
      </c>
      <c r="Q60" s="170">
        <v>0</v>
      </c>
      <c r="R60" s="170">
        <v>0</v>
      </c>
    </row>
    <row r="61" spans="2:18">
      <c r="B61" s="130">
        <f t="shared" si="1"/>
        <v>20867.728528305801</v>
      </c>
      <c r="D61" s="167" t="s">
        <v>97</v>
      </c>
      <c r="E61" s="167" t="s">
        <v>98</v>
      </c>
      <c r="F61" s="167" t="s">
        <v>104</v>
      </c>
      <c r="G61" s="168">
        <v>1</v>
      </c>
      <c r="H61" s="167">
        <v>2047</v>
      </c>
      <c r="I61" s="167" t="s">
        <v>105</v>
      </c>
      <c r="J61" s="168">
        <v>0</v>
      </c>
      <c r="K61" s="168">
        <v>0</v>
      </c>
      <c r="L61" s="168">
        <v>0</v>
      </c>
      <c r="M61" s="168">
        <v>20867.728528305801</v>
      </c>
      <c r="N61" s="168">
        <v>0</v>
      </c>
      <c r="O61" s="170">
        <v>0</v>
      </c>
      <c r="P61" s="170">
        <v>0</v>
      </c>
      <c r="Q61" s="170">
        <v>0</v>
      </c>
      <c r="R61" s="170">
        <v>0</v>
      </c>
    </row>
    <row r="62" spans="2:18">
      <c r="B62" s="130">
        <f t="shared" si="1"/>
        <v>17267.740752837399</v>
      </c>
      <c r="D62" s="167" t="s">
        <v>97</v>
      </c>
      <c r="E62" s="167" t="s">
        <v>98</v>
      </c>
      <c r="F62" s="167" t="s">
        <v>104</v>
      </c>
      <c r="G62" s="168">
        <v>1</v>
      </c>
      <c r="H62" s="167">
        <v>2048</v>
      </c>
      <c r="I62" s="167" t="s">
        <v>105</v>
      </c>
      <c r="J62" s="168">
        <v>0</v>
      </c>
      <c r="K62" s="168">
        <v>0</v>
      </c>
      <c r="L62" s="168">
        <v>0</v>
      </c>
      <c r="M62" s="168">
        <v>17267.740752837399</v>
      </c>
      <c r="N62" s="168">
        <v>0</v>
      </c>
      <c r="O62" s="170">
        <v>0</v>
      </c>
      <c r="P62" s="170">
        <v>0</v>
      </c>
      <c r="Q62" s="170">
        <v>0</v>
      </c>
      <c r="R62" s="170">
        <v>0</v>
      </c>
    </row>
    <row r="63" spans="2:18">
      <c r="B63" s="130">
        <f t="shared" si="1"/>
        <v>14784.7879798597</v>
      </c>
      <c r="D63" s="167" t="s">
        <v>97</v>
      </c>
      <c r="E63" s="167" t="s">
        <v>98</v>
      </c>
      <c r="F63" s="167" t="s">
        <v>104</v>
      </c>
      <c r="G63" s="168">
        <v>1</v>
      </c>
      <c r="H63" s="167">
        <v>2049</v>
      </c>
      <c r="I63" s="167" t="s">
        <v>105</v>
      </c>
      <c r="J63" s="168">
        <v>0</v>
      </c>
      <c r="K63" s="168">
        <v>0</v>
      </c>
      <c r="L63" s="168">
        <v>0</v>
      </c>
      <c r="M63" s="168">
        <v>14784.7879798597</v>
      </c>
      <c r="N63" s="168">
        <v>0</v>
      </c>
      <c r="O63" s="170">
        <v>0</v>
      </c>
      <c r="P63" s="170">
        <v>0</v>
      </c>
      <c r="Q63" s="170">
        <v>0</v>
      </c>
      <c r="R63" s="170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146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0" bestFit="1" customWidth="1"/>
    <col min="12" max="12" width="13.25" style="180" bestFit="1" customWidth="1"/>
  </cols>
  <sheetData>
    <row r="1" spans="1:17">
      <c r="A1" s="169" t="s">
        <v>0</v>
      </c>
      <c r="B1" s="169" t="s">
        <v>1</v>
      </c>
      <c r="C1" s="169" t="s">
        <v>2</v>
      </c>
      <c r="D1" s="169" t="s">
        <v>3</v>
      </c>
      <c r="E1" s="169" t="s">
        <v>4</v>
      </c>
      <c r="F1" s="169" t="s">
        <v>5</v>
      </c>
      <c r="G1" s="235"/>
      <c r="H1" s="235"/>
      <c r="I1" s="235"/>
      <c r="J1" s="235"/>
      <c r="K1" s="235"/>
      <c r="L1" s="159" t="s">
        <v>10</v>
      </c>
    </row>
    <row r="2" spans="1:17">
      <c r="A2" s="169" t="s">
        <v>99</v>
      </c>
      <c r="B2" s="169" t="s">
        <v>25</v>
      </c>
      <c r="C2" s="169" t="s">
        <v>6</v>
      </c>
      <c r="D2" s="170">
        <v>1</v>
      </c>
      <c r="E2" s="169">
        <v>2020</v>
      </c>
      <c r="F2" s="169" t="s">
        <v>7</v>
      </c>
      <c r="G2" s="220"/>
      <c r="H2" s="220"/>
      <c r="I2" s="220"/>
      <c r="J2" s="220"/>
      <c r="K2" s="220"/>
      <c r="L2" s="183">
        <v>4568.9021870030847</v>
      </c>
      <c r="N2" s="147"/>
      <c r="O2" s="147"/>
      <c r="P2" s="149"/>
      <c r="Q2" s="151"/>
    </row>
    <row r="3" spans="1:17">
      <c r="A3" s="169" t="s">
        <v>99</v>
      </c>
      <c r="B3" s="169" t="s">
        <v>25</v>
      </c>
      <c r="C3" s="169" t="s">
        <v>6</v>
      </c>
      <c r="D3" s="170">
        <v>1</v>
      </c>
      <c r="E3" s="169">
        <v>2021</v>
      </c>
      <c r="F3" s="169" t="s">
        <v>7</v>
      </c>
      <c r="G3" s="220"/>
      <c r="H3" s="220"/>
      <c r="I3" s="220"/>
      <c r="J3" s="220"/>
      <c r="K3" s="220"/>
      <c r="L3" s="183">
        <v>4373.019277517813</v>
      </c>
      <c r="N3" s="147"/>
      <c r="O3" s="147"/>
      <c r="P3" s="149"/>
      <c r="Q3" s="151"/>
    </row>
    <row r="4" spans="1:17">
      <c r="A4" s="169" t="s">
        <v>99</v>
      </c>
      <c r="B4" s="169" t="s">
        <v>25</v>
      </c>
      <c r="C4" s="169" t="s">
        <v>6</v>
      </c>
      <c r="D4" s="170">
        <v>1</v>
      </c>
      <c r="E4" s="169">
        <v>2022</v>
      </c>
      <c r="F4" s="169" t="s">
        <v>7</v>
      </c>
      <c r="G4" s="220"/>
      <c r="H4" s="220"/>
      <c r="I4" s="220"/>
      <c r="J4" s="220"/>
      <c r="K4" s="220"/>
      <c r="L4" s="183">
        <v>5793.6416903456739</v>
      </c>
      <c r="N4" s="147"/>
      <c r="O4" s="147"/>
      <c r="P4" s="149"/>
      <c r="Q4" s="151"/>
    </row>
    <row r="5" spans="1:17">
      <c r="A5" s="169" t="s">
        <v>99</v>
      </c>
      <c r="B5" s="169" t="s">
        <v>25</v>
      </c>
      <c r="C5" s="169" t="s">
        <v>6</v>
      </c>
      <c r="D5" s="170">
        <v>1</v>
      </c>
      <c r="E5" s="169">
        <v>2023</v>
      </c>
      <c r="F5" s="169" t="s">
        <v>7</v>
      </c>
      <c r="G5" s="220"/>
      <c r="H5" s="220"/>
      <c r="I5" s="220"/>
      <c r="J5" s="220"/>
      <c r="K5" s="220"/>
      <c r="L5" s="183">
        <v>4890.2874999935002</v>
      </c>
      <c r="N5" s="147"/>
      <c r="O5" s="147"/>
      <c r="P5" s="149"/>
      <c r="Q5" s="151"/>
    </row>
    <row r="6" spans="1:17">
      <c r="A6" s="169" t="s">
        <v>99</v>
      </c>
      <c r="B6" s="169" t="s">
        <v>25</v>
      </c>
      <c r="C6" s="169" t="s">
        <v>6</v>
      </c>
      <c r="D6" s="170">
        <v>1</v>
      </c>
      <c r="E6" s="169">
        <v>2024</v>
      </c>
      <c r="F6" s="169" t="s">
        <v>7</v>
      </c>
      <c r="G6" s="220"/>
      <c r="H6" s="220"/>
      <c r="I6" s="220"/>
      <c r="J6" s="220"/>
      <c r="K6" s="220"/>
      <c r="L6" s="183">
        <v>4548.0459574709957</v>
      </c>
      <c r="N6" s="147"/>
      <c r="O6" s="147"/>
      <c r="P6" s="149"/>
      <c r="Q6" s="151"/>
    </row>
    <row r="7" spans="1:17">
      <c r="A7" s="169" t="s">
        <v>99</v>
      </c>
      <c r="B7" s="169" t="s">
        <v>25</v>
      </c>
      <c r="C7" s="169" t="s">
        <v>6</v>
      </c>
      <c r="D7" s="170">
        <v>1</v>
      </c>
      <c r="E7" s="169">
        <v>2025</v>
      </c>
      <c r="F7" s="169" t="s">
        <v>7</v>
      </c>
      <c r="G7" s="220"/>
      <c r="H7" s="220"/>
      <c r="I7" s="220"/>
      <c r="J7" s="220"/>
      <c r="K7" s="220"/>
      <c r="L7" s="183">
        <v>4455.7560000000003</v>
      </c>
      <c r="N7" s="147"/>
      <c r="O7" s="147"/>
      <c r="P7" s="149"/>
      <c r="Q7" s="151"/>
    </row>
    <row r="8" spans="1:17">
      <c r="A8" s="169" t="s">
        <v>99</v>
      </c>
      <c r="B8" s="169" t="s">
        <v>25</v>
      </c>
      <c r="C8" s="169" t="s">
        <v>6</v>
      </c>
      <c r="D8" s="170">
        <v>1</v>
      </c>
      <c r="E8" s="169">
        <v>2026</v>
      </c>
      <c r="F8" s="169" t="s">
        <v>7</v>
      </c>
      <c r="G8" s="220"/>
      <c r="H8" s="220"/>
      <c r="I8" s="220"/>
      <c r="J8" s="220"/>
      <c r="K8" s="220"/>
      <c r="L8" s="183">
        <v>4543.33</v>
      </c>
      <c r="N8" s="147"/>
      <c r="O8" s="147"/>
      <c r="P8" s="149"/>
      <c r="Q8" s="151"/>
    </row>
    <row r="9" spans="1:17">
      <c r="A9" s="169" t="s">
        <v>99</v>
      </c>
      <c r="B9" s="169" t="s">
        <v>25</v>
      </c>
      <c r="C9" s="169" t="s">
        <v>6</v>
      </c>
      <c r="D9" s="170">
        <v>1</v>
      </c>
      <c r="E9" s="169">
        <v>2027</v>
      </c>
      <c r="F9" s="169" t="s">
        <v>7</v>
      </c>
      <c r="G9" s="220"/>
      <c r="H9" s="220"/>
      <c r="I9" s="220"/>
      <c r="J9" s="220"/>
      <c r="K9" s="220"/>
      <c r="L9" s="183">
        <v>4374.8458400341297</v>
      </c>
      <c r="N9" s="147"/>
      <c r="O9" s="147"/>
      <c r="P9" s="152"/>
      <c r="Q9" s="152"/>
    </row>
    <row r="10" spans="1:17">
      <c r="A10" s="169" t="s">
        <v>99</v>
      </c>
      <c r="B10" s="169" t="s">
        <v>25</v>
      </c>
      <c r="C10" s="169" t="s">
        <v>6</v>
      </c>
      <c r="D10" s="170">
        <v>1</v>
      </c>
      <c r="E10" s="169">
        <v>2028</v>
      </c>
      <c r="F10" s="169" t="s">
        <v>7</v>
      </c>
      <c r="G10" s="220"/>
      <c r="H10" s="220"/>
      <c r="I10" s="220"/>
      <c r="J10" s="220"/>
      <c r="K10" s="220"/>
      <c r="L10" s="183">
        <v>2735.9202856419697</v>
      </c>
      <c r="N10" s="147"/>
      <c r="O10" s="147"/>
      <c r="P10" s="152"/>
      <c r="Q10" s="152"/>
    </row>
    <row r="11" spans="1:17">
      <c r="A11" s="169" t="s">
        <v>99</v>
      </c>
      <c r="B11" s="169" t="s">
        <v>25</v>
      </c>
      <c r="C11" s="169" t="s">
        <v>6</v>
      </c>
      <c r="D11" s="170">
        <v>1</v>
      </c>
      <c r="E11" s="169">
        <v>2029</v>
      </c>
      <c r="F11" s="169" t="s">
        <v>7</v>
      </c>
      <c r="G11" s="220"/>
      <c r="H11" s="220"/>
      <c r="I11" s="220"/>
      <c r="J11" s="220"/>
      <c r="K11" s="220"/>
      <c r="L11" s="183">
        <v>2670.8096666706097</v>
      </c>
      <c r="N11" s="147"/>
      <c r="O11" s="147"/>
      <c r="P11" s="152"/>
      <c r="Q11" s="152"/>
    </row>
    <row r="12" spans="1:17">
      <c r="A12" s="169" t="s">
        <v>99</v>
      </c>
      <c r="B12" s="169" t="s">
        <v>25</v>
      </c>
      <c r="C12" s="169" t="s">
        <v>6</v>
      </c>
      <c r="D12" s="170">
        <v>1</v>
      </c>
      <c r="E12" s="169">
        <v>2030</v>
      </c>
      <c r="F12" s="169" t="s">
        <v>7</v>
      </c>
      <c r="G12" s="220"/>
      <c r="H12" s="220"/>
      <c r="I12" s="220"/>
      <c r="J12" s="220"/>
      <c r="K12" s="220"/>
      <c r="L12" s="183">
        <v>2215.0604583339796</v>
      </c>
      <c r="N12" s="147"/>
      <c r="O12" s="147"/>
      <c r="P12" s="152"/>
      <c r="Q12" s="152"/>
    </row>
    <row r="13" spans="1:17">
      <c r="A13" s="169" t="s">
        <v>99</v>
      </c>
      <c r="B13" s="169" t="s">
        <v>25</v>
      </c>
      <c r="C13" s="169" t="s">
        <v>6</v>
      </c>
      <c r="D13" s="170">
        <v>1</v>
      </c>
      <c r="E13" s="169">
        <v>2031</v>
      </c>
      <c r="F13" s="169" t="s">
        <v>7</v>
      </c>
      <c r="G13" s="220"/>
      <c r="H13" s="220"/>
      <c r="I13" s="220"/>
      <c r="J13" s="220"/>
      <c r="K13" s="220"/>
      <c r="L13" s="183">
        <v>2306.2389999699149</v>
      </c>
      <c r="N13" s="147"/>
      <c r="O13" s="147"/>
      <c r="P13" s="152"/>
      <c r="Q13" s="152"/>
    </row>
    <row r="14" spans="1:17">
      <c r="A14" s="169" t="s">
        <v>99</v>
      </c>
      <c r="B14" s="169" t="s">
        <v>25</v>
      </c>
      <c r="C14" s="169" t="s">
        <v>6</v>
      </c>
      <c r="D14" s="170">
        <v>1</v>
      </c>
      <c r="E14" s="169">
        <v>2032</v>
      </c>
      <c r="F14" s="169" t="s">
        <v>7</v>
      </c>
      <c r="G14" s="220"/>
      <c r="H14" s="220"/>
      <c r="I14" s="220"/>
      <c r="J14" s="220"/>
      <c r="K14" s="220"/>
      <c r="L14" s="183">
        <v>2434.3202140900003</v>
      </c>
      <c r="N14" s="147"/>
      <c r="O14" s="147"/>
      <c r="P14" s="152"/>
      <c r="Q14" s="152"/>
    </row>
    <row r="15" spans="1:17">
      <c r="A15" s="169" t="s">
        <v>99</v>
      </c>
      <c r="B15" s="169" t="s">
        <v>25</v>
      </c>
      <c r="C15" s="169" t="s">
        <v>6</v>
      </c>
      <c r="D15" s="170">
        <v>1</v>
      </c>
      <c r="E15" s="169">
        <v>2033</v>
      </c>
      <c r="F15" s="169" t="s">
        <v>7</v>
      </c>
      <c r="G15" s="220"/>
      <c r="H15" s="220"/>
      <c r="I15" s="220"/>
      <c r="J15" s="220"/>
      <c r="K15" s="220"/>
      <c r="L15" s="183">
        <v>2161.7584999870001</v>
      </c>
      <c r="N15" s="147"/>
      <c r="O15" s="147"/>
      <c r="P15" s="152"/>
      <c r="Q15" s="152"/>
    </row>
    <row r="16" spans="1:17">
      <c r="A16" s="169" t="s">
        <v>99</v>
      </c>
      <c r="B16" s="169" t="s">
        <v>25</v>
      </c>
      <c r="C16" s="169" t="s">
        <v>6</v>
      </c>
      <c r="D16" s="170">
        <v>1</v>
      </c>
      <c r="E16" s="169">
        <v>2034</v>
      </c>
      <c r="F16" s="169" t="s">
        <v>7</v>
      </c>
      <c r="G16" s="220"/>
      <c r="H16" s="220"/>
      <c r="I16" s="220"/>
      <c r="J16" s="220"/>
      <c r="K16" s="220"/>
      <c r="L16" s="183">
        <v>2387.6548181623302</v>
      </c>
      <c r="N16" s="147"/>
      <c r="O16" s="147"/>
      <c r="P16" s="152"/>
      <c r="Q16" s="152"/>
    </row>
    <row r="17" spans="1:17">
      <c r="A17" s="169" t="s">
        <v>99</v>
      </c>
      <c r="B17" s="169" t="s">
        <v>25</v>
      </c>
      <c r="C17" s="169" t="s">
        <v>6</v>
      </c>
      <c r="D17" s="170">
        <v>1</v>
      </c>
      <c r="E17" s="169">
        <v>2035</v>
      </c>
      <c r="F17" s="169" t="s">
        <v>7</v>
      </c>
      <c r="G17" s="220"/>
      <c r="H17" s="220"/>
      <c r="I17" s="220"/>
      <c r="J17" s="220"/>
      <c r="K17" s="220"/>
      <c r="L17" s="183">
        <v>2725.25961032742</v>
      </c>
      <c r="N17" s="147"/>
      <c r="O17" s="147"/>
      <c r="P17" s="152"/>
      <c r="Q17" s="152"/>
    </row>
    <row r="18" spans="1:17">
      <c r="A18" s="169" t="s">
        <v>99</v>
      </c>
      <c r="B18" s="169" t="s">
        <v>25</v>
      </c>
      <c r="C18" s="169" t="s">
        <v>6</v>
      </c>
      <c r="D18" s="170">
        <v>1</v>
      </c>
      <c r="E18" s="169">
        <v>2036</v>
      </c>
      <c r="F18" s="169" t="s">
        <v>7</v>
      </c>
      <c r="G18" s="220"/>
      <c r="H18" s="220"/>
      <c r="I18" s="220"/>
      <c r="J18" s="220"/>
      <c r="K18" s="220"/>
      <c r="L18" s="183">
        <v>2191.1172499734998</v>
      </c>
      <c r="N18" s="147"/>
      <c r="O18" s="147"/>
      <c r="P18" s="152"/>
      <c r="Q18" s="152"/>
    </row>
    <row r="19" spans="1:17">
      <c r="A19" s="169" t="s">
        <v>99</v>
      </c>
      <c r="B19" s="169" t="s">
        <v>25</v>
      </c>
      <c r="C19" s="169" t="s">
        <v>6</v>
      </c>
      <c r="D19" s="170">
        <v>1</v>
      </c>
      <c r="E19" s="169">
        <v>2037</v>
      </c>
      <c r="F19" s="169" t="s">
        <v>7</v>
      </c>
      <c r="G19" s="220"/>
      <c r="H19" s="220"/>
      <c r="I19" s="220"/>
      <c r="J19" s="220"/>
      <c r="K19" s="220"/>
      <c r="L19" s="183">
        <v>2080.5529999702499</v>
      </c>
      <c r="N19" s="147"/>
      <c r="O19" s="147"/>
      <c r="P19" s="152"/>
      <c r="Q19" s="152"/>
    </row>
    <row r="20" spans="1:17">
      <c r="A20" s="169" t="s">
        <v>99</v>
      </c>
      <c r="B20" s="169" t="s">
        <v>25</v>
      </c>
      <c r="C20" s="169" t="s">
        <v>6</v>
      </c>
      <c r="D20" s="170">
        <v>1</v>
      </c>
      <c r="E20" s="169">
        <v>2038</v>
      </c>
      <c r="F20" s="169" t="s">
        <v>7</v>
      </c>
      <c r="G20" s="220"/>
      <c r="H20" s="220"/>
      <c r="I20" s="220"/>
      <c r="J20" s="220"/>
      <c r="K20" s="220"/>
      <c r="L20" s="183">
        <v>2328.9207461188748</v>
      </c>
      <c r="N20" s="147"/>
      <c r="O20" s="147"/>
      <c r="P20" s="152"/>
      <c r="Q20" s="152"/>
    </row>
    <row r="21" spans="1:17">
      <c r="A21" s="169" t="s">
        <v>99</v>
      </c>
      <c r="B21" s="169" t="s">
        <v>25</v>
      </c>
      <c r="C21" s="169" t="s">
        <v>6</v>
      </c>
      <c r="D21" s="170">
        <v>1</v>
      </c>
      <c r="E21" s="169">
        <v>2039</v>
      </c>
      <c r="F21" s="169" t="s">
        <v>7</v>
      </c>
      <c r="G21" s="220"/>
      <c r="H21" s="220"/>
      <c r="I21" s="220"/>
      <c r="J21" s="220"/>
      <c r="K21" s="220"/>
      <c r="L21" s="183">
        <v>2004.0634999537999</v>
      </c>
      <c r="N21" s="147"/>
      <c r="O21" s="147"/>
      <c r="P21" s="152"/>
      <c r="Q21" s="152"/>
    </row>
    <row r="22" spans="1:17">
      <c r="A22" s="169" t="s">
        <v>99</v>
      </c>
      <c r="B22" s="169" t="s">
        <v>25</v>
      </c>
      <c r="C22" s="169" t="s">
        <v>6</v>
      </c>
      <c r="D22" s="170">
        <v>1</v>
      </c>
      <c r="E22" s="169">
        <v>2040</v>
      </c>
      <c r="F22" s="169" t="s">
        <v>7</v>
      </c>
      <c r="G22" s="220"/>
      <c r="H22" s="220"/>
      <c r="I22" s="220"/>
      <c r="J22" s="220"/>
      <c r="K22" s="220"/>
      <c r="L22" s="183">
        <v>2212.857524837505</v>
      </c>
      <c r="N22" s="30"/>
      <c r="O22" s="121"/>
      <c r="P22" s="148"/>
      <c r="Q22" s="150"/>
    </row>
    <row r="23" spans="1:17">
      <c r="A23" s="169" t="s">
        <v>99</v>
      </c>
      <c r="B23" s="169" t="s">
        <v>25</v>
      </c>
      <c r="C23" s="169" t="s">
        <v>6</v>
      </c>
      <c r="D23" s="170">
        <v>1</v>
      </c>
      <c r="E23" s="169">
        <v>2041</v>
      </c>
      <c r="F23" s="169" t="s">
        <v>7</v>
      </c>
      <c r="G23" s="220"/>
      <c r="H23" s="220"/>
      <c r="I23" s="220"/>
      <c r="J23" s="220"/>
      <c r="K23" s="220"/>
      <c r="L23" s="183">
        <v>2520.8960593708298</v>
      </c>
      <c r="N23" s="30"/>
      <c r="O23" s="121"/>
      <c r="P23" s="148"/>
      <c r="Q23" s="150"/>
    </row>
    <row r="24" spans="1:17">
      <c r="A24" s="169" t="s">
        <v>99</v>
      </c>
      <c r="B24" s="169" t="s">
        <v>25</v>
      </c>
      <c r="C24" s="169" t="s">
        <v>6</v>
      </c>
      <c r="D24" s="170">
        <v>1</v>
      </c>
      <c r="E24" s="169">
        <v>2042</v>
      </c>
      <c r="F24" s="169" t="s">
        <v>7</v>
      </c>
      <c r="G24" s="220"/>
      <c r="H24" s="220"/>
      <c r="I24" s="220"/>
      <c r="J24" s="220"/>
      <c r="K24" s="220"/>
      <c r="L24" s="183">
        <v>2278.46055028203</v>
      </c>
      <c r="N24" s="30"/>
      <c r="O24" s="121"/>
      <c r="P24" s="148"/>
      <c r="Q24" s="150"/>
    </row>
    <row r="25" spans="1:17">
      <c r="A25" s="169" t="s">
        <v>99</v>
      </c>
      <c r="B25" s="169" t="s">
        <v>25</v>
      </c>
      <c r="C25" s="169" t="s">
        <v>6</v>
      </c>
      <c r="D25" s="170">
        <v>1</v>
      </c>
      <c r="E25" s="169">
        <v>2043</v>
      </c>
      <c r="F25" s="169" t="s">
        <v>7</v>
      </c>
      <c r="G25" s="220"/>
      <c r="H25" s="220"/>
      <c r="I25" s="220"/>
      <c r="J25" s="220"/>
      <c r="K25" s="220"/>
      <c r="L25" s="183">
        <v>2229.2624999637501</v>
      </c>
      <c r="N25" s="30"/>
      <c r="O25" s="121"/>
      <c r="P25" s="148"/>
      <c r="Q25" s="150"/>
    </row>
    <row r="26" spans="1:17">
      <c r="A26" s="169" t="s">
        <v>99</v>
      </c>
      <c r="B26" s="169" t="s">
        <v>25</v>
      </c>
      <c r="C26" s="169" t="s">
        <v>6</v>
      </c>
      <c r="D26" s="170">
        <v>1</v>
      </c>
      <c r="E26" s="169">
        <v>2044</v>
      </c>
      <c r="F26" s="169" t="s">
        <v>7</v>
      </c>
      <c r="G26" s="220"/>
      <c r="H26" s="220"/>
      <c r="I26" s="220"/>
      <c r="J26" s="220"/>
      <c r="K26" s="220"/>
      <c r="L26" s="183">
        <v>2321.9898441229952</v>
      </c>
      <c r="N26" s="30"/>
      <c r="O26" s="121"/>
      <c r="P26" s="148"/>
      <c r="Q26" s="150"/>
    </row>
    <row r="27" spans="1:17">
      <c r="A27" s="169" t="s">
        <v>99</v>
      </c>
      <c r="B27" s="169" t="s">
        <v>25</v>
      </c>
      <c r="C27" s="169" t="s">
        <v>6</v>
      </c>
      <c r="D27" s="170">
        <v>1</v>
      </c>
      <c r="E27" s="169">
        <v>2045</v>
      </c>
      <c r="F27" s="169" t="s">
        <v>7</v>
      </c>
      <c r="G27" s="220"/>
      <c r="H27" s="220"/>
      <c r="I27" s="220"/>
      <c r="J27" s="220"/>
      <c r="K27" s="220"/>
      <c r="L27" s="183">
        <v>2220.2080324080353</v>
      </c>
      <c r="N27" s="30"/>
      <c r="O27" s="121"/>
      <c r="P27" s="148"/>
      <c r="Q27" s="150"/>
    </row>
    <row r="28" spans="1:17">
      <c r="A28" s="169" t="s">
        <v>99</v>
      </c>
      <c r="B28" s="169" t="s">
        <v>25</v>
      </c>
      <c r="C28" s="169" t="s">
        <v>6</v>
      </c>
      <c r="D28" s="170">
        <v>1</v>
      </c>
      <c r="E28" s="169">
        <v>2046</v>
      </c>
      <c r="F28" s="169" t="s">
        <v>7</v>
      </c>
      <c r="G28" s="220"/>
      <c r="H28" s="220"/>
      <c r="I28" s="220"/>
      <c r="J28" s="220"/>
      <c r="K28" s="220"/>
      <c r="L28" s="183">
        <v>2224.6420768933103</v>
      </c>
      <c r="N28" s="30"/>
      <c r="O28" s="121"/>
      <c r="P28" s="148"/>
      <c r="Q28" s="150"/>
    </row>
    <row r="29" spans="1:17">
      <c r="A29" s="169" t="s">
        <v>99</v>
      </c>
      <c r="B29" s="169" t="s">
        <v>25</v>
      </c>
      <c r="C29" s="169" t="s">
        <v>6</v>
      </c>
      <c r="D29" s="170">
        <v>1</v>
      </c>
      <c r="E29" s="169">
        <v>2047</v>
      </c>
      <c r="F29" s="169" t="s">
        <v>7</v>
      </c>
      <c r="G29" s="220"/>
      <c r="H29" s="220"/>
      <c r="I29" s="220"/>
      <c r="J29" s="220"/>
      <c r="K29" s="220"/>
      <c r="L29" s="183">
        <v>2344.249940602615</v>
      </c>
      <c r="N29" s="145"/>
      <c r="O29" s="145"/>
      <c r="P29" s="145"/>
      <c r="Q29" s="145"/>
    </row>
    <row r="30" spans="1:17">
      <c r="A30" s="169" t="s">
        <v>99</v>
      </c>
      <c r="B30" s="169" t="s">
        <v>25</v>
      </c>
      <c r="C30" s="169" t="s">
        <v>6</v>
      </c>
      <c r="D30" s="170">
        <v>1</v>
      </c>
      <c r="E30" s="169">
        <v>2048</v>
      </c>
      <c r="F30" s="169" t="s">
        <v>7</v>
      </c>
      <c r="G30" s="220"/>
      <c r="H30" s="220"/>
      <c r="I30" s="220"/>
      <c r="J30" s="220"/>
      <c r="K30" s="220"/>
      <c r="L30" s="183">
        <v>2040.3719999602699</v>
      </c>
    </row>
    <row r="31" spans="1:17">
      <c r="A31" s="169" t="s">
        <v>99</v>
      </c>
      <c r="B31" s="169" t="s">
        <v>25</v>
      </c>
      <c r="C31" s="169" t="s">
        <v>6</v>
      </c>
      <c r="D31" s="170">
        <v>1</v>
      </c>
      <c r="E31" s="169">
        <v>2049</v>
      </c>
      <c r="F31" s="169" t="s">
        <v>7</v>
      </c>
      <c r="G31" s="220"/>
      <c r="H31" s="220"/>
      <c r="I31" s="220"/>
      <c r="J31" s="220"/>
      <c r="K31" s="220"/>
      <c r="L31" s="183">
        <v>1896.2534230434401</v>
      </c>
    </row>
    <row r="32" spans="1:17">
      <c r="A32" s="169" t="s">
        <v>99</v>
      </c>
      <c r="B32" s="169" t="s">
        <v>25</v>
      </c>
      <c r="C32" s="169" t="s">
        <v>12</v>
      </c>
      <c r="D32" s="170">
        <v>1</v>
      </c>
      <c r="E32" s="169">
        <v>2020</v>
      </c>
      <c r="F32" s="182" t="s">
        <v>9</v>
      </c>
      <c r="G32" s="220"/>
      <c r="H32" s="220"/>
      <c r="I32" s="220"/>
      <c r="J32" s="220"/>
      <c r="K32" s="220"/>
      <c r="L32" s="175">
        <v>109336.2799358879</v>
      </c>
    </row>
    <row r="33" spans="1:12">
      <c r="A33" s="169" t="s">
        <v>99</v>
      </c>
      <c r="B33" s="169" t="s">
        <v>25</v>
      </c>
      <c r="C33" s="169" t="s">
        <v>12</v>
      </c>
      <c r="D33" s="170">
        <v>1</v>
      </c>
      <c r="E33" s="169">
        <v>2021</v>
      </c>
      <c r="F33" s="182" t="s">
        <v>9</v>
      </c>
      <c r="G33" s="220"/>
      <c r="H33" s="220"/>
      <c r="I33" s="220"/>
      <c r="J33" s="220"/>
      <c r="K33" s="220"/>
      <c r="L33" s="175">
        <v>106391.08047331916</v>
      </c>
    </row>
    <row r="34" spans="1:12">
      <c r="A34" s="169" t="s">
        <v>99</v>
      </c>
      <c r="B34" s="169" t="s">
        <v>25</v>
      </c>
      <c r="C34" s="169" t="s">
        <v>12</v>
      </c>
      <c r="D34" s="170">
        <v>1</v>
      </c>
      <c r="E34" s="169">
        <v>2022</v>
      </c>
      <c r="F34" s="182" t="s">
        <v>9</v>
      </c>
      <c r="G34" s="220"/>
      <c r="H34" s="220"/>
      <c r="I34" s="220"/>
      <c r="J34" s="220"/>
      <c r="K34" s="220"/>
      <c r="L34" s="175">
        <v>125017.29082229154</v>
      </c>
    </row>
    <row r="35" spans="1:12">
      <c r="A35" s="169" t="s">
        <v>99</v>
      </c>
      <c r="B35" s="169" t="s">
        <v>25</v>
      </c>
      <c r="C35" s="169" t="s">
        <v>12</v>
      </c>
      <c r="D35" s="170">
        <v>1</v>
      </c>
      <c r="E35" s="169">
        <v>2023</v>
      </c>
      <c r="F35" s="182" t="s">
        <v>9</v>
      </c>
      <c r="G35" s="220"/>
      <c r="H35" s="220"/>
      <c r="I35" s="220"/>
      <c r="J35" s="220"/>
      <c r="K35" s="220"/>
      <c r="L35" s="175">
        <v>99892.554107155345</v>
      </c>
    </row>
    <row r="36" spans="1:12">
      <c r="A36" s="169" t="s">
        <v>99</v>
      </c>
      <c r="B36" s="169" t="s">
        <v>25</v>
      </c>
      <c r="C36" s="169" t="s">
        <v>12</v>
      </c>
      <c r="D36" s="170">
        <v>1</v>
      </c>
      <c r="E36" s="169">
        <v>2024</v>
      </c>
      <c r="F36" s="182" t="s">
        <v>9</v>
      </c>
      <c r="G36" s="220"/>
      <c r="H36" s="220"/>
      <c r="I36" s="220"/>
      <c r="J36" s="220"/>
      <c r="K36" s="220"/>
      <c r="L36" s="175">
        <v>97763.202524373992</v>
      </c>
    </row>
    <row r="37" spans="1:12">
      <c r="A37" s="169" t="s">
        <v>99</v>
      </c>
      <c r="B37" s="169" t="s">
        <v>25</v>
      </c>
      <c r="C37" s="169" t="s">
        <v>12</v>
      </c>
      <c r="D37" s="170">
        <v>1</v>
      </c>
      <c r="E37" s="169">
        <v>2025</v>
      </c>
      <c r="F37" s="182" t="s">
        <v>9</v>
      </c>
      <c r="G37" s="220"/>
      <c r="H37" s="220"/>
      <c r="I37" s="220"/>
      <c r="J37" s="220"/>
      <c r="K37" s="220"/>
      <c r="L37" s="175">
        <v>98473.230398018291</v>
      </c>
    </row>
    <row r="38" spans="1:12">
      <c r="A38" s="169" t="s">
        <v>99</v>
      </c>
      <c r="B38" s="169" t="s">
        <v>25</v>
      </c>
      <c r="C38" s="169" t="s">
        <v>12</v>
      </c>
      <c r="D38" s="170">
        <v>1</v>
      </c>
      <c r="E38" s="169">
        <v>2026</v>
      </c>
      <c r="F38" s="182" t="s">
        <v>9</v>
      </c>
      <c r="G38" s="220"/>
      <c r="H38" s="220"/>
      <c r="I38" s="220"/>
      <c r="J38" s="220"/>
      <c r="K38" s="220"/>
      <c r="L38" s="175">
        <v>104273.64317574215</v>
      </c>
    </row>
    <row r="39" spans="1:12">
      <c r="A39" s="169" t="s">
        <v>99</v>
      </c>
      <c r="B39" s="169" t="s">
        <v>25</v>
      </c>
      <c r="C39" s="169" t="s">
        <v>12</v>
      </c>
      <c r="D39" s="170">
        <v>1</v>
      </c>
      <c r="E39" s="169">
        <v>2027</v>
      </c>
      <c r="F39" s="182" t="s">
        <v>9</v>
      </c>
      <c r="G39" s="220"/>
      <c r="H39" s="220"/>
      <c r="I39" s="220"/>
      <c r="J39" s="220"/>
      <c r="K39" s="220"/>
      <c r="L39" s="175">
        <v>105693.74755540414</v>
      </c>
    </row>
    <row r="40" spans="1:12">
      <c r="A40" s="169" t="s">
        <v>99</v>
      </c>
      <c r="B40" s="169" t="s">
        <v>25</v>
      </c>
      <c r="C40" s="169" t="s">
        <v>12</v>
      </c>
      <c r="D40" s="170">
        <v>1</v>
      </c>
      <c r="E40" s="169">
        <v>2028</v>
      </c>
      <c r="F40" s="182" t="s">
        <v>9</v>
      </c>
      <c r="G40" s="220"/>
      <c r="H40" s="220"/>
      <c r="I40" s="220"/>
      <c r="J40" s="220"/>
      <c r="K40" s="220"/>
      <c r="L40" s="175">
        <v>66409.18721955971</v>
      </c>
    </row>
    <row r="41" spans="1:12">
      <c r="A41" s="169" t="s">
        <v>99</v>
      </c>
      <c r="B41" s="169" t="s">
        <v>25</v>
      </c>
      <c r="C41" s="169" t="s">
        <v>12</v>
      </c>
      <c r="D41" s="170">
        <v>1</v>
      </c>
      <c r="E41" s="169">
        <v>2029</v>
      </c>
      <c r="F41" s="182" t="s">
        <v>9</v>
      </c>
      <c r="G41" s="220"/>
      <c r="H41" s="220"/>
      <c r="I41" s="220"/>
      <c r="J41" s="220"/>
      <c r="K41" s="220"/>
      <c r="L41" s="175">
        <v>65064.056369445942</v>
      </c>
    </row>
    <row r="42" spans="1:12">
      <c r="A42" s="169" t="s">
        <v>99</v>
      </c>
      <c r="B42" s="169" t="s">
        <v>25</v>
      </c>
      <c r="C42" s="169" t="s">
        <v>12</v>
      </c>
      <c r="D42" s="170">
        <v>1</v>
      </c>
      <c r="E42" s="169">
        <v>2030</v>
      </c>
      <c r="F42" s="182" t="s">
        <v>9</v>
      </c>
      <c r="G42" s="220"/>
      <c r="H42" s="220"/>
      <c r="I42" s="220"/>
      <c r="J42" s="220"/>
      <c r="K42" s="220"/>
      <c r="L42" s="175">
        <v>54977.521016221028</v>
      </c>
    </row>
    <row r="43" spans="1:12">
      <c r="A43" s="169" t="s">
        <v>99</v>
      </c>
      <c r="B43" s="169" t="s">
        <v>25</v>
      </c>
      <c r="C43" s="169" t="s">
        <v>12</v>
      </c>
      <c r="D43" s="170">
        <v>1</v>
      </c>
      <c r="E43" s="169">
        <v>2031</v>
      </c>
      <c r="F43" s="182" t="s">
        <v>9</v>
      </c>
      <c r="G43" s="220"/>
      <c r="H43" s="220"/>
      <c r="I43" s="220"/>
      <c r="J43" s="220"/>
      <c r="K43" s="220"/>
      <c r="L43" s="175">
        <v>53241.548733436823</v>
      </c>
    </row>
    <row r="44" spans="1:12">
      <c r="A44" s="169" t="s">
        <v>99</v>
      </c>
      <c r="B44" s="169" t="s">
        <v>25</v>
      </c>
      <c r="C44" s="169" t="s">
        <v>12</v>
      </c>
      <c r="D44" s="170">
        <v>1</v>
      </c>
      <c r="E44" s="169">
        <v>2032</v>
      </c>
      <c r="F44" s="182" t="s">
        <v>9</v>
      </c>
      <c r="G44" s="220"/>
      <c r="H44" s="220"/>
      <c r="I44" s="220"/>
      <c r="J44" s="220"/>
      <c r="K44" s="220"/>
      <c r="L44" s="175">
        <v>56402.674052034548</v>
      </c>
    </row>
    <row r="45" spans="1:12">
      <c r="A45" s="169" t="s">
        <v>99</v>
      </c>
      <c r="B45" s="169" t="s">
        <v>25</v>
      </c>
      <c r="C45" s="169" t="s">
        <v>12</v>
      </c>
      <c r="D45" s="170">
        <v>1</v>
      </c>
      <c r="E45" s="169">
        <v>2033</v>
      </c>
      <c r="F45" s="182" t="s">
        <v>9</v>
      </c>
      <c r="G45" s="220"/>
      <c r="H45" s="220"/>
      <c r="I45" s="220"/>
      <c r="J45" s="220"/>
      <c r="K45" s="220"/>
      <c r="L45" s="175">
        <v>49670.19230603765</v>
      </c>
    </row>
    <row r="46" spans="1:12">
      <c r="A46" s="169" t="s">
        <v>99</v>
      </c>
      <c r="B46" s="169" t="s">
        <v>25</v>
      </c>
      <c r="C46" s="169" t="s">
        <v>12</v>
      </c>
      <c r="D46" s="170">
        <v>1</v>
      </c>
      <c r="E46" s="169">
        <v>2034</v>
      </c>
      <c r="F46" s="182" t="s">
        <v>9</v>
      </c>
      <c r="G46" s="220"/>
      <c r="H46" s="220"/>
      <c r="I46" s="220"/>
      <c r="J46" s="220"/>
      <c r="K46" s="220"/>
      <c r="L46" s="175">
        <v>55754.310333694855</v>
      </c>
    </row>
    <row r="47" spans="1:12">
      <c r="A47" s="169" t="s">
        <v>99</v>
      </c>
      <c r="B47" s="169" t="s">
        <v>25</v>
      </c>
      <c r="C47" s="169" t="s">
        <v>12</v>
      </c>
      <c r="D47" s="170">
        <v>1</v>
      </c>
      <c r="E47" s="169">
        <v>2035</v>
      </c>
      <c r="F47" s="182" t="s">
        <v>9</v>
      </c>
      <c r="G47" s="220"/>
      <c r="H47" s="220"/>
      <c r="I47" s="220"/>
      <c r="J47" s="220"/>
      <c r="K47" s="220"/>
      <c r="L47" s="175">
        <v>63766.059489857551</v>
      </c>
    </row>
    <row r="48" spans="1:12">
      <c r="A48" s="169" t="s">
        <v>99</v>
      </c>
      <c r="B48" s="169" t="s">
        <v>25</v>
      </c>
      <c r="C48" s="169" t="s">
        <v>12</v>
      </c>
      <c r="D48" s="170">
        <v>1</v>
      </c>
      <c r="E48" s="169">
        <v>2036</v>
      </c>
      <c r="F48" s="182" t="s">
        <v>9</v>
      </c>
      <c r="G48" s="220"/>
      <c r="H48" s="220"/>
      <c r="I48" s="220"/>
      <c r="J48" s="220"/>
      <c r="K48" s="220"/>
      <c r="L48" s="175">
        <v>52889.703366214351</v>
      </c>
    </row>
    <row r="49" spans="1:12">
      <c r="A49" s="169" t="s">
        <v>99</v>
      </c>
      <c r="B49" s="169" t="s">
        <v>25</v>
      </c>
      <c r="C49" s="169" t="s">
        <v>12</v>
      </c>
      <c r="D49" s="170">
        <v>1</v>
      </c>
      <c r="E49" s="169">
        <v>2037</v>
      </c>
      <c r="F49" s="182" t="s">
        <v>9</v>
      </c>
      <c r="G49" s="220"/>
      <c r="H49" s="220"/>
      <c r="I49" s="220"/>
      <c r="J49" s="220"/>
      <c r="K49" s="220"/>
      <c r="L49" s="175">
        <v>53497.978228720051</v>
      </c>
    </row>
    <row r="50" spans="1:12">
      <c r="A50" s="169" t="s">
        <v>99</v>
      </c>
      <c r="B50" s="169" t="s">
        <v>25</v>
      </c>
      <c r="C50" s="169" t="s">
        <v>12</v>
      </c>
      <c r="D50" s="170">
        <v>1</v>
      </c>
      <c r="E50" s="169">
        <v>2038</v>
      </c>
      <c r="F50" s="182" t="s">
        <v>9</v>
      </c>
      <c r="G50" s="220"/>
      <c r="H50" s="220"/>
      <c r="I50" s="220"/>
      <c r="J50" s="220"/>
      <c r="K50" s="220"/>
      <c r="L50" s="175">
        <v>59630.404375312544</v>
      </c>
    </row>
    <row r="51" spans="1:12">
      <c r="A51" s="169" t="s">
        <v>99</v>
      </c>
      <c r="B51" s="169" t="s">
        <v>25</v>
      </c>
      <c r="C51" s="169" t="s">
        <v>12</v>
      </c>
      <c r="D51" s="170">
        <v>1</v>
      </c>
      <c r="E51" s="169">
        <v>2039</v>
      </c>
      <c r="F51" s="182" t="s">
        <v>9</v>
      </c>
      <c r="G51" s="220"/>
      <c r="H51" s="220"/>
      <c r="I51" s="220"/>
      <c r="J51" s="220"/>
      <c r="K51" s="220"/>
      <c r="L51" s="175">
        <v>51413.919153749754</v>
      </c>
    </row>
    <row r="52" spans="1:12">
      <c r="A52" s="169" t="s">
        <v>99</v>
      </c>
      <c r="B52" s="169" t="s">
        <v>25</v>
      </c>
      <c r="C52" s="169" t="s">
        <v>12</v>
      </c>
      <c r="D52" s="170">
        <v>1</v>
      </c>
      <c r="E52" s="169">
        <v>2040</v>
      </c>
      <c r="F52" s="182" t="s">
        <v>9</v>
      </c>
      <c r="G52" s="220"/>
      <c r="H52" s="220"/>
      <c r="I52" s="220"/>
      <c r="J52" s="220"/>
      <c r="K52" s="220"/>
      <c r="L52" s="175">
        <v>57935.109416769301</v>
      </c>
    </row>
    <row r="53" spans="1:12">
      <c r="A53" s="169" t="s">
        <v>99</v>
      </c>
      <c r="B53" s="169" t="s">
        <v>25</v>
      </c>
      <c r="C53" s="169" t="s">
        <v>12</v>
      </c>
      <c r="D53" s="170">
        <v>1</v>
      </c>
      <c r="E53" s="169">
        <v>2041</v>
      </c>
      <c r="F53" s="182" t="s">
        <v>9</v>
      </c>
      <c r="G53" s="220"/>
      <c r="H53" s="220"/>
      <c r="I53" s="220"/>
      <c r="J53" s="220"/>
      <c r="K53" s="220"/>
      <c r="L53" s="175">
        <v>67383.334145847708</v>
      </c>
    </row>
    <row r="54" spans="1:12">
      <c r="A54" s="169" t="s">
        <v>99</v>
      </c>
      <c r="B54" s="169" t="s">
        <v>25</v>
      </c>
      <c r="C54" s="169" t="s">
        <v>12</v>
      </c>
      <c r="D54" s="170">
        <v>1</v>
      </c>
      <c r="E54" s="169">
        <v>2042</v>
      </c>
      <c r="F54" s="182" t="s">
        <v>9</v>
      </c>
      <c r="G54" s="220"/>
      <c r="H54" s="220"/>
      <c r="I54" s="220"/>
      <c r="J54" s="220"/>
      <c r="K54" s="220"/>
      <c r="L54" s="175">
        <v>62053.144828331802</v>
      </c>
    </row>
    <row r="55" spans="1:12">
      <c r="A55" s="169" t="s">
        <v>99</v>
      </c>
      <c r="B55" s="169" t="s">
        <v>25</v>
      </c>
      <c r="C55" s="169" t="s">
        <v>12</v>
      </c>
      <c r="D55" s="170">
        <v>1</v>
      </c>
      <c r="E55" s="169">
        <v>2043</v>
      </c>
      <c r="F55" s="182" t="s">
        <v>9</v>
      </c>
      <c r="G55" s="220"/>
      <c r="H55" s="220"/>
      <c r="I55" s="220"/>
      <c r="J55" s="220"/>
      <c r="K55" s="220"/>
      <c r="L55" s="175">
        <v>61936.029246273596</v>
      </c>
    </row>
    <row r="56" spans="1:12">
      <c r="A56" s="169" t="s">
        <v>99</v>
      </c>
      <c r="B56" s="169" t="s">
        <v>25</v>
      </c>
      <c r="C56" s="169" t="s">
        <v>12</v>
      </c>
      <c r="D56" s="170">
        <v>1</v>
      </c>
      <c r="E56" s="169">
        <v>2044</v>
      </c>
      <c r="F56" s="182" t="s">
        <v>9</v>
      </c>
      <c r="G56" s="220"/>
      <c r="H56" s="220"/>
      <c r="I56" s="220"/>
      <c r="J56" s="220"/>
      <c r="K56" s="220"/>
      <c r="L56" s="175">
        <v>65702.684193716355</v>
      </c>
    </row>
    <row r="57" spans="1:12">
      <c r="A57" s="169" t="s">
        <v>99</v>
      </c>
      <c r="B57" s="169" t="s">
        <v>25</v>
      </c>
      <c r="C57" s="169" t="s">
        <v>12</v>
      </c>
      <c r="D57" s="170">
        <v>1</v>
      </c>
      <c r="E57" s="169">
        <v>2045</v>
      </c>
      <c r="F57" s="182" t="s">
        <v>9</v>
      </c>
      <c r="G57" s="220"/>
      <c r="H57" s="220"/>
      <c r="I57" s="220"/>
      <c r="J57" s="220"/>
      <c r="K57" s="220"/>
      <c r="L57" s="175">
        <v>63999.658766386601</v>
      </c>
    </row>
    <row r="58" spans="1:12">
      <c r="A58" s="169" t="s">
        <v>99</v>
      </c>
      <c r="B58" s="169" t="s">
        <v>25</v>
      </c>
      <c r="C58" s="169" t="s">
        <v>12</v>
      </c>
      <c r="D58" s="170">
        <v>1</v>
      </c>
      <c r="E58" s="169">
        <v>2046</v>
      </c>
      <c r="F58" s="182" t="s">
        <v>9</v>
      </c>
      <c r="G58" s="220"/>
      <c r="H58" s="220"/>
      <c r="I58" s="220"/>
      <c r="J58" s="220"/>
      <c r="K58" s="220"/>
      <c r="L58" s="175">
        <v>65524.097197776704</v>
      </c>
    </row>
    <row r="59" spans="1:12">
      <c r="A59" s="169" t="s">
        <v>99</v>
      </c>
      <c r="B59" s="169" t="s">
        <v>25</v>
      </c>
      <c r="C59" s="169" t="s">
        <v>12</v>
      </c>
      <c r="D59" s="170">
        <v>1</v>
      </c>
      <c r="E59" s="169">
        <v>2047</v>
      </c>
      <c r="F59" s="182" t="s">
        <v>9</v>
      </c>
      <c r="G59" s="220"/>
      <c r="H59" s="220"/>
      <c r="I59" s="220"/>
      <c r="J59" s="220"/>
      <c r="K59" s="220"/>
      <c r="L59" s="175">
        <v>70359.798926763106</v>
      </c>
    </row>
    <row r="60" spans="1:12">
      <c r="A60" s="169" t="s">
        <v>99</v>
      </c>
      <c r="B60" s="169" t="s">
        <v>25</v>
      </c>
      <c r="C60" s="169" t="s">
        <v>12</v>
      </c>
      <c r="D60" s="170">
        <v>1</v>
      </c>
      <c r="E60" s="169">
        <v>2048</v>
      </c>
      <c r="F60" s="182" t="s">
        <v>9</v>
      </c>
      <c r="G60" s="220"/>
      <c r="H60" s="220"/>
      <c r="I60" s="220"/>
      <c r="J60" s="220"/>
      <c r="K60" s="220"/>
      <c r="L60" s="175">
        <v>62287.182322390501</v>
      </c>
    </row>
    <row r="61" spans="1:12">
      <c r="A61" s="169" t="s">
        <v>99</v>
      </c>
      <c r="B61" s="169" t="s">
        <v>25</v>
      </c>
      <c r="C61" s="169" t="s">
        <v>12</v>
      </c>
      <c r="D61" s="170">
        <v>1</v>
      </c>
      <c r="E61" s="169">
        <v>2049</v>
      </c>
      <c r="F61" s="182" t="s">
        <v>9</v>
      </c>
      <c r="G61" s="220"/>
      <c r="H61" s="220"/>
      <c r="I61" s="220"/>
      <c r="J61" s="220"/>
      <c r="K61" s="220"/>
      <c r="L61" s="175">
        <v>59199.231256999803</v>
      </c>
    </row>
    <row r="62" spans="1:12">
      <c r="A62" s="169" t="s">
        <v>99</v>
      </c>
      <c r="B62" s="169" t="s">
        <v>25</v>
      </c>
      <c r="C62" s="169" t="s">
        <v>13</v>
      </c>
      <c r="D62" s="170">
        <v>1</v>
      </c>
      <c r="E62" s="169">
        <v>2020</v>
      </c>
      <c r="F62" s="182" t="s">
        <v>9</v>
      </c>
      <c r="G62" s="220"/>
      <c r="H62" s="220"/>
      <c r="I62" s="220"/>
      <c r="J62" s="220"/>
      <c r="K62" s="220"/>
      <c r="L62" s="175">
        <v>7329.0276561589826</v>
      </c>
    </row>
    <row r="63" spans="1:12">
      <c r="A63" s="169" t="s">
        <v>99</v>
      </c>
      <c r="B63" s="169" t="s">
        <v>25</v>
      </c>
      <c r="C63" s="169" t="s">
        <v>13</v>
      </c>
      <c r="D63" s="170">
        <v>1</v>
      </c>
      <c r="E63" s="169">
        <v>2021</v>
      </c>
      <c r="F63" s="182" t="s">
        <v>9</v>
      </c>
      <c r="G63" s="220"/>
      <c r="H63" s="220"/>
      <c r="I63" s="220"/>
      <c r="J63" s="220"/>
      <c r="K63" s="220"/>
      <c r="L63" s="175">
        <v>7563.281538630913</v>
      </c>
    </row>
    <row r="64" spans="1:12">
      <c r="A64" s="169" t="s">
        <v>99</v>
      </c>
      <c r="B64" s="169" t="s">
        <v>25</v>
      </c>
      <c r="C64" s="169" t="s">
        <v>13</v>
      </c>
      <c r="D64" s="170">
        <v>1</v>
      </c>
      <c r="E64" s="169">
        <v>2022</v>
      </c>
      <c r="F64" s="182" t="s">
        <v>9</v>
      </c>
      <c r="G64" s="220"/>
      <c r="H64" s="220"/>
      <c r="I64" s="220"/>
      <c r="J64" s="220"/>
      <c r="K64" s="220"/>
      <c r="L64" s="175">
        <v>10372.356664269711</v>
      </c>
    </row>
    <row r="65" spans="1:12">
      <c r="A65" s="169" t="s">
        <v>99</v>
      </c>
      <c r="B65" s="169" t="s">
        <v>25</v>
      </c>
      <c r="C65" s="169" t="s">
        <v>13</v>
      </c>
      <c r="D65" s="170">
        <v>1</v>
      </c>
      <c r="E65" s="169">
        <v>2023</v>
      </c>
      <c r="F65" s="182" t="s">
        <v>9</v>
      </c>
      <c r="G65" s="220"/>
      <c r="H65" s="220"/>
      <c r="I65" s="220"/>
      <c r="J65" s="220"/>
      <c r="K65" s="220"/>
      <c r="L65" s="175">
        <v>10037.857718139487</v>
      </c>
    </row>
    <row r="66" spans="1:12">
      <c r="A66" s="169" t="s">
        <v>99</v>
      </c>
      <c r="B66" s="169" t="s">
        <v>25</v>
      </c>
      <c r="C66" s="169" t="s">
        <v>13</v>
      </c>
      <c r="D66" s="170">
        <v>1</v>
      </c>
      <c r="E66" s="169">
        <v>2024</v>
      </c>
      <c r="F66" s="182" t="s">
        <v>9</v>
      </c>
      <c r="G66" s="220"/>
      <c r="H66" s="220"/>
      <c r="I66" s="220"/>
      <c r="J66" s="220"/>
      <c r="K66" s="220"/>
      <c r="L66" s="175">
        <v>9516.8694790223399</v>
      </c>
    </row>
    <row r="67" spans="1:12">
      <c r="A67" s="169" t="s">
        <v>99</v>
      </c>
      <c r="B67" s="169" t="s">
        <v>25</v>
      </c>
      <c r="C67" s="169" t="s">
        <v>13</v>
      </c>
      <c r="D67" s="170">
        <v>1</v>
      </c>
      <c r="E67" s="169">
        <v>2025</v>
      </c>
      <c r="F67" s="182" t="s">
        <v>9</v>
      </c>
      <c r="G67" s="220"/>
      <c r="H67" s="220"/>
      <c r="I67" s="220"/>
      <c r="J67" s="220"/>
      <c r="K67" s="220"/>
      <c r="L67" s="175">
        <v>9594.5768061371691</v>
      </c>
    </row>
    <row r="68" spans="1:12">
      <c r="A68" s="169" t="s">
        <v>99</v>
      </c>
      <c r="B68" s="169" t="s">
        <v>25</v>
      </c>
      <c r="C68" s="169" t="s">
        <v>13</v>
      </c>
      <c r="D68" s="170">
        <v>1</v>
      </c>
      <c r="E68" s="169">
        <v>2026</v>
      </c>
      <c r="F68" s="182" t="s">
        <v>9</v>
      </c>
      <c r="G68" s="220"/>
      <c r="H68" s="220"/>
      <c r="I68" s="220"/>
      <c r="J68" s="220"/>
      <c r="K68" s="220"/>
      <c r="L68" s="175">
        <v>10012.1121594413</v>
      </c>
    </row>
    <row r="69" spans="1:12">
      <c r="A69" s="169" t="s">
        <v>99</v>
      </c>
      <c r="B69" s="169" t="s">
        <v>25</v>
      </c>
      <c r="C69" s="169" t="s">
        <v>13</v>
      </c>
      <c r="D69" s="170">
        <v>1</v>
      </c>
      <c r="E69" s="169">
        <v>2027</v>
      </c>
      <c r="F69" s="182" t="s">
        <v>9</v>
      </c>
      <c r="G69" s="220"/>
      <c r="H69" s="220"/>
      <c r="I69" s="220"/>
      <c r="J69" s="220"/>
      <c r="K69" s="220"/>
      <c r="L69" s="175">
        <v>9832.8020769183531</v>
      </c>
    </row>
    <row r="70" spans="1:12">
      <c r="A70" s="169" t="s">
        <v>99</v>
      </c>
      <c r="B70" s="169" t="s">
        <v>25</v>
      </c>
      <c r="C70" s="169" t="s">
        <v>13</v>
      </c>
      <c r="D70" s="170">
        <v>1</v>
      </c>
      <c r="E70" s="169">
        <v>2028</v>
      </c>
      <c r="F70" s="182" t="s">
        <v>9</v>
      </c>
      <c r="G70" s="220"/>
      <c r="H70" s="220"/>
      <c r="I70" s="220"/>
      <c r="J70" s="220"/>
      <c r="K70" s="220"/>
      <c r="L70" s="175">
        <v>6226.9218635211309</v>
      </c>
    </row>
    <row r="71" spans="1:12">
      <c r="A71" s="169" t="s">
        <v>99</v>
      </c>
      <c r="B71" s="169" t="s">
        <v>25</v>
      </c>
      <c r="C71" s="169" t="s">
        <v>13</v>
      </c>
      <c r="D71" s="170">
        <v>1</v>
      </c>
      <c r="E71" s="169">
        <v>2029</v>
      </c>
      <c r="F71" s="182" t="s">
        <v>9</v>
      </c>
      <c r="G71" s="220"/>
      <c r="H71" s="220"/>
      <c r="I71" s="220"/>
      <c r="J71" s="220"/>
      <c r="K71" s="220"/>
      <c r="L71" s="175">
        <v>6222.8341705748999</v>
      </c>
    </row>
    <row r="72" spans="1:12">
      <c r="A72" s="169" t="s">
        <v>99</v>
      </c>
      <c r="B72" s="169" t="s">
        <v>25</v>
      </c>
      <c r="C72" s="169" t="s">
        <v>13</v>
      </c>
      <c r="D72" s="170">
        <v>1</v>
      </c>
      <c r="E72" s="169">
        <v>2030</v>
      </c>
      <c r="F72" s="182" t="s">
        <v>9</v>
      </c>
      <c r="G72" s="220"/>
      <c r="H72" s="220"/>
      <c r="I72" s="220"/>
      <c r="J72" s="220"/>
      <c r="K72" s="220"/>
      <c r="L72" s="175">
        <v>5266.1332824296196</v>
      </c>
    </row>
    <row r="73" spans="1:12">
      <c r="A73" s="169" t="s">
        <v>99</v>
      </c>
      <c r="B73" s="169" t="s">
        <v>25</v>
      </c>
      <c r="C73" s="169" t="s">
        <v>13</v>
      </c>
      <c r="D73" s="170">
        <v>1</v>
      </c>
      <c r="E73" s="169">
        <v>2031</v>
      </c>
      <c r="F73" s="182" t="s">
        <v>9</v>
      </c>
      <c r="G73" s="220"/>
      <c r="H73" s="220"/>
      <c r="I73" s="220"/>
      <c r="J73" s="220"/>
      <c r="K73" s="220"/>
      <c r="L73" s="175">
        <v>5738.9993626957148</v>
      </c>
    </row>
    <row r="74" spans="1:12">
      <c r="A74" s="169" t="s">
        <v>99</v>
      </c>
      <c r="B74" s="169" t="s">
        <v>25</v>
      </c>
      <c r="C74" s="169" t="s">
        <v>13</v>
      </c>
      <c r="D74" s="170">
        <v>1</v>
      </c>
      <c r="E74" s="169">
        <v>2032</v>
      </c>
      <c r="F74" s="182" t="s">
        <v>9</v>
      </c>
      <c r="G74" s="220"/>
      <c r="H74" s="220"/>
      <c r="I74" s="220"/>
      <c r="J74" s="220"/>
      <c r="K74" s="220"/>
      <c r="L74" s="175">
        <v>6196.1696476219349</v>
      </c>
    </row>
    <row r="75" spans="1:12">
      <c r="A75" s="169" t="s">
        <v>99</v>
      </c>
      <c r="B75" s="169" t="s">
        <v>25</v>
      </c>
      <c r="C75" s="169" t="s">
        <v>13</v>
      </c>
      <c r="D75" s="170">
        <v>1</v>
      </c>
      <c r="E75" s="169">
        <v>2033</v>
      </c>
      <c r="F75" s="182" t="s">
        <v>9</v>
      </c>
      <c r="G75" s="220"/>
      <c r="H75" s="220"/>
      <c r="I75" s="220"/>
      <c r="J75" s="220"/>
      <c r="K75" s="220"/>
      <c r="L75" s="175">
        <v>5597.49486668401</v>
      </c>
    </row>
    <row r="76" spans="1:12">
      <c r="A76" s="169" t="s">
        <v>99</v>
      </c>
      <c r="B76" s="169" t="s">
        <v>25</v>
      </c>
      <c r="C76" s="169" t="s">
        <v>13</v>
      </c>
      <c r="D76" s="170">
        <v>1</v>
      </c>
      <c r="E76" s="169">
        <v>2034</v>
      </c>
      <c r="F76" s="182" t="s">
        <v>9</v>
      </c>
      <c r="G76" s="220"/>
      <c r="H76" s="220"/>
      <c r="I76" s="220"/>
      <c r="J76" s="220"/>
      <c r="K76" s="220"/>
      <c r="L76" s="175">
        <v>6339.1887709558796</v>
      </c>
    </row>
    <row r="77" spans="1:12">
      <c r="A77" s="169" t="s">
        <v>99</v>
      </c>
      <c r="B77" s="169" t="s">
        <v>25</v>
      </c>
      <c r="C77" s="169" t="s">
        <v>13</v>
      </c>
      <c r="D77" s="170">
        <v>1</v>
      </c>
      <c r="E77" s="169">
        <v>2035</v>
      </c>
      <c r="F77" s="182" t="s">
        <v>9</v>
      </c>
      <c r="G77" s="220"/>
      <c r="H77" s="220"/>
      <c r="I77" s="220"/>
      <c r="J77" s="220"/>
      <c r="K77" s="220"/>
      <c r="L77" s="175">
        <v>7382.3188867092595</v>
      </c>
    </row>
    <row r="78" spans="1:12">
      <c r="A78" s="169" t="s">
        <v>99</v>
      </c>
      <c r="B78" s="169" t="s">
        <v>25</v>
      </c>
      <c r="C78" s="169" t="s">
        <v>13</v>
      </c>
      <c r="D78" s="170">
        <v>1</v>
      </c>
      <c r="E78" s="169">
        <v>2036</v>
      </c>
      <c r="F78" s="182" t="s">
        <v>9</v>
      </c>
      <c r="G78" s="220"/>
      <c r="H78" s="220"/>
      <c r="I78" s="220"/>
      <c r="J78" s="220"/>
      <c r="K78" s="220"/>
      <c r="L78" s="175">
        <v>6055.4108165926355</v>
      </c>
    </row>
    <row r="79" spans="1:12">
      <c r="A79" s="169" t="s">
        <v>99</v>
      </c>
      <c r="B79" s="169" t="s">
        <v>25</v>
      </c>
      <c r="C79" s="169" t="s">
        <v>13</v>
      </c>
      <c r="D79" s="170">
        <v>1</v>
      </c>
      <c r="E79" s="169">
        <v>2037</v>
      </c>
      <c r="F79" s="182" t="s">
        <v>9</v>
      </c>
      <c r="G79" s="220"/>
      <c r="H79" s="220"/>
      <c r="I79" s="220"/>
      <c r="J79" s="220"/>
      <c r="K79" s="220"/>
      <c r="L79" s="175">
        <v>5875.0055023836303</v>
      </c>
    </row>
    <row r="80" spans="1:12">
      <c r="A80" s="169" t="s">
        <v>99</v>
      </c>
      <c r="B80" s="169" t="s">
        <v>25</v>
      </c>
      <c r="C80" s="169" t="s">
        <v>13</v>
      </c>
      <c r="D80" s="170">
        <v>1</v>
      </c>
      <c r="E80" s="169">
        <v>2038</v>
      </c>
      <c r="F80" s="182" t="s">
        <v>9</v>
      </c>
      <c r="G80" s="220"/>
      <c r="H80" s="220"/>
      <c r="I80" s="220"/>
      <c r="J80" s="220"/>
      <c r="K80" s="220"/>
      <c r="L80" s="175">
        <v>6735.9158262211949</v>
      </c>
    </row>
    <row r="81" spans="1:12">
      <c r="A81" s="169" t="s">
        <v>99</v>
      </c>
      <c r="B81" s="169" t="s">
        <v>25</v>
      </c>
      <c r="C81" s="169" t="s">
        <v>13</v>
      </c>
      <c r="D81" s="170">
        <v>1</v>
      </c>
      <c r="E81" s="169">
        <v>2039</v>
      </c>
      <c r="F81" s="182" t="s">
        <v>9</v>
      </c>
      <c r="G81" s="220"/>
      <c r="H81" s="220"/>
      <c r="I81" s="220"/>
      <c r="J81" s="220"/>
      <c r="K81" s="220"/>
      <c r="L81" s="175">
        <v>5903.2406851709547</v>
      </c>
    </row>
    <row r="82" spans="1:12">
      <c r="A82" s="169" t="s">
        <v>99</v>
      </c>
      <c r="B82" s="169" t="s">
        <v>25</v>
      </c>
      <c r="C82" s="169" t="s">
        <v>13</v>
      </c>
      <c r="D82" s="170">
        <v>1</v>
      </c>
      <c r="E82" s="169">
        <v>2040</v>
      </c>
      <c r="F82" s="182" t="s">
        <v>9</v>
      </c>
      <c r="G82" s="220"/>
      <c r="H82" s="220"/>
      <c r="I82" s="220"/>
      <c r="J82" s="220"/>
      <c r="K82" s="220"/>
      <c r="L82" s="175">
        <v>6663.8124091080954</v>
      </c>
    </row>
    <row r="83" spans="1:12">
      <c r="A83" s="169" t="s">
        <v>99</v>
      </c>
      <c r="B83" s="169" t="s">
        <v>25</v>
      </c>
      <c r="C83" s="169" t="s">
        <v>13</v>
      </c>
      <c r="D83" s="170">
        <v>1</v>
      </c>
      <c r="E83" s="169">
        <v>2041</v>
      </c>
      <c r="F83" s="182" t="s">
        <v>9</v>
      </c>
      <c r="G83" s="220"/>
      <c r="H83" s="220"/>
      <c r="I83" s="220"/>
      <c r="J83" s="220"/>
      <c r="K83" s="220"/>
      <c r="L83" s="175">
        <v>7770.6120897389101</v>
      </c>
    </row>
    <row r="84" spans="1:12">
      <c r="A84" s="169" t="s">
        <v>99</v>
      </c>
      <c r="B84" s="169" t="s">
        <v>25</v>
      </c>
      <c r="C84" s="169" t="s">
        <v>13</v>
      </c>
      <c r="D84" s="170">
        <v>1</v>
      </c>
      <c r="E84" s="169">
        <v>2042</v>
      </c>
      <c r="F84" s="182" t="s">
        <v>9</v>
      </c>
      <c r="G84" s="220"/>
      <c r="H84" s="220"/>
      <c r="I84" s="220"/>
      <c r="J84" s="220"/>
      <c r="K84" s="220"/>
      <c r="L84" s="175">
        <v>7168.5747664286646</v>
      </c>
    </row>
    <row r="85" spans="1:12">
      <c r="A85" s="169" t="s">
        <v>99</v>
      </c>
      <c r="B85" s="169" t="s">
        <v>25</v>
      </c>
      <c r="C85" s="169" t="s">
        <v>13</v>
      </c>
      <c r="D85" s="170">
        <v>1</v>
      </c>
      <c r="E85" s="169">
        <v>2043</v>
      </c>
      <c r="F85" s="182" t="s">
        <v>9</v>
      </c>
      <c r="G85" s="220"/>
      <c r="H85" s="220"/>
      <c r="I85" s="220"/>
      <c r="J85" s="220"/>
      <c r="K85" s="220"/>
      <c r="L85" s="175">
        <v>7170.9501455674954</v>
      </c>
    </row>
    <row r="86" spans="1:12">
      <c r="A86" s="169" t="s">
        <v>99</v>
      </c>
      <c r="B86" s="169" t="s">
        <v>25</v>
      </c>
      <c r="C86" s="169" t="s">
        <v>13</v>
      </c>
      <c r="D86" s="170">
        <v>1</v>
      </c>
      <c r="E86" s="169">
        <v>2044</v>
      </c>
      <c r="F86" s="182" t="s">
        <v>9</v>
      </c>
      <c r="G86" s="220"/>
      <c r="H86" s="220"/>
      <c r="I86" s="220"/>
      <c r="J86" s="220"/>
      <c r="K86" s="220"/>
      <c r="L86" s="175">
        <v>7618.574009727181</v>
      </c>
    </row>
    <row r="87" spans="1:12">
      <c r="A87" s="169" t="s">
        <v>99</v>
      </c>
      <c r="B87" s="169" t="s">
        <v>25</v>
      </c>
      <c r="C87" s="169" t="s">
        <v>13</v>
      </c>
      <c r="D87" s="170">
        <v>1</v>
      </c>
      <c r="E87" s="169">
        <v>2045</v>
      </c>
      <c r="F87" s="182" t="s">
        <v>9</v>
      </c>
      <c r="G87" s="220"/>
      <c r="H87" s="220"/>
      <c r="I87" s="220"/>
      <c r="J87" s="220"/>
      <c r="K87" s="220"/>
      <c r="L87" s="175">
        <v>7430.6757596113093</v>
      </c>
    </row>
    <row r="88" spans="1:12">
      <c r="A88" s="169" t="s">
        <v>99</v>
      </c>
      <c r="B88" s="169" t="s">
        <v>25</v>
      </c>
      <c r="C88" s="169" t="s">
        <v>13</v>
      </c>
      <c r="D88" s="170">
        <v>1</v>
      </c>
      <c r="E88" s="169">
        <v>2046</v>
      </c>
      <c r="F88" s="182" t="s">
        <v>9</v>
      </c>
      <c r="G88" s="220"/>
      <c r="H88" s="220"/>
      <c r="I88" s="220"/>
      <c r="J88" s="220"/>
      <c r="K88" s="220"/>
      <c r="L88" s="175">
        <v>7630.1898554273794</v>
      </c>
    </row>
    <row r="89" spans="1:12">
      <c r="A89" s="169" t="s">
        <v>99</v>
      </c>
      <c r="B89" s="169" t="s">
        <v>25</v>
      </c>
      <c r="C89" s="169" t="s">
        <v>13</v>
      </c>
      <c r="D89" s="170">
        <v>1</v>
      </c>
      <c r="E89" s="169">
        <v>2047</v>
      </c>
      <c r="F89" s="182" t="s">
        <v>9</v>
      </c>
      <c r="G89" s="220"/>
      <c r="H89" s="220"/>
      <c r="I89" s="220"/>
      <c r="J89" s="220"/>
      <c r="K89" s="220"/>
      <c r="L89" s="175">
        <v>8208.8545108344606</v>
      </c>
    </row>
    <row r="90" spans="1:12">
      <c r="A90" s="169" t="s">
        <v>99</v>
      </c>
      <c r="B90" s="169" t="s">
        <v>25</v>
      </c>
      <c r="C90" s="169" t="s">
        <v>13</v>
      </c>
      <c r="D90" s="170">
        <v>1</v>
      </c>
      <c r="E90" s="169">
        <v>2048</v>
      </c>
      <c r="F90" s="182" t="s">
        <v>9</v>
      </c>
      <c r="G90" s="220"/>
      <c r="H90" s="220"/>
      <c r="I90" s="220"/>
      <c r="J90" s="220"/>
      <c r="K90" s="220"/>
      <c r="L90" s="175">
        <v>7268.2310374269691</v>
      </c>
    </row>
    <row r="91" spans="1:12">
      <c r="A91" s="169" t="s">
        <v>99</v>
      </c>
      <c r="B91" s="169" t="s">
        <v>25</v>
      </c>
      <c r="C91" s="169" t="s">
        <v>13</v>
      </c>
      <c r="D91" s="170">
        <v>1</v>
      </c>
      <c r="E91" s="169">
        <v>2049</v>
      </c>
      <c r="F91" s="182" t="s">
        <v>9</v>
      </c>
      <c r="G91" s="220"/>
      <c r="H91" s="220"/>
      <c r="I91" s="220"/>
      <c r="J91" s="220"/>
      <c r="K91" s="220"/>
      <c r="L91" s="175">
        <v>6939.4758210866294</v>
      </c>
    </row>
    <row r="92" spans="1:12">
      <c r="A92" s="169" t="s">
        <v>99</v>
      </c>
      <c r="B92" s="169" t="s">
        <v>25</v>
      </c>
      <c r="C92" s="169" t="s">
        <v>107</v>
      </c>
      <c r="D92" s="170">
        <v>1</v>
      </c>
      <c r="E92" s="169">
        <v>2020</v>
      </c>
      <c r="F92" s="182" t="s">
        <v>9</v>
      </c>
      <c r="G92" s="220"/>
      <c r="H92" s="220"/>
      <c r="I92" s="220"/>
      <c r="J92" s="220"/>
      <c r="K92" s="220"/>
      <c r="L92" s="175">
        <v>2551.3588470459999</v>
      </c>
    </row>
    <row r="93" spans="1:12">
      <c r="A93" s="169" t="s">
        <v>99</v>
      </c>
      <c r="B93" s="169" t="s">
        <v>25</v>
      </c>
      <c r="C93" s="169" t="s">
        <v>107</v>
      </c>
      <c r="D93" s="170">
        <v>1</v>
      </c>
      <c r="E93" s="169">
        <v>2021</v>
      </c>
      <c r="F93" s="182" t="s">
        <v>9</v>
      </c>
      <c r="G93" s="220"/>
      <c r="H93" s="220"/>
      <c r="I93" s="220"/>
      <c r="J93" s="220"/>
      <c r="K93" s="220"/>
      <c r="L93" s="175">
        <v>4185.5169920609997</v>
      </c>
    </row>
    <row r="94" spans="1:12">
      <c r="A94" s="169" t="s">
        <v>99</v>
      </c>
      <c r="B94" s="169" t="s">
        <v>25</v>
      </c>
      <c r="C94" s="169" t="s">
        <v>107</v>
      </c>
      <c r="D94" s="170">
        <v>1</v>
      </c>
      <c r="E94" s="169">
        <v>2022</v>
      </c>
      <c r="F94" s="182" t="s">
        <v>9</v>
      </c>
      <c r="G94" s="220"/>
      <c r="H94" s="220"/>
      <c r="I94" s="220"/>
      <c r="J94" s="220"/>
      <c r="K94" s="220"/>
      <c r="L94" s="175">
        <v>2315.2469121684999</v>
      </c>
    </row>
    <row r="95" spans="1:12">
      <c r="A95" s="169" t="s">
        <v>99</v>
      </c>
      <c r="B95" s="169" t="s">
        <v>25</v>
      </c>
      <c r="C95" s="169" t="s">
        <v>107</v>
      </c>
      <c r="D95" s="170">
        <v>1</v>
      </c>
      <c r="E95" s="169">
        <v>2023</v>
      </c>
      <c r="F95" s="182" t="s">
        <v>9</v>
      </c>
      <c r="G95" s="220"/>
      <c r="H95" s="220"/>
      <c r="I95" s="220"/>
      <c r="J95" s="220"/>
      <c r="K95" s="220"/>
      <c r="L95" s="175">
        <v>1353.234508515</v>
      </c>
    </row>
    <row r="96" spans="1:12">
      <c r="A96" s="169" t="s">
        <v>99</v>
      </c>
      <c r="B96" s="169" t="s">
        <v>25</v>
      </c>
      <c r="C96" s="169" t="s">
        <v>107</v>
      </c>
      <c r="D96" s="170">
        <v>1</v>
      </c>
      <c r="E96" s="169">
        <v>2024</v>
      </c>
      <c r="F96" s="182" t="s">
        <v>9</v>
      </c>
      <c r="G96" s="220"/>
      <c r="H96" s="220"/>
      <c r="I96" s="220"/>
      <c r="J96" s="220"/>
      <c r="K96" s="220"/>
      <c r="L96" s="175">
        <v>1449.94842844</v>
      </c>
    </row>
    <row r="97" spans="1:12">
      <c r="A97" s="169" t="s">
        <v>99</v>
      </c>
      <c r="B97" s="169" t="s">
        <v>25</v>
      </c>
      <c r="C97" s="169" t="s">
        <v>107</v>
      </c>
      <c r="D97" s="170">
        <v>1</v>
      </c>
      <c r="E97" s="169">
        <v>2025</v>
      </c>
      <c r="F97" s="182" t="s">
        <v>9</v>
      </c>
      <c r="G97" s="220"/>
      <c r="H97" s="220"/>
      <c r="I97" s="220"/>
      <c r="J97" s="220"/>
      <c r="K97" s="220"/>
      <c r="L97" s="175">
        <v>1323.969778015</v>
      </c>
    </row>
    <row r="98" spans="1:12">
      <c r="A98" s="169" t="s">
        <v>99</v>
      </c>
      <c r="B98" s="169" t="s">
        <v>25</v>
      </c>
      <c r="C98" s="169" t="s">
        <v>107</v>
      </c>
      <c r="D98" s="170">
        <v>1</v>
      </c>
      <c r="E98" s="169">
        <v>2026</v>
      </c>
      <c r="F98" s="182" t="s">
        <v>9</v>
      </c>
      <c r="G98" s="220"/>
      <c r="H98" s="220"/>
      <c r="I98" s="220"/>
      <c r="J98" s="220"/>
      <c r="K98" s="220"/>
      <c r="L98" s="175">
        <v>1542.74230102</v>
      </c>
    </row>
    <row r="99" spans="1:12">
      <c r="A99" s="169" t="s">
        <v>99</v>
      </c>
      <c r="B99" s="169" t="s">
        <v>25</v>
      </c>
      <c r="C99" s="169" t="s">
        <v>107</v>
      </c>
      <c r="D99" s="170">
        <v>1</v>
      </c>
      <c r="E99" s="169">
        <v>2027</v>
      </c>
      <c r="F99" s="182" t="s">
        <v>9</v>
      </c>
      <c r="G99" s="220"/>
      <c r="H99" s="220"/>
      <c r="I99" s="220"/>
      <c r="J99" s="220"/>
      <c r="K99" s="220"/>
      <c r="L99" s="175">
        <v>1366.7223216299999</v>
      </c>
    </row>
    <row r="100" spans="1:12">
      <c r="A100" s="169" t="s">
        <v>99</v>
      </c>
      <c r="B100" s="169" t="s">
        <v>25</v>
      </c>
      <c r="C100" s="169" t="s">
        <v>107</v>
      </c>
      <c r="D100" s="170">
        <v>1</v>
      </c>
      <c r="E100" s="169">
        <v>2028</v>
      </c>
      <c r="F100" s="182" t="s">
        <v>9</v>
      </c>
      <c r="G100" s="220"/>
      <c r="H100" s="220"/>
      <c r="I100" s="220"/>
      <c r="J100" s="220"/>
      <c r="K100" s="220"/>
      <c r="L100" s="175">
        <v>1799.043698595</v>
      </c>
    </row>
    <row r="101" spans="1:12">
      <c r="A101" s="169" t="s">
        <v>99</v>
      </c>
      <c r="B101" s="169" t="s">
        <v>25</v>
      </c>
      <c r="C101" s="169" t="s">
        <v>107</v>
      </c>
      <c r="D101" s="170">
        <v>1</v>
      </c>
      <c r="E101" s="169">
        <v>2029</v>
      </c>
      <c r="F101" s="182" t="s">
        <v>9</v>
      </c>
      <c r="G101" s="220"/>
      <c r="H101" s="220"/>
      <c r="I101" s="220"/>
      <c r="J101" s="220"/>
      <c r="K101" s="220"/>
      <c r="L101" s="175">
        <v>2054.614400425</v>
      </c>
    </row>
    <row r="102" spans="1:12">
      <c r="A102" s="169" t="s">
        <v>99</v>
      </c>
      <c r="B102" s="169" t="s">
        <v>25</v>
      </c>
      <c r="C102" s="169" t="s">
        <v>107</v>
      </c>
      <c r="D102" s="170">
        <v>1</v>
      </c>
      <c r="E102" s="169">
        <v>2030</v>
      </c>
      <c r="F102" s="182" t="s">
        <v>9</v>
      </c>
      <c r="G102" s="220"/>
      <c r="H102" s="220"/>
      <c r="I102" s="220"/>
      <c r="J102" s="220"/>
      <c r="K102" s="220"/>
      <c r="L102" s="175">
        <v>1843.399177945</v>
      </c>
    </row>
    <row r="103" spans="1:12">
      <c r="A103" s="169" t="s">
        <v>99</v>
      </c>
      <c r="B103" s="169" t="s">
        <v>25</v>
      </c>
      <c r="C103" s="169" t="s">
        <v>107</v>
      </c>
      <c r="D103" s="170">
        <v>1</v>
      </c>
      <c r="E103" s="169">
        <v>2031</v>
      </c>
      <c r="F103" s="182" t="s">
        <v>9</v>
      </c>
      <c r="G103" s="220"/>
      <c r="H103" s="220"/>
      <c r="I103" s="220"/>
      <c r="J103" s="220"/>
      <c r="K103" s="220"/>
      <c r="L103" s="175">
        <v>1869.5244523900001</v>
      </c>
    </row>
    <row r="104" spans="1:12">
      <c r="A104" s="169" t="s">
        <v>99</v>
      </c>
      <c r="B104" s="169" t="s">
        <v>25</v>
      </c>
      <c r="C104" s="169" t="s">
        <v>107</v>
      </c>
      <c r="D104" s="170">
        <v>1</v>
      </c>
      <c r="E104" s="169">
        <v>2032</v>
      </c>
      <c r="F104" s="182" t="s">
        <v>9</v>
      </c>
      <c r="G104" s="220"/>
      <c r="H104" s="220"/>
      <c r="I104" s="220"/>
      <c r="J104" s="220"/>
      <c r="K104" s="220"/>
      <c r="L104" s="175">
        <v>1789.759294535</v>
      </c>
    </row>
    <row r="105" spans="1:12">
      <c r="A105" s="169" t="s">
        <v>99</v>
      </c>
      <c r="B105" s="169" t="s">
        <v>25</v>
      </c>
      <c r="C105" s="169" t="s">
        <v>107</v>
      </c>
      <c r="D105" s="170">
        <v>1</v>
      </c>
      <c r="E105" s="169">
        <v>2033</v>
      </c>
      <c r="F105" s="182" t="s">
        <v>9</v>
      </c>
      <c r="G105" s="220"/>
      <c r="H105" s="220"/>
      <c r="I105" s="220"/>
      <c r="J105" s="220"/>
      <c r="K105" s="220"/>
      <c r="L105" s="175">
        <v>2059.7795697350002</v>
      </c>
    </row>
    <row r="106" spans="1:12">
      <c r="A106" s="169" t="s">
        <v>99</v>
      </c>
      <c r="B106" s="169" t="s">
        <v>25</v>
      </c>
      <c r="C106" s="169" t="s">
        <v>107</v>
      </c>
      <c r="D106" s="170">
        <v>1</v>
      </c>
      <c r="E106" s="169">
        <v>2034</v>
      </c>
      <c r="F106" s="182" t="s">
        <v>9</v>
      </c>
      <c r="G106" s="220"/>
      <c r="H106" s="220"/>
      <c r="I106" s="220"/>
      <c r="J106" s="220"/>
      <c r="K106" s="220"/>
      <c r="L106" s="175">
        <v>1783.1790396250001</v>
      </c>
    </row>
    <row r="107" spans="1:12">
      <c r="A107" s="169" t="s">
        <v>99</v>
      </c>
      <c r="B107" s="169" t="s">
        <v>25</v>
      </c>
      <c r="C107" s="169" t="s">
        <v>107</v>
      </c>
      <c r="D107" s="170">
        <v>1</v>
      </c>
      <c r="E107" s="169">
        <v>2035</v>
      </c>
      <c r="F107" s="182" t="s">
        <v>9</v>
      </c>
      <c r="G107" s="220"/>
      <c r="H107" s="220"/>
      <c r="I107" s="220"/>
      <c r="J107" s="220"/>
      <c r="K107" s="220"/>
      <c r="L107" s="175">
        <v>1854.5992176550001</v>
      </c>
    </row>
    <row r="108" spans="1:12">
      <c r="A108" s="169" t="s">
        <v>99</v>
      </c>
      <c r="B108" s="169" t="s">
        <v>25</v>
      </c>
      <c r="C108" s="169" t="s">
        <v>107</v>
      </c>
      <c r="D108" s="170">
        <v>1</v>
      </c>
      <c r="E108" s="169">
        <v>2036</v>
      </c>
      <c r="F108" s="182" t="s">
        <v>9</v>
      </c>
      <c r="G108" s="220"/>
      <c r="H108" s="220"/>
      <c r="I108" s="220"/>
      <c r="J108" s="220"/>
      <c r="K108" s="220"/>
      <c r="L108" s="175">
        <v>1950.49853426</v>
      </c>
    </row>
    <row r="109" spans="1:12">
      <c r="A109" s="169" t="s">
        <v>99</v>
      </c>
      <c r="B109" s="169" t="s">
        <v>25</v>
      </c>
      <c r="C109" s="169" t="s">
        <v>107</v>
      </c>
      <c r="D109" s="170">
        <v>1</v>
      </c>
      <c r="E109" s="169">
        <v>2037</v>
      </c>
      <c r="F109" s="182" t="s">
        <v>9</v>
      </c>
      <c r="G109" s="220"/>
      <c r="H109" s="220"/>
      <c r="I109" s="220"/>
      <c r="J109" s="220"/>
      <c r="K109" s="220"/>
      <c r="L109" s="175">
        <v>1697.2806732600002</v>
      </c>
    </row>
    <row r="110" spans="1:12">
      <c r="A110" s="169" t="s">
        <v>99</v>
      </c>
      <c r="B110" s="169" t="s">
        <v>25</v>
      </c>
      <c r="C110" s="169" t="s">
        <v>107</v>
      </c>
      <c r="D110" s="170">
        <v>1</v>
      </c>
      <c r="E110" s="169">
        <v>2038</v>
      </c>
      <c r="F110" s="182" t="s">
        <v>9</v>
      </c>
      <c r="G110" s="220"/>
      <c r="H110" s="220"/>
      <c r="I110" s="220"/>
      <c r="J110" s="220"/>
      <c r="K110" s="220"/>
      <c r="L110" s="175">
        <v>2072.0583646650002</v>
      </c>
    </row>
    <row r="111" spans="1:12">
      <c r="A111" s="169" t="s">
        <v>99</v>
      </c>
      <c r="B111" s="169" t="s">
        <v>25</v>
      </c>
      <c r="C111" s="169" t="s">
        <v>107</v>
      </c>
      <c r="D111" s="170">
        <v>1</v>
      </c>
      <c r="E111" s="169">
        <v>2039</v>
      </c>
      <c r="F111" s="182" t="s">
        <v>9</v>
      </c>
      <c r="G111" s="220"/>
      <c r="H111" s="220"/>
      <c r="I111" s="220"/>
      <c r="J111" s="220"/>
      <c r="K111" s="220"/>
      <c r="L111" s="175">
        <v>1797.637069995</v>
      </c>
    </row>
    <row r="112" spans="1:12">
      <c r="A112" s="169" t="s">
        <v>99</v>
      </c>
      <c r="B112" s="169" t="s">
        <v>25</v>
      </c>
      <c r="C112" s="169" t="s">
        <v>107</v>
      </c>
      <c r="D112" s="170">
        <v>1</v>
      </c>
      <c r="E112" s="169">
        <v>2040</v>
      </c>
      <c r="F112" s="182" t="s">
        <v>9</v>
      </c>
      <c r="G112" s="220"/>
      <c r="H112" s="220"/>
      <c r="I112" s="220"/>
      <c r="J112" s="220"/>
      <c r="K112" s="220"/>
      <c r="L112" s="175">
        <v>2000.1622864450001</v>
      </c>
    </row>
    <row r="113" spans="1:12">
      <c r="A113" s="169" t="s">
        <v>99</v>
      </c>
      <c r="B113" s="169" t="s">
        <v>25</v>
      </c>
      <c r="C113" s="169" t="s">
        <v>107</v>
      </c>
      <c r="D113" s="170">
        <v>1</v>
      </c>
      <c r="E113" s="169">
        <v>2041</v>
      </c>
      <c r="F113" s="182" t="s">
        <v>9</v>
      </c>
      <c r="G113" s="220"/>
      <c r="H113" s="220"/>
      <c r="I113" s="220"/>
      <c r="J113" s="220"/>
      <c r="K113" s="220"/>
      <c r="L113" s="175">
        <v>2138.2507131550001</v>
      </c>
    </row>
    <row r="114" spans="1:12">
      <c r="A114" s="169" t="s">
        <v>99</v>
      </c>
      <c r="B114" s="169" t="s">
        <v>25</v>
      </c>
      <c r="C114" s="169" t="s">
        <v>107</v>
      </c>
      <c r="D114" s="170">
        <v>1</v>
      </c>
      <c r="E114" s="169">
        <v>2042</v>
      </c>
      <c r="F114" s="182" t="s">
        <v>9</v>
      </c>
      <c r="G114" s="220"/>
      <c r="H114" s="220"/>
      <c r="I114" s="220"/>
      <c r="J114" s="220"/>
      <c r="K114" s="220"/>
      <c r="L114" s="175">
        <v>2182.31750285</v>
      </c>
    </row>
    <row r="115" spans="1:12">
      <c r="A115" s="169" t="s">
        <v>99</v>
      </c>
      <c r="B115" s="169" t="s">
        <v>25</v>
      </c>
      <c r="C115" s="169" t="s">
        <v>107</v>
      </c>
      <c r="D115" s="170">
        <v>1</v>
      </c>
      <c r="E115" s="169">
        <v>2043</v>
      </c>
      <c r="F115" s="182" t="s">
        <v>9</v>
      </c>
      <c r="G115" s="220"/>
      <c r="H115" s="220"/>
      <c r="I115" s="220"/>
      <c r="J115" s="220"/>
      <c r="K115" s="220"/>
      <c r="L115" s="175">
        <v>1915.14111121</v>
      </c>
    </row>
    <row r="116" spans="1:12">
      <c r="A116" s="169" t="s">
        <v>99</v>
      </c>
      <c r="B116" s="169" t="s">
        <v>25</v>
      </c>
      <c r="C116" s="169" t="s">
        <v>107</v>
      </c>
      <c r="D116" s="170">
        <v>1</v>
      </c>
      <c r="E116" s="169">
        <v>2044</v>
      </c>
      <c r="F116" s="182" t="s">
        <v>9</v>
      </c>
      <c r="G116" s="220"/>
      <c r="H116" s="220"/>
      <c r="I116" s="220"/>
      <c r="J116" s="220"/>
      <c r="K116" s="220"/>
      <c r="L116" s="175">
        <v>2411.6596189649999</v>
      </c>
    </row>
    <row r="117" spans="1:12">
      <c r="A117" s="169" t="s">
        <v>99</v>
      </c>
      <c r="B117" s="169" t="s">
        <v>25</v>
      </c>
      <c r="C117" s="169" t="s">
        <v>107</v>
      </c>
      <c r="D117" s="170">
        <v>1</v>
      </c>
      <c r="E117" s="169">
        <v>2045</v>
      </c>
      <c r="F117" s="182" t="s">
        <v>9</v>
      </c>
      <c r="G117" s="220"/>
      <c r="H117" s="220"/>
      <c r="I117" s="220"/>
      <c r="J117" s="220"/>
      <c r="K117" s="220"/>
      <c r="L117" s="175">
        <v>2114.0194663500001</v>
      </c>
    </row>
    <row r="118" spans="1:12">
      <c r="A118" s="169" t="s">
        <v>99</v>
      </c>
      <c r="B118" s="169" t="s">
        <v>25</v>
      </c>
      <c r="C118" s="169" t="s">
        <v>107</v>
      </c>
      <c r="D118" s="170">
        <v>1</v>
      </c>
      <c r="E118" s="169">
        <v>2046</v>
      </c>
      <c r="F118" s="182" t="s">
        <v>9</v>
      </c>
      <c r="G118" s="220"/>
      <c r="H118" s="220"/>
      <c r="I118" s="220"/>
      <c r="J118" s="220"/>
      <c r="K118" s="220"/>
      <c r="L118" s="175">
        <v>1999.9394298450002</v>
      </c>
    </row>
    <row r="119" spans="1:12">
      <c r="A119" s="169" t="s">
        <v>99</v>
      </c>
      <c r="B119" s="169" t="s">
        <v>25</v>
      </c>
      <c r="C119" s="169" t="s">
        <v>107</v>
      </c>
      <c r="D119" s="170">
        <v>1</v>
      </c>
      <c r="E119" s="169">
        <v>2047</v>
      </c>
      <c r="F119" s="182" t="s">
        <v>9</v>
      </c>
      <c r="G119" s="220"/>
      <c r="H119" s="220"/>
      <c r="I119" s="220"/>
      <c r="J119" s="220"/>
      <c r="K119" s="220"/>
      <c r="L119" s="175">
        <v>2229.66839957</v>
      </c>
    </row>
    <row r="120" spans="1:12">
      <c r="A120" s="169" t="s">
        <v>99</v>
      </c>
      <c r="B120" s="169" t="s">
        <v>25</v>
      </c>
      <c r="C120" s="169" t="s">
        <v>107</v>
      </c>
      <c r="D120" s="170">
        <v>1</v>
      </c>
      <c r="E120" s="169">
        <v>2048</v>
      </c>
      <c r="F120" s="182" t="s">
        <v>9</v>
      </c>
      <c r="G120" s="220"/>
      <c r="H120" s="220"/>
      <c r="I120" s="220"/>
      <c r="J120" s="220"/>
      <c r="K120" s="220"/>
      <c r="L120" s="175">
        <v>1938.6401776449998</v>
      </c>
    </row>
    <row r="121" spans="1:12">
      <c r="A121" s="169" t="s">
        <v>99</v>
      </c>
      <c r="B121" s="169" t="s">
        <v>25</v>
      </c>
      <c r="C121" s="169" t="s">
        <v>107</v>
      </c>
      <c r="D121" s="170">
        <v>1</v>
      </c>
      <c r="E121" s="169">
        <v>2049</v>
      </c>
      <c r="F121" s="182" t="s">
        <v>9</v>
      </c>
      <c r="G121" s="220"/>
      <c r="H121" s="220"/>
      <c r="I121" s="220"/>
      <c r="J121" s="220"/>
      <c r="K121" s="220"/>
      <c r="L121" s="175">
        <v>2086.1118548549998</v>
      </c>
    </row>
    <row r="122" spans="1:12">
      <c r="A122" s="169" t="s">
        <v>99</v>
      </c>
      <c r="B122" s="169" t="s">
        <v>25</v>
      </c>
      <c r="C122" s="169" t="s">
        <v>11</v>
      </c>
      <c r="D122" s="170">
        <v>1</v>
      </c>
      <c r="E122" s="169">
        <v>2020</v>
      </c>
      <c r="F122" s="182" t="s">
        <v>9</v>
      </c>
      <c r="G122" s="220"/>
      <c r="H122" s="220"/>
      <c r="I122" s="220"/>
      <c r="J122" s="220"/>
      <c r="K122" s="220"/>
      <c r="L122" s="175">
        <v>7858.6126649093649</v>
      </c>
    </row>
    <row r="123" spans="1:12">
      <c r="A123" s="169" t="s">
        <v>99</v>
      </c>
      <c r="B123" s="169" t="s">
        <v>25</v>
      </c>
      <c r="C123" s="169" t="s">
        <v>11</v>
      </c>
      <c r="D123" s="170">
        <v>1</v>
      </c>
      <c r="E123" s="169">
        <v>2021</v>
      </c>
      <c r="F123" s="182" t="s">
        <v>9</v>
      </c>
      <c r="G123" s="220"/>
      <c r="H123" s="220"/>
      <c r="I123" s="220"/>
      <c r="J123" s="220"/>
      <c r="K123" s="220"/>
      <c r="L123" s="175">
        <v>8778.0420031800222</v>
      </c>
    </row>
    <row r="124" spans="1:12">
      <c r="A124" s="169" t="s">
        <v>99</v>
      </c>
      <c r="B124" s="169" t="s">
        <v>25</v>
      </c>
      <c r="C124" s="169" t="s">
        <v>11</v>
      </c>
      <c r="D124" s="170">
        <v>1</v>
      </c>
      <c r="E124" s="169">
        <v>2022</v>
      </c>
      <c r="F124" s="182" t="s">
        <v>9</v>
      </c>
      <c r="G124" s="220"/>
      <c r="H124" s="220"/>
      <c r="I124" s="220"/>
      <c r="J124" s="220"/>
      <c r="K124" s="220"/>
      <c r="L124" s="175">
        <v>12835.060176664996</v>
      </c>
    </row>
    <row r="125" spans="1:12">
      <c r="A125" s="169" t="s">
        <v>99</v>
      </c>
      <c r="B125" s="169" t="s">
        <v>25</v>
      </c>
      <c r="C125" s="169" t="s">
        <v>11</v>
      </c>
      <c r="D125" s="170">
        <v>1</v>
      </c>
      <c r="E125" s="169">
        <v>2023</v>
      </c>
      <c r="F125" s="182" t="s">
        <v>9</v>
      </c>
      <c r="G125" s="220"/>
      <c r="H125" s="220"/>
      <c r="I125" s="220"/>
      <c r="J125" s="220"/>
      <c r="K125" s="220"/>
      <c r="L125" s="175">
        <v>7718.8541494849705</v>
      </c>
    </row>
    <row r="126" spans="1:12">
      <c r="A126" s="169" t="s">
        <v>99</v>
      </c>
      <c r="B126" s="169" t="s">
        <v>25</v>
      </c>
      <c r="C126" s="169" t="s">
        <v>11</v>
      </c>
      <c r="D126" s="170">
        <v>1</v>
      </c>
      <c r="E126" s="169">
        <v>2024</v>
      </c>
      <c r="F126" s="182" t="s">
        <v>9</v>
      </c>
      <c r="G126" s="220"/>
      <c r="H126" s="220"/>
      <c r="I126" s="220"/>
      <c r="J126" s="220"/>
      <c r="K126" s="220"/>
      <c r="L126" s="175">
        <v>7426.4111027832751</v>
      </c>
    </row>
    <row r="127" spans="1:12">
      <c r="A127" s="169" t="s">
        <v>99</v>
      </c>
      <c r="B127" s="169" t="s">
        <v>25</v>
      </c>
      <c r="C127" s="169" t="s">
        <v>11</v>
      </c>
      <c r="D127" s="170">
        <v>1</v>
      </c>
      <c r="E127" s="169">
        <v>2025</v>
      </c>
      <c r="F127" s="182" t="s">
        <v>9</v>
      </c>
      <c r="G127" s="220"/>
      <c r="H127" s="220"/>
      <c r="I127" s="220"/>
      <c r="J127" s="220"/>
      <c r="K127" s="220"/>
      <c r="L127" s="175">
        <v>7799.1159347737193</v>
      </c>
    </row>
    <row r="128" spans="1:12">
      <c r="A128" s="169" t="s">
        <v>99</v>
      </c>
      <c r="B128" s="169" t="s">
        <v>25</v>
      </c>
      <c r="C128" s="169" t="s">
        <v>11</v>
      </c>
      <c r="D128" s="170">
        <v>1</v>
      </c>
      <c r="E128" s="169">
        <v>2026</v>
      </c>
      <c r="F128" s="182" t="s">
        <v>9</v>
      </c>
      <c r="G128" s="220"/>
      <c r="H128" s="220"/>
      <c r="I128" s="220"/>
      <c r="J128" s="220"/>
      <c r="K128" s="220"/>
      <c r="L128" s="175">
        <v>8343.4414883621448</v>
      </c>
    </row>
    <row r="129" spans="1:12">
      <c r="A129" s="169" t="s">
        <v>99</v>
      </c>
      <c r="B129" s="169" t="s">
        <v>25</v>
      </c>
      <c r="C129" s="169" t="s">
        <v>11</v>
      </c>
      <c r="D129" s="170">
        <v>1</v>
      </c>
      <c r="E129" s="169">
        <v>2027</v>
      </c>
      <c r="F129" s="182" t="s">
        <v>9</v>
      </c>
      <c r="G129" s="220"/>
      <c r="H129" s="220"/>
      <c r="I129" s="220"/>
      <c r="J129" s="220"/>
      <c r="K129" s="220"/>
      <c r="L129" s="175">
        <v>8269.4183913770212</v>
      </c>
    </row>
    <row r="130" spans="1:12">
      <c r="A130" s="169" t="s">
        <v>99</v>
      </c>
      <c r="B130" s="169" t="s">
        <v>25</v>
      </c>
      <c r="C130" s="169" t="s">
        <v>11</v>
      </c>
      <c r="D130" s="170">
        <v>1</v>
      </c>
      <c r="E130" s="169">
        <v>2028</v>
      </c>
      <c r="F130" s="182" t="s">
        <v>9</v>
      </c>
      <c r="G130" s="220"/>
      <c r="H130" s="220"/>
      <c r="I130" s="220"/>
      <c r="J130" s="220"/>
      <c r="K130" s="220"/>
      <c r="L130" s="175">
        <v>41553.578729841109</v>
      </c>
    </row>
    <row r="131" spans="1:12">
      <c r="A131" s="169" t="s">
        <v>99</v>
      </c>
      <c r="B131" s="169" t="s">
        <v>25</v>
      </c>
      <c r="C131" s="169" t="s">
        <v>11</v>
      </c>
      <c r="D131" s="170">
        <v>1</v>
      </c>
      <c r="E131" s="169">
        <v>2029</v>
      </c>
      <c r="F131" s="182" t="s">
        <v>9</v>
      </c>
      <c r="G131" s="220"/>
      <c r="H131" s="220"/>
      <c r="I131" s="220"/>
      <c r="J131" s="220"/>
      <c r="K131" s="220"/>
      <c r="L131" s="175">
        <v>42202.792774557172</v>
      </c>
    </row>
    <row r="132" spans="1:12">
      <c r="A132" s="169" t="s">
        <v>99</v>
      </c>
      <c r="B132" s="169" t="s">
        <v>25</v>
      </c>
      <c r="C132" s="169" t="s">
        <v>11</v>
      </c>
      <c r="D132" s="170">
        <v>1</v>
      </c>
      <c r="E132" s="169">
        <v>2030</v>
      </c>
      <c r="F132" s="182" t="s">
        <v>9</v>
      </c>
      <c r="G132" s="220"/>
      <c r="H132" s="220"/>
      <c r="I132" s="220"/>
      <c r="J132" s="220"/>
      <c r="K132" s="220"/>
      <c r="L132" s="175">
        <v>36295.755496163598</v>
      </c>
    </row>
    <row r="133" spans="1:12">
      <c r="A133" s="169" t="s">
        <v>99</v>
      </c>
      <c r="B133" s="169" t="s">
        <v>25</v>
      </c>
      <c r="C133" s="169" t="s">
        <v>11</v>
      </c>
      <c r="D133" s="170">
        <v>1</v>
      </c>
      <c r="E133" s="169">
        <v>2031</v>
      </c>
      <c r="F133" s="182" t="s">
        <v>9</v>
      </c>
      <c r="G133" s="220"/>
      <c r="H133" s="220"/>
      <c r="I133" s="220"/>
      <c r="J133" s="220"/>
      <c r="K133" s="220"/>
      <c r="L133" s="175">
        <v>40769.236054551009</v>
      </c>
    </row>
    <row r="134" spans="1:12">
      <c r="A134" s="169" t="s">
        <v>99</v>
      </c>
      <c r="B134" s="169" t="s">
        <v>25</v>
      </c>
      <c r="C134" s="169" t="s">
        <v>11</v>
      </c>
      <c r="D134" s="170">
        <v>1</v>
      </c>
      <c r="E134" s="169">
        <v>2032</v>
      </c>
      <c r="F134" s="182" t="s">
        <v>9</v>
      </c>
      <c r="G134" s="220"/>
      <c r="H134" s="220"/>
      <c r="I134" s="220"/>
      <c r="J134" s="220"/>
      <c r="K134" s="220"/>
      <c r="L134" s="175">
        <v>44533.182631629701</v>
      </c>
    </row>
    <row r="135" spans="1:12">
      <c r="A135" s="169" t="s">
        <v>99</v>
      </c>
      <c r="B135" s="169" t="s">
        <v>25</v>
      </c>
      <c r="C135" s="169" t="s">
        <v>11</v>
      </c>
      <c r="D135" s="170">
        <v>1</v>
      </c>
      <c r="E135" s="169">
        <v>2033</v>
      </c>
      <c r="F135" s="182" t="s">
        <v>9</v>
      </c>
      <c r="G135" s="220"/>
      <c r="H135" s="220"/>
      <c r="I135" s="220"/>
      <c r="J135" s="220"/>
      <c r="K135" s="220"/>
      <c r="L135" s="175">
        <v>40841.211774785501</v>
      </c>
    </row>
    <row r="136" spans="1:12">
      <c r="A136" s="169" t="s">
        <v>99</v>
      </c>
      <c r="B136" s="169" t="s">
        <v>25</v>
      </c>
      <c r="C136" s="169" t="s">
        <v>11</v>
      </c>
      <c r="D136" s="170">
        <v>1</v>
      </c>
      <c r="E136" s="169">
        <v>2034</v>
      </c>
      <c r="F136" s="182" t="s">
        <v>9</v>
      </c>
      <c r="G136" s="220"/>
      <c r="H136" s="220"/>
      <c r="I136" s="220"/>
      <c r="J136" s="220"/>
      <c r="K136" s="220"/>
      <c r="L136" s="175">
        <v>46592.7888515995</v>
      </c>
    </row>
    <row r="137" spans="1:12">
      <c r="A137" s="169" t="s">
        <v>99</v>
      </c>
      <c r="B137" s="169" t="s">
        <v>25</v>
      </c>
      <c r="C137" s="169" t="s">
        <v>11</v>
      </c>
      <c r="D137" s="170">
        <v>1</v>
      </c>
      <c r="E137" s="169">
        <v>2035</v>
      </c>
      <c r="F137" s="182" t="s">
        <v>9</v>
      </c>
      <c r="G137" s="220"/>
      <c r="H137" s="220"/>
      <c r="I137" s="220"/>
      <c r="J137" s="220"/>
      <c r="K137" s="220"/>
      <c r="L137" s="175">
        <v>54896.8531763551</v>
      </c>
    </row>
    <row r="138" spans="1:12">
      <c r="A138" s="169" t="s">
        <v>99</v>
      </c>
      <c r="B138" s="169" t="s">
        <v>25</v>
      </c>
      <c r="C138" s="169" t="s">
        <v>11</v>
      </c>
      <c r="D138" s="170">
        <v>1</v>
      </c>
      <c r="E138" s="169">
        <v>2036</v>
      </c>
      <c r="F138" s="182" t="s">
        <v>9</v>
      </c>
      <c r="G138" s="220"/>
      <c r="H138" s="220"/>
      <c r="I138" s="220"/>
      <c r="J138" s="220"/>
      <c r="K138" s="220"/>
      <c r="L138" s="175">
        <v>45645.399078244402</v>
      </c>
    </row>
    <row r="139" spans="1:12">
      <c r="A139" s="169" t="s">
        <v>99</v>
      </c>
      <c r="B139" s="169" t="s">
        <v>25</v>
      </c>
      <c r="C139" s="169" t="s">
        <v>11</v>
      </c>
      <c r="D139" s="170">
        <v>1</v>
      </c>
      <c r="E139" s="169">
        <v>2037</v>
      </c>
      <c r="F139" s="182" t="s">
        <v>9</v>
      </c>
      <c r="G139" s="220"/>
      <c r="H139" s="220"/>
      <c r="I139" s="220"/>
      <c r="J139" s="220"/>
      <c r="K139" s="220"/>
      <c r="L139" s="175">
        <v>44778.074404006795</v>
      </c>
    </row>
    <row r="140" spans="1:12">
      <c r="A140" s="169" t="s">
        <v>99</v>
      </c>
      <c r="B140" s="169" t="s">
        <v>25</v>
      </c>
      <c r="C140" s="169" t="s">
        <v>11</v>
      </c>
      <c r="D140" s="170">
        <v>1</v>
      </c>
      <c r="E140" s="169">
        <v>2038</v>
      </c>
      <c r="F140" s="182" t="s">
        <v>9</v>
      </c>
      <c r="G140" s="220"/>
      <c r="H140" s="220"/>
      <c r="I140" s="220"/>
      <c r="J140" s="220"/>
      <c r="K140" s="220"/>
      <c r="L140" s="175">
        <v>51887.006666258152</v>
      </c>
    </row>
    <row r="141" spans="1:12">
      <c r="A141" s="169" t="s">
        <v>99</v>
      </c>
      <c r="B141" s="169" t="s">
        <v>25</v>
      </c>
      <c r="C141" s="169" t="s">
        <v>11</v>
      </c>
      <c r="D141" s="170">
        <v>1</v>
      </c>
      <c r="E141" s="169">
        <v>2039</v>
      </c>
      <c r="F141" s="182" t="s">
        <v>9</v>
      </c>
      <c r="G141" s="220"/>
      <c r="H141" s="220"/>
      <c r="I141" s="220"/>
      <c r="J141" s="220"/>
      <c r="K141" s="220"/>
      <c r="L141" s="175">
        <v>46051.098925237347</v>
      </c>
    </row>
    <row r="142" spans="1:12">
      <c r="A142" s="169" t="s">
        <v>99</v>
      </c>
      <c r="B142" s="169" t="s">
        <v>25</v>
      </c>
      <c r="C142" s="169" t="s">
        <v>11</v>
      </c>
      <c r="D142" s="170">
        <v>1</v>
      </c>
      <c r="E142" s="169">
        <v>2040</v>
      </c>
      <c r="F142" s="182" t="s">
        <v>9</v>
      </c>
      <c r="G142" s="220"/>
      <c r="H142" s="220"/>
      <c r="I142" s="220"/>
      <c r="J142" s="220"/>
      <c r="K142" s="220"/>
      <c r="L142" s="175">
        <v>52586.504795660097</v>
      </c>
    </row>
    <row r="143" spans="1:12">
      <c r="A143" s="169" t="s">
        <v>99</v>
      </c>
      <c r="B143" s="169" t="s">
        <v>25</v>
      </c>
      <c r="C143" s="169" t="s">
        <v>11</v>
      </c>
      <c r="D143" s="170">
        <v>1</v>
      </c>
      <c r="E143" s="169">
        <v>2041</v>
      </c>
      <c r="F143" s="182" t="s">
        <v>9</v>
      </c>
      <c r="G143" s="220"/>
      <c r="H143" s="220"/>
      <c r="I143" s="220"/>
      <c r="J143" s="220"/>
      <c r="K143" s="220"/>
      <c r="L143" s="175">
        <v>61965.685827786496</v>
      </c>
    </row>
    <row r="144" spans="1:12">
      <c r="A144" s="169" t="s">
        <v>99</v>
      </c>
      <c r="B144" s="169" t="s">
        <v>25</v>
      </c>
      <c r="C144" s="169" t="s">
        <v>11</v>
      </c>
      <c r="D144" s="170">
        <v>1</v>
      </c>
      <c r="E144" s="169">
        <v>2042</v>
      </c>
      <c r="F144" s="182" t="s">
        <v>9</v>
      </c>
      <c r="G144" s="220"/>
      <c r="H144" s="220"/>
      <c r="I144" s="220"/>
      <c r="J144" s="220"/>
      <c r="K144" s="220"/>
      <c r="L144" s="175">
        <v>57870.321012937551</v>
      </c>
    </row>
    <row r="145" spans="1:12">
      <c r="A145" s="169" t="s">
        <v>99</v>
      </c>
      <c r="B145" s="169" t="s">
        <v>25</v>
      </c>
      <c r="C145" s="169" t="s">
        <v>11</v>
      </c>
      <c r="D145" s="170">
        <v>1</v>
      </c>
      <c r="E145" s="169">
        <v>2043</v>
      </c>
      <c r="F145" s="182" t="s">
        <v>9</v>
      </c>
      <c r="G145" s="220"/>
      <c r="H145" s="220"/>
      <c r="I145" s="220"/>
      <c r="J145" s="220"/>
      <c r="K145" s="220"/>
      <c r="L145" s="175">
        <v>58490.682402150502</v>
      </c>
    </row>
    <row r="146" spans="1:12">
      <c r="A146" s="169" t="s">
        <v>99</v>
      </c>
      <c r="B146" s="169" t="s">
        <v>25</v>
      </c>
      <c r="C146" s="169" t="s">
        <v>11</v>
      </c>
      <c r="D146" s="170">
        <v>1</v>
      </c>
      <c r="E146" s="169">
        <v>2044</v>
      </c>
      <c r="F146" s="182" t="s">
        <v>9</v>
      </c>
      <c r="G146" s="220"/>
      <c r="H146" s="220"/>
      <c r="I146" s="220"/>
      <c r="J146" s="220"/>
      <c r="K146" s="220"/>
      <c r="L146" s="175">
        <v>62962.285386121548</v>
      </c>
    </row>
    <row r="147" spans="1:12">
      <c r="A147" s="169" t="s">
        <v>99</v>
      </c>
      <c r="B147" s="169" t="s">
        <v>25</v>
      </c>
      <c r="C147" s="169" t="s">
        <v>11</v>
      </c>
      <c r="D147" s="170">
        <v>1</v>
      </c>
      <c r="E147" s="169">
        <v>2045</v>
      </c>
      <c r="F147" s="182" t="s">
        <v>9</v>
      </c>
      <c r="G147" s="220"/>
      <c r="H147" s="220"/>
      <c r="I147" s="220"/>
      <c r="J147" s="220"/>
      <c r="K147" s="220"/>
      <c r="L147" s="175">
        <v>62099.553677088101</v>
      </c>
    </row>
    <row r="148" spans="1:12">
      <c r="A148" s="169" t="s">
        <v>99</v>
      </c>
      <c r="B148" s="169" t="s">
        <v>25</v>
      </c>
      <c r="C148" s="169" t="s">
        <v>11</v>
      </c>
      <c r="D148" s="170">
        <v>1</v>
      </c>
      <c r="E148" s="169">
        <v>2046</v>
      </c>
      <c r="F148" s="182" t="s">
        <v>9</v>
      </c>
      <c r="G148" s="220"/>
      <c r="H148" s="220"/>
      <c r="I148" s="220"/>
      <c r="J148" s="220"/>
      <c r="K148" s="220"/>
      <c r="L148" s="175">
        <v>64419.894737573704</v>
      </c>
    </row>
    <row r="149" spans="1:12">
      <c r="A149" s="169" t="s">
        <v>99</v>
      </c>
      <c r="B149" s="169" t="s">
        <v>25</v>
      </c>
      <c r="C149" s="169" t="s">
        <v>11</v>
      </c>
      <c r="D149" s="170">
        <v>1</v>
      </c>
      <c r="E149" s="169">
        <v>2047</v>
      </c>
      <c r="F149" s="182" t="s">
        <v>9</v>
      </c>
      <c r="G149" s="220"/>
      <c r="H149" s="220"/>
      <c r="I149" s="220"/>
      <c r="J149" s="220"/>
      <c r="K149" s="220"/>
      <c r="L149" s="175">
        <v>70130.992664974299</v>
      </c>
    </row>
    <row r="150" spans="1:12">
      <c r="A150" s="169" t="s">
        <v>99</v>
      </c>
      <c r="B150" s="169" t="s">
        <v>25</v>
      </c>
      <c r="C150" s="169" t="s">
        <v>11</v>
      </c>
      <c r="D150" s="170">
        <v>1</v>
      </c>
      <c r="E150" s="169">
        <v>2048</v>
      </c>
      <c r="F150" s="182" t="s">
        <v>9</v>
      </c>
      <c r="G150" s="220"/>
      <c r="H150" s="220"/>
      <c r="I150" s="220"/>
      <c r="J150" s="220"/>
      <c r="K150" s="220"/>
      <c r="L150" s="175">
        <v>62906.482195257908</v>
      </c>
    </row>
    <row r="151" spans="1:12">
      <c r="A151" s="169" t="s">
        <v>99</v>
      </c>
      <c r="B151" s="169" t="s">
        <v>25</v>
      </c>
      <c r="C151" s="169" t="s">
        <v>11</v>
      </c>
      <c r="D151" s="170">
        <v>1</v>
      </c>
      <c r="E151" s="169">
        <v>2049</v>
      </c>
      <c r="F151" s="182" t="s">
        <v>9</v>
      </c>
      <c r="G151" s="220"/>
      <c r="H151" s="220"/>
      <c r="I151" s="220"/>
      <c r="J151" s="220"/>
      <c r="K151" s="220"/>
      <c r="L151" s="175">
        <v>60672.524912831956</v>
      </c>
    </row>
    <row r="152" spans="1:12">
      <c r="A152" s="169" t="s">
        <v>99</v>
      </c>
      <c r="B152" s="169" t="s">
        <v>25</v>
      </c>
      <c r="C152" s="169" t="s">
        <v>71</v>
      </c>
      <c r="D152" s="170">
        <v>1</v>
      </c>
      <c r="E152" s="169">
        <v>2020</v>
      </c>
      <c r="F152" s="182" t="s">
        <v>9</v>
      </c>
      <c r="G152" s="220"/>
      <c r="H152" s="220"/>
      <c r="I152" s="220"/>
      <c r="J152" s="220"/>
      <c r="K152" s="220"/>
      <c r="L152" s="175">
        <v>130165.876327101</v>
      </c>
    </row>
    <row r="153" spans="1:12">
      <c r="A153" s="169" t="s">
        <v>99</v>
      </c>
      <c r="B153" s="169" t="s">
        <v>25</v>
      </c>
      <c r="C153" s="169" t="s">
        <v>71</v>
      </c>
      <c r="D153" s="170">
        <v>1</v>
      </c>
      <c r="E153" s="169">
        <v>2021</v>
      </c>
      <c r="F153" s="182" t="s">
        <v>9</v>
      </c>
      <c r="G153" s="220"/>
      <c r="H153" s="220"/>
      <c r="I153" s="220"/>
      <c r="J153" s="220"/>
      <c r="K153" s="220"/>
      <c r="L153" s="175">
        <v>121375.68548008273</v>
      </c>
    </row>
    <row r="154" spans="1:12">
      <c r="A154" s="169" t="s">
        <v>99</v>
      </c>
      <c r="B154" s="169" t="s">
        <v>25</v>
      </c>
      <c r="C154" s="169" t="s">
        <v>71</v>
      </c>
      <c r="D154" s="170">
        <v>1</v>
      </c>
      <c r="E154" s="169">
        <v>2022</v>
      </c>
      <c r="F154" s="182" t="s">
        <v>9</v>
      </c>
      <c r="G154" s="220"/>
      <c r="H154" s="220"/>
      <c r="I154" s="220"/>
      <c r="J154" s="220"/>
      <c r="K154" s="220"/>
      <c r="L154" s="175">
        <v>162900.57279123418</v>
      </c>
    </row>
    <row r="155" spans="1:12">
      <c r="A155" s="169" t="s">
        <v>99</v>
      </c>
      <c r="B155" s="169" t="s">
        <v>25</v>
      </c>
      <c r="C155" s="169" t="s">
        <v>71</v>
      </c>
      <c r="D155" s="170">
        <v>1</v>
      </c>
      <c r="E155" s="169">
        <v>2023</v>
      </c>
      <c r="F155" s="182" t="s">
        <v>9</v>
      </c>
      <c r="G155" s="220"/>
      <c r="H155" s="220"/>
      <c r="I155" s="220"/>
      <c r="J155" s="220"/>
      <c r="K155" s="220"/>
      <c r="L155" s="175">
        <v>139414.15913022679</v>
      </c>
    </row>
    <row r="156" spans="1:12">
      <c r="A156" s="169" t="s">
        <v>99</v>
      </c>
      <c r="B156" s="169" t="s">
        <v>25</v>
      </c>
      <c r="C156" s="169" t="s">
        <v>71</v>
      </c>
      <c r="D156" s="170">
        <v>1</v>
      </c>
      <c r="E156" s="169">
        <v>2024</v>
      </c>
      <c r="F156" s="182" t="s">
        <v>9</v>
      </c>
      <c r="G156" s="220"/>
      <c r="H156" s="220"/>
      <c r="I156" s="220"/>
      <c r="J156" s="220"/>
      <c r="K156" s="220"/>
      <c r="L156" s="175">
        <v>134584.35715252892</v>
      </c>
    </row>
    <row r="157" spans="1:12">
      <c r="A157" s="169" t="s">
        <v>99</v>
      </c>
      <c r="B157" s="169" t="s">
        <v>25</v>
      </c>
      <c r="C157" s="169" t="s">
        <v>71</v>
      </c>
      <c r="D157" s="170">
        <v>1</v>
      </c>
      <c r="E157" s="169">
        <v>2025</v>
      </c>
      <c r="F157" s="182" t="s">
        <v>9</v>
      </c>
      <c r="G157" s="220"/>
      <c r="H157" s="220"/>
      <c r="I157" s="220"/>
      <c r="J157" s="220"/>
      <c r="K157" s="220"/>
      <c r="L157" s="175">
        <v>136620.4585003595</v>
      </c>
    </row>
    <row r="158" spans="1:12">
      <c r="A158" s="169" t="s">
        <v>99</v>
      </c>
      <c r="B158" s="169" t="s">
        <v>25</v>
      </c>
      <c r="C158" s="169" t="s">
        <v>71</v>
      </c>
      <c r="D158" s="170">
        <v>1</v>
      </c>
      <c r="E158" s="169">
        <v>2026</v>
      </c>
      <c r="F158" s="182" t="s">
        <v>9</v>
      </c>
      <c r="G158" s="220"/>
      <c r="H158" s="220"/>
      <c r="I158" s="220"/>
      <c r="J158" s="220"/>
      <c r="K158" s="220"/>
      <c r="L158" s="175">
        <v>142988.67870250481</v>
      </c>
    </row>
    <row r="159" spans="1:12">
      <c r="A159" s="169" t="s">
        <v>99</v>
      </c>
      <c r="B159" s="169" t="s">
        <v>25</v>
      </c>
      <c r="C159" s="169" t="s">
        <v>71</v>
      </c>
      <c r="D159" s="170">
        <v>1</v>
      </c>
      <c r="E159" s="169">
        <v>2027</v>
      </c>
      <c r="F159" s="182" t="s">
        <v>9</v>
      </c>
      <c r="G159" s="220"/>
      <c r="H159" s="220"/>
      <c r="I159" s="220"/>
      <c r="J159" s="220"/>
      <c r="K159" s="220"/>
      <c r="L159" s="175">
        <v>141769.81019290441</v>
      </c>
    </row>
    <row r="160" spans="1:12">
      <c r="A160" s="169" t="s">
        <v>99</v>
      </c>
      <c r="B160" s="169" t="s">
        <v>25</v>
      </c>
      <c r="C160" s="169" t="s">
        <v>71</v>
      </c>
      <c r="D160" s="170">
        <v>1</v>
      </c>
      <c r="E160" s="169">
        <v>2028</v>
      </c>
      <c r="F160" s="182" t="s">
        <v>9</v>
      </c>
      <c r="G160" s="220"/>
      <c r="H160" s="220"/>
      <c r="I160" s="220"/>
      <c r="J160" s="220"/>
      <c r="K160" s="220"/>
      <c r="L160" s="175">
        <v>118503.95407192541</v>
      </c>
    </row>
    <row r="161" spans="1:12">
      <c r="A161" s="169" t="s">
        <v>99</v>
      </c>
      <c r="B161" s="169" t="s">
        <v>25</v>
      </c>
      <c r="C161" s="169" t="s">
        <v>71</v>
      </c>
      <c r="D161" s="170">
        <v>1</v>
      </c>
      <c r="E161" s="169">
        <v>2029</v>
      </c>
      <c r="F161" s="182" t="s">
        <v>9</v>
      </c>
      <c r="G161" s="220"/>
      <c r="H161" s="220"/>
      <c r="I161" s="220"/>
      <c r="J161" s="220"/>
      <c r="K161" s="220"/>
      <c r="L161" s="175">
        <v>116626.79897072251</v>
      </c>
    </row>
    <row r="162" spans="1:12">
      <c r="A162" s="169" t="s">
        <v>99</v>
      </c>
      <c r="B162" s="169" t="s">
        <v>25</v>
      </c>
      <c r="C162" s="169" t="s">
        <v>71</v>
      </c>
      <c r="D162" s="170">
        <v>1</v>
      </c>
      <c r="E162" s="169">
        <v>2030</v>
      </c>
      <c r="F162" s="182" t="s">
        <v>9</v>
      </c>
      <c r="G162" s="220"/>
      <c r="H162" s="220"/>
      <c r="I162" s="220"/>
      <c r="J162" s="220"/>
      <c r="K162" s="220"/>
      <c r="L162" s="175">
        <v>99213.85743216626</v>
      </c>
    </row>
    <row r="163" spans="1:12">
      <c r="A163" s="169" t="s">
        <v>99</v>
      </c>
      <c r="B163" s="169" t="s">
        <v>25</v>
      </c>
      <c r="C163" s="169" t="s">
        <v>71</v>
      </c>
      <c r="D163" s="170">
        <v>1</v>
      </c>
      <c r="E163" s="169">
        <v>2031</v>
      </c>
      <c r="F163" s="182" t="s">
        <v>9</v>
      </c>
      <c r="G163" s="220"/>
      <c r="H163" s="220"/>
      <c r="I163" s="220"/>
      <c r="J163" s="220"/>
      <c r="K163" s="220"/>
      <c r="L163" s="175">
        <v>101757.25633398636</v>
      </c>
    </row>
    <row r="164" spans="1:12">
      <c r="A164" s="169" t="s">
        <v>99</v>
      </c>
      <c r="B164" s="169" t="s">
        <v>25</v>
      </c>
      <c r="C164" s="169" t="s">
        <v>71</v>
      </c>
      <c r="D164" s="170">
        <v>1</v>
      </c>
      <c r="E164" s="169">
        <v>2032</v>
      </c>
      <c r="F164" s="182" t="s">
        <v>9</v>
      </c>
      <c r="G164" s="220"/>
      <c r="H164" s="220"/>
      <c r="I164" s="220"/>
      <c r="J164" s="220"/>
      <c r="K164" s="220"/>
      <c r="L164" s="175">
        <v>109374.4732501735</v>
      </c>
    </row>
    <row r="165" spans="1:12">
      <c r="A165" s="169" t="s">
        <v>99</v>
      </c>
      <c r="B165" s="169" t="s">
        <v>25</v>
      </c>
      <c r="C165" s="169" t="s">
        <v>71</v>
      </c>
      <c r="D165" s="170">
        <v>1</v>
      </c>
      <c r="E165" s="169">
        <v>2033</v>
      </c>
      <c r="F165" s="182" t="s">
        <v>9</v>
      </c>
      <c r="G165" s="220"/>
      <c r="H165" s="220"/>
      <c r="I165" s="220"/>
      <c r="J165" s="220"/>
      <c r="K165" s="220"/>
      <c r="L165" s="175">
        <v>99316.508917482846</v>
      </c>
    </row>
    <row r="166" spans="1:12">
      <c r="A166" s="169" t="s">
        <v>99</v>
      </c>
      <c r="B166" s="169" t="s">
        <v>25</v>
      </c>
      <c r="C166" s="169" t="s">
        <v>71</v>
      </c>
      <c r="D166" s="170">
        <v>1</v>
      </c>
      <c r="E166" s="169">
        <v>2034</v>
      </c>
      <c r="F166" s="182" t="s">
        <v>9</v>
      </c>
      <c r="G166" s="220"/>
      <c r="H166" s="220"/>
      <c r="I166" s="220"/>
      <c r="J166" s="220"/>
      <c r="K166" s="220"/>
      <c r="L166" s="175">
        <v>112251.98328449001</v>
      </c>
    </row>
    <row r="167" spans="1:12">
      <c r="A167" s="169" t="s">
        <v>99</v>
      </c>
      <c r="B167" s="169" t="s">
        <v>25</v>
      </c>
      <c r="C167" s="169" t="s">
        <v>71</v>
      </c>
      <c r="D167" s="170">
        <v>1</v>
      </c>
      <c r="E167" s="169">
        <v>2035</v>
      </c>
      <c r="F167" s="182" t="s">
        <v>9</v>
      </c>
      <c r="G167" s="220"/>
      <c r="H167" s="220"/>
      <c r="I167" s="220"/>
      <c r="J167" s="220"/>
      <c r="K167" s="220"/>
      <c r="L167" s="175">
        <v>130887.26947790399</v>
      </c>
    </row>
    <row r="168" spans="1:12">
      <c r="A168" s="169" t="s">
        <v>99</v>
      </c>
      <c r="B168" s="169" t="s">
        <v>25</v>
      </c>
      <c r="C168" s="169" t="s">
        <v>71</v>
      </c>
      <c r="D168" s="170">
        <v>1</v>
      </c>
      <c r="E168" s="169">
        <v>2036</v>
      </c>
      <c r="F168" s="182" t="s">
        <v>9</v>
      </c>
      <c r="G168" s="220"/>
      <c r="H168" s="220"/>
      <c r="I168" s="220"/>
      <c r="J168" s="220"/>
      <c r="K168" s="220"/>
      <c r="L168" s="175">
        <v>108914.51616173855</v>
      </c>
    </row>
    <row r="169" spans="1:12">
      <c r="A169" s="169" t="s">
        <v>99</v>
      </c>
      <c r="B169" s="169" t="s">
        <v>25</v>
      </c>
      <c r="C169" s="169" t="s">
        <v>71</v>
      </c>
      <c r="D169" s="170">
        <v>1</v>
      </c>
      <c r="E169" s="169">
        <v>2037</v>
      </c>
      <c r="F169" s="182" t="s">
        <v>9</v>
      </c>
      <c r="G169" s="220"/>
      <c r="H169" s="220"/>
      <c r="I169" s="220"/>
      <c r="J169" s="220"/>
      <c r="K169" s="220"/>
      <c r="L169" s="175">
        <v>107038.99381993985</v>
      </c>
    </row>
    <row r="170" spans="1:12">
      <c r="A170" s="169" t="s">
        <v>99</v>
      </c>
      <c r="B170" s="169" t="s">
        <v>25</v>
      </c>
      <c r="C170" s="169" t="s">
        <v>71</v>
      </c>
      <c r="D170" s="170">
        <v>1</v>
      </c>
      <c r="E170" s="169">
        <v>2038</v>
      </c>
      <c r="F170" s="182" t="s">
        <v>9</v>
      </c>
      <c r="G170" s="220"/>
      <c r="H170" s="220"/>
      <c r="I170" s="220"/>
      <c r="J170" s="220"/>
      <c r="K170" s="220"/>
      <c r="L170" s="175">
        <v>122092.63270814001</v>
      </c>
    </row>
    <row r="171" spans="1:12">
      <c r="A171" s="169" t="s">
        <v>99</v>
      </c>
      <c r="B171" s="169" t="s">
        <v>25</v>
      </c>
      <c r="C171" s="169" t="s">
        <v>71</v>
      </c>
      <c r="D171" s="170">
        <v>1</v>
      </c>
      <c r="E171" s="169">
        <v>2039</v>
      </c>
      <c r="F171" s="182" t="s">
        <v>9</v>
      </c>
      <c r="G171" s="220"/>
      <c r="H171" s="220"/>
      <c r="I171" s="220"/>
      <c r="J171" s="220"/>
      <c r="K171" s="220"/>
      <c r="L171" s="175">
        <v>109061.11797006555</v>
      </c>
    </row>
    <row r="172" spans="1:12">
      <c r="A172" s="169" t="s">
        <v>99</v>
      </c>
      <c r="B172" s="169" t="s">
        <v>25</v>
      </c>
      <c r="C172" s="169" t="s">
        <v>71</v>
      </c>
      <c r="D172" s="170">
        <v>1</v>
      </c>
      <c r="E172" s="169">
        <v>2040</v>
      </c>
      <c r="F172" s="182" t="s">
        <v>9</v>
      </c>
      <c r="G172" s="220"/>
      <c r="H172" s="220"/>
      <c r="I172" s="220"/>
      <c r="J172" s="220"/>
      <c r="K172" s="220"/>
      <c r="L172" s="175">
        <v>125438.40880977549</v>
      </c>
    </row>
    <row r="173" spans="1:12">
      <c r="A173" s="169" t="s">
        <v>99</v>
      </c>
      <c r="B173" s="169" t="s">
        <v>25</v>
      </c>
      <c r="C173" s="169" t="s">
        <v>71</v>
      </c>
      <c r="D173" s="170">
        <v>1</v>
      </c>
      <c r="E173" s="169">
        <v>2041</v>
      </c>
      <c r="F173" s="182" t="s">
        <v>9</v>
      </c>
      <c r="G173" s="220"/>
      <c r="H173" s="220"/>
      <c r="I173" s="220"/>
      <c r="J173" s="220"/>
      <c r="K173" s="220"/>
      <c r="L173" s="175">
        <v>146269.45819253603</v>
      </c>
    </row>
    <row r="174" spans="1:12">
      <c r="A174" s="169" t="s">
        <v>99</v>
      </c>
      <c r="B174" s="169" t="s">
        <v>25</v>
      </c>
      <c r="C174" s="169" t="s">
        <v>71</v>
      </c>
      <c r="D174" s="170">
        <v>1</v>
      </c>
      <c r="E174" s="169">
        <v>2042</v>
      </c>
      <c r="F174" s="182" t="s">
        <v>9</v>
      </c>
      <c r="G174" s="220"/>
      <c r="H174" s="220"/>
      <c r="I174" s="220"/>
      <c r="J174" s="220"/>
      <c r="K174" s="220"/>
      <c r="L174" s="175">
        <v>135806.02820646198</v>
      </c>
    </row>
    <row r="175" spans="1:12">
      <c r="A175" s="169" t="s">
        <v>99</v>
      </c>
      <c r="B175" s="169" t="s">
        <v>25</v>
      </c>
      <c r="C175" s="169" t="s">
        <v>71</v>
      </c>
      <c r="D175" s="170">
        <v>1</v>
      </c>
      <c r="E175" s="169">
        <v>2043</v>
      </c>
      <c r="F175" s="182" t="s">
        <v>9</v>
      </c>
      <c r="G175" s="220"/>
      <c r="H175" s="220"/>
      <c r="I175" s="220"/>
      <c r="J175" s="220"/>
      <c r="K175" s="220"/>
      <c r="L175" s="175">
        <v>133878.21493243999</v>
      </c>
    </row>
    <row r="176" spans="1:12">
      <c r="A176" s="169" t="s">
        <v>99</v>
      </c>
      <c r="B176" s="169" t="s">
        <v>25</v>
      </c>
      <c r="C176" s="169" t="s">
        <v>71</v>
      </c>
      <c r="D176" s="170">
        <v>1</v>
      </c>
      <c r="E176" s="169">
        <v>2044</v>
      </c>
      <c r="F176" s="182" t="s">
        <v>9</v>
      </c>
      <c r="G176" s="220"/>
      <c r="H176" s="220"/>
      <c r="I176" s="220"/>
      <c r="J176" s="220"/>
      <c r="K176" s="220"/>
      <c r="L176" s="175">
        <v>141520.23381185299</v>
      </c>
    </row>
    <row r="177" spans="1:12">
      <c r="A177" s="169" t="s">
        <v>99</v>
      </c>
      <c r="B177" s="169" t="s">
        <v>25</v>
      </c>
      <c r="C177" s="169" t="s">
        <v>71</v>
      </c>
      <c r="D177" s="170">
        <v>1</v>
      </c>
      <c r="E177" s="169">
        <v>2045</v>
      </c>
      <c r="F177" s="182" t="s">
        <v>9</v>
      </c>
      <c r="G177" s="220"/>
      <c r="H177" s="220"/>
      <c r="I177" s="220"/>
      <c r="J177" s="220"/>
      <c r="K177" s="220"/>
      <c r="L177" s="175">
        <v>140998.522624662</v>
      </c>
    </row>
    <row r="178" spans="1:12">
      <c r="A178" s="169" t="s">
        <v>99</v>
      </c>
      <c r="B178" s="169" t="s">
        <v>25</v>
      </c>
      <c r="C178" s="169" t="s">
        <v>71</v>
      </c>
      <c r="D178" s="170">
        <v>1</v>
      </c>
      <c r="E178" s="169">
        <v>2046</v>
      </c>
      <c r="F178" s="182" t="s">
        <v>9</v>
      </c>
      <c r="G178" s="220"/>
      <c r="H178" s="220"/>
      <c r="I178" s="220"/>
      <c r="J178" s="220"/>
      <c r="K178" s="220"/>
      <c r="L178" s="175">
        <v>143900.20924698398</v>
      </c>
    </row>
    <row r="179" spans="1:12">
      <c r="A179" s="169" t="s">
        <v>99</v>
      </c>
      <c r="B179" s="169" t="s">
        <v>25</v>
      </c>
      <c r="C179" s="169" t="s">
        <v>71</v>
      </c>
      <c r="D179" s="170">
        <v>1</v>
      </c>
      <c r="E179" s="169">
        <v>2047</v>
      </c>
      <c r="F179" s="182" t="s">
        <v>9</v>
      </c>
      <c r="G179" s="220"/>
      <c r="H179" s="220"/>
      <c r="I179" s="220"/>
      <c r="J179" s="220"/>
      <c r="K179" s="220"/>
      <c r="L179" s="175">
        <v>154610.26194568651</v>
      </c>
    </row>
    <row r="180" spans="1:12">
      <c r="A180" s="169" t="s">
        <v>99</v>
      </c>
      <c r="B180" s="169" t="s">
        <v>25</v>
      </c>
      <c r="C180" s="169" t="s">
        <v>71</v>
      </c>
      <c r="D180" s="170">
        <v>1</v>
      </c>
      <c r="E180" s="169">
        <v>2048</v>
      </c>
      <c r="F180" s="182" t="s">
        <v>9</v>
      </c>
      <c r="G180" s="220"/>
      <c r="H180" s="220"/>
      <c r="I180" s="220"/>
      <c r="J180" s="220"/>
      <c r="K180" s="220"/>
      <c r="L180" s="175">
        <v>138514.2862230005</v>
      </c>
    </row>
    <row r="181" spans="1:12">
      <c r="A181" s="169" t="s">
        <v>99</v>
      </c>
      <c r="B181" s="169" t="s">
        <v>25</v>
      </c>
      <c r="C181" s="169" t="s">
        <v>71</v>
      </c>
      <c r="D181" s="170">
        <v>1</v>
      </c>
      <c r="E181" s="169">
        <v>2049</v>
      </c>
      <c r="F181" s="182" t="s">
        <v>9</v>
      </c>
      <c r="G181" s="220"/>
      <c r="H181" s="220"/>
      <c r="I181" s="220"/>
      <c r="J181" s="220"/>
      <c r="K181" s="220"/>
      <c r="L181" s="175">
        <v>130698.98270369851</v>
      </c>
    </row>
    <row r="182" spans="1:12">
      <c r="A182" s="169"/>
      <c r="B182" s="169"/>
      <c r="C182" s="169"/>
      <c r="D182" s="170"/>
      <c r="E182" s="169"/>
      <c r="F182" s="171"/>
      <c r="G182" s="35"/>
      <c r="H182" s="35"/>
      <c r="I182" s="35"/>
      <c r="J182" s="35"/>
      <c r="K182" s="35"/>
      <c r="L182" s="184"/>
    </row>
    <row r="183" spans="1:12">
      <c r="A183" s="169"/>
      <c r="B183" s="169"/>
      <c r="C183" s="169"/>
      <c r="D183" s="170"/>
      <c r="E183" s="169"/>
      <c r="F183" s="171"/>
      <c r="G183" s="35"/>
      <c r="H183" s="35"/>
      <c r="I183" s="35"/>
      <c r="J183" s="35"/>
      <c r="K183" s="35"/>
      <c r="L183" s="184"/>
    </row>
    <row r="184" spans="1:12">
      <c r="A184" s="169"/>
      <c r="B184" s="169"/>
      <c r="C184" s="169"/>
      <c r="D184" s="170"/>
      <c r="E184" s="169"/>
      <c r="F184" s="171"/>
      <c r="G184" s="35"/>
      <c r="H184" s="35"/>
      <c r="I184" s="35"/>
      <c r="J184" s="35"/>
      <c r="K184" s="35"/>
      <c r="L184" s="184"/>
    </row>
    <row r="185" spans="1:12">
      <c r="A185" s="169"/>
      <c r="B185" s="169"/>
      <c r="C185" s="169"/>
      <c r="D185" s="170"/>
      <c r="E185" s="169"/>
      <c r="F185" s="171"/>
      <c r="G185" s="35"/>
      <c r="H185" s="35"/>
      <c r="I185" s="35"/>
      <c r="J185" s="35"/>
      <c r="K185" s="35"/>
      <c r="L185" s="184"/>
    </row>
    <row r="186" spans="1:12">
      <c r="A186" s="169"/>
      <c r="B186" s="169"/>
      <c r="C186" s="169"/>
      <c r="D186" s="170"/>
      <c r="E186" s="169"/>
      <c r="F186" s="171"/>
      <c r="G186" s="35"/>
      <c r="H186" s="35"/>
      <c r="I186" s="35"/>
      <c r="J186" s="35"/>
      <c r="K186" s="35"/>
      <c r="L186" s="184"/>
    </row>
    <row r="187" spans="1:12">
      <c r="A187" s="169"/>
      <c r="B187" s="169"/>
      <c r="C187" s="169"/>
      <c r="D187" s="170"/>
      <c r="E187" s="169"/>
      <c r="F187" s="171"/>
      <c r="G187" s="35"/>
      <c r="H187" s="35"/>
      <c r="I187" s="35"/>
      <c r="J187" s="35"/>
      <c r="K187" s="35"/>
      <c r="L187" s="184"/>
    </row>
    <row r="188" spans="1:12">
      <c r="A188" s="169"/>
      <c r="B188" s="169"/>
      <c r="C188" s="169"/>
      <c r="D188" s="170"/>
      <c r="E188" s="169"/>
      <c r="F188" s="171"/>
      <c r="G188" s="35"/>
      <c r="H188" s="35"/>
      <c r="I188" s="35"/>
      <c r="J188" s="35"/>
      <c r="K188" s="35"/>
      <c r="L188" s="184"/>
    </row>
    <row r="189" spans="1:12">
      <c r="A189" s="169"/>
      <c r="B189" s="169"/>
      <c r="C189" s="169"/>
      <c r="D189" s="170"/>
      <c r="E189" s="169"/>
      <c r="F189" s="171"/>
      <c r="G189" s="35"/>
      <c r="H189" s="35"/>
      <c r="I189" s="35"/>
      <c r="J189" s="35"/>
      <c r="K189" s="35"/>
      <c r="L189" s="184"/>
    </row>
    <row r="190" spans="1:12">
      <c r="A190" s="169"/>
      <c r="B190" s="169"/>
      <c r="C190" s="169"/>
      <c r="D190" s="170"/>
      <c r="E190" s="169"/>
      <c r="F190" s="171"/>
      <c r="G190" s="35"/>
      <c r="H190" s="35"/>
      <c r="I190" s="35"/>
      <c r="J190" s="35"/>
      <c r="K190" s="35"/>
      <c r="L190" s="184"/>
    </row>
    <row r="191" spans="1:12">
      <c r="A191" s="169"/>
      <c r="B191" s="169"/>
      <c r="C191" s="169"/>
      <c r="D191" s="170"/>
      <c r="E191" s="169"/>
      <c r="F191" s="171"/>
      <c r="G191" s="35"/>
      <c r="H191" s="35"/>
      <c r="I191" s="35"/>
      <c r="J191" s="35"/>
      <c r="K191" s="35"/>
      <c r="L191" s="184"/>
    </row>
    <row r="192" spans="1:12">
      <c r="A192" s="169"/>
      <c r="B192" s="169"/>
      <c r="C192" s="169"/>
      <c r="D192" s="170"/>
      <c r="E192" s="169"/>
      <c r="F192" s="171"/>
      <c r="G192" s="35"/>
      <c r="H192" s="35"/>
      <c r="I192" s="35"/>
      <c r="J192" s="35"/>
      <c r="K192" s="35"/>
      <c r="L192" s="184"/>
    </row>
    <row r="193" spans="1:12">
      <c r="A193" s="169"/>
      <c r="B193" s="169"/>
      <c r="C193" s="169"/>
      <c r="D193" s="170"/>
      <c r="E193" s="169"/>
      <c r="F193" s="171"/>
      <c r="G193" s="35"/>
      <c r="H193" s="35"/>
      <c r="I193" s="35"/>
      <c r="J193" s="35"/>
      <c r="K193" s="35"/>
      <c r="L193" s="184"/>
    </row>
    <row r="194" spans="1:12">
      <c r="A194" s="169"/>
      <c r="B194" s="169"/>
      <c r="C194" s="169"/>
      <c r="D194" s="170"/>
      <c r="E194" s="169"/>
      <c r="F194" s="171"/>
      <c r="G194" s="35"/>
      <c r="H194" s="35"/>
      <c r="I194" s="35"/>
      <c r="J194" s="35"/>
      <c r="K194" s="35"/>
      <c r="L194" s="184"/>
    </row>
    <row r="195" spans="1:12">
      <c r="A195" s="169"/>
      <c r="B195" s="169"/>
      <c r="C195" s="169"/>
      <c r="D195" s="170"/>
      <c r="E195" s="169"/>
      <c r="F195" s="171"/>
      <c r="G195" s="35"/>
      <c r="H195" s="35"/>
      <c r="I195" s="35"/>
      <c r="J195" s="35"/>
      <c r="K195" s="35"/>
      <c r="L195" s="184"/>
    </row>
    <row r="196" spans="1:12">
      <c r="A196" s="169"/>
      <c r="B196" s="169"/>
      <c r="C196" s="169"/>
      <c r="D196" s="170"/>
      <c r="E196" s="169"/>
      <c r="F196" s="171"/>
      <c r="G196" s="35"/>
      <c r="H196" s="35"/>
      <c r="I196" s="35"/>
      <c r="J196" s="35"/>
      <c r="K196" s="35"/>
      <c r="L196" s="184"/>
    </row>
    <row r="197" spans="1:12">
      <c r="A197" s="169"/>
      <c r="B197" s="169"/>
      <c r="C197" s="169"/>
      <c r="D197" s="170"/>
      <c r="E197" s="169"/>
      <c r="F197" s="171"/>
      <c r="G197" s="35"/>
      <c r="H197" s="35"/>
      <c r="I197" s="35"/>
      <c r="J197" s="35"/>
      <c r="K197" s="35"/>
      <c r="L197" s="184"/>
    </row>
    <row r="198" spans="1:12">
      <c r="A198" s="169"/>
      <c r="B198" s="169"/>
      <c r="C198" s="169"/>
      <c r="D198" s="170"/>
      <c r="E198" s="169"/>
      <c r="F198" s="171"/>
      <c r="G198" s="35"/>
      <c r="H198" s="35"/>
      <c r="I198" s="35"/>
      <c r="J198" s="35"/>
      <c r="K198" s="35"/>
      <c r="L198" s="184"/>
    </row>
    <row r="199" spans="1:12">
      <c r="A199" s="169"/>
      <c r="B199" s="169"/>
      <c r="C199" s="169"/>
      <c r="D199" s="170"/>
      <c r="E199" s="169"/>
      <c r="F199" s="171"/>
      <c r="G199" s="35"/>
      <c r="H199" s="35"/>
      <c r="I199" s="35"/>
      <c r="J199" s="35"/>
      <c r="K199" s="35"/>
      <c r="L199" s="184"/>
    </row>
    <row r="200" spans="1:12">
      <c r="A200" s="169"/>
      <c r="B200" s="169"/>
      <c r="C200" s="169"/>
      <c r="D200" s="170"/>
      <c r="E200" s="169"/>
      <c r="F200" s="171"/>
      <c r="G200" s="35"/>
      <c r="H200" s="35"/>
      <c r="I200" s="35"/>
      <c r="J200" s="35"/>
      <c r="K200" s="35"/>
      <c r="L200" s="184"/>
    </row>
    <row r="201" spans="1:12">
      <c r="A201" s="169"/>
      <c r="B201" s="169"/>
      <c r="C201" s="169"/>
      <c r="D201" s="170"/>
      <c r="E201" s="169"/>
      <c r="F201" s="171"/>
      <c r="G201" s="35"/>
      <c r="H201" s="35"/>
      <c r="I201" s="35"/>
      <c r="J201" s="35"/>
      <c r="K201" s="35"/>
      <c r="L201" s="184"/>
    </row>
    <row r="202" spans="1:12">
      <c r="A202" s="169"/>
      <c r="B202" s="169"/>
      <c r="C202" s="169"/>
      <c r="D202" s="170"/>
      <c r="E202" s="169"/>
      <c r="F202" s="171"/>
      <c r="G202" s="35"/>
      <c r="H202" s="35"/>
      <c r="I202" s="35"/>
      <c r="J202" s="35"/>
      <c r="K202" s="35"/>
      <c r="L202" s="184"/>
    </row>
    <row r="203" spans="1:12">
      <c r="A203" s="169"/>
      <c r="B203" s="169"/>
      <c r="C203" s="169"/>
      <c r="D203" s="170"/>
      <c r="E203" s="169"/>
      <c r="F203" s="171"/>
      <c r="G203" s="35"/>
      <c r="H203" s="35"/>
      <c r="I203" s="35"/>
      <c r="J203" s="35"/>
      <c r="K203" s="35"/>
      <c r="L203" s="184"/>
    </row>
    <row r="204" spans="1:12">
      <c r="A204" s="169"/>
      <c r="B204" s="169"/>
      <c r="C204" s="169"/>
      <c r="D204" s="170"/>
      <c r="E204" s="169"/>
      <c r="F204" s="171"/>
      <c r="G204" s="35"/>
      <c r="H204" s="35"/>
      <c r="I204" s="35"/>
      <c r="J204" s="35"/>
      <c r="K204" s="35"/>
      <c r="L204" s="184"/>
    </row>
    <row r="205" spans="1:12">
      <c r="A205" s="169"/>
      <c r="B205" s="169"/>
      <c r="C205" s="169"/>
      <c r="D205" s="170"/>
      <c r="E205" s="169"/>
      <c r="F205" s="171"/>
      <c r="G205" s="35"/>
      <c r="H205" s="35"/>
      <c r="I205" s="35"/>
      <c r="J205" s="35"/>
      <c r="K205" s="35"/>
      <c r="L205" s="184"/>
    </row>
    <row r="206" spans="1:12">
      <c r="A206" s="169"/>
      <c r="B206" s="169"/>
      <c r="C206" s="169"/>
      <c r="D206" s="170"/>
      <c r="E206" s="169"/>
      <c r="F206" s="171"/>
      <c r="G206" s="35"/>
      <c r="H206" s="35"/>
      <c r="I206" s="35"/>
      <c r="J206" s="35"/>
      <c r="K206" s="35"/>
      <c r="L206" s="184"/>
    </row>
    <row r="207" spans="1:12">
      <c r="A207" s="169"/>
      <c r="B207" s="169"/>
      <c r="C207" s="169"/>
      <c r="D207" s="170"/>
      <c r="E207" s="169"/>
      <c r="F207" s="171"/>
      <c r="G207" s="35"/>
      <c r="H207" s="35"/>
      <c r="I207" s="35"/>
      <c r="J207" s="35"/>
      <c r="K207" s="35"/>
      <c r="L207" s="184"/>
    </row>
    <row r="208" spans="1:12">
      <c r="A208" s="169"/>
      <c r="B208" s="169"/>
      <c r="C208" s="169"/>
      <c r="D208" s="170"/>
      <c r="E208" s="169"/>
      <c r="F208" s="171"/>
      <c r="G208" s="35"/>
      <c r="H208" s="35"/>
      <c r="I208" s="35"/>
      <c r="J208" s="35"/>
      <c r="K208" s="35"/>
      <c r="L208" s="184"/>
    </row>
    <row r="209" spans="1:12">
      <c r="A209" s="169"/>
      <c r="B209" s="169"/>
      <c r="C209" s="169"/>
      <c r="D209" s="170"/>
      <c r="E209" s="169"/>
      <c r="F209" s="171"/>
      <c r="G209" s="35"/>
      <c r="H209" s="35"/>
      <c r="I209" s="35"/>
      <c r="J209" s="35"/>
      <c r="K209" s="35"/>
      <c r="L209" s="184"/>
    </row>
    <row r="210" spans="1:12">
      <c r="A210" s="169"/>
      <c r="B210" s="169"/>
      <c r="C210" s="169"/>
      <c r="D210" s="170"/>
      <c r="E210" s="169"/>
      <c r="F210" s="171"/>
      <c r="G210" s="35"/>
      <c r="H210" s="35"/>
      <c r="I210" s="35"/>
      <c r="J210" s="35"/>
      <c r="K210" s="35"/>
      <c r="L210" s="184"/>
    </row>
    <row r="211" spans="1:12">
      <c r="A211" s="169"/>
      <c r="B211" s="169"/>
      <c r="C211" s="169"/>
      <c r="D211" s="170"/>
      <c r="E211" s="169"/>
      <c r="F211" s="171"/>
      <c r="G211" s="35"/>
      <c r="H211" s="35"/>
      <c r="I211" s="35"/>
      <c r="J211" s="35"/>
      <c r="K211" s="35"/>
      <c r="L211" s="184"/>
    </row>
    <row r="212" spans="1:12">
      <c r="A212" s="169"/>
      <c r="B212" s="169"/>
      <c r="C212" s="169"/>
      <c r="D212" s="170"/>
      <c r="E212" s="169"/>
      <c r="F212" s="171"/>
      <c r="G212" s="35"/>
      <c r="H212" s="35"/>
      <c r="I212" s="35"/>
      <c r="J212" s="35"/>
      <c r="K212" s="35"/>
      <c r="L212" s="184"/>
    </row>
    <row r="213" spans="1:12">
      <c r="A213" s="169"/>
      <c r="B213" s="169"/>
      <c r="C213" s="169"/>
      <c r="D213" s="170"/>
      <c r="E213" s="169"/>
      <c r="F213" s="171"/>
      <c r="G213" s="35"/>
      <c r="H213" s="35"/>
      <c r="I213" s="35"/>
      <c r="J213" s="35"/>
      <c r="K213" s="35"/>
      <c r="L213" s="184"/>
    </row>
    <row r="214" spans="1:12">
      <c r="A214" s="169"/>
      <c r="B214" s="169"/>
      <c r="C214" s="169"/>
      <c r="D214" s="170"/>
      <c r="E214" s="169"/>
      <c r="F214" s="171"/>
      <c r="G214" s="35"/>
      <c r="H214" s="35"/>
      <c r="I214" s="35"/>
      <c r="J214" s="35"/>
      <c r="K214" s="35"/>
      <c r="L214" s="184"/>
    </row>
    <row r="215" spans="1:12">
      <c r="A215" s="169"/>
      <c r="B215" s="169"/>
      <c r="C215" s="169"/>
      <c r="D215" s="170"/>
      <c r="E215" s="169"/>
      <c r="F215" s="171"/>
      <c r="G215" s="35"/>
      <c r="H215" s="35"/>
      <c r="I215" s="35"/>
      <c r="J215" s="35"/>
      <c r="K215" s="35"/>
      <c r="L215" s="184"/>
    </row>
    <row r="216" spans="1:12">
      <c r="A216" s="169"/>
      <c r="B216" s="169"/>
      <c r="C216" s="169"/>
      <c r="D216" s="170"/>
      <c r="E216" s="169"/>
      <c r="F216" s="171"/>
      <c r="G216" s="35"/>
      <c r="H216" s="35"/>
      <c r="I216" s="35"/>
      <c r="J216" s="35"/>
      <c r="K216" s="35"/>
      <c r="L216" s="184"/>
    </row>
    <row r="217" spans="1:12">
      <c r="A217" s="169"/>
      <c r="B217" s="169"/>
      <c r="C217" s="169"/>
      <c r="D217" s="170"/>
      <c r="E217" s="169"/>
      <c r="F217" s="171"/>
      <c r="G217" s="35"/>
      <c r="H217" s="35"/>
      <c r="I217" s="35"/>
      <c r="J217" s="35"/>
      <c r="K217" s="35"/>
      <c r="L217" s="184"/>
    </row>
    <row r="218" spans="1:12">
      <c r="A218" s="169"/>
      <c r="B218" s="169"/>
      <c r="C218" s="169"/>
      <c r="D218" s="170"/>
      <c r="E218" s="169"/>
      <c r="F218" s="171"/>
      <c r="G218" s="35"/>
      <c r="H218" s="35"/>
      <c r="I218" s="35"/>
      <c r="J218" s="35"/>
      <c r="K218" s="35"/>
      <c r="L218" s="184"/>
    </row>
    <row r="219" spans="1:12">
      <c r="A219" s="169"/>
      <c r="B219" s="169"/>
      <c r="C219" s="169"/>
      <c r="D219" s="170"/>
      <c r="E219" s="169"/>
      <c r="F219" s="171"/>
      <c r="G219" s="35"/>
      <c r="H219" s="35"/>
      <c r="I219" s="35"/>
      <c r="J219" s="35"/>
      <c r="K219" s="35"/>
      <c r="L219" s="184"/>
    </row>
    <row r="220" spans="1:12">
      <c r="A220" s="169"/>
      <c r="B220" s="169"/>
      <c r="C220" s="169"/>
      <c r="D220" s="170"/>
      <c r="E220" s="169"/>
      <c r="F220" s="171"/>
      <c r="G220" s="35"/>
      <c r="H220" s="35"/>
      <c r="I220" s="35"/>
      <c r="J220" s="35"/>
      <c r="K220" s="35"/>
      <c r="L220" s="184"/>
    </row>
    <row r="221" spans="1:12">
      <c r="A221" s="169"/>
      <c r="B221" s="169"/>
      <c r="C221" s="169"/>
      <c r="D221" s="170"/>
      <c r="E221" s="169"/>
      <c r="F221" s="171"/>
      <c r="G221" s="35"/>
      <c r="H221" s="35"/>
      <c r="I221" s="35"/>
      <c r="J221" s="35"/>
      <c r="K221" s="35"/>
      <c r="L221" s="184"/>
    </row>
    <row r="222" spans="1:12">
      <c r="A222" s="169"/>
      <c r="B222" s="169"/>
      <c r="C222" s="169"/>
      <c r="D222" s="170"/>
      <c r="E222" s="169"/>
      <c r="F222" s="171"/>
      <c r="G222" s="35"/>
      <c r="H222" s="35"/>
      <c r="I222" s="35"/>
      <c r="J222" s="35"/>
      <c r="K222" s="35"/>
      <c r="L222" s="184"/>
    </row>
    <row r="223" spans="1:12">
      <c r="A223" s="169"/>
      <c r="B223" s="169"/>
      <c r="C223" s="169"/>
      <c r="D223" s="170"/>
      <c r="E223" s="169"/>
      <c r="F223" s="171"/>
      <c r="G223" s="35"/>
      <c r="H223" s="35"/>
      <c r="I223" s="35"/>
      <c r="J223" s="35"/>
      <c r="K223" s="35"/>
      <c r="L223" s="184"/>
    </row>
    <row r="224" spans="1:12">
      <c r="A224" s="169"/>
      <c r="B224" s="169"/>
      <c r="C224" s="169"/>
      <c r="D224" s="170"/>
      <c r="E224" s="169"/>
      <c r="F224" s="171"/>
      <c r="G224" s="35"/>
      <c r="H224" s="35"/>
      <c r="I224" s="35"/>
      <c r="J224" s="35"/>
      <c r="K224" s="35"/>
      <c r="L224" s="184"/>
    </row>
    <row r="225" spans="1:12">
      <c r="A225" s="169"/>
      <c r="B225" s="169"/>
      <c r="C225" s="169"/>
      <c r="D225" s="170"/>
      <c r="E225" s="169"/>
      <c r="F225" s="171"/>
      <c r="G225" s="35"/>
      <c r="H225" s="35"/>
      <c r="I225" s="35"/>
      <c r="J225" s="35"/>
      <c r="K225" s="35"/>
      <c r="L225" s="184"/>
    </row>
    <row r="226" spans="1:12">
      <c r="A226" s="169"/>
      <c r="B226" s="169"/>
      <c r="C226" s="169"/>
      <c r="D226" s="170"/>
      <c r="E226" s="169"/>
      <c r="F226" s="171"/>
      <c r="G226" s="35"/>
      <c r="H226" s="35"/>
      <c r="I226" s="35"/>
      <c r="J226" s="35"/>
      <c r="K226" s="35"/>
      <c r="L226" s="184"/>
    </row>
    <row r="227" spans="1:12">
      <c r="A227" s="169"/>
      <c r="B227" s="169"/>
      <c r="C227" s="169"/>
      <c r="D227" s="170"/>
      <c r="E227" s="169"/>
      <c r="F227" s="171"/>
      <c r="G227" s="35"/>
      <c r="H227" s="35"/>
      <c r="I227" s="35"/>
      <c r="J227" s="35"/>
      <c r="K227" s="35"/>
      <c r="L227" s="184"/>
    </row>
    <row r="228" spans="1:12">
      <c r="A228" s="169"/>
      <c r="B228" s="169"/>
      <c r="C228" s="169"/>
      <c r="D228" s="170"/>
      <c r="E228" s="169"/>
      <c r="F228" s="171"/>
      <c r="G228" s="35"/>
      <c r="H228" s="35"/>
      <c r="I228" s="35"/>
      <c r="J228" s="35"/>
      <c r="K228" s="35"/>
      <c r="L228" s="184"/>
    </row>
    <row r="229" spans="1:12">
      <c r="A229" s="169"/>
      <c r="B229" s="169"/>
      <c r="C229" s="169"/>
      <c r="D229" s="170"/>
      <c r="E229" s="169"/>
      <c r="F229" s="171"/>
      <c r="G229" s="35"/>
      <c r="H229" s="35"/>
      <c r="I229" s="35"/>
      <c r="J229" s="35"/>
      <c r="K229" s="35"/>
      <c r="L229" s="184"/>
    </row>
    <row r="230" spans="1:12">
      <c r="A230" s="169"/>
      <c r="B230" s="169"/>
      <c r="C230" s="169"/>
      <c r="D230" s="170"/>
      <c r="E230" s="169"/>
      <c r="F230" s="171"/>
      <c r="G230" s="35"/>
      <c r="H230" s="35"/>
      <c r="I230" s="35"/>
      <c r="J230" s="35"/>
      <c r="K230" s="35"/>
      <c r="L230" s="184"/>
    </row>
    <row r="231" spans="1:12">
      <c r="A231" s="169"/>
      <c r="B231" s="169"/>
      <c r="C231" s="169"/>
      <c r="D231" s="170"/>
      <c r="E231" s="169"/>
      <c r="F231" s="171"/>
      <c r="G231" s="35"/>
      <c r="H231" s="35"/>
      <c r="I231" s="35"/>
      <c r="J231" s="35"/>
      <c r="K231" s="35"/>
      <c r="L231" s="184"/>
    </row>
    <row r="232" spans="1:12">
      <c r="A232" s="169"/>
      <c r="B232" s="169"/>
      <c r="C232" s="169"/>
      <c r="D232" s="170"/>
      <c r="E232" s="169"/>
      <c r="F232" s="171"/>
      <c r="G232" s="35"/>
      <c r="H232" s="35"/>
      <c r="I232" s="35"/>
      <c r="J232" s="35"/>
      <c r="K232" s="35"/>
      <c r="L232" s="184"/>
    </row>
    <row r="233" spans="1:12">
      <c r="A233" s="169"/>
      <c r="B233" s="169"/>
      <c r="C233" s="169"/>
      <c r="D233" s="170"/>
      <c r="E233" s="169"/>
      <c r="F233" s="171"/>
      <c r="G233" s="35"/>
      <c r="H233" s="35"/>
      <c r="I233" s="35"/>
      <c r="J233" s="35"/>
      <c r="K233" s="35"/>
      <c r="L233" s="184"/>
    </row>
    <row r="234" spans="1:12">
      <c r="A234" s="169"/>
      <c r="B234" s="169"/>
      <c r="C234" s="169"/>
      <c r="D234" s="170"/>
      <c r="E234" s="169"/>
      <c r="F234" s="171"/>
      <c r="G234" s="35"/>
      <c r="H234" s="35"/>
      <c r="I234" s="35"/>
      <c r="J234" s="35"/>
      <c r="K234" s="35"/>
      <c r="L234" s="184"/>
    </row>
    <row r="235" spans="1:12">
      <c r="A235" s="169"/>
      <c r="B235" s="169"/>
      <c r="C235" s="169"/>
      <c r="D235" s="170"/>
      <c r="E235" s="169"/>
      <c r="F235" s="171"/>
      <c r="G235" s="35"/>
      <c r="H235" s="35"/>
      <c r="I235" s="35"/>
      <c r="J235" s="35"/>
      <c r="K235" s="35"/>
      <c r="L235" s="184"/>
    </row>
    <row r="236" spans="1:12">
      <c r="A236" s="169"/>
      <c r="B236" s="169"/>
      <c r="C236" s="169"/>
      <c r="D236" s="170"/>
      <c r="E236" s="169"/>
      <c r="F236" s="171"/>
      <c r="G236" s="35"/>
      <c r="H236" s="35"/>
      <c r="I236" s="35"/>
      <c r="J236" s="35"/>
      <c r="K236" s="35"/>
      <c r="L236" s="184"/>
    </row>
    <row r="237" spans="1:12">
      <c r="A237" s="169"/>
      <c r="B237" s="169"/>
      <c r="C237" s="169"/>
      <c r="D237" s="170"/>
      <c r="E237" s="169"/>
      <c r="F237" s="171"/>
      <c r="G237" s="35"/>
      <c r="H237" s="35"/>
      <c r="I237" s="35"/>
      <c r="J237" s="35"/>
      <c r="K237" s="35"/>
      <c r="L237" s="184"/>
    </row>
    <row r="238" spans="1:12">
      <c r="A238" s="169"/>
      <c r="B238" s="169"/>
      <c r="C238" s="169"/>
      <c r="D238" s="170"/>
      <c r="E238" s="169"/>
      <c r="F238" s="171"/>
      <c r="G238" s="35"/>
      <c r="H238" s="35"/>
      <c r="I238" s="35"/>
      <c r="J238" s="35"/>
      <c r="K238" s="35"/>
      <c r="L238" s="184"/>
    </row>
    <row r="239" spans="1:12">
      <c r="A239" s="169"/>
      <c r="B239" s="169"/>
      <c r="C239" s="169"/>
      <c r="D239" s="170"/>
      <c r="E239" s="169"/>
      <c r="F239" s="171"/>
      <c r="G239" s="35"/>
      <c r="H239" s="35"/>
      <c r="I239" s="35"/>
      <c r="J239" s="35"/>
      <c r="K239" s="35"/>
      <c r="L239" s="184"/>
    </row>
    <row r="240" spans="1:12">
      <c r="A240" s="169"/>
      <c r="B240" s="169"/>
      <c r="C240" s="169"/>
      <c r="D240" s="170"/>
      <c r="E240" s="169"/>
      <c r="F240" s="171"/>
      <c r="G240" s="35"/>
      <c r="H240" s="35"/>
      <c r="I240" s="35"/>
      <c r="J240" s="35"/>
      <c r="K240" s="35"/>
      <c r="L240" s="184"/>
    </row>
    <row r="241" spans="1:12">
      <c r="A241" s="169"/>
      <c r="B241" s="169"/>
      <c r="C241" s="169"/>
      <c r="D241" s="170"/>
      <c r="E241" s="169"/>
      <c r="F241" s="171"/>
      <c r="G241" s="35"/>
      <c r="H241" s="35"/>
      <c r="I241" s="35"/>
      <c r="J241" s="35"/>
      <c r="K241" s="35"/>
      <c r="L241" s="184"/>
    </row>
    <row r="242" spans="1:12">
      <c r="A242" s="169"/>
      <c r="B242" s="169"/>
      <c r="C242" s="169"/>
      <c r="D242" s="170"/>
      <c r="E242" s="169"/>
      <c r="F242" s="171"/>
      <c r="G242" s="35"/>
      <c r="H242" s="35"/>
      <c r="I242" s="35"/>
      <c r="J242" s="35"/>
      <c r="K242" s="35"/>
      <c r="L242" s="184"/>
    </row>
    <row r="243" spans="1:12">
      <c r="A243" s="169"/>
      <c r="B243" s="169"/>
      <c r="C243" s="169"/>
      <c r="D243" s="170"/>
      <c r="E243" s="169"/>
      <c r="F243" s="171"/>
      <c r="G243" s="35"/>
      <c r="H243" s="35"/>
      <c r="I243" s="35"/>
      <c r="J243" s="35"/>
      <c r="K243" s="35"/>
      <c r="L243" s="18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2" sqref="E2:E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67" t="s">
        <v>0</v>
      </c>
      <c r="B1" s="167" t="s">
        <v>1</v>
      </c>
      <c r="C1" s="167" t="s">
        <v>20</v>
      </c>
      <c r="D1" s="167" t="s">
        <v>21</v>
      </c>
      <c r="E1" s="167" t="s">
        <v>4</v>
      </c>
      <c r="F1" s="167" t="s">
        <v>76</v>
      </c>
      <c r="G1" s="167" t="s">
        <v>78</v>
      </c>
      <c r="H1" s="167" t="s">
        <v>77</v>
      </c>
      <c r="J1" s="96" t="s">
        <v>51</v>
      </c>
      <c r="K1" s="96" t="s">
        <v>8</v>
      </c>
      <c r="L1" s="97" t="s">
        <v>75</v>
      </c>
      <c r="M1" s="169"/>
      <c r="N1" s="169"/>
      <c r="O1" s="169"/>
      <c r="P1" s="169"/>
      <c r="Q1" s="169"/>
      <c r="R1" s="169"/>
      <c r="S1" s="169"/>
      <c r="T1" s="169"/>
    </row>
    <row r="2" spans="1:20">
      <c r="A2" s="167" t="s">
        <v>99</v>
      </c>
      <c r="B2" s="167" t="s">
        <v>23</v>
      </c>
      <c r="C2" s="236"/>
      <c r="D2" s="236"/>
      <c r="E2" s="236"/>
      <c r="F2" s="219"/>
      <c r="G2" s="219"/>
      <c r="H2" s="219"/>
      <c r="I2" s="18">
        <v>2020</v>
      </c>
      <c r="J2" s="30">
        <v>111.84699999999999</v>
      </c>
      <c r="K2" s="30">
        <v>0</v>
      </c>
      <c r="L2" s="30">
        <v>3016.6713052108298</v>
      </c>
      <c r="M2" s="169"/>
      <c r="N2" s="169"/>
      <c r="O2" s="169"/>
      <c r="P2" s="169"/>
      <c r="Q2" s="169"/>
      <c r="R2" s="170"/>
      <c r="S2" s="170"/>
      <c r="T2" s="170"/>
    </row>
    <row r="3" spans="1:20">
      <c r="A3" s="167" t="s">
        <v>99</v>
      </c>
      <c r="B3" s="167" t="s">
        <v>23</v>
      </c>
      <c r="C3" s="236"/>
      <c r="D3" s="236"/>
      <c r="E3" s="236"/>
      <c r="F3" s="219"/>
      <c r="G3" s="219"/>
      <c r="H3" s="219"/>
      <c r="I3" s="18">
        <f>I2+1</f>
        <v>2021</v>
      </c>
      <c r="J3" s="30">
        <v>111.38</v>
      </c>
      <c r="K3" s="30">
        <v>0</v>
      </c>
      <c r="L3" s="30">
        <v>2956.0904015810402</v>
      </c>
      <c r="M3" s="169"/>
      <c r="N3" s="169"/>
      <c r="O3" s="169"/>
      <c r="P3" s="169"/>
      <c r="Q3" s="169"/>
      <c r="R3" s="170"/>
      <c r="S3" s="170"/>
      <c r="T3" s="170"/>
    </row>
    <row r="4" spans="1:20">
      <c r="A4" s="167" t="s">
        <v>99</v>
      </c>
      <c r="B4" s="167" t="s">
        <v>23</v>
      </c>
      <c r="C4" s="236"/>
      <c r="D4" s="236"/>
      <c r="E4" s="236"/>
      <c r="F4" s="219"/>
      <c r="G4" s="219"/>
      <c r="H4" s="219"/>
      <c r="I4" s="18">
        <f t="shared" ref="I4:I30" si="0">I3+1</f>
        <v>2022</v>
      </c>
      <c r="J4" s="30">
        <v>156.19426403671</v>
      </c>
      <c r="K4" s="30">
        <v>0</v>
      </c>
      <c r="L4" s="30">
        <v>4297.1486656492498</v>
      </c>
      <c r="M4" s="169"/>
      <c r="N4" s="169"/>
      <c r="O4" s="169"/>
      <c r="P4" s="169"/>
      <c r="Q4" s="169"/>
      <c r="R4" s="170"/>
      <c r="S4" s="170"/>
      <c r="T4" s="170"/>
    </row>
    <row r="5" spans="1:20">
      <c r="A5" s="167" t="s">
        <v>99</v>
      </c>
      <c r="B5" s="167" t="s">
        <v>23</v>
      </c>
      <c r="C5" s="236"/>
      <c r="D5" s="236"/>
      <c r="E5" s="236"/>
      <c r="F5" s="219"/>
      <c r="G5" s="219"/>
      <c r="H5" s="219"/>
      <c r="I5" s="18">
        <f t="shared" si="0"/>
        <v>2023</v>
      </c>
      <c r="J5" s="30">
        <v>155.69033771775</v>
      </c>
      <c r="K5" s="30">
        <v>0</v>
      </c>
      <c r="L5" s="30">
        <v>4454.40859593805</v>
      </c>
      <c r="M5" s="169"/>
      <c r="N5" s="169"/>
      <c r="O5" s="169"/>
      <c r="P5" s="169"/>
      <c r="Q5" s="169"/>
      <c r="R5" s="170"/>
      <c r="S5" s="170"/>
      <c r="T5" s="170"/>
    </row>
    <row r="6" spans="1:20">
      <c r="A6" s="167" t="s">
        <v>99</v>
      </c>
      <c r="B6" s="167" t="s">
        <v>23</v>
      </c>
      <c r="C6" s="236"/>
      <c r="D6" s="236"/>
      <c r="E6" s="236"/>
      <c r="F6" s="219"/>
      <c r="G6" s="219"/>
      <c r="H6" s="219"/>
      <c r="I6" s="18">
        <f t="shared" si="0"/>
        <v>2024</v>
      </c>
      <c r="J6" s="30">
        <v>155.0559856431</v>
      </c>
      <c r="K6" s="30">
        <v>0</v>
      </c>
      <c r="L6" s="30">
        <v>4596.1952100238104</v>
      </c>
      <c r="M6" s="169"/>
      <c r="N6" s="169"/>
      <c r="O6" s="169"/>
      <c r="P6" s="169"/>
      <c r="Q6" s="169"/>
      <c r="R6" s="170"/>
      <c r="S6" s="170"/>
      <c r="T6" s="170"/>
    </row>
    <row r="7" spans="1:20">
      <c r="A7" s="167" t="s">
        <v>99</v>
      </c>
      <c r="B7" s="167" t="s">
        <v>23</v>
      </c>
      <c r="C7" s="236"/>
      <c r="D7" s="236"/>
      <c r="E7" s="236"/>
      <c r="F7" s="219"/>
      <c r="G7" s="219"/>
      <c r="H7" s="219"/>
      <c r="I7" s="18">
        <f t="shared" si="0"/>
        <v>2025</v>
      </c>
      <c r="J7" s="30">
        <v>154.6128683352799</v>
      </c>
      <c r="K7" s="30">
        <v>0</v>
      </c>
      <c r="L7" s="30">
        <v>4736.3951280376104</v>
      </c>
      <c r="M7" s="169"/>
      <c r="N7" s="169"/>
      <c r="O7" s="169"/>
      <c r="P7" s="169"/>
      <c r="Q7" s="169"/>
      <c r="R7" s="170"/>
      <c r="S7" s="170"/>
      <c r="T7" s="170"/>
    </row>
    <row r="8" spans="1:20">
      <c r="A8" s="167" t="s">
        <v>99</v>
      </c>
      <c r="B8" s="167" t="s">
        <v>23</v>
      </c>
      <c r="C8" s="236"/>
      <c r="D8" s="236"/>
      <c r="E8" s="236"/>
      <c r="F8" s="219"/>
      <c r="G8" s="219"/>
      <c r="H8" s="219"/>
      <c r="I8" s="18">
        <f t="shared" si="0"/>
        <v>2026</v>
      </c>
      <c r="J8" s="30">
        <v>154.04731400258001</v>
      </c>
      <c r="K8" s="30">
        <v>0</v>
      </c>
      <c r="L8" s="30">
        <v>4830.5699547030199</v>
      </c>
      <c r="M8" s="169"/>
      <c r="N8" s="169"/>
      <c r="O8" s="169"/>
      <c r="P8" s="169"/>
      <c r="Q8" s="169"/>
      <c r="R8" s="170"/>
      <c r="S8" s="170"/>
      <c r="T8" s="170"/>
    </row>
    <row r="9" spans="1:20">
      <c r="A9" s="167" t="s">
        <v>99</v>
      </c>
      <c r="B9" s="167" t="s">
        <v>23</v>
      </c>
      <c r="C9" s="236"/>
      <c r="D9" s="236"/>
      <c r="E9" s="236"/>
      <c r="F9" s="219"/>
      <c r="G9" s="219"/>
      <c r="H9" s="219"/>
      <c r="I9" s="18">
        <f t="shared" si="0"/>
        <v>2027</v>
      </c>
      <c r="J9" s="30">
        <v>153.58587243741999</v>
      </c>
      <c r="K9" s="30">
        <v>0</v>
      </c>
      <c r="L9" s="30">
        <v>4979.9600197485397</v>
      </c>
      <c r="M9" s="169"/>
      <c r="N9" s="169"/>
      <c r="O9" s="169"/>
      <c r="P9" s="169"/>
      <c r="Q9" s="169"/>
      <c r="R9" s="170"/>
      <c r="S9" s="170"/>
      <c r="T9" s="170"/>
    </row>
    <row r="10" spans="1:20">
      <c r="A10" s="167" t="s">
        <v>99</v>
      </c>
      <c r="B10" s="167" t="s">
        <v>23</v>
      </c>
      <c r="C10" s="236"/>
      <c r="D10" s="236"/>
      <c r="E10" s="236"/>
      <c r="F10" s="219"/>
      <c r="G10" s="219"/>
      <c r="H10" s="219"/>
      <c r="I10" s="18">
        <f t="shared" si="0"/>
        <v>2028</v>
      </c>
      <c r="J10" s="30">
        <v>153.11448507087999</v>
      </c>
      <c r="K10" s="30">
        <v>0</v>
      </c>
      <c r="L10" s="30">
        <v>6293.41253571369</v>
      </c>
      <c r="M10" s="169"/>
      <c r="N10" s="169"/>
      <c r="O10" s="169"/>
      <c r="P10" s="169"/>
      <c r="Q10" s="169"/>
      <c r="R10" s="170"/>
      <c r="S10" s="170"/>
      <c r="T10" s="170"/>
    </row>
    <row r="11" spans="1:20">
      <c r="A11" s="167" t="s">
        <v>99</v>
      </c>
      <c r="B11" s="167" t="s">
        <v>23</v>
      </c>
      <c r="C11" s="236"/>
      <c r="D11" s="236"/>
      <c r="E11" s="236"/>
      <c r="F11" s="219"/>
      <c r="G11" s="219"/>
      <c r="H11" s="219"/>
      <c r="I11" s="18">
        <f t="shared" si="0"/>
        <v>2029</v>
      </c>
      <c r="J11" s="30">
        <v>152.91130539568002</v>
      </c>
      <c r="K11" s="30">
        <v>0</v>
      </c>
      <c r="L11" s="30">
        <v>6316.2291148861905</v>
      </c>
      <c r="M11" s="169"/>
      <c r="N11" s="169"/>
      <c r="O11" s="169"/>
      <c r="P11" s="169"/>
      <c r="Q11" s="169"/>
      <c r="R11" s="170"/>
      <c r="S11" s="170"/>
      <c r="T11" s="170"/>
    </row>
    <row r="12" spans="1:20">
      <c r="A12" s="167" t="s">
        <v>99</v>
      </c>
      <c r="B12" s="167" t="s">
        <v>23</v>
      </c>
      <c r="C12" s="236"/>
      <c r="D12" s="236"/>
      <c r="E12" s="236"/>
      <c r="F12" s="219"/>
      <c r="G12" s="219"/>
      <c r="H12" s="219"/>
      <c r="I12" s="18">
        <f t="shared" si="0"/>
        <v>2030</v>
      </c>
      <c r="J12" s="30">
        <v>152.48116887360999</v>
      </c>
      <c r="K12" s="30">
        <v>0</v>
      </c>
      <c r="L12" s="30">
        <v>6374.2487945766998</v>
      </c>
      <c r="M12" s="169"/>
      <c r="N12" s="169"/>
      <c r="O12" s="169"/>
      <c r="P12" s="169"/>
      <c r="Q12" s="169"/>
      <c r="R12" s="170"/>
      <c r="S12" s="170"/>
      <c r="T12" s="170"/>
    </row>
    <row r="13" spans="1:20">
      <c r="A13" s="167" t="s">
        <v>99</v>
      </c>
      <c r="B13" s="167" t="s">
        <v>23</v>
      </c>
      <c r="C13" s="236"/>
      <c r="D13" s="236"/>
      <c r="E13" s="236"/>
      <c r="F13" s="219"/>
      <c r="G13" s="219"/>
      <c r="H13" s="219"/>
      <c r="I13" s="18">
        <f t="shared" si="0"/>
        <v>2031</v>
      </c>
      <c r="J13" s="30">
        <v>152.17212302920001</v>
      </c>
      <c r="K13" s="30">
        <v>0</v>
      </c>
      <c r="L13" s="30">
        <v>6449.1638462230903</v>
      </c>
      <c r="M13" s="169"/>
      <c r="N13" s="169"/>
      <c r="O13" s="169"/>
      <c r="P13" s="169"/>
      <c r="Q13" s="169"/>
      <c r="R13" s="170"/>
      <c r="S13" s="170"/>
      <c r="T13" s="170"/>
    </row>
    <row r="14" spans="1:20">
      <c r="A14" s="167" t="s">
        <v>99</v>
      </c>
      <c r="B14" s="167" t="s">
        <v>23</v>
      </c>
      <c r="C14" s="236"/>
      <c r="D14" s="236"/>
      <c r="E14" s="236"/>
      <c r="F14" s="219"/>
      <c r="G14" s="219"/>
      <c r="H14" s="219"/>
      <c r="I14" s="18">
        <f t="shared" si="0"/>
        <v>2032</v>
      </c>
      <c r="J14" s="30">
        <v>151.83264153258</v>
      </c>
      <c r="K14" s="30">
        <v>0</v>
      </c>
      <c r="L14" s="30">
        <v>6564.4832855249397</v>
      </c>
      <c r="M14" s="169"/>
      <c r="N14" s="169"/>
      <c r="O14" s="169"/>
      <c r="P14" s="169"/>
      <c r="Q14" s="169"/>
      <c r="R14" s="170"/>
      <c r="S14" s="170"/>
      <c r="T14" s="170"/>
    </row>
    <row r="15" spans="1:20">
      <c r="A15" s="167" t="s">
        <v>99</v>
      </c>
      <c r="B15" s="167" t="s">
        <v>23</v>
      </c>
      <c r="C15" s="236"/>
      <c r="D15" s="236"/>
      <c r="E15" s="236"/>
      <c r="F15" s="219"/>
      <c r="G15" s="219"/>
      <c r="H15" s="219"/>
      <c r="I15" s="18">
        <f t="shared" si="0"/>
        <v>2033</v>
      </c>
      <c r="J15" s="30">
        <v>151.37528161054001</v>
      </c>
      <c r="K15" s="30">
        <v>0</v>
      </c>
      <c r="L15" s="30">
        <v>6654.77272325993</v>
      </c>
      <c r="M15" s="169"/>
      <c r="N15" s="169"/>
      <c r="O15" s="169"/>
      <c r="P15" s="169"/>
      <c r="Q15" s="169"/>
      <c r="R15" s="170"/>
      <c r="S15" s="170"/>
      <c r="T15" s="170"/>
    </row>
    <row r="16" spans="1:20">
      <c r="A16" s="167" t="s">
        <v>99</v>
      </c>
      <c r="B16" s="167" t="s">
        <v>23</v>
      </c>
      <c r="C16" s="236"/>
      <c r="D16" s="236"/>
      <c r="E16" s="236"/>
      <c r="F16" s="219"/>
      <c r="G16" s="219"/>
      <c r="H16" s="219"/>
      <c r="I16" s="18">
        <f t="shared" si="0"/>
        <v>2034</v>
      </c>
      <c r="J16" s="30">
        <v>151.14447521291999</v>
      </c>
      <c r="K16" s="30">
        <v>0</v>
      </c>
      <c r="L16" s="30">
        <v>6837.7905204869603</v>
      </c>
      <c r="M16" s="169"/>
      <c r="N16" s="169"/>
      <c r="O16" s="169"/>
      <c r="P16" s="169"/>
      <c r="Q16" s="169"/>
      <c r="R16" s="170"/>
      <c r="S16" s="170"/>
      <c r="T16" s="170"/>
    </row>
    <row r="17" spans="1:20">
      <c r="A17" s="167" t="s">
        <v>99</v>
      </c>
      <c r="B17" s="167" t="s">
        <v>23</v>
      </c>
      <c r="C17" s="236"/>
      <c r="D17" s="236"/>
      <c r="E17" s="236"/>
      <c r="F17" s="219"/>
      <c r="G17" s="219"/>
      <c r="H17" s="219"/>
      <c r="I17" s="18">
        <f t="shared" si="0"/>
        <v>2035</v>
      </c>
      <c r="J17" s="30">
        <v>150.93273784012001</v>
      </c>
      <c r="K17" s="30">
        <v>0</v>
      </c>
      <c r="L17" s="30">
        <v>7025.9011805120808</v>
      </c>
      <c r="M17" s="169"/>
      <c r="N17" s="169"/>
      <c r="O17" s="169"/>
      <c r="P17" s="169"/>
      <c r="Q17" s="169"/>
      <c r="R17" s="170"/>
      <c r="S17" s="170"/>
      <c r="T17" s="170"/>
    </row>
    <row r="18" spans="1:20">
      <c r="A18" s="167" t="s">
        <v>99</v>
      </c>
      <c r="B18" s="167" t="s">
        <v>23</v>
      </c>
      <c r="C18" s="236"/>
      <c r="D18" s="236"/>
      <c r="E18" s="236"/>
      <c r="F18" s="219"/>
      <c r="G18" s="219"/>
      <c r="H18" s="219"/>
      <c r="I18" s="18">
        <f t="shared" si="0"/>
        <v>2036</v>
      </c>
      <c r="J18" s="30">
        <v>150.75010451863</v>
      </c>
      <c r="K18" s="30">
        <v>0</v>
      </c>
      <c r="L18" s="30">
        <v>7154.8257436065596</v>
      </c>
      <c r="M18" s="169"/>
      <c r="N18" s="169"/>
      <c r="O18" s="169"/>
      <c r="P18" s="169"/>
      <c r="Q18" s="169"/>
      <c r="R18" s="170"/>
      <c r="S18" s="170"/>
      <c r="T18" s="170"/>
    </row>
    <row r="19" spans="1:20">
      <c r="A19" s="167" t="s">
        <v>99</v>
      </c>
      <c r="B19" s="167" t="s">
        <v>23</v>
      </c>
      <c r="C19" s="236"/>
      <c r="D19" s="236"/>
      <c r="E19" s="236"/>
      <c r="F19" s="219"/>
      <c r="G19" s="219"/>
      <c r="H19" s="219"/>
      <c r="I19" s="18">
        <f t="shared" si="0"/>
        <v>2037</v>
      </c>
      <c r="J19" s="30">
        <v>150.52344883769001</v>
      </c>
      <c r="K19" s="30">
        <v>0</v>
      </c>
      <c r="L19" s="30">
        <v>7338.8435350330692</v>
      </c>
      <c r="M19" s="169"/>
      <c r="N19" s="169"/>
      <c r="O19" s="169"/>
      <c r="P19" s="169"/>
      <c r="Q19" s="169"/>
      <c r="R19" s="170"/>
      <c r="S19" s="170"/>
      <c r="T19" s="170"/>
    </row>
    <row r="20" spans="1:20">
      <c r="A20" s="167" t="s">
        <v>99</v>
      </c>
      <c r="B20" s="167" t="s">
        <v>23</v>
      </c>
      <c r="C20" s="236"/>
      <c r="D20" s="236"/>
      <c r="E20" s="236"/>
      <c r="F20" s="219"/>
      <c r="G20" s="219"/>
      <c r="H20" s="219"/>
      <c r="I20" s="18">
        <f t="shared" si="0"/>
        <v>2038</v>
      </c>
      <c r="J20" s="30">
        <v>150.20788659753998</v>
      </c>
      <c r="K20" s="30">
        <v>0</v>
      </c>
      <c r="L20" s="30">
        <v>7552.4906365077604</v>
      </c>
      <c r="M20" s="169"/>
      <c r="N20" s="169"/>
      <c r="O20" s="169"/>
      <c r="P20" s="169"/>
      <c r="Q20" s="169"/>
      <c r="R20" s="170"/>
      <c r="S20" s="170"/>
      <c r="T20" s="170"/>
    </row>
    <row r="21" spans="1:20">
      <c r="A21" s="167" t="s">
        <v>99</v>
      </c>
      <c r="B21" s="167" t="s">
        <v>23</v>
      </c>
      <c r="C21" s="236"/>
      <c r="D21" s="236"/>
      <c r="E21" s="236"/>
      <c r="F21" s="219"/>
      <c r="G21" s="219"/>
      <c r="H21" s="219"/>
      <c r="I21" s="18">
        <f t="shared" si="0"/>
        <v>2039</v>
      </c>
      <c r="J21" s="30">
        <v>149.88937217295</v>
      </c>
      <c r="K21" s="30">
        <v>0</v>
      </c>
      <c r="L21" s="30">
        <v>7666.950527227089</v>
      </c>
      <c r="M21" s="169"/>
      <c r="N21" s="169"/>
      <c r="O21" s="169"/>
      <c r="P21" s="169"/>
      <c r="Q21" s="169"/>
      <c r="R21" s="170"/>
      <c r="S21" s="170"/>
      <c r="T21" s="170"/>
    </row>
    <row r="22" spans="1:20">
      <c r="A22" s="167" t="s">
        <v>99</v>
      </c>
      <c r="B22" s="167" t="s">
        <v>23</v>
      </c>
      <c r="C22" s="236"/>
      <c r="D22" s="236"/>
      <c r="E22" s="236"/>
      <c r="F22" s="219"/>
      <c r="G22" s="219"/>
      <c r="H22" s="219"/>
      <c r="I22" s="18">
        <f t="shared" si="0"/>
        <v>2040</v>
      </c>
      <c r="J22" s="30">
        <v>149.77953049292</v>
      </c>
      <c r="K22" s="30">
        <v>0</v>
      </c>
      <c r="L22" s="30">
        <v>8020.57439436406</v>
      </c>
      <c r="M22" s="169"/>
      <c r="N22" s="169"/>
      <c r="O22" s="169"/>
      <c r="P22" s="169"/>
      <c r="Q22" s="169"/>
      <c r="R22" s="170"/>
      <c r="S22" s="170"/>
      <c r="T22" s="170"/>
    </row>
    <row r="23" spans="1:20">
      <c r="A23" s="167" t="s">
        <v>99</v>
      </c>
      <c r="B23" s="167" t="s">
        <v>23</v>
      </c>
      <c r="C23" s="236"/>
      <c r="D23" s="236"/>
      <c r="E23" s="236"/>
      <c r="F23" s="219"/>
      <c r="G23" s="219"/>
      <c r="H23" s="219"/>
      <c r="I23" s="18">
        <f t="shared" si="0"/>
        <v>2041</v>
      </c>
      <c r="J23" s="30">
        <v>149.49746581432001</v>
      </c>
      <c r="K23" s="30">
        <v>0</v>
      </c>
      <c r="L23" s="30">
        <v>8268.8642133801804</v>
      </c>
      <c r="M23" s="169"/>
      <c r="N23" s="169"/>
      <c r="O23" s="169"/>
      <c r="P23" s="169"/>
      <c r="Q23" s="169"/>
      <c r="R23" s="170"/>
      <c r="S23" s="170"/>
      <c r="T23" s="170"/>
    </row>
    <row r="24" spans="1:20">
      <c r="A24" s="167" t="s">
        <v>99</v>
      </c>
      <c r="B24" s="167" t="s">
        <v>23</v>
      </c>
      <c r="C24" s="236"/>
      <c r="D24" s="236"/>
      <c r="E24" s="236"/>
      <c r="F24" s="219"/>
      <c r="G24" s="219"/>
      <c r="H24" s="219"/>
      <c r="I24" s="18">
        <f t="shared" si="0"/>
        <v>2042</v>
      </c>
      <c r="J24" s="30">
        <v>149.20806349174001</v>
      </c>
      <c r="K24" s="30">
        <v>0</v>
      </c>
      <c r="L24" s="30">
        <v>8400.2851622709095</v>
      </c>
      <c r="M24" s="169"/>
      <c r="N24" s="169"/>
      <c r="O24" s="169"/>
      <c r="P24" s="169"/>
      <c r="Q24" s="169"/>
      <c r="R24" s="170"/>
      <c r="S24" s="170"/>
      <c r="T24" s="170"/>
    </row>
    <row r="25" spans="1:20">
      <c r="A25" s="167" t="s">
        <v>99</v>
      </c>
      <c r="B25" s="167" t="s">
        <v>23</v>
      </c>
      <c r="C25" s="236"/>
      <c r="D25" s="236"/>
      <c r="E25" s="236"/>
      <c r="F25" s="219"/>
      <c r="G25" s="219"/>
      <c r="H25" s="219"/>
      <c r="I25" s="18">
        <f t="shared" si="0"/>
        <v>2043</v>
      </c>
      <c r="J25" s="30">
        <v>148.99568818085001</v>
      </c>
      <c r="K25" s="30">
        <v>0</v>
      </c>
      <c r="L25" s="30">
        <v>8428.7426496982898</v>
      </c>
      <c r="M25" s="169"/>
      <c r="N25" s="169"/>
      <c r="O25" s="169"/>
      <c r="P25" s="169"/>
      <c r="Q25" s="169"/>
      <c r="R25" s="170"/>
      <c r="S25" s="170"/>
      <c r="T25" s="170"/>
    </row>
    <row r="26" spans="1:20">
      <c r="A26" s="167" t="s">
        <v>99</v>
      </c>
      <c r="B26" s="167" t="s">
        <v>23</v>
      </c>
      <c r="C26" s="236"/>
      <c r="D26" s="236"/>
      <c r="E26" s="236"/>
      <c r="F26" s="219"/>
      <c r="G26" s="219"/>
      <c r="H26" s="219"/>
      <c r="I26" s="18">
        <f t="shared" si="0"/>
        <v>2044</v>
      </c>
      <c r="J26" s="30">
        <v>148.61558273047001</v>
      </c>
      <c r="K26" s="30">
        <v>0</v>
      </c>
      <c r="L26" s="30">
        <v>8644.483422220379</v>
      </c>
      <c r="M26" s="169"/>
      <c r="N26" s="169"/>
      <c r="O26" s="169"/>
      <c r="P26" s="169"/>
      <c r="Q26" s="169"/>
      <c r="R26" s="170"/>
      <c r="S26" s="170"/>
      <c r="T26" s="170"/>
    </row>
    <row r="27" spans="1:20">
      <c r="A27" s="167" t="s">
        <v>99</v>
      </c>
      <c r="B27" s="167" t="s">
        <v>23</v>
      </c>
      <c r="C27" s="236"/>
      <c r="D27" s="236"/>
      <c r="E27" s="236"/>
      <c r="F27" s="219"/>
      <c r="G27" s="219"/>
      <c r="H27" s="219"/>
      <c r="I27" s="18">
        <f t="shared" si="0"/>
        <v>2045</v>
      </c>
      <c r="J27" s="30">
        <v>148.42799807217</v>
      </c>
      <c r="K27" s="30">
        <v>0</v>
      </c>
      <c r="L27" s="30">
        <v>8870.50914851977</v>
      </c>
      <c r="M27" s="169"/>
      <c r="N27" s="169"/>
      <c r="O27" s="169"/>
      <c r="P27" s="169"/>
      <c r="Q27" s="169"/>
      <c r="R27" s="170"/>
      <c r="S27" s="170"/>
      <c r="T27" s="170"/>
    </row>
    <row r="28" spans="1:20">
      <c r="A28" s="167" t="s">
        <v>99</v>
      </c>
      <c r="B28" s="167" t="s">
        <v>23</v>
      </c>
      <c r="C28" s="236"/>
      <c r="D28" s="236"/>
      <c r="E28" s="236"/>
      <c r="F28" s="219"/>
      <c r="G28" s="219"/>
      <c r="H28" s="219"/>
      <c r="I28" s="18">
        <f t="shared" si="0"/>
        <v>2046</v>
      </c>
      <c r="J28" s="30">
        <v>148.15067309161</v>
      </c>
      <c r="K28" s="30">
        <v>0</v>
      </c>
      <c r="L28" s="30">
        <v>9092.9855349460195</v>
      </c>
      <c r="M28" s="169"/>
      <c r="N28" s="169"/>
      <c r="O28" s="169"/>
      <c r="P28" s="169"/>
      <c r="Q28" s="169"/>
      <c r="R28" s="170"/>
      <c r="S28" s="170"/>
      <c r="T28" s="170"/>
    </row>
    <row r="29" spans="1:20">
      <c r="A29" s="167" t="s">
        <v>99</v>
      </c>
      <c r="B29" s="167" t="s">
        <v>23</v>
      </c>
      <c r="C29" s="236"/>
      <c r="D29" s="236"/>
      <c r="E29" s="236"/>
      <c r="F29" s="219"/>
      <c r="G29" s="219"/>
      <c r="H29" s="219"/>
      <c r="I29" s="18">
        <f t="shared" si="0"/>
        <v>2047</v>
      </c>
      <c r="J29" s="30">
        <v>147.75435472491</v>
      </c>
      <c r="K29" s="30">
        <v>0</v>
      </c>
      <c r="L29" s="30">
        <v>9210.3317085055696</v>
      </c>
      <c r="M29" s="169"/>
      <c r="N29" s="169"/>
      <c r="O29" s="169"/>
      <c r="P29" s="169"/>
      <c r="Q29" s="169"/>
      <c r="R29" s="170"/>
      <c r="S29" s="170"/>
      <c r="T29" s="170"/>
    </row>
    <row r="30" spans="1:20">
      <c r="A30" s="167" t="s">
        <v>99</v>
      </c>
      <c r="B30" s="167" t="s">
        <v>23</v>
      </c>
      <c r="C30" s="236"/>
      <c r="D30" s="236"/>
      <c r="E30" s="236"/>
      <c r="F30" s="219"/>
      <c r="G30" s="219"/>
      <c r="H30" s="219"/>
      <c r="I30" s="18">
        <f t="shared" si="0"/>
        <v>2048</v>
      </c>
      <c r="J30" s="30">
        <v>147.65893118888999</v>
      </c>
      <c r="K30" s="30">
        <v>0</v>
      </c>
      <c r="L30" s="30">
        <v>9474.8099861599494</v>
      </c>
      <c r="M30" s="169"/>
      <c r="N30" s="169"/>
      <c r="O30" s="169"/>
      <c r="P30" s="169"/>
      <c r="Q30" s="169"/>
      <c r="R30" s="170"/>
      <c r="S30" s="170"/>
      <c r="T30" s="170"/>
    </row>
    <row r="31" spans="1:20">
      <c r="A31" s="167" t="s">
        <v>99</v>
      </c>
      <c r="B31" s="167" t="s">
        <v>23</v>
      </c>
      <c r="C31" s="236"/>
      <c r="D31" s="236"/>
      <c r="E31" s="236"/>
      <c r="F31" s="219"/>
      <c r="G31" s="219"/>
      <c r="H31" s="219"/>
      <c r="I31" s="18">
        <f>I30+1</f>
        <v>2049</v>
      </c>
      <c r="J31" s="30">
        <v>145.59594759802002</v>
      </c>
      <c r="K31" s="30">
        <v>0</v>
      </c>
      <c r="L31" s="30">
        <v>9376.4164179108411</v>
      </c>
      <c r="M31" s="169"/>
      <c r="N31" s="169"/>
      <c r="O31" s="169"/>
      <c r="P31" s="169"/>
      <c r="Q31" s="169"/>
      <c r="R31" s="170"/>
      <c r="S31" s="170"/>
      <c r="T31" s="170"/>
    </row>
    <row r="32" spans="1:20">
      <c r="A32" s="167" t="s">
        <v>99</v>
      </c>
      <c r="B32" s="167" t="s">
        <v>23</v>
      </c>
      <c r="C32" s="236"/>
      <c r="D32" s="236"/>
      <c r="E32" s="236"/>
      <c r="F32" s="219"/>
      <c r="G32" s="219"/>
      <c r="H32" s="219"/>
      <c r="J32" s="30"/>
      <c r="K32" s="30"/>
      <c r="L32" s="30"/>
      <c r="M32" s="169"/>
      <c r="N32" s="169"/>
      <c r="O32" s="169"/>
      <c r="P32" s="169"/>
      <c r="Q32" s="169"/>
      <c r="R32" s="170"/>
      <c r="S32" s="170"/>
      <c r="T32" s="170"/>
    </row>
    <row r="33" spans="1:20">
      <c r="A33" s="167" t="s">
        <v>99</v>
      </c>
      <c r="B33" s="167" t="s">
        <v>23</v>
      </c>
      <c r="C33" s="236"/>
      <c r="D33" s="236"/>
      <c r="E33" s="236"/>
      <c r="F33" s="219"/>
      <c r="G33" s="219"/>
      <c r="H33" s="219"/>
      <c r="I33" s="17"/>
      <c r="K33" s="30"/>
      <c r="L33" s="31"/>
      <c r="M33" s="169"/>
      <c r="N33" s="169"/>
      <c r="O33" s="169"/>
      <c r="P33" s="169"/>
      <c r="Q33" s="169"/>
      <c r="R33" s="170"/>
      <c r="S33" s="170"/>
      <c r="T33" s="170"/>
    </row>
    <row r="34" spans="1:20">
      <c r="A34" s="167" t="s">
        <v>99</v>
      </c>
      <c r="B34" s="167" t="s">
        <v>23</v>
      </c>
      <c r="C34" s="236"/>
      <c r="D34" s="236"/>
      <c r="E34" s="236"/>
      <c r="F34" s="219"/>
      <c r="G34" s="219"/>
      <c r="H34" s="219"/>
      <c r="K34" s="30"/>
      <c r="L34" s="31"/>
      <c r="M34" s="169"/>
      <c r="N34" s="169"/>
      <c r="O34" s="169"/>
      <c r="P34" s="169"/>
      <c r="Q34" s="169"/>
      <c r="R34" s="170"/>
      <c r="S34" s="170"/>
      <c r="T34" s="170"/>
    </row>
    <row r="35" spans="1:20">
      <c r="A35" s="167" t="s">
        <v>99</v>
      </c>
      <c r="B35" s="167" t="s">
        <v>23</v>
      </c>
      <c r="C35" s="236"/>
      <c r="D35" s="236"/>
      <c r="E35" s="236"/>
      <c r="F35" s="219"/>
      <c r="G35" s="219"/>
      <c r="H35" s="219"/>
      <c r="I35" s="28"/>
      <c r="K35" s="30"/>
      <c r="L35" s="31"/>
      <c r="M35" s="169"/>
      <c r="N35" s="169"/>
      <c r="O35" s="169"/>
      <c r="P35" s="169"/>
      <c r="Q35" s="169"/>
      <c r="R35" s="170"/>
      <c r="S35" s="170"/>
      <c r="T35" s="170"/>
    </row>
    <row r="36" spans="1:20">
      <c r="A36" s="167" t="s">
        <v>99</v>
      </c>
      <c r="B36" s="167" t="s">
        <v>23</v>
      </c>
      <c r="C36" s="236"/>
      <c r="D36" s="236"/>
      <c r="E36" s="236"/>
      <c r="F36" s="219"/>
      <c r="G36" s="219"/>
      <c r="H36" s="219"/>
      <c r="I36" s="28"/>
      <c r="K36" s="30"/>
      <c r="L36" s="31"/>
      <c r="M36" s="169"/>
      <c r="N36" s="169"/>
      <c r="O36" s="169"/>
      <c r="P36" s="169"/>
      <c r="Q36" s="169"/>
      <c r="R36" s="170"/>
      <c r="S36" s="170"/>
      <c r="T36" s="170"/>
    </row>
    <row r="37" spans="1:20">
      <c r="A37" s="167" t="s">
        <v>99</v>
      </c>
      <c r="B37" s="167" t="s">
        <v>23</v>
      </c>
      <c r="C37" s="236"/>
      <c r="D37" s="236"/>
      <c r="E37" s="236"/>
      <c r="F37" s="219"/>
      <c r="G37" s="219"/>
      <c r="H37" s="219"/>
      <c r="I37" s="28"/>
      <c r="K37" s="30"/>
      <c r="L37" s="31"/>
      <c r="M37" s="169"/>
      <c r="N37" s="169"/>
      <c r="O37" s="169"/>
      <c r="P37" s="169"/>
      <c r="Q37" s="169"/>
      <c r="R37" s="170"/>
      <c r="S37" s="170"/>
      <c r="T37" s="170"/>
    </row>
    <row r="38" spans="1:20">
      <c r="A38" s="167" t="s">
        <v>99</v>
      </c>
      <c r="B38" s="167" t="s">
        <v>23</v>
      </c>
      <c r="C38" s="236"/>
      <c r="D38" s="236"/>
      <c r="E38" s="236"/>
      <c r="F38" s="219"/>
      <c r="G38" s="219"/>
      <c r="H38" s="219"/>
      <c r="K38" s="30"/>
      <c r="M38" s="169"/>
      <c r="N38" s="169"/>
      <c r="O38" s="169"/>
      <c r="P38" s="169"/>
      <c r="Q38" s="169"/>
      <c r="R38" s="170"/>
      <c r="S38" s="170"/>
      <c r="T38" s="170"/>
    </row>
    <row r="39" spans="1:20">
      <c r="A39" s="167" t="s">
        <v>99</v>
      </c>
      <c r="B39" s="167" t="s">
        <v>23</v>
      </c>
      <c r="C39" s="236"/>
      <c r="D39" s="236"/>
      <c r="E39" s="236"/>
      <c r="F39" s="219"/>
      <c r="G39" s="219"/>
      <c r="H39" s="219"/>
      <c r="K39" s="30"/>
      <c r="L39" s="31"/>
      <c r="M39" s="169"/>
      <c r="N39" s="169"/>
      <c r="O39" s="169"/>
      <c r="P39" s="169"/>
      <c r="Q39" s="169"/>
      <c r="R39" s="170"/>
      <c r="S39" s="170"/>
      <c r="T39" s="170"/>
    </row>
    <row r="40" spans="1:20">
      <c r="A40" s="167" t="s">
        <v>99</v>
      </c>
      <c r="B40" s="167" t="s">
        <v>23</v>
      </c>
      <c r="C40" s="236"/>
      <c r="D40" s="236"/>
      <c r="E40" s="236"/>
      <c r="F40" s="219"/>
      <c r="G40" s="219"/>
      <c r="H40" s="219"/>
      <c r="K40" s="30"/>
      <c r="L40" s="31"/>
      <c r="M40" s="169"/>
      <c r="N40" s="169"/>
      <c r="O40" s="169"/>
      <c r="P40" s="169"/>
      <c r="Q40" s="169"/>
      <c r="R40" s="170"/>
      <c r="S40" s="170"/>
      <c r="T40" s="170"/>
    </row>
    <row r="41" spans="1:20">
      <c r="A41" s="167" t="s">
        <v>99</v>
      </c>
      <c r="B41" s="167" t="s">
        <v>23</v>
      </c>
      <c r="C41" s="236"/>
      <c r="D41" s="236"/>
      <c r="E41" s="236"/>
      <c r="F41" s="219"/>
      <c r="G41" s="219"/>
      <c r="H41" s="219"/>
      <c r="K41" s="30"/>
      <c r="L41" s="31"/>
      <c r="M41" s="169"/>
      <c r="N41" s="169"/>
      <c r="O41" s="169"/>
      <c r="P41" s="169"/>
      <c r="Q41" s="169"/>
      <c r="R41" s="170"/>
      <c r="S41" s="170"/>
      <c r="T41" s="170"/>
    </row>
    <row r="42" spans="1:20">
      <c r="A42" s="167" t="s">
        <v>99</v>
      </c>
      <c r="B42" s="167" t="s">
        <v>23</v>
      </c>
      <c r="C42" s="236"/>
      <c r="D42" s="236"/>
      <c r="E42" s="236"/>
      <c r="F42" s="219"/>
      <c r="G42" s="219"/>
      <c r="H42" s="219"/>
      <c r="K42" s="30"/>
      <c r="L42" s="31"/>
      <c r="M42" s="169"/>
      <c r="N42" s="169"/>
      <c r="O42" s="169"/>
      <c r="P42" s="169"/>
      <c r="Q42" s="169"/>
      <c r="R42" s="170"/>
      <c r="S42" s="170"/>
      <c r="T42" s="170"/>
    </row>
    <row r="43" spans="1:20">
      <c r="A43" s="167" t="s">
        <v>99</v>
      </c>
      <c r="B43" s="167" t="s">
        <v>23</v>
      </c>
      <c r="C43" s="236"/>
      <c r="D43" s="236"/>
      <c r="E43" s="236"/>
      <c r="F43" s="219"/>
      <c r="G43" s="219"/>
      <c r="H43" s="219"/>
      <c r="K43" s="30"/>
      <c r="L43" s="31"/>
      <c r="M43" s="169"/>
      <c r="N43" s="169"/>
      <c r="O43" s="169"/>
      <c r="P43" s="169"/>
      <c r="Q43" s="169"/>
      <c r="R43" s="170"/>
      <c r="S43" s="170"/>
      <c r="T43" s="170"/>
    </row>
    <row r="44" spans="1:20">
      <c r="A44" s="167" t="s">
        <v>99</v>
      </c>
      <c r="B44" s="167" t="s">
        <v>23</v>
      </c>
      <c r="C44" s="236"/>
      <c r="D44" s="236"/>
      <c r="E44" s="236"/>
      <c r="F44" s="219"/>
      <c r="G44" s="219"/>
      <c r="H44" s="219"/>
      <c r="K44" s="30"/>
      <c r="L44" s="31"/>
      <c r="M44" s="169"/>
      <c r="N44" s="169"/>
      <c r="O44" s="169"/>
      <c r="P44" s="169"/>
      <c r="Q44" s="169"/>
      <c r="R44" s="170"/>
      <c r="S44" s="170"/>
      <c r="T44" s="170"/>
    </row>
    <row r="45" spans="1:20">
      <c r="A45" s="167" t="s">
        <v>99</v>
      </c>
      <c r="B45" s="167" t="s">
        <v>23</v>
      </c>
      <c r="C45" s="236"/>
      <c r="D45" s="236"/>
      <c r="E45" s="236"/>
      <c r="F45" s="219"/>
      <c r="G45" s="219"/>
      <c r="H45" s="219"/>
      <c r="K45" s="30"/>
      <c r="L45" s="31"/>
      <c r="M45" s="169"/>
      <c r="N45" s="169"/>
      <c r="O45" s="169"/>
      <c r="P45" s="169"/>
      <c r="Q45" s="169"/>
      <c r="R45" s="170"/>
      <c r="S45" s="170"/>
      <c r="T45" s="170"/>
    </row>
    <row r="46" spans="1:20">
      <c r="A46" s="167" t="s">
        <v>99</v>
      </c>
      <c r="B46" s="167" t="s">
        <v>23</v>
      </c>
      <c r="C46" s="236"/>
      <c r="D46" s="236"/>
      <c r="E46" s="236"/>
      <c r="F46" s="219"/>
      <c r="G46" s="219"/>
      <c r="H46" s="219"/>
      <c r="K46" s="30"/>
      <c r="L46" s="31"/>
      <c r="M46" s="169"/>
      <c r="N46" s="169"/>
      <c r="O46" s="169"/>
      <c r="P46" s="169"/>
      <c r="Q46" s="169"/>
      <c r="R46" s="170"/>
      <c r="S46" s="170"/>
      <c r="T46" s="170"/>
    </row>
    <row r="47" spans="1:20">
      <c r="A47" s="167" t="s">
        <v>99</v>
      </c>
      <c r="B47" s="167" t="s">
        <v>23</v>
      </c>
      <c r="C47" s="236"/>
      <c r="D47" s="236"/>
      <c r="E47" s="236"/>
      <c r="F47" s="219"/>
      <c r="G47" s="219"/>
      <c r="H47" s="219"/>
      <c r="K47" s="30"/>
      <c r="L47" s="31"/>
      <c r="M47" s="169"/>
      <c r="N47" s="169"/>
      <c r="O47" s="169"/>
      <c r="P47" s="169"/>
      <c r="Q47" s="169"/>
      <c r="R47" s="170"/>
      <c r="S47" s="170"/>
      <c r="T47" s="170"/>
    </row>
    <row r="48" spans="1:20">
      <c r="A48" s="167" t="s">
        <v>99</v>
      </c>
      <c r="B48" s="167" t="s">
        <v>23</v>
      </c>
      <c r="C48" s="236"/>
      <c r="D48" s="236"/>
      <c r="E48" s="236"/>
      <c r="F48" s="219"/>
      <c r="G48" s="219"/>
      <c r="H48" s="219"/>
      <c r="K48" s="30"/>
      <c r="L48" s="31"/>
      <c r="M48" s="169"/>
      <c r="N48" s="169"/>
      <c r="O48" s="169"/>
      <c r="P48" s="169"/>
      <c r="Q48" s="169"/>
      <c r="R48" s="170"/>
      <c r="S48" s="170"/>
      <c r="T48" s="170"/>
    </row>
    <row r="49" spans="1:20">
      <c r="A49" s="167" t="s">
        <v>99</v>
      </c>
      <c r="B49" s="167" t="s">
        <v>23</v>
      </c>
      <c r="C49" s="236"/>
      <c r="D49" s="236"/>
      <c r="E49" s="236"/>
      <c r="F49" s="219"/>
      <c r="G49" s="219"/>
      <c r="H49" s="219"/>
      <c r="K49" s="31"/>
      <c r="L49" s="31"/>
      <c r="M49" s="169"/>
      <c r="N49" s="169"/>
      <c r="O49" s="169"/>
      <c r="P49" s="169"/>
      <c r="Q49" s="169"/>
      <c r="R49" s="170"/>
      <c r="S49" s="170"/>
      <c r="T49" s="170"/>
    </row>
    <row r="50" spans="1:20">
      <c r="A50" s="167" t="s">
        <v>99</v>
      </c>
      <c r="B50" s="167" t="s">
        <v>23</v>
      </c>
      <c r="C50" s="236"/>
      <c r="D50" s="236"/>
      <c r="E50" s="236"/>
      <c r="F50" s="219"/>
      <c r="G50" s="219"/>
      <c r="H50" s="219"/>
      <c r="K50" s="31"/>
      <c r="L50" s="31"/>
      <c r="M50" s="169"/>
      <c r="N50" s="169"/>
      <c r="O50" s="169"/>
      <c r="P50" s="169"/>
      <c r="Q50" s="169"/>
      <c r="R50" s="170"/>
      <c r="S50" s="170"/>
      <c r="T50" s="170"/>
    </row>
    <row r="51" spans="1:20">
      <c r="A51" s="167" t="s">
        <v>99</v>
      </c>
      <c r="B51" s="167" t="s">
        <v>23</v>
      </c>
      <c r="C51" s="236"/>
      <c r="D51" s="236"/>
      <c r="E51" s="236"/>
      <c r="F51" s="219"/>
      <c r="G51" s="219"/>
      <c r="H51" s="219"/>
      <c r="K51" s="31"/>
      <c r="L51" s="31"/>
      <c r="M51" s="169"/>
      <c r="N51" s="169"/>
      <c r="O51" s="169"/>
      <c r="P51" s="169"/>
      <c r="Q51" s="169"/>
      <c r="R51" s="170"/>
      <c r="S51" s="170"/>
      <c r="T51" s="170"/>
    </row>
    <row r="52" spans="1:20">
      <c r="A52" s="167" t="s">
        <v>99</v>
      </c>
      <c r="B52" s="167" t="s">
        <v>23</v>
      </c>
      <c r="C52" s="236"/>
      <c r="D52" s="236"/>
      <c r="E52" s="236"/>
      <c r="F52" s="219"/>
      <c r="G52" s="219"/>
      <c r="H52" s="219"/>
      <c r="K52" s="31"/>
      <c r="L52" s="31"/>
      <c r="M52" s="169"/>
      <c r="N52" s="169"/>
      <c r="O52" s="169"/>
      <c r="P52" s="169"/>
      <c r="Q52" s="169"/>
      <c r="R52" s="170"/>
      <c r="S52" s="170"/>
      <c r="T52" s="170"/>
    </row>
    <row r="53" spans="1:20">
      <c r="A53" s="167" t="s">
        <v>99</v>
      </c>
      <c r="B53" s="167" t="s">
        <v>23</v>
      </c>
      <c r="C53" s="236"/>
      <c r="D53" s="236"/>
      <c r="E53" s="236"/>
      <c r="F53" s="219"/>
      <c r="G53" s="219"/>
      <c r="H53" s="219"/>
      <c r="K53" s="31"/>
      <c r="L53" s="31"/>
      <c r="M53" s="169"/>
      <c r="N53" s="169"/>
      <c r="O53" s="169"/>
      <c r="P53" s="169"/>
      <c r="Q53" s="169"/>
      <c r="R53" s="170"/>
      <c r="S53" s="170"/>
      <c r="T53" s="170"/>
    </row>
    <row r="54" spans="1:20">
      <c r="A54" s="167" t="s">
        <v>99</v>
      </c>
      <c r="B54" s="167" t="s">
        <v>23</v>
      </c>
      <c r="C54" s="236"/>
      <c r="D54" s="236"/>
      <c r="E54" s="236"/>
      <c r="F54" s="219"/>
      <c r="G54" s="219"/>
      <c r="H54" s="219"/>
      <c r="K54" s="31"/>
      <c r="L54" s="31"/>
      <c r="M54" s="169"/>
      <c r="N54" s="169"/>
      <c r="O54" s="169"/>
      <c r="P54" s="169"/>
      <c r="Q54" s="169"/>
      <c r="R54" s="170"/>
      <c r="S54" s="170"/>
      <c r="T54" s="170"/>
    </row>
    <row r="55" spans="1:20">
      <c r="A55" s="167" t="s">
        <v>99</v>
      </c>
      <c r="B55" s="167" t="s">
        <v>23</v>
      </c>
      <c r="C55" s="236"/>
      <c r="D55" s="236"/>
      <c r="E55" s="236"/>
      <c r="F55" s="219"/>
      <c r="G55" s="219"/>
      <c r="H55" s="219"/>
      <c r="K55" s="31"/>
      <c r="L55" s="31"/>
      <c r="M55" s="169"/>
      <c r="N55" s="169"/>
      <c r="O55" s="169"/>
      <c r="P55" s="169"/>
      <c r="Q55" s="169"/>
      <c r="R55" s="170"/>
      <c r="S55" s="170"/>
      <c r="T55" s="170"/>
    </row>
    <row r="56" spans="1:20">
      <c r="A56" s="167" t="s">
        <v>99</v>
      </c>
      <c r="B56" s="167" t="s">
        <v>23</v>
      </c>
      <c r="C56" s="236"/>
      <c r="D56" s="236"/>
      <c r="E56" s="236"/>
      <c r="F56" s="219"/>
      <c r="G56" s="219"/>
      <c r="H56" s="219"/>
      <c r="K56" s="31"/>
      <c r="L56" s="31"/>
      <c r="M56" s="169"/>
      <c r="N56" s="169"/>
      <c r="O56" s="169"/>
      <c r="P56" s="169"/>
      <c r="Q56" s="169"/>
      <c r="R56" s="170"/>
      <c r="S56" s="170"/>
      <c r="T56" s="170"/>
    </row>
    <row r="57" spans="1:20">
      <c r="A57" s="167" t="s">
        <v>99</v>
      </c>
      <c r="B57" s="167" t="s">
        <v>23</v>
      </c>
      <c r="C57" s="236"/>
      <c r="D57" s="236"/>
      <c r="E57" s="236"/>
      <c r="F57" s="219"/>
      <c r="G57" s="219"/>
      <c r="H57" s="219"/>
      <c r="K57" s="31"/>
      <c r="L57" s="31"/>
      <c r="M57" s="169"/>
      <c r="N57" s="169"/>
      <c r="O57" s="169"/>
      <c r="P57" s="169"/>
      <c r="Q57" s="169"/>
      <c r="R57" s="170"/>
      <c r="S57" s="170"/>
      <c r="T57" s="170"/>
    </row>
    <row r="58" spans="1:20">
      <c r="A58" s="167" t="s">
        <v>99</v>
      </c>
      <c r="B58" s="167" t="s">
        <v>23</v>
      </c>
      <c r="C58" s="236"/>
      <c r="D58" s="236"/>
      <c r="E58" s="236"/>
      <c r="F58" s="219"/>
      <c r="G58" s="219"/>
      <c r="H58" s="219"/>
      <c r="K58" s="31"/>
      <c r="L58" s="31"/>
      <c r="M58" s="169"/>
      <c r="N58" s="169"/>
      <c r="O58" s="169"/>
      <c r="P58" s="169"/>
      <c r="Q58" s="169"/>
      <c r="R58" s="170"/>
      <c r="S58" s="170"/>
      <c r="T58" s="170"/>
    </row>
    <row r="59" spans="1:20">
      <c r="A59" s="167" t="s">
        <v>99</v>
      </c>
      <c r="B59" s="167" t="s">
        <v>23</v>
      </c>
      <c r="C59" s="236"/>
      <c r="D59" s="236"/>
      <c r="E59" s="236"/>
      <c r="F59" s="219"/>
      <c r="G59" s="219"/>
      <c r="H59" s="219"/>
      <c r="K59" s="31"/>
      <c r="L59" s="31"/>
      <c r="M59" s="169"/>
      <c r="N59" s="169"/>
      <c r="O59" s="169"/>
      <c r="P59" s="169"/>
      <c r="Q59" s="169"/>
      <c r="R59" s="170"/>
      <c r="S59" s="170"/>
      <c r="T59" s="170"/>
    </row>
    <row r="60" spans="1:20">
      <c r="A60" s="167" t="s">
        <v>99</v>
      </c>
      <c r="B60" s="167" t="s">
        <v>23</v>
      </c>
      <c r="C60" s="236"/>
      <c r="D60" s="236"/>
      <c r="E60" s="236"/>
      <c r="F60" s="219"/>
      <c r="G60" s="219"/>
      <c r="H60" s="219"/>
      <c r="K60" s="31"/>
      <c r="L60" s="31"/>
      <c r="M60" s="169"/>
      <c r="N60" s="169"/>
      <c r="O60" s="169"/>
      <c r="P60" s="169"/>
      <c r="Q60" s="169"/>
      <c r="R60" s="170"/>
      <c r="S60" s="170"/>
      <c r="T60" s="170"/>
    </row>
    <row r="61" spans="1:20">
      <c r="A61" s="167" t="s">
        <v>99</v>
      </c>
      <c r="B61" s="167" t="s">
        <v>23</v>
      </c>
      <c r="C61" s="236"/>
      <c r="D61" s="236"/>
      <c r="E61" s="236"/>
      <c r="F61" s="219"/>
      <c r="G61" s="219"/>
      <c r="H61" s="219"/>
      <c r="K61" s="31"/>
      <c r="L61" s="31"/>
      <c r="M61" s="169"/>
      <c r="N61" s="169"/>
      <c r="O61" s="169"/>
      <c r="P61" s="169"/>
      <c r="Q61" s="169"/>
      <c r="R61" s="170"/>
      <c r="S61" s="170"/>
      <c r="T61" s="170"/>
    </row>
    <row r="62" spans="1:20">
      <c r="A62" s="167" t="s">
        <v>99</v>
      </c>
      <c r="B62" s="167" t="s">
        <v>23</v>
      </c>
      <c r="C62" s="236"/>
      <c r="D62" s="236"/>
      <c r="E62" s="236"/>
      <c r="F62" s="219"/>
      <c r="G62" s="219"/>
      <c r="H62" s="219"/>
      <c r="K62" s="31"/>
      <c r="L62" s="31"/>
      <c r="M62" s="169"/>
      <c r="N62" s="169"/>
      <c r="O62" s="169"/>
      <c r="P62" s="169"/>
      <c r="Q62" s="169"/>
      <c r="R62" s="170"/>
      <c r="S62" s="170"/>
      <c r="T62" s="170"/>
    </row>
    <row r="63" spans="1:20">
      <c r="A63" s="167" t="s">
        <v>99</v>
      </c>
      <c r="B63" s="167" t="s">
        <v>23</v>
      </c>
      <c r="C63" s="236"/>
      <c r="D63" s="236"/>
      <c r="E63" s="236"/>
      <c r="F63" s="219"/>
      <c r="G63" s="219"/>
      <c r="H63" s="219"/>
      <c r="K63" s="31"/>
      <c r="L63" s="31"/>
      <c r="M63" s="169"/>
      <c r="N63" s="169"/>
      <c r="O63" s="169"/>
      <c r="P63" s="169"/>
      <c r="Q63" s="169"/>
      <c r="R63" s="170"/>
      <c r="S63" s="170"/>
      <c r="T63" s="170"/>
    </row>
    <row r="64" spans="1:20">
      <c r="A64" s="167" t="s">
        <v>99</v>
      </c>
      <c r="B64" s="167" t="s">
        <v>23</v>
      </c>
      <c r="C64" s="236"/>
      <c r="D64" s="236"/>
      <c r="E64" s="236"/>
      <c r="F64" s="219"/>
      <c r="G64" s="219"/>
      <c r="H64" s="219"/>
      <c r="K64" s="31"/>
      <c r="L64" s="31"/>
      <c r="M64" s="169"/>
      <c r="N64" s="169"/>
      <c r="O64" s="169"/>
      <c r="P64" s="169"/>
      <c r="Q64" s="169"/>
      <c r="R64" s="170"/>
      <c r="S64" s="170"/>
      <c r="T64" s="170"/>
    </row>
    <row r="65" spans="1:20">
      <c r="A65" s="167" t="s">
        <v>99</v>
      </c>
      <c r="B65" s="167" t="s">
        <v>23</v>
      </c>
      <c r="C65" s="236"/>
      <c r="D65" s="236"/>
      <c r="E65" s="236"/>
      <c r="F65" s="219"/>
      <c r="G65" s="219"/>
      <c r="H65" s="219"/>
      <c r="K65" s="31"/>
      <c r="L65" s="31"/>
      <c r="M65" s="169"/>
      <c r="N65" s="169"/>
      <c r="O65" s="169"/>
      <c r="P65" s="169"/>
      <c r="Q65" s="169"/>
      <c r="R65" s="170"/>
      <c r="S65" s="170"/>
      <c r="T65" s="170"/>
    </row>
    <row r="66" spans="1:20">
      <c r="A66" s="167" t="s">
        <v>99</v>
      </c>
      <c r="B66" s="167" t="s">
        <v>23</v>
      </c>
      <c r="C66" s="236"/>
      <c r="D66" s="236"/>
      <c r="E66" s="236"/>
      <c r="F66" s="219"/>
      <c r="G66" s="219"/>
      <c r="H66" s="219"/>
      <c r="K66" s="31"/>
      <c r="L66" s="31"/>
      <c r="M66" s="169"/>
      <c r="N66" s="169"/>
      <c r="O66" s="169"/>
      <c r="P66" s="169"/>
      <c r="Q66" s="169"/>
      <c r="R66" s="170"/>
      <c r="S66" s="170"/>
      <c r="T66" s="170"/>
    </row>
    <row r="67" spans="1:20">
      <c r="A67" s="167" t="s">
        <v>99</v>
      </c>
      <c r="B67" s="167" t="s">
        <v>23</v>
      </c>
      <c r="C67" s="236"/>
      <c r="D67" s="236"/>
      <c r="E67" s="236"/>
      <c r="F67" s="219"/>
      <c r="G67" s="219"/>
      <c r="H67" s="219"/>
      <c r="K67" s="31"/>
      <c r="L67" s="31"/>
      <c r="M67" s="169"/>
      <c r="N67" s="169"/>
      <c r="O67" s="169"/>
      <c r="P67" s="169"/>
      <c r="Q67" s="169"/>
      <c r="R67" s="170"/>
      <c r="S67" s="170"/>
      <c r="T67" s="170"/>
    </row>
    <row r="68" spans="1:20">
      <c r="A68" s="167" t="s">
        <v>99</v>
      </c>
      <c r="B68" s="167" t="s">
        <v>23</v>
      </c>
      <c r="C68" s="236"/>
      <c r="D68" s="236"/>
      <c r="E68" s="236"/>
      <c r="F68" s="219"/>
      <c r="G68" s="219"/>
      <c r="H68" s="219"/>
      <c r="K68" s="31"/>
      <c r="L68" s="31"/>
      <c r="M68" s="169"/>
      <c r="N68" s="169"/>
      <c r="O68" s="169"/>
      <c r="P68" s="169"/>
      <c r="Q68" s="169"/>
      <c r="R68" s="170"/>
      <c r="S68" s="170"/>
      <c r="T68" s="170"/>
    </row>
    <row r="69" spans="1:20">
      <c r="A69" s="167" t="s">
        <v>99</v>
      </c>
      <c r="B69" s="167" t="s">
        <v>23</v>
      </c>
      <c r="C69" s="236"/>
      <c r="D69" s="236"/>
      <c r="E69" s="236"/>
      <c r="F69" s="219"/>
      <c r="G69" s="219"/>
      <c r="H69" s="219"/>
      <c r="K69" s="31"/>
      <c r="L69" s="31"/>
      <c r="M69" s="169"/>
      <c r="N69" s="169"/>
      <c r="O69" s="169"/>
      <c r="P69" s="169"/>
      <c r="Q69" s="169"/>
      <c r="R69" s="170"/>
      <c r="S69" s="170"/>
      <c r="T69" s="170"/>
    </row>
    <row r="70" spans="1:20">
      <c r="A70" s="167" t="s">
        <v>99</v>
      </c>
      <c r="B70" s="167" t="s">
        <v>23</v>
      </c>
      <c r="C70" s="236"/>
      <c r="D70" s="236"/>
      <c r="E70" s="236"/>
      <c r="F70" s="219"/>
      <c r="G70" s="219"/>
      <c r="H70" s="219"/>
      <c r="K70" s="31"/>
      <c r="L70" s="31"/>
      <c r="M70" s="169"/>
      <c r="N70" s="169"/>
      <c r="O70" s="169"/>
      <c r="P70" s="169"/>
      <c r="Q70" s="169"/>
      <c r="R70" s="170"/>
      <c r="S70" s="170"/>
      <c r="T70" s="170"/>
    </row>
    <row r="71" spans="1:20">
      <c r="A71" s="167" t="s">
        <v>99</v>
      </c>
      <c r="B71" s="167" t="s">
        <v>23</v>
      </c>
      <c r="C71" s="236"/>
      <c r="D71" s="236"/>
      <c r="E71" s="236"/>
      <c r="F71" s="219"/>
      <c r="G71" s="219"/>
      <c r="H71" s="219"/>
      <c r="K71" s="31"/>
      <c r="L71" s="31"/>
      <c r="M71" s="169"/>
      <c r="N71" s="169"/>
      <c r="O71" s="169"/>
      <c r="P71" s="169"/>
      <c r="Q71" s="169"/>
      <c r="R71" s="170"/>
      <c r="S71" s="170"/>
      <c r="T71" s="170"/>
    </row>
    <row r="72" spans="1:20">
      <c r="A72" s="167" t="s">
        <v>99</v>
      </c>
      <c r="B72" s="167" t="s">
        <v>23</v>
      </c>
      <c r="C72" s="236"/>
      <c r="D72" s="236"/>
      <c r="E72" s="236"/>
      <c r="F72" s="219"/>
      <c r="G72" s="219"/>
      <c r="H72" s="219"/>
      <c r="K72" s="31"/>
      <c r="L72" s="31"/>
      <c r="M72" s="169"/>
      <c r="N72" s="169"/>
      <c r="O72" s="169"/>
      <c r="P72" s="169"/>
      <c r="Q72" s="169"/>
      <c r="R72" s="170"/>
      <c r="S72" s="170"/>
      <c r="T72" s="170"/>
    </row>
    <row r="73" spans="1:20">
      <c r="A73" s="167" t="s">
        <v>99</v>
      </c>
      <c r="B73" s="167" t="s">
        <v>23</v>
      </c>
      <c r="C73" s="236"/>
      <c r="D73" s="236"/>
      <c r="E73" s="236"/>
      <c r="F73" s="219"/>
      <c r="G73" s="219"/>
      <c r="H73" s="219"/>
      <c r="K73" s="31"/>
      <c r="L73" s="31"/>
      <c r="M73" s="169"/>
      <c r="N73" s="169"/>
      <c r="O73" s="169"/>
      <c r="P73" s="169"/>
      <c r="Q73" s="169"/>
      <c r="R73" s="170"/>
      <c r="S73" s="170"/>
      <c r="T73" s="170"/>
    </row>
    <row r="74" spans="1:20">
      <c r="A74" s="167" t="s">
        <v>99</v>
      </c>
      <c r="B74" s="167" t="s">
        <v>23</v>
      </c>
      <c r="C74" s="236"/>
      <c r="D74" s="236"/>
      <c r="E74" s="236"/>
      <c r="F74" s="219"/>
      <c r="G74" s="219"/>
      <c r="H74" s="219"/>
      <c r="K74" s="31"/>
      <c r="L74" s="31"/>
      <c r="M74" s="169"/>
      <c r="N74" s="169"/>
      <c r="O74" s="169"/>
      <c r="P74" s="169"/>
      <c r="Q74" s="169"/>
      <c r="R74" s="170"/>
      <c r="S74" s="170"/>
      <c r="T74" s="170"/>
    </row>
    <row r="75" spans="1:20">
      <c r="A75" s="167" t="s">
        <v>99</v>
      </c>
      <c r="B75" s="167" t="s">
        <v>23</v>
      </c>
      <c r="C75" s="236"/>
      <c r="D75" s="236"/>
      <c r="E75" s="236"/>
      <c r="F75" s="219"/>
      <c r="G75" s="219"/>
      <c r="H75" s="219"/>
      <c r="K75" s="31"/>
      <c r="L75" s="31"/>
      <c r="M75" s="169"/>
      <c r="N75" s="169"/>
      <c r="O75" s="169"/>
      <c r="P75" s="169"/>
      <c r="Q75" s="169"/>
      <c r="R75" s="170"/>
      <c r="S75" s="170"/>
      <c r="T75" s="170"/>
    </row>
    <row r="76" spans="1:20">
      <c r="A76" s="167" t="s">
        <v>99</v>
      </c>
      <c r="B76" s="167" t="s">
        <v>23</v>
      </c>
      <c r="C76" s="236"/>
      <c r="D76" s="236"/>
      <c r="E76" s="236"/>
      <c r="F76" s="219"/>
      <c r="G76" s="219"/>
      <c r="H76" s="219"/>
      <c r="K76" s="31"/>
      <c r="L76" s="31"/>
      <c r="M76" s="169"/>
      <c r="N76" s="169"/>
      <c r="O76" s="169"/>
      <c r="P76" s="169"/>
      <c r="Q76" s="169"/>
      <c r="R76" s="170"/>
      <c r="S76" s="170"/>
      <c r="T76" s="170"/>
    </row>
    <row r="77" spans="1:20">
      <c r="A77" s="167" t="s">
        <v>99</v>
      </c>
      <c r="B77" s="167" t="s">
        <v>23</v>
      </c>
      <c r="C77" s="236"/>
      <c r="D77" s="236"/>
      <c r="E77" s="236"/>
      <c r="F77" s="219"/>
      <c r="G77" s="219"/>
      <c r="H77" s="219"/>
      <c r="K77" s="31"/>
      <c r="L77" s="31"/>
      <c r="M77" s="169"/>
      <c r="N77" s="169"/>
      <c r="O77" s="169"/>
      <c r="P77" s="169"/>
      <c r="Q77" s="169"/>
      <c r="R77" s="170"/>
      <c r="S77" s="170"/>
      <c r="T77" s="170"/>
    </row>
    <row r="78" spans="1:20">
      <c r="A78" s="167" t="s">
        <v>99</v>
      </c>
      <c r="B78" s="167" t="s">
        <v>23</v>
      </c>
      <c r="C78" s="236"/>
      <c r="D78" s="236"/>
      <c r="E78" s="236"/>
      <c r="F78" s="219"/>
      <c r="G78" s="219"/>
      <c r="H78" s="219"/>
      <c r="K78" s="31"/>
      <c r="L78" s="31"/>
      <c r="M78" s="169"/>
      <c r="N78" s="169"/>
      <c r="O78" s="169"/>
      <c r="P78" s="169"/>
      <c r="Q78" s="169"/>
      <c r="R78" s="170"/>
      <c r="S78" s="170"/>
      <c r="T78" s="170"/>
    </row>
    <row r="79" spans="1:20">
      <c r="A79" s="167" t="s">
        <v>99</v>
      </c>
      <c r="B79" s="167" t="s">
        <v>23</v>
      </c>
      <c r="C79" s="236"/>
      <c r="D79" s="236"/>
      <c r="E79" s="236"/>
      <c r="F79" s="219"/>
      <c r="G79" s="219"/>
      <c r="H79" s="219"/>
      <c r="K79" s="31"/>
      <c r="L79" s="31"/>
      <c r="M79" s="169"/>
      <c r="N79" s="169"/>
      <c r="O79" s="169"/>
      <c r="P79" s="169"/>
      <c r="Q79" s="169"/>
      <c r="R79" s="170"/>
      <c r="S79" s="170"/>
      <c r="T79" s="170"/>
    </row>
    <row r="80" spans="1:20">
      <c r="A80" s="167" t="s">
        <v>99</v>
      </c>
      <c r="B80" s="167" t="s">
        <v>23</v>
      </c>
      <c r="C80" s="236"/>
      <c r="D80" s="236"/>
      <c r="E80" s="236"/>
      <c r="F80" s="219"/>
      <c r="G80" s="219"/>
      <c r="H80" s="219"/>
      <c r="K80" s="31"/>
      <c r="L80" s="31"/>
      <c r="M80" s="169"/>
      <c r="N80" s="169"/>
      <c r="O80" s="169"/>
      <c r="P80" s="169"/>
      <c r="Q80" s="169"/>
      <c r="R80" s="170"/>
      <c r="S80" s="170"/>
      <c r="T80" s="170"/>
    </row>
    <row r="81" spans="1:20">
      <c r="A81" s="167" t="s">
        <v>99</v>
      </c>
      <c r="B81" s="167" t="s">
        <v>23</v>
      </c>
      <c r="C81" s="236"/>
      <c r="D81" s="236"/>
      <c r="E81" s="236"/>
      <c r="F81" s="219"/>
      <c r="G81" s="219"/>
      <c r="H81" s="219"/>
      <c r="K81" s="31"/>
      <c r="L81" s="31"/>
      <c r="M81" s="169"/>
      <c r="N81" s="169"/>
      <c r="O81" s="169"/>
      <c r="P81" s="169"/>
      <c r="Q81" s="169"/>
      <c r="R81" s="170"/>
      <c r="S81" s="170"/>
      <c r="T81" s="170"/>
    </row>
    <row r="82" spans="1:20">
      <c r="A82" s="167" t="s">
        <v>99</v>
      </c>
      <c r="B82" s="167" t="s">
        <v>23</v>
      </c>
      <c r="C82" s="236"/>
      <c r="D82" s="236"/>
      <c r="E82" s="236"/>
      <c r="F82" s="219"/>
      <c r="G82" s="219"/>
      <c r="H82" s="219"/>
      <c r="K82" s="31"/>
      <c r="L82" s="31"/>
      <c r="M82" s="169"/>
      <c r="N82" s="169"/>
      <c r="O82" s="169"/>
      <c r="P82" s="169"/>
      <c r="Q82" s="169"/>
      <c r="R82" s="170"/>
      <c r="S82" s="170"/>
      <c r="T82" s="170"/>
    </row>
    <row r="83" spans="1:20">
      <c r="A83" s="167" t="s">
        <v>99</v>
      </c>
      <c r="B83" s="167" t="s">
        <v>23</v>
      </c>
      <c r="C83" s="236"/>
      <c r="D83" s="236"/>
      <c r="E83" s="236"/>
      <c r="F83" s="219"/>
      <c r="G83" s="219"/>
      <c r="H83" s="219"/>
      <c r="K83" s="31"/>
      <c r="L83" s="31"/>
      <c r="M83" s="169"/>
      <c r="N83" s="169"/>
      <c r="O83" s="169"/>
      <c r="P83" s="169"/>
      <c r="Q83" s="169"/>
      <c r="R83" s="170"/>
      <c r="S83" s="170"/>
      <c r="T83" s="170"/>
    </row>
    <row r="84" spans="1:20">
      <c r="A84" s="167" t="s">
        <v>99</v>
      </c>
      <c r="B84" s="167" t="s">
        <v>23</v>
      </c>
      <c r="C84" s="236"/>
      <c r="D84" s="236"/>
      <c r="E84" s="236"/>
      <c r="F84" s="219"/>
      <c r="G84" s="219"/>
      <c r="H84" s="219"/>
      <c r="K84" s="31"/>
      <c r="L84" s="31"/>
      <c r="M84" s="169"/>
      <c r="N84" s="169"/>
      <c r="O84" s="169"/>
      <c r="P84" s="169"/>
      <c r="Q84" s="169"/>
      <c r="R84" s="170"/>
      <c r="S84" s="170"/>
      <c r="T84" s="170"/>
    </row>
    <row r="85" spans="1:20">
      <c r="A85" s="167" t="s">
        <v>99</v>
      </c>
      <c r="B85" s="167" t="s">
        <v>23</v>
      </c>
      <c r="C85" s="236"/>
      <c r="D85" s="236"/>
      <c r="E85" s="236"/>
      <c r="F85" s="219"/>
      <c r="G85" s="219"/>
      <c r="H85" s="219"/>
      <c r="K85" s="31"/>
      <c r="L85" s="31"/>
      <c r="M85" s="169"/>
      <c r="N85" s="169"/>
      <c r="O85" s="169"/>
      <c r="P85" s="169"/>
      <c r="Q85" s="169"/>
      <c r="R85" s="170"/>
      <c r="S85" s="170"/>
      <c r="T85" s="170"/>
    </row>
    <row r="86" spans="1:20">
      <c r="A86" s="167" t="s">
        <v>99</v>
      </c>
      <c r="B86" s="167" t="s">
        <v>23</v>
      </c>
      <c r="C86" s="236"/>
      <c r="D86" s="236"/>
      <c r="E86" s="236"/>
      <c r="F86" s="219"/>
      <c r="G86" s="219"/>
      <c r="H86" s="219"/>
      <c r="K86" s="31"/>
      <c r="L86" s="31"/>
      <c r="M86" s="169"/>
      <c r="N86" s="169"/>
      <c r="O86" s="169"/>
      <c r="P86" s="169"/>
      <c r="Q86" s="169"/>
      <c r="R86" s="170"/>
      <c r="S86" s="170"/>
      <c r="T86" s="170"/>
    </row>
    <row r="87" spans="1:20">
      <c r="A87" s="167" t="s">
        <v>99</v>
      </c>
      <c r="B87" s="167" t="s">
        <v>23</v>
      </c>
      <c r="C87" s="236"/>
      <c r="D87" s="236"/>
      <c r="E87" s="236"/>
      <c r="F87" s="219"/>
      <c r="G87" s="219"/>
      <c r="H87" s="219"/>
      <c r="K87" s="31"/>
      <c r="L87" s="31"/>
      <c r="M87" s="169"/>
      <c r="N87" s="169"/>
      <c r="O87" s="169"/>
      <c r="P87" s="169"/>
      <c r="Q87" s="169"/>
      <c r="R87" s="170"/>
      <c r="S87" s="170"/>
      <c r="T87" s="170"/>
    </row>
    <row r="88" spans="1:20">
      <c r="A88" s="167" t="s">
        <v>99</v>
      </c>
      <c r="B88" s="167" t="s">
        <v>23</v>
      </c>
      <c r="C88" s="236"/>
      <c r="D88" s="236"/>
      <c r="E88" s="236"/>
      <c r="F88" s="219"/>
      <c r="G88" s="219"/>
      <c r="H88" s="219"/>
      <c r="K88" s="31"/>
      <c r="L88" s="31"/>
      <c r="M88" s="169"/>
      <c r="N88" s="169"/>
      <c r="O88" s="169"/>
      <c r="P88" s="169"/>
      <c r="Q88" s="169"/>
      <c r="R88" s="170"/>
      <c r="S88" s="170"/>
      <c r="T88" s="170"/>
    </row>
    <row r="89" spans="1:20">
      <c r="A89" s="167" t="s">
        <v>99</v>
      </c>
      <c r="B89" s="167" t="s">
        <v>23</v>
      </c>
      <c r="C89" s="236"/>
      <c r="D89" s="236"/>
      <c r="E89" s="236"/>
      <c r="F89" s="219"/>
      <c r="G89" s="219"/>
      <c r="H89" s="219"/>
      <c r="K89" s="31"/>
      <c r="L89" s="31"/>
      <c r="M89" s="169"/>
      <c r="N89" s="169"/>
      <c r="O89" s="169"/>
      <c r="P89" s="169"/>
      <c r="Q89" s="169"/>
      <c r="R89" s="170"/>
      <c r="S89" s="170"/>
      <c r="T89" s="170"/>
    </row>
    <row r="90" spans="1:20">
      <c r="A90" s="167" t="s">
        <v>99</v>
      </c>
      <c r="B90" s="167" t="s">
        <v>23</v>
      </c>
      <c r="C90" s="236"/>
      <c r="D90" s="236"/>
      <c r="E90" s="236"/>
      <c r="F90" s="219"/>
      <c r="G90" s="219"/>
      <c r="H90" s="219"/>
      <c r="K90" s="31"/>
      <c r="L90" s="31"/>
      <c r="M90" s="169"/>
      <c r="N90" s="169"/>
      <c r="O90" s="169"/>
      <c r="P90" s="169"/>
      <c r="Q90" s="169"/>
      <c r="R90" s="170"/>
      <c r="S90" s="170"/>
      <c r="T90" s="170"/>
    </row>
    <row r="91" spans="1:20">
      <c r="A91" s="167" t="s">
        <v>99</v>
      </c>
      <c r="B91" s="167" t="s">
        <v>23</v>
      </c>
      <c r="C91" s="236"/>
      <c r="D91" s="236"/>
      <c r="E91" s="236"/>
      <c r="F91" s="219"/>
      <c r="G91" s="219"/>
      <c r="H91" s="219"/>
      <c r="K91" s="31"/>
      <c r="L91" s="31"/>
      <c r="M91" s="169"/>
      <c r="N91" s="169"/>
      <c r="O91" s="169"/>
      <c r="P91" s="169"/>
      <c r="Q91" s="169"/>
      <c r="R91" s="170"/>
      <c r="S91" s="170"/>
      <c r="T91" s="170"/>
    </row>
    <row r="92" spans="1:20">
      <c r="A92" s="167"/>
      <c r="B92" s="167"/>
      <c r="C92" s="167"/>
      <c r="D92" s="167"/>
      <c r="E92" s="167"/>
      <c r="F92" s="168"/>
      <c r="G92" s="168"/>
      <c r="H92" s="168"/>
      <c r="K92" s="31"/>
      <c r="L92" s="31"/>
      <c r="M92" s="169"/>
      <c r="N92" s="169"/>
      <c r="O92" s="169"/>
      <c r="P92" s="169"/>
      <c r="Q92" s="169"/>
      <c r="R92" s="170"/>
      <c r="S92" s="170"/>
      <c r="T92" s="170"/>
    </row>
    <row r="93" spans="1:20">
      <c r="A93" s="167"/>
      <c r="B93" s="167"/>
      <c r="C93" s="167"/>
      <c r="D93" s="167"/>
      <c r="E93" s="167"/>
      <c r="F93" s="168"/>
      <c r="G93" s="168"/>
      <c r="H93" s="168"/>
      <c r="K93" s="31"/>
      <c r="L93" s="31"/>
      <c r="M93" s="169"/>
      <c r="N93" s="169"/>
      <c r="O93" s="169"/>
      <c r="P93" s="169"/>
      <c r="Q93" s="169"/>
      <c r="R93" s="170"/>
      <c r="S93" s="170"/>
      <c r="T93" s="170"/>
    </row>
    <row r="94" spans="1:20">
      <c r="A94" s="167"/>
      <c r="B94" s="167"/>
      <c r="C94" s="167"/>
      <c r="D94" s="167"/>
      <c r="E94" s="167"/>
      <c r="F94" s="168"/>
      <c r="G94" s="168"/>
      <c r="H94" s="168"/>
      <c r="K94" s="31"/>
      <c r="L94" s="31"/>
      <c r="M94" s="169"/>
      <c r="N94" s="169"/>
      <c r="O94" s="169"/>
      <c r="P94" s="169"/>
      <c r="Q94" s="169"/>
      <c r="R94" s="170"/>
      <c r="S94" s="170"/>
      <c r="T94" s="170"/>
    </row>
    <row r="95" spans="1:20">
      <c r="A95" s="167"/>
      <c r="B95" s="167"/>
      <c r="C95" s="167"/>
      <c r="D95" s="167"/>
      <c r="E95" s="167"/>
      <c r="F95" s="168"/>
      <c r="G95" s="168"/>
      <c r="H95" s="168"/>
      <c r="K95" s="31"/>
      <c r="L95" s="31"/>
      <c r="M95" s="169"/>
      <c r="N95" s="169"/>
      <c r="O95" s="169"/>
      <c r="P95" s="169"/>
      <c r="Q95" s="169"/>
      <c r="R95" s="170"/>
      <c r="S95" s="170"/>
      <c r="T95" s="170"/>
    </row>
    <row r="96" spans="1:20">
      <c r="A96" s="167"/>
      <c r="B96" s="167"/>
      <c r="C96" s="167"/>
      <c r="D96" s="167"/>
      <c r="E96" s="167"/>
      <c r="F96" s="168"/>
      <c r="G96" s="168"/>
      <c r="H96" s="168"/>
      <c r="K96" s="31"/>
      <c r="L96" s="31"/>
      <c r="M96" s="169"/>
      <c r="N96" s="169"/>
      <c r="O96" s="169"/>
      <c r="P96" s="169"/>
      <c r="Q96" s="169"/>
      <c r="R96" s="170"/>
      <c r="S96" s="170"/>
      <c r="T96" s="170"/>
    </row>
    <row r="97" spans="1:20">
      <c r="A97" s="167"/>
      <c r="B97" s="167"/>
      <c r="C97" s="167"/>
      <c r="D97" s="167"/>
      <c r="E97" s="167"/>
      <c r="F97" s="168"/>
      <c r="G97" s="168"/>
      <c r="H97" s="168"/>
      <c r="K97" s="31"/>
      <c r="L97" s="31"/>
      <c r="M97" s="169"/>
      <c r="N97" s="169"/>
      <c r="O97" s="169"/>
      <c r="P97" s="169"/>
      <c r="Q97" s="169"/>
      <c r="R97" s="170"/>
      <c r="S97" s="170"/>
      <c r="T97" s="170"/>
    </row>
    <row r="98" spans="1:20">
      <c r="A98" s="167"/>
      <c r="B98" s="167"/>
      <c r="C98" s="167"/>
      <c r="D98" s="167"/>
      <c r="E98" s="167"/>
      <c r="F98" s="168"/>
      <c r="G98" s="168"/>
      <c r="H98" s="168"/>
      <c r="K98" s="31"/>
      <c r="L98" s="31"/>
      <c r="M98" s="169"/>
      <c r="N98" s="169"/>
      <c r="O98" s="169"/>
      <c r="P98" s="169"/>
      <c r="Q98" s="169"/>
      <c r="R98" s="170"/>
      <c r="S98" s="170"/>
      <c r="T98" s="170"/>
    </row>
    <row r="99" spans="1:20">
      <c r="A99" s="167"/>
      <c r="B99" s="167"/>
      <c r="C99" s="167"/>
      <c r="D99" s="167"/>
      <c r="E99" s="167"/>
      <c r="F99" s="168"/>
      <c r="G99" s="168"/>
      <c r="H99" s="168"/>
      <c r="K99" s="31"/>
      <c r="L99" s="31"/>
      <c r="M99" s="169"/>
      <c r="N99" s="169"/>
      <c r="O99" s="169"/>
      <c r="P99" s="169"/>
      <c r="Q99" s="169"/>
      <c r="R99" s="170"/>
      <c r="S99" s="170"/>
      <c r="T99" s="170"/>
    </row>
    <row r="100" spans="1:20">
      <c r="A100" s="167"/>
      <c r="B100" s="167"/>
      <c r="C100" s="167"/>
      <c r="D100" s="167"/>
      <c r="E100" s="167"/>
      <c r="F100" s="168"/>
      <c r="G100" s="168"/>
      <c r="H100" s="168"/>
      <c r="K100" s="31"/>
      <c r="L100" s="31"/>
      <c r="M100" s="169"/>
      <c r="N100" s="169"/>
      <c r="O100" s="169"/>
      <c r="P100" s="169"/>
      <c r="Q100" s="169"/>
      <c r="R100" s="170"/>
      <c r="S100" s="170"/>
      <c r="T100" s="170"/>
    </row>
    <row r="101" spans="1:20">
      <c r="A101" s="167"/>
      <c r="B101" s="167"/>
      <c r="C101" s="167"/>
      <c r="D101" s="167"/>
      <c r="E101" s="167"/>
      <c r="F101" s="168"/>
      <c r="G101" s="168"/>
      <c r="H101" s="168"/>
      <c r="K101" s="31"/>
      <c r="L101" s="31"/>
      <c r="M101" s="169"/>
      <c r="N101" s="169"/>
      <c r="O101" s="169"/>
      <c r="P101" s="169"/>
      <c r="Q101" s="169"/>
      <c r="R101" s="170"/>
      <c r="S101" s="170"/>
      <c r="T101" s="170"/>
    </row>
    <row r="102" spans="1:20">
      <c r="A102" s="167"/>
      <c r="B102" s="167"/>
      <c r="C102" s="167"/>
      <c r="D102" s="167"/>
      <c r="E102" s="167"/>
      <c r="F102" s="168"/>
      <c r="G102" s="168"/>
      <c r="H102" s="168"/>
      <c r="K102" s="31"/>
      <c r="L102" s="31"/>
      <c r="M102" s="169"/>
      <c r="N102" s="169"/>
      <c r="O102" s="169"/>
      <c r="P102" s="169"/>
      <c r="Q102" s="169"/>
      <c r="R102" s="170"/>
      <c r="S102" s="170"/>
      <c r="T102" s="170"/>
    </row>
    <row r="103" spans="1:20">
      <c r="A103" s="167"/>
      <c r="B103" s="167"/>
      <c r="C103" s="167"/>
      <c r="D103" s="167"/>
      <c r="E103" s="167"/>
      <c r="F103" s="168"/>
      <c r="G103" s="168"/>
      <c r="H103" s="168"/>
      <c r="K103" s="31"/>
      <c r="L103" s="31"/>
      <c r="M103" s="169"/>
      <c r="N103" s="169"/>
      <c r="O103" s="169"/>
      <c r="P103" s="169"/>
      <c r="Q103" s="169"/>
      <c r="R103" s="170"/>
      <c r="S103" s="170"/>
      <c r="T103" s="170"/>
    </row>
    <row r="104" spans="1:20">
      <c r="A104" s="167"/>
      <c r="B104" s="167"/>
      <c r="C104" s="167"/>
      <c r="D104" s="167"/>
      <c r="E104" s="167"/>
      <c r="F104" s="168"/>
      <c r="G104" s="168"/>
      <c r="H104" s="168"/>
      <c r="K104" s="31"/>
      <c r="L104" s="31"/>
      <c r="M104" s="169"/>
      <c r="N104" s="169"/>
      <c r="O104" s="169"/>
      <c r="P104" s="169"/>
      <c r="Q104" s="169"/>
      <c r="R104" s="170"/>
      <c r="S104" s="170"/>
      <c r="T104" s="170"/>
    </row>
    <row r="105" spans="1:20">
      <c r="A105" s="167"/>
      <c r="B105" s="167"/>
      <c r="C105" s="167"/>
      <c r="D105" s="167"/>
      <c r="E105" s="167"/>
      <c r="F105" s="168"/>
      <c r="G105" s="168"/>
      <c r="H105" s="168"/>
      <c r="K105" s="31"/>
      <c r="L105" s="31"/>
      <c r="M105" s="169"/>
      <c r="N105" s="169"/>
      <c r="O105" s="169"/>
      <c r="P105" s="169"/>
      <c r="Q105" s="169"/>
      <c r="R105" s="170"/>
      <c r="S105" s="170"/>
      <c r="T105" s="170"/>
    </row>
    <row r="106" spans="1:20">
      <c r="A106" s="167"/>
      <c r="B106" s="167"/>
      <c r="C106" s="167"/>
      <c r="D106" s="167"/>
      <c r="E106" s="167"/>
      <c r="F106" s="168"/>
      <c r="G106" s="168"/>
      <c r="H106" s="168"/>
      <c r="K106" s="31"/>
      <c r="L106" s="31"/>
      <c r="M106" s="169"/>
      <c r="N106" s="169"/>
      <c r="O106" s="169"/>
      <c r="P106" s="169"/>
      <c r="Q106" s="169"/>
      <c r="R106" s="170"/>
      <c r="S106" s="170"/>
      <c r="T106" s="170"/>
    </row>
    <row r="107" spans="1:20">
      <c r="A107" s="167"/>
      <c r="B107" s="167"/>
      <c r="C107" s="167"/>
      <c r="D107" s="167"/>
      <c r="E107" s="167"/>
      <c r="F107" s="168"/>
      <c r="G107" s="168"/>
      <c r="H107" s="168"/>
      <c r="K107" s="31"/>
      <c r="L107" s="31"/>
      <c r="M107" s="169"/>
      <c r="N107" s="169"/>
      <c r="O107" s="169"/>
      <c r="P107" s="169"/>
      <c r="Q107" s="169"/>
      <c r="R107" s="170"/>
      <c r="S107" s="170"/>
      <c r="T107" s="170"/>
    </row>
    <row r="108" spans="1:20">
      <c r="A108" s="167"/>
      <c r="B108" s="167"/>
      <c r="C108" s="167"/>
      <c r="D108" s="167"/>
      <c r="E108" s="167"/>
      <c r="F108" s="168"/>
      <c r="G108" s="168"/>
      <c r="H108" s="168"/>
      <c r="K108" s="31"/>
      <c r="L108" s="31"/>
      <c r="M108" s="169"/>
      <c r="N108" s="169"/>
      <c r="O108" s="169"/>
      <c r="P108" s="169"/>
      <c r="Q108" s="169"/>
      <c r="R108" s="170"/>
      <c r="S108" s="170"/>
      <c r="T108" s="170"/>
    </row>
    <row r="109" spans="1:20">
      <c r="A109" s="167"/>
      <c r="B109" s="167"/>
      <c r="C109" s="167"/>
      <c r="D109" s="167"/>
      <c r="E109" s="167"/>
      <c r="F109" s="168"/>
      <c r="G109" s="168"/>
      <c r="H109" s="168"/>
      <c r="K109" s="31"/>
      <c r="L109" s="31"/>
      <c r="M109" s="169"/>
      <c r="N109" s="169"/>
      <c r="O109" s="169"/>
      <c r="P109" s="169"/>
      <c r="Q109" s="169"/>
      <c r="R109" s="170"/>
      <c r="S109" s="170"/>
      <c r="T109" s="170"/>
    </row>
    <row r="110" spans="1:20">
      <c r="A110" s="167"/>
      <c r="B110" s="167"/>
      <c r="C110" s="167"/>
      <c r="D110" s="167"/>
      <c r="E110" s="167"/>
      <c r="F110" s="168"/>
      <c r="G110" s="168"/>
      <c r="H110" s="168"/>
      <c r="K110" s="31"/>
      <c r="L110" s="31"/>
      <c r="M110" s="169"/>
      <c r="N110" s="169"/>
      <c r="O110" s="169"/>
      <c r="P110" s="169"/>
      <c r="Q110" s="169"/>
      <c r="R110" s="170"/>
      <c r="S110" s="170"/>
      <c r="T110" s="170"/>
    </row>
    <row r="111" spans="1:20">
      <c r="A111" s="167"/>
      <c r="B111" s="167"/>
      <c r="C111" s="167"/>
      <c r="D111" s="167"/>
      <c r="E111" s="167"/>
      <c r="F111" s="168"/>
      <c r="G111" s="168"/>
      <c r="H111" s="168"/>
      <c r="K111" s="31"/>
      <c r="L111" s="31"/>
      <c r="M111" s="169"/>
      <c r="N111" s="169"/>
      <c r="O111" s="169"/>
      <c r="P111" s="169"/>
      <c r="Q111" s="169"/>
      <c r="R111" s="170"/>
      <c r="S111" s="170"/>
      <c r="T111" s="170"/>
    </row>
    <row r="112" spans="1:20">
      <c r="A112" s="167"/>
      <c r="B112" s="167"/>
      <c r="C112" s="167"/>
      <c r="D112" s="167"/>
      <c r="E112" s="167"/>
      <c r="F112" s="168"/>
      <c r="G112" s="168"/>
      <c r="H112" s="168"/>
      <c r="K112" s="31"/>
      <c r="L112" s="31"/>
      <c r="M112" s="169"/>
      <c r="N112" s="169"/>
      <c r="O112" s="169"/>
      <c r="P112" s="169"/>
      <c r="Q112" s="169"/>
      <c r="R112" s="170"/>
      <c r="S112" s="170"/>
      <c r="T112" s="170"/>
    </row>
    <row r="113" spans="1:20">
      <c r="A113" s="167"/>
      <c r="B113" s="167"/>
      <c r="C113" s="167"/>
      <c r="D113" s="167"/>
      <c r="E113" s="167"/>
      <c r="F113" s="168"/>
      <c r="G113" s="168"/>
      <c r="H113" s="168"/>
      <c r="K113" s="31"/>
      <c r="L113" s="31"/>
      <c r="M113" s="169"/>
      <c r="N113" s="169"/>
      <c r="O113" s="169"/>
      <c r="P113" s="169"/>
      <c r="Q113" s="169"/>
      <c r="R113" s="170"/>
      <c r="S113" s="170"/>
      <c r="T113" s="170"/>
    </row>
    <row r="114" spans="1:20">
      <c r="A114" s="167"/>
      <c r="B114" s="167"/>
      <c r="C114" s="167"/>
      <c r="D114" s="167"/>
      <c r="E114" s="167"/>
      <c r="F114" s="168"/>
      <c r="G114" s="168"/>
      <c r="H114" s="168"/>
      <c r="K114" s="31"/>
      <c r="L114" s="31"/>
      <c r="M114" s="169"/>
      <c r="N114" s="169"/>
      <c r="O114" s="169"/>
      <c r="P114" s="169"/>
      <c r="Q114" s="169"/>
      <c r="R114" s="170"/>
      <c r="S114" s="170"/>
      <c r="T114" s="170"/>
    </row>
    <row r="115" spans="1:20">
      <c r="A115" s="167"/>
      <c r="B115" s="167"/>
      <c r="C115" s="167"/>
      <c r="D115" s="167"/>
      <c r="E115" s="167"/>
      <c r="F115" s="168"/>
      <c r="G115" s="168"/>
      <c r="H115" s="168"/>
      <c r="K115" s="31"/>
      <c r="L115" s="31"/>
      <c r="M115" s="169"/>
      <c r="N115" s="169"/>
      <c r="O115" s="169"/>
      <c r="P115" s="169"/>
      <c r="Q115" s="169"/>
      <c r="R115" s="170"/>
      <c r="S115" s="170"/>
      <c r="T115" s="170"/>
    </row>
    <row r="116" spans="1:20">
      <c r="A116" s="167"/>
      <c r="B116" s="167"/>
      <c r="C116" s="167"/>
      <c r="D116" s="167"/>
      <c r="E116" s="167"/>
      <c r="F116" s="168"/>
      <c r="G116" s="168"/>
      <c r="H116" s="168"/>
      <c r="K116" s="31"/>
      <c r="L116" s="31"/>
      <c r="M116" s="169"/>
      <c r="N116" s="169"/>
      <c r="O116" s="169"/>
      <c r="P116" s="169"/>
      <c r="Q116" s="169"/>
      <c r="R116" s="170"/>
      <c r="S116" s="170"/>
      <c r="T116" s="170"/>
    </row>
    <row r="117" spans="1:20">
      <c r="A117" s="167"/>
      <c r="B117" s="167"/>
      <c r="C117" s="167"/>
      <c r="D117" s="167"/>
      <c r="E117" s="167"/>
      <c r="F117" s="168"/>
      <c r="G117" s="168"/>
      <c r="H117" s="168"/>
      <c r="K117" s="31"/>
      <c r="L117" s="31"/>
      <c r="M117" s="169"/>
      <c r="N117" s="169"/>
      <c r="O117" s="169"/>
      <c r="P117" s="169"/>
      <c r="Q117" s="169"/>
      <c r="R117" s="170"/>
      <c r="S117" s="170"/>
      <c r="T117" s="170"/>
    </row>
    <row r="118" spans="1:20">
      <c r="A118" s="167"/>
      <c r="B118" s="167"/>
      <c r="C118" s="167"/>
      <c r="D118" s="167"/>
      <c r="E118" s="167"/>
      <c r="F118" s="168"/>
      <c r="G118" s="168"/>
      <c r="H118" s="168"/>
      <c r="K118" s="31"/>
      <c r="L118" s="31"/>
      <c r="M118" s="169"/>
      <c r="N118" s="169"/>
      <c r="O118" s="169"/>
      <c r="P118" s="169"/>
      <c r="Q118" s="169"/>
      <c r="R118" s="170"/>
      <c r="S118" s="170"/>
      <c r="T118" s="170"/>
    </row>
    <row r="119" spans="1:20">
      <c r="A119" s="167"/>
      <c r="B119" s="167"/>
      <c r="C119" s="167"/>
      <c r="D119" s="167"/>
      <c r="E119" s="167"/>
      <c r="F119" s="168"/>
      <c r="G119" s="168"/>
      <c r="H119" s="168"/>
      <c r="K119" s="31"/>
      <c r="L119" s="31"/>
      <c r="M119" s="169"/>
      <c r="N119" s="169"/>
      <c r="O119" s="169"/>
      <c r="P119" s="169"/>
      <c r="Q119" s="169"/>
      <c r="R119" s="170"/>
      <c r="S119" s="170"/>
      <c r="T119" s="170"/>
    </row>
    <row r="120" spans="1:20">
      <c r="A120" s="167"/>
      <c r="B120" s="167"/>
      <c r="C120" s="167"/>
      <c r="D120" s="167"/>
      <c r="E120" s="167"/>
      <c r="F120" s="168"/>
      <c r="G120" s="168"/>
      <c r="H120" s="168"/>
      <c r="K120" s="31"/>
      <c r="L120" s="31"/>
      <c r="M120" s="169"/>
      <c r="N120" s="169"/>
      <c r="O120" s="169"/>
      <c r="P120" s="169"/>
      <c r="Q120" s="169"/>
      <c r="R120" s="170"/>
      <c r="S120" s="170"/>
      <c r="T120" s="170"/>
    </row>
    <row r="121" spans="1:20">
      <c r="A121" s="167"/>
      <c r="B121" s="167"/>
      <c r="C121" s="167"/>
      <c r="D121" s="167"/>
      <c r="E121" s="167"/>
      <c r="F121" s="168"/>
      <c r="G121" s="168"/>
      <c r="H121" s="168"/>
      <c r="K121" s="31"/>
      <c r="L121" s="31"/>
      <c r="M121" s="169"/>
      <c r="N121" s="169"/>
      <c r="O121" s="169"/>
      <c r="P121" s="169"/>
      <c r="Q121" s="169"/>
      <c r="R121" s="170"/>
      <c r="S121" s="170"/>
      <c r="T121" s="170"/>
    </row>
    <row r="122" spans="1:20">
      <c r="A122" s="167"/>
      <c r="B122" s="167"/>
      <c r="C122" s="167"/>
      <c r="D122" s="167"/>
      <c r="E122" s="167"/>
      <c r="F122" s="168"/>
      <c r="G122" s="168"/>
      <c r="H122" s="168"/>
      <c r="K122" s="31"/>
      <c r="L122" s="31"/>
      <c r="M122" s="169"/>
      <c r="N122" s="169"/>
      <c r="O122" s="169"/>
      <c r="P122" s="169"/>
      <c r="Q122" s="169"/>
      <c r="R122" s="170"/>
      <c r="S122" s="170"/>
      <c r="T122" s="170"/>
    </row>
    <row r="123" spans="1:20">
      <c r="A123" s="167"/>
      <c r="B123" s="167"/>
      <c r="C123" s="167"/>
      <c r="D123" s="167"/>
      <c r="E123" s="167"/>
      <c r="F123" s="168"/>
      <c r="G123" s="168"/>
      <c r="H123" s="168"/>
      <c r="K123" s="31"/>
      <c r="L123" s="31"/>
      <c r="M123" s="169"/>
      <c r="N123" s="169"/>
      <c r="O123" s="169"/>
      <c r="P123" s="169"/>
      <c r="Q123" s="169"/>
      <c r="R123" s="170"/>
      <c r="S123" s="170"/>
      <c r="T123" s="170"/>
    </row>
    <row r="124" spans="1:20">
      <c r="A124" s="167"/>
      <c r="B124" s="167"/>
      <c r="C124" s="167"/>
      <c r="D124" s="167"/>
      <c r="E124" s="167"/>
      <c r="F124" s="168"/>
      <c r="G124" s="168"/>
      <c r="H124" s="168"/>
      <c r="K124" s="31"/>
      <c r="L124" s="31"/>
      <c r="M124" s="169"/>
      <c r="N124" s="169"/>
      <c r="O124" s="169"/>
      <c r="P124" s="169"/>
      <c r="Q124" s="169"/>
      <c r="R124" s="170"/>
      <c r="S124" s="170"/>
      <c r="T124" s="170"/>
    </row>
    <row r="125" spans="1:20">
      <c r="A125" s="167"/>
      <c r="B125" s="167"/>
      <c r="C125" s="167"/>
      <c r="D125" s="167"/>
      <c r="E125" s="167"/>
      <c r="F125" s="168"/>
      <c r="G125" s="168"/>
      <c r="H125" s="168"/>
      <c r="K125" s="31"/>
      <c r="L125" s="31"/>
      <c r="M125" s="169"/>
      <c r="N125" s="169"/>
      <c r="O125" s="169"/>
      <c r="P125" s="169"/>
      <c r="Q125" s="169"/>
      <c r="R125" s="170"/>
      <c r="S125" s="170"/>
      <c r="T125" s="170"/>
    </row>
    <row r="126" spans="1:20">
      <c r="A126" s="167"/>
      <c r="B126" s="167"/>
      <c r="C126" s="167"/>
      <c r="D126" s="167"/>
      <c r="E126" s="167"/>
      <c r="F126" s="168"/>
      <c r="G126" s="168"/>
      <c r="H126" s="168"/>
      <c r="K126" s="31"/>
      <c r="L126" s="31"/>
      <c r="M126" s="169"/>
      <c r="N126" s="169"/>
      <c r="O126" s="169"/>
      <c r="P126" s="169"/>
      <c r="Q126" s="169"/>
      <c r="R126" s="170"/>
      <c r="S126" s="170"/>
      <c r="T126" s="170"/>
    </row>
    <row r="127" spans="1:20">
      <c r="A127" s="167"/>
      <c r="B127" s="167"/>
      <c r="C127" s="167"/>
      <c r="D127" s="167"/>
      <c r="E127" s="167"/>
      <c r="F127" s="168"/>
      <c r="G127" s="168"/>
      <c r="H127" s="168"/>
      <c r="K127" s="31"/>
      <c r="L127" s="31"/>
      <c r="M127" s="169"/>
      <c r="N127" s="169"/>
      <c r="O127" s="169"/>
      <c r="P127" s="169"/>
      <c r="Q127" s="169"/>
      <c r="R127" s="170"/>
      <c r="S127" s="170"/>
      <c r="T127" s="170"/>
    </row>
    <row r="128" spans="1:20">
      <c r="A128" s="167"/>
      <c r="B128" s="167"/>
      <c r="C128" s="167"/>
      <c r="D128" s="167"/>
      <c r="E128" s="167"/>
      <c r="F128" s="168"/>
      <c r="G128" s="168"/>
      <c r="H128" s="168"/>
      <c r="K128" s="31"/>
      <c r="L128" s="31"/>
      <c r="M128" s="169"/>
      <c r="N128" s="169"/>
      <c r="O128" s="169"/>
      <c r="P128" s="169"/>
      <c r="Q128" s="169"/>
      <c r="R128" s="170"/>
      <c r="S128" s="170"/>
      <c r="T128" s="170"/>
    </row>
    <row r="129" spans="1:20">
      <c r="A129" s="167"/>
      <c r="B129" s="167"/>
      <c r="C129" s="167"/>
      <c r="D129" s="167"/>
      <c r="E129" s="167"/>
      <c r="F129" s="168"/>
      <c r="G129" s="168"/>
      <c r="H129" s="168"/>
      <c r="K129" s="31"/>
      <c r="L129" s="31"/>
      <c r="M129" s="169"/>
      <c r="N129" s="169"/>
      <c r="O129" s="169"/>
      <c r="P129" s="169"/>
      <c r="Q129" s="169"/>
      <c r="R129" s="170"/>
      <c r="S129" s="170"/>
      <c r="T129" s="170"/>
    </row>
    <row r="130" spans="1:20">
      <c r="A130" s="167"/>
      <c r="B130" s="167"/>
      <c r="C130" s="167"/>
      <c r="D130" s="167"/>
      <c r="E130" s="167"/>
      <c r="F130" s="168"/>
      <c r="G130" s="168"/>
      <c r="H130" s="168"/>
      <c r="K130" s="31"/>
      <c r="L130" s="31"/>
      <c r="M130" s="169"/>
      <c r="N130" s="169"/>
      <c r="O130" s="169"/>
      <c r="P130" s="169"/>
      <c r="Q130" s="169"/>
      <c r="R130" s="170"/>
      <c r="S130" s="170"/>
      <c r="T130" s="170"/>
    </row>
    <row r="131" spans="1:20">
      <c r="A131" s="167"/>
      <c r="B131" s="167"/>
      <c r="C131" s="167"/>
      <c r="D131" s="167"/>
      <c r="E131" s="167"/>
      <c r="F131" s="168"/>
      <c r="G131" s="168"/>
      <c r="H131" s="168"/>
      <c r="K131" s="31"/>
      <c r="L131" s="31"/>
      <c r="M131" s="169"/>
      <c r="N131" s="169"/>
      <c r="O131" s="169"/>
      <c r="P131" s="169"/>
      <c r="Q131" s="169"/>
      <c r="R131" s="170"/>
      <c r="S131" s="170"/>
      <c r="T131" s="170"/>
    </row>
    <row r="132" spans="1:20">
      <c r="A132" s="167"/>
      <c r="B132" s="167"/>
      <c r="C132" s="167"/>
      <c r="D132" s="167"/>
      <c r="E132" s="167"/>
      <c r="F132" s="168"/>
      <c r="G132" s="168"/>
      <c r="H132" s="168"/>
      <c r="K132" s="31"/>
      <c r="L132" s="31"/>
      <c r="M132" s="169"/>
      <c r="N132" s="169"/>
      <c r="O132" s="169"/>
      <c r="P132" s="169"/>
      <c r="Q132" s="169"/>
      <c r="R132" s="170"/>
      <c r="S132" s="170"/>
      <c r="T132" s="170"/>
    </row>
    <row r="133" spans="1:20">
      <c r="A133" s="167"/>
      <c r="B133" s="167"/>
      <c r="C133" s="167"/>
      <c r="D133" s="167"/>
      <c r="E133" s="167"/>
      <c r="F133" s="168"/>
      <c r="G133" s="168"/>
      <c r="H133" s="168"/>
      <c r="K133" s="31"/>
      <c r="L133" s="31"/>
      <c r="M133" s="169"/>
      <c r="N133" s="169"/>
      <c r="O133" s="169"/>
      <c r="P133" s="169"/>
      <c r="Q133" s="169"/>
      <c r="R133" s="170"/>
      <c r="S133" s="170"/>
      <c r="T133" s="170"/>
    </row>
    <row r="134" spans="1:20">
      <c r="A134" s="167"/>
      <c r="B134" s="167"/>
      <c r="C134" s="167"/>
      <c r="D134" s="167"/>
      <c r="E134" s="167"/>
      <c r="F134" s="168"/>
      <c r="G134" s="168"/>
      <c r="H134" s="168"/>
      <c r="K134" s="31"/>
      <c r="L134" s="31"/>
      <c r="M134" s="169"/>
      <c r="N134" s="169"/>
      <c r="O134" s="169"/>
      <c r="P134" s="169"/>
      <c r="Q134" s="169"/>
      <c r="R134" s="170"/>
      <c r="S134" s="170"/>
      <c r="T134" s="170"/>
    </row>
    <row r="135" spans="1:20">
      <c r="A135" s="167"/>
      <c r="B135" s="167"/>
      <c r="C135" s="167"/>
      <c r="D135" s="167"/>
      <c r="E135" s="167"/>
      <c r="F135" s="168"/>
      <c r="G135" s="168"/>
      <c r="H135" s="168"/>
      <c r="K135" s="31"/>
      <c r="L135" s="31"/>
      <c r="M135" s="169"/>
      <c r="N135" s="169"/>
      <c r="O135" s="169"/>
      <c r="P135" s="169"/>
      <c r="Q135" s="169"/>
      <c r="R135" s="170"/>
      <c r="S135" s="170"/>
      <c r="T135" s="170"/>
    </row>
    <row r="136" spans="1:20">
      <c r="A136" s="167"/>
      <c r="B136" s="167"/>
      <c r="C136" s="167"/>
      <c r="D136" s="167"/>
      <c r="E136" s="167"/>
      <c r="F136" s="168"/>
      <c r="G136" s="168"/>
      <c r="H136" s="168"/>
      <c r="K136" s="31"/>
      <c r="L136" s="31"/>
      <c r="M136" s="169"/>
      <c r="N136" s="169"/>
      <c r="O136" s="169"/>
      <c r="P136" s="169"/>
      <c r="Q136" s="169"/>
      <c r="R136" s="170"/>
      <c r="S136" s="170"/>
      <c r="T136" s="170"/>
    </row>
    <row r="137" spans="1:20">
      <c r="A137" s="167"/>
      <c r="B137" s="167"/>
      <c r="C137" s="167"/>
      <c r="D137" s="167"/>
      <c r="E137" s="167"/>
      <c r="F137" s="168"/>
      <c r="G137" s="168"/>
      <c r="H137" s="168"/>
      <c r="K137" s="31"/>
      <c r="L137" s="31"/>
      <c r="M137" s="169"/>
      <c r="N137" s="169"/>
      <c r="O137" s="169"/>
      <c r="P137" s="169"/>
      <c r="Q137" s="169"/>
      <c r="R137" s="170"/>
      <c r="S137" s="170"/>
      <c r="T137" s="170"/>
    </row>
    <row r="138" spans="1:20">
      <c r="A138" s="167"/>
      <c r="B138" s="167"/>
      <c r="C138" s="167"/>
      <c r="D138" s="167"/>
      <c r="E138" s="167"/>
      <c r="F138" s="168"/>
      <c r="G138" s="168"/>
      <c r="H138" s="168"/>
      <c r="K138" s="31"/>
      <c r="L138" s="31"/>
      <c r="M138" s="169"/>
      <c r="N138" s="169"/>
      <c r="O138" s="169"/>
      <c r="P138" s="169"/>
      <c r="Q138" s="169"/>
      <c r="R138" s="170"/>
      <c r="S138" s="170"/>
      <c r="T138" s="170"/>
    </row>
    <row r="139" spans="1:20">
      <c r="A139" s="167"/>
      <c r="B139" s="167"/>
      <c r="C139" s="167"/>
      <c r="D139" s="167"/>
      <c r="E139" s="167"/>
      <c r="F139" s="168"/>
      <c r="G139" s="168"/>
      <c r="H139" s="168"/>
      <c r="K139" s="31"/>
      <c r="L139" s="31"/>
      <c r="M139" s="169"/>
      <c r="N139" s="169"/>
      <c r="O139" s="169"/>
      <c r="P139" s="169"/>
      <c r="Q139" s="169"/>
      <c r="R139" s="170"/>
      <c r="S139" s="170"/>
      <c r="T139" s="170"/>
    </row>
    <row r="140" spans="1:20">
      <c r="A140" s="167"/>
      <c r="B140" s="167"/>
      <c r="C140" s="167"/>
      <c r="D140" s="167"/>
      <c r="E140" s="167"/>
      <c r="F140" s="168"/>
      <c r="G140" s="168"/>
      <c r="H140" s="168"/>
      <c r="K140" s="31"/>
      <c r="L140" s="31"/>
      <c r="M140" s="169"/>
      <c r="N140" s="169"/>
      <c r="O140" s="169"/>
      <c r="P140" s="169"/>
      <c r="Q140" s="169"/>
      <c r="R140" s="170"/>
      <c r="S140" s="170"/>
      <c r="T140" s="170"/>
    </row>
    <row r="141" spans="1:20">
      <c r="A141" s="167"/>
      <c r="B141" s="167"/>
      <c r="C141" s="167"/>
      <c r="D141" s="167"/>
      <c r="E141" s="167"/>
      <c r="F141" s="168"/>
      <c r="G141" s="168"/>
      <c r="H141" s="168"/>
      <c r="K141" s="31"/>
      <c r="L141" s="31"/>
      <c r="M141" s="169"/>
      <c r="N141" s="169"/>
      <c r="O141" s="169"/>
      <c r="P141" s="169"/>
      <c r="Q141" s="169"/>
      <c r="R141" s="170"/>
      <c r="S141" s="170"/>
      <c r="T141" s="170"/>
    </row>
    <row r="142" spans="1:20">
      <c r="A142" s="167"/>
      <c r="B142" s="167"/>
      <c r="C142" s="167"/>
      <c r="D142" s="167"/>
      <c r="E142" s="167"/>
      <c r="F142" s="168"/>
      <c r="G142" s="168"/>
      <c r="H142" s="168"/>
      <c r="K142" s="31"/>
      <c r="L142" s="31"/>
      <c r="M142" s="169"/>
      <c r="N142" s="169"/>
      <c r="O142" s="169"/>
      <c r="P142" s="169"/>
      <c r="Q142" s="169"/>
      <c r="R142" s="170"/>
      <c r="S142" s="170"/>
      <c r="T142" s="170"/>
    </row>
    <row r="143" spans="1:20">
      <c r="A143" s="167"/>
      <c r="B143" s="167"/>
      <c r="C143" s="167"/>
      <c r="D143" s="167"/>
      <c r="E143" s="167"/>
      <c r="F143" s="168"/>
      <c r="G143" s="168"/>
      <c r="H143" s="168"/>
      <c r="K143" s="31"/>
      <c r="L143" s="31"/>
      <c r="M143" s="169"/>
      <c r="N143" s="169"/>
      <c r="O143" s="169"/>
      <c r="P143" s="169"/>
      <c r="Q143" s="169"/>
      <c r="R143" s="170"/>
      <c r="S143" s="170"/>
      <c r="T143" s="170"/>
    </row>
    <row r="144" spans="1:20">
      <c r="A144" s="167"/>
      <c r="B144" s="167"/>
      <c r="C144" s="167"/>
      <c r="D144" s="167"/>
      <c r="E144" s="167"/>
      <c r="F144" s="168"/>
      <c r="G144" s="168"/>
      <c r="H144" s="168"/>
      <c r="K144" s="31"/>
      <c r="L144" s="31"/>
      <c r="M144" s="169"/>
      <c r="N144" s="169"/>
      <c r="O144" s="169"/>
      <c r="P144" s="169"/>
      <c r="Q144" s="169"/>
      <c r="R144" s="170"/>
      <c r="S144" s="170"/>
      <c r="T144" s="170"/>
    </row>
    <row r="145" spans="1:20">
      <c r="A145" s="167"/>
      <c r="B145" s="167"/>
      <c r="C145" s="167"/>
      <c r="D145" s="167"/>
      <c r="E145" s="167"/>
      <c r="F145" s="168"/>
      <c r="G145" s="168"/>
      <c r="H145" s="168"/>
      <c r="K145" s="31"/>
      <c r="L145" s="31"/>
      <c r="M145" s="169"/>
      <c r="N145" s="169"/>
      <c r="O145" s="169"/>
      <c r="P145" s="169"/>
      <c r="Q145" s="169"/>
      <c r="R145" s="170"/>
      <c r="S145" s="170"/>
      <c r="T145" s="170"/>
    </row>
    <row r="146" spans="1:20">
      <c r="A146" s="167"/>
      <c r="B146" s="167"/>
      <c r="C146" s="167"/>
      <c r="D146" s="167"/>
      <c r="E146" s="167"/>
      <c r="F146" s="168"/>
      <c r="G146" s="168"/>
      <c r="H146" s="168"/>
      <c r="K146" s="31"/>
      <c r="L146" s="31"/>
      <c r="M146" s="169"/>
      <c r="N146" s="169"/>
      <c r="O146" s="169"/>
      <c r="P146" s="169"/>
      <c r="Q146" s="169"/>
      <c r="R146" s="170"/>
      <c r="S146" s="170"/>
      <c r="T146" s="170"/>
    </row>
    <row r="147" spans="1:20">
      <c r="A147" s="167"/>
      <c r="B147" s="167"/>
      <c r="C147" s="167"/>
      <c r="D147" s="167"/>
      <c r="E147" s="167"/>
      <c r="F147" s="168"/>
      <c r="G147" s="168"/>
      <c r="H147" s="168"/>
      <c r="K147" s="31"/>
      <c r="L147" s="31"/>
      <c r="M147" s="169"/>
      <c r="N147" s="169"/>
      <c r="O147" s="169"/>
      <c r="P147" s="169"/>
      <c r="Q147" s="169"/>
      <c r="R147" s="170"/>
      <c r="S147" s="170"/>
      <c r="T147" s="170"/>
    </row>
    <row r="148" spans="1:20">
      <c r="A148" s="167"/>
      <c r="B148" s="167"/>
      <c r="C148" s="167"/>
      <c r="D148" s="167"/>
      <c r="E148" s="167"/>
      <c r="F148" s="168"/>
      <c r="G148" s="168"/>
      <c r="H148" s="168"/>
      <c r="K148" s="31"/>
      <c r="L148" s="31"/>
      <c r="M148" s="169"/>
      <c r="N148" s="169"/>
      <c r="O148" s="169"/>
      <c r="P148" s="169"/>
      <c r="Q148" s="169"/>
      <c r="R148" s="170"/>
      <c r="S148" s="170"/>
      <c r="T148" s="170"/>
    </row>
    <row r="149" spans="1:20">
      <c r="A149" s="167"/>
      <c r="B149" s="167"/>
      <c r="C149" s="167"/>
      <c r="D149" s="167"/>
      <c r="E149" s="167"/>
      <c r="F149" s="168"/>
      <c r="G149" s="168"/>
      <c r="H149" s="168"/>
      <c r="K149" s="31"/>
      <c r="L149" s="31"/>
      <c r="M149" s="169"/>
      <c r="N149" s="169"/>
      <c r="O149" s="169"/>
      <c r="P149" s="169"/>
      <c r="Q149" s="169"/>
      <c r="R149" s="170"/>
      <c r="S149" s="170"/>
      <c r="T149" s="170"/>
    </row>
    <row r="150" spans="1:20">
      <c r="A150" s="167"/>
      <c r="B150" s="167"/>
      <c r="C150" s="167"/>
      <c r="D150" s="167"/>
      <c r="E150" s="167"/>
      <c r="F150" s="168"/>
      <c r="G150" s="168"/>
      <c r="H150" s="168"/>
      <c r="K150" s="31"/>
      <c r="L150" s="31"/>
      <c r="M150" s="169"/>
      <c r="N150" s="169"/>
      <c r="O150" s="169"/>
      <c r="P150" s="169"/>
      <c r="Q150" s="169"/>
      <c r="R150" s="170"/>
      <c r="S150" s="170"/>
      <c r="T150" s="170"/>
    </row>
    <row r="151" spans="1:20">
      <c r="A151" s="167"/>
      <c r="B151" s="167"/>
      <c r="C151" s="167"/>
      <c r="D151" s="167"/>
      <c r="E151" s="167"/>
      <c r="F151" s="168"/>
      <c r="G151" s="168"/>
      <c r="H151" s="168"/>
      <c r="K151" s="31"/>
      <c r="L151" s="31"/>
      <c r="M151" s="169"/>
      <c r="N151" s="169"/>
      <c r="O151" s="169"/>
      <c r="P151" s="169"/>
      <c r="Q151" s="169"/>
      <c r="R151" s="170"/>
      <c r="S151" s="170"/>
      <c r="T151" s="170"/>
    </row>
    <row r="152" spans="1:20">
      <c r="A152" s="167"/>
      <c r="B152" s="167"/>
      <c r="C152" s="167"/>
      <c r="D152" s="167"/>
      <c r="E152" s="167"/>
      <c r="F152" s="168"/>
      <c r="G152" s="168"/>
      <c r="H152" s="168"/>
      <c r="K152" s="31"/>
      <c r="L152" s="31"/>
      <c r="M152" s="169"/>
      <c r="N152" s="169"/>
      <c r="O152" s="169"/>
      <c r="P152" s="169"/>
      <c r="Q152" s="169"/>
      <c r="R152" s="170"/>
      <c r="S152" s="170"/>
      <c r="T152" s="170"/>
    </row>
    <row r="153" spans="1:20">
      <c r="A153" s="167"/>
      <c r="B153" s="167"/>
      <c r="C153" s="167"/>
      <c r="D153" s="167"/>
      <c r="E153" s="167"/>
      <c r="F153" s="168"/>
      <c r="G153" s="168"/>
      <c r="H153" s="168"/>
      <c r="K153" s="31"/>
      <c r="L153" s="31"/>
      <c r="M153" s="169"/>
      <c r="N153" s="169"/>
      <c r="O153" s="169"/>
      <c r="P153" s="169"/>
      <c r="Q153" s="169"/>
      <c r="R153" s="170"/>
      <c r="S153" s="170"/>
      <c r="T153" s="170"/>
    </row>
    <row r="154" spans="1:20">
      <c r="A154" s="167"/>
      <c r="B154" s="167"/>
      <c r="C154" s="167"/>
      <c r="D154" s="167"/>
      <c r="E154" s="167"/>
      <c r="F154" s="168"/>
      <c r="G154" s="168"/>
      <c r="H154" s="168"/>
      <c r="K154" s="31"/>
      <c r="L154" s="31"/>
      <c r="M154" s="169"/>
      <c r="N154" s="169"/>
      <c r="O154" s="169"/>
      <c r="P154" s="169"/>
      <c r="Q154" s="169"/>
      <c r="R154" s="170"/>
      <c r="S154" s="170"/>
      <c r="T154" s="170"/>
    </row>
    <row r="155" spans="1:20">
      <c r="A155" s="167"/>
      <c r="B155" s="167"/>
      <c r="C155" s="167"/>
      <c r="D155" s="167"/>
      <c r="E155" s="167"/>
      <c r="F155" s="168"/>
      <c r="G155" s="168"/>
      <c r="H155" s="168"/>
      <c r="K155" s="31"/>
      <c r="L155" s="31"/>
      <c r="M155" s="169"/>
      <c r="N155" s="169"/>
      <c r="O155" s="169"/>
      <c r="P155" s="169"/>
      <c r="Q155" s="169"/>
      <c r="R155" s="170"/>
      <c r="S155" s="170"/>
      <c r="T155" s="170"/>
    </row>
    <row r="156" spans="1:20">
      <c r="A156" s="167"/>
      <c r="B156" s="167"/>
      <c r="C156" s="167"/>
      <c r="D156" s="167"/>
      <c r="E156" s="167"/>
      <c r="F156" s="168"/>
      <c r="G156" s="168"/>
      <c r="H156" s="168"/>
      <c r="K156" s="31"/>
      <c r="L156" s="31"/>
      <c r="M156" s="169"/>
      <c r="N156" s="169"/>
      <c r="O156" s="169"/>
      <c r="P156" s="169"/>
      <c r="Q156" s="169"/>
      <c r="R156" s="170"/>
      <c r="S156" s="170"/>
      <c r="T156" s="170"/>
    </row>
    <row r="157" spans="1:20">
      <c r="A157" s="167"/>
      <c r="B157" s="167"/>
      <c r="C157" s="167"/>
      <c r="D157" s="167"/>
      <c r="E157" s="167"/>
      <c r="F157" s="168"/>
      <c r="G157" s="168"/>
      <c r="H157" s="168"/>
      <c r="K157" s="31"/>
      <c r="L157" s="31"/>
      <c r="M157" s="169"/>
      <c r="N157" s="169"/>
      <c r="O157" s="169"/>
      <c r="P157" s="169"/>
      <c r="Q157" s="169"/>
      <c r="R157" s="170"/>
      <c r="S157" s="170"/>
      <c r="T157" s="170"/>
    </row>
    <row r="158" spans="1:20">
      <c r="A158" s="167"/>
      <c r="B158" s="167"/>
      <c r="C158" s="167"/>
      <c r="D158" s="167"/>
      <c r="E158" s="167"/>
      <c r="F158" s="168"/>
      <c r="G158" s="168"/>
      <c r="H158" s="168"/>
      <c r="K158" s="31"/>
      <c r="L158" s="31"/>
      <c r="M158" s="169"/>
      <c r="N158" s="169"/>
      <c r="O158" s="169"/>
      <c r="P158" s="169"/>
      <c r="Q158" s="169"/>
      <c r="R158" s="170"/>
      <c r="S158" s="170"/>
      <c r="T158" s="170"/>
    </row>
    <row r="159" spans="1:20">
      <c r="A159" s="167"/>
      <c r="B159" s="167"/>
      <c r="C159" s="167"/>
      <c r="D159" s="167"/>
      <c r="E159" s="167"/>
      <c r="F159" s="168"/>
      <c r="G159" s="168"/>
      <c r="H159" s="168"/>
      <c r="K159" s="31"/>
      <c r="L159" s="31"/>
      <c r="M159" s="169"/>
      <c r="N159" s="169"/>
      <c r="O159" s="169"/>
      <c r="P159" s="169"/>
      <c r="Q159" s="169"/>
      <c r="R159" s="170"/>
      <c r="S159" s="170"/>
      <c r="T159" s="170"/>
    </row>
    <row r="160" spans="1:20">
      <c r="A160" s="167"/>
      <c r="B160" s="167"/>
      <c r="C160" s="167"/>
      <c r="D160" s="167"/>
      <c r="E160" s="167"/>
      <c r="F160" s="168"/>
      <c r="G160" s="168"/>
      <c r="H160" s="168"/>
      <c r="K160" s="31"/>
      <c r="L160" s="31"/>
      <c r="M160" s="169"/>
      <c r="N160" s="169"/>
      <c r="O160" s="169"/>
      <c r="P160" s="169"/>
      <c r="Q160" s="169"/>
      <c r="R160" s="170"/>
      <c r="S160" s="170"/>
      <c r="T160" s="170"/>
    </row>
    <row r="161" spans="1:20">
      <c r="A161" s="167"/>
      <c r="B161" s="167"/>
      <c r="C161" s="167"/>
      <c r="D161" s="167"/>
      <c r="E161" s="167"/>
      <c r="F161" s="168"/>
      <c r="G161" s="168"/>
      <c r="H161" s="168"/>
      <c r="K161" s="31"/>
      <c r="L161" s="31"/>
      <c r="M161" s="169"/>
      <c r="N161" s="169"/>
      <c r="O161" s="169"/>
      <c r="P161" s="169"/>
      <c r="Q161" s="169"/>
      <c r="R161" s="170"/>
      <c r="S161" s="170"/>
      <c r="T161" s="170"/>
    </row>
    <row r="162" spans="1:20">
      <c r="A162" s="167"/>
      <c r="B162" s="167"/>
      <c r="C162" s="167"/>
      <c r="D162" s="167"/>
      <c r="E162" s="167"/>
      <c r="F162" s="168"/>
      <c r="G162" s="168"/>
      <c r="H162" s="168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67"/>
      <c r="B163" s="167"/>
      <c r="C163" s="167"/>
      <c r="D163" s="167"/>
      <c r="E163" s="167"/>
      <c r="F163" s="168"/>
      <c r="G163" s="168"/>
      <c r="H163" s="168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67"/>
      <c r="B164" s="167"/>
      <c r="C164" s="167"/>
      <c r="D164" s="167"/>
      <c r="E164" s="167"/>
      <c r="F164" s="168"/>
      <c r="G164" s="168"/>
      <c r="H164" s="168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67"/>
      <c r="B165" s="167"/>
      <c r="C165" s="167"/>
      <c r="D165" s="167"/>
      <c r="E165" s="167"/>
      <c r="F165" s="168"/>
      <c r="G165" s="168"/>
      <c r="H165" s="168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67"/>
      <c r="B166" s="167"/>
      <c r="C166" s="167"/>
      <c r="D166" s="167"/>
      <c r="E166" s="167"/>
      <c r="F166" s="168"/>
      <c r="G166" s="168"/>
      <c r="H166" s="168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67"/>
      <c r="B167" s="167"/>
      <c r="C167" s="167"/>
      <c r="D167" s="167"/>
      <c r="E167" s="167"/>
      <c r="F167" s="168"/>
      <c r="G167" s="168"/>
      <c r="H167" s="168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67"/>
      <c r="B168" s="167"/>
      <c r="C168" s="167"/>
      <c r="D168" s="167"/>
      <c r="E168" s="167"/>
      <c r="F168" s="168"/>
      <c r="G168" s="168"/>
      <c r="H168" s="168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67"/>
      <c r="B169" s="167"/>
      <c r="C169" s="167"/>
      <c r="D169" s="167"/>
      <c r="E169" s="167"/>
      <c r="F169" s="168"/>
      <c r="G169" s="168"/>
      <c r="H169" s="168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67"/>
      <c r="B170" s="167"/>
      <c r="C170" s="167"/>
      <c r="D170" s="167"/>
      <c r="E170" s="167"/>
      <c r="F170" s="168"/>
      <c r="G170" s="168"/>
      <c r="H170" s="168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67"/>
      <c r="B171" s="167"/>
      <c r="C171" s="167"/>
      <c r="D171" s="167"/>
      <c r="E171" s="167"/>
      <c r="F171" s="168"/>
      <c r="G171" s="168"/>
      <c r="H171" s="168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67"/>
      <c r="B172" s="167"/>
      <c r="C172" s="167"/>
      <c r="D172" s="167"/>
      <c r="E172" s="167"/>
      <c r="F172" s="168"/>
      <c r="G172" s="168"/>
      <c r="H172" s="168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67"/>
      <c r="B173" s="167"/>
      <c r="C173" s="167"/>
      <c r="D173" s="167"/>
      <c r="E173" s="167"/>
      <c r="F173" s="168"/>
      <c r="G173" s="168"/>
      <c r="H173" s="168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67"/>
      <c r="B174" s="167"/>
      <c r="C174" s="167"/>
      <c r="D174" s="167"/>
      <c r="E174" s="167"/>
      <c r="F174" s="168"/>
      <c r="G174" s="168"/>
      <c r="H174" s="168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67"/>
      <c r="B175" s="167"/>
      <c r="C175" s="167"/>
      <c r="D175" s="167"/>
      <c r="E175" s="167"/>
      <c r="F175" s="168"/>
      <c r="G175" s="168"/>
      <c r="H175" s="168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67"/>
      <c r="B176" s="167"/>
      <c r="C176" s="167"/>
      <c r="D176" s="167"/>
      <c r="E176" s="167"/>
      <c r="F176" s="168"/>
      <c r="G176" s="168"/>
      <c r="H176" s="168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67"/>
      <c r="B177" s="167"/>
      <c r="C177" s="167"/>
      <c r="D177" s="167"/>
      <c r="E177" s="167"/>
      <c r="F177" s="168"/>
      <c r="G177" s="168"/>
      <c r="H177" s="168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67"/>
      <c r="B178" s="167"/>
      <c r="C178" s="167"/>
      <c r="D178" s="167"/>
      <c r="E178" s="167"/>
      <c r="F178" s="168"/>
      <c r="G178" s="168"/>
      <c r="H178" s="168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67"/>
      <c r="B179" s="167"/>
      <c r="C179" s="167"/>
      <c r="D179" s="167"/>
      <c r="E179" s="167"/>
      <c r="F179" s="168"/>
      <c r="G179" s="168"/>
      <c r="H179" s="168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67"/>
      <c r="B180" s="167"/>
      <c r="C180" s="167"/>
      <c r="D180" s="167"/>
      <c r="E180" s="167"/>
      <c r="F180" s="168"/>
      <c r="G180" s="168"/>
      <c r="H180" s="168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67"/>
      <c r="B181" s="167"/>
      <c r="C181" s="167"/>
      <c r="D181" s="167"/>
      <c r="E181" s="167"/>
      <c r="F181" s="168"/>
      <c r="G181" s="168"/>
      <c r="H181" s="168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67"/>
      <c r="B182" s="167"/>
      <c r="C182" s="167"/>
      <c r="D182" s="167"/>
      <c r="E182" s="167"/>
      <c r="F182" s="168"/>
      <c r="G182" s="168"/>
      <c r="H182" s="168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67"/>
      <c r="B183" s="167"/>
      <c r="C183" s="167"/>
      <c r="D183" s="167"/>
      <c r="E183" s="167"/>
      <c r="F183" s="168"/>
      <c r="G183" s="168"/>
      <c r="H183" s="168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67"/>
      <c r="B184" s="167"/>
      <c r="C184" s="167"/>
      <c r="D184" s="167"/>
      <c r="E184" s="167"/>
      <c r="F184" s="168"/>
      <c r="G184" s="168"/>
      <c r="H184" s="168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67"/>
      <c r="B185" s="167"/>
      <c r="C185" s="167"/>
      <c r="D185" s="167"/>
      <c r="E185" s="167"/>
      <c r="F185" s="168"/>
      <c r="G185" s="168"/>
      <c r="H185" s="168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67"/>
      <c r="B186" s="167"/>
      <c r="C186" s="167"/>
      <c r="D186" s="167"/>
      <c r="E186" s="167"/>
      <c r="F186" s="168"/>
      <c r="G186" s="168"/>
      <c r="H186" s="168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67"/>
      <c r="B187" s="167"/>
      <c r="C187" s="167"/>
      <c r="D187" s="167"/>
      <c r="E187" s="167"/>
      <c r="F187" s="168"/>
      <c r="G187" s="168"/>
      <c r="H187" s="168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67"/>
      <c r="B188" s="167"/>
      <c r="C188" s="167"/>
      <c r="D188" s="167"/>
      <c r="E188" s="167"/>
      <c r="F188" s="168"/>
      <c r="G188" s="168"/>
      <c r="H188" s="168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67"/>
      <c r="B189" s="167"/>
      <c r="C189" s="167"/>
      <c r="D189" s="167"/>
      <c r="E189" s="167"/>
      <c r="F189" s="168"/>
      <c r="G189" s="168"/>
      <c r="H189" s="168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67"/>
      <c r="B190" s="167"/>
      <c r="C190" s="167"/>
      <c r="D190" s="167"/>
      <c r="E190" s="167"/>
      <c r="F190" s="168"/>
      <c r="G190" s="168"/>
      <c r="H190" s="168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67"/>
      <c r="B191" s="167"/>
      <c r="C191" s="167"/>
      <c r="D191" s="167"/>
      <c r="E191" s="167"/>
      <c r="F191" s="168"/>
      <c r="G191" s="168"/>
      <c r="H191" s="168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67"/>
      <c r="B192" s="167"/>
      <c r="C192" s="167"/>
      <c r="D192" s="167"/>
      <c r="E192" s="167"/>
      <c r="F192" s="168"/>
      <c r="G192" s="168"/>
      <c r="H192" s="168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67"/>
      <c r="B193" s="167"/>
      <c r="C193" s="167"/>
      <c r="D193" s="167"/>
      <c r="E193" s="167"/>
      <c r="F193" s="168"/>
      <c r="G193" s="168"/>
      <c r="H193" s="168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67"/>
      <c r="B194" s="167"/>
      <c r="C194" s="167"/>
      <c r="D194" s="167"/>
      <c r="E194" s="167"/>
      <c r="F194" s="168"/>
      <c r="G194" s="168"/>
      <c r="H194" s="168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67"/>
      <c r="B195" s="167"/>
      <c r="C195" s="167"/>
      <c r="D195" s="167"/>
      <c r="E195" s="167"/>
      <c r="F195" s="168"/>
      <c r="G195" s="168"/>
      <c r="H195" s="168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67"/>
      <c r="B196" s="167"/>
      <c r="C196" s="167"/>
      <c r="D196" s="167"/>
      <c r="E196" s="167"/>
      <c r="F196" s="168"/>
      <c r="G196" s="168"/>
      <c r="H196" s="168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67"/>
      <c r="B197" s="167"/>
      <c r="C197" s="167"/>
      <c r="D197" s="167"/>
      <c r="E197" s="167"/>
      <c r="F197" s="168"/>
      <c r="G197" s="168"/>
      <c r="H197" s="168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67"/>
      <c r="B198" s="167"/>
      <c r="C198" s="167"/>
      <c r="D198" s="167"/>
      <c r="E198" s="167"/>
      <c r="F198" s="168"/>
      <c r="G198" s="168"/>
      <c r="H198" s="168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67"/>
      <c r="B199" s="167"/>
      <c r="C199" s="167"/>
      <c r="D199" s="167"/>
      <c r="E199" s="167"/>
      <c r="F199" s="168"/>
      <c r="G199" s="168"/>
      <c r="H199" s="168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67"/>
      <c r="B200" s="167"/>
      <c r="C200" s="167"/>
      <c r="D200" s="167"/>
      <c r="E200" s="167"/>
      <c r="F200" s="168"/>
      <c r="G200" s="168"/>
      <c r="H200" s="168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67"/>
      <c r="B201" s="167"/>
      <c r="C201" s="167"/>
      <c r="D201" s="167"/>
      <c r="E201" s="167"/>
      <c r="F201" s="168"/>
      <c r="G201" s="168"/>
      <c r="H201" s="168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>
      <selection activeCell="L34" sqref="L34"/>
    </sheetView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23.75" style="56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67" t="s">
        <v>0</v>
      </c>
      <c r="B1" s="167" t="s">
        <v>1</v>
      </c>
      <c r="C1" s="167" t="s">
        <v>2</v>
      </c>
      <c r="D1" s="167" t="s">
        <v>3</v>
      </c>
      <c r="E1" s="167" t="s">
        <v>4</v>
      </c>
      <c r="F1" s="167" t="s">
        <v>5</v>
      </c>
      <c r="G1" s="167" t="s">
        <v>191</v>
      </c>
      <c r="H1" s="167" t="s">
        <v>192</v>
      </c>
      <c r="I1" s="167" t="s">
        <v>193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67" t="s">
        <v>99</v>
      </c>
      <c r="B2" s="167" t="s">
        <v>23</v>
      </c>
      <c r="C2" s="167" t="s">
        <v>6</v>
      </c>
      <c r="D2" s="168">
        <v>1</v>
      </c>
      <c r="E2" s="167">
        <v>2020</v>
      </c>
      <c r="F2" s="167" t="s">
        <v>7</v>
      </c>
      <c r="G2" s="176">
        <v>3099.299</v>
      </c>
      <c r="H2" s="176">
        <v>1064.597</v>
      </c>
      <c r="I2" s="17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67" t="s">
        <v>99</v>
      </c>
      <c r="B3" s="167" t="s">
        <v>23</v>
      </c>
      <c r="C3" s="167" t="s">
        <v>6</v>
      </c>
      <c r="D3" s="168">
        <v>1</v>
      </c>
      <c r="E3" s="167">
        <v>2021</v>
      </c>
      <c r="F3" s="167" t="s">
        <v>7</v>
      </c>
      <c r="G3" s="176">
        <v>3075.6790000000001</v>
      </c>
      <c r="H3" s="176">
        <v>1053.1510000000001</v>
      </c>
      <c r="I3" s="17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67" t="s">
        <v>99</v>
      </c>
      <c r="B4" s="167" t="s">
        <v>23</v>
      </c>
      <c r="C4" s="167" t="s">
        <v>6</v>
      </c>
      <c r="D4" s="168">
        <v>1</v>
      </c>
      <c r="E4" s="167">
        <v>2022</v>
      </c>
      <c r="F4" s="167" t="s">
        <v>7</v>
      </c>
      <c r="G4" s="176">
        <v>3118.9969999999998</v>
      </c>
      <c r="H4" s="176">
        <v>1069.183</v>
      </c>
      <c r="I4" s="17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67" t="s">
        <v>99</v>
      </c>
      <c r="B5" s="167" t="s">
        <v>23</v>
      </c>
      <c r="C5" s="167" t="s">
        <v>6</v>
      </c>
      <c r="D5" s="168">
        <v>1</v>
      </c>
      <c r="E5" s="167">
        <v>2023</v>
      </c>
      <c r="F5" s="167" t="s">
        <v>7</v>
      </c>
      <c r="G5" s="176">
        <v>3149.8139999999999</v>
      </c>
      <c r="H5" s="176">
        <v>1080.152</v>
      </c>
      <c r="I5" s="17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67" t="s">
        <v>99</v>
      </c>
      <c r="B6" s="167" t="s">
        <v>23</v>
      </c>
      <c r="C6" s="167" t="s">
        <v>6</v>
      </c>
      <c r="D6" s="168">
        <v>1</v>
      </c>
      <c r="E6" s="167">
        <v>2024</v>
      </c>
      <c r="F6" s="167" t="s">
        <v>7</v>
      </c>
      <c r="G6" s="176">
        <v>3154.6660000000002</v>
      </c>
      <c r="H6" s="176">
        <v>1078.7650000000001</v>
      </c>
      <c r="I6" s="17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67" t="s">
        <v>99</v>
      </c>
      <c r="B7" s="167" t="s">
        <v>23</v>
      </c>
      <c r="C7" s="167" t="s">
        <v>6</v>
      </c>
      <c r="D7" s="168">
        <v>1</v>
      </c>
      <c r="E7" s="167">
        <v>2025</v>
      </c>
      <c r="F7" s="167" t="s">
        <v>7</v>
      </c>
      <c r="G7" s="176">
        <v>3145.96</v>
      </c>
      <c r="H7" s="176">
        <v>1081.796</v>
      </c>
      <c r="I7" s="17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67" t="s">
        <v>99</v>
      </c>
      <c r="B8" s="167" t="s">
        <v>23</v>
      </c>
      <c r="C8" s="167" t="s">
        <v>6</v>
      </c>
      <c r="D8" s="168">
        <v>1</v>
      </c>
      <c r="E8" s="167">
        <v>2026</v>
      </c>
      <c r="F8" s="167" t="s">
        <v>7</v>
      </c>
      <c r="G8" s="176">
        <v>3133.5059999999999</v>
      </c>
      <c r="H8" s="176">
        <v>1078.3610000000001</v>
      </c>
      <c r="I8" s="17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67" t="s">
        <v>99</v>
      </c>
      <c r="B9" s="167" t="s">
        <v>23</v>
      </c>
      <c r="C9" s="167" t="s">
        <v>6</v>
      </c>
      <c r="D9" s="168">
        <v>1</v>
      </c>
      <c r="E9" s="167">
        <v>2027</v>
      </c>
      <c r="F9" s="167" t="s">
        <v>7</v>
      </c>
      <c r="G9" s="176">
        <v>3122.056</v>
      </c>
      <c r="H9" s="176">
        <v>1072.799</v>
      </c>
      <c r="I9" s="17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67" t="s">
        <v>99</v>
      </c>
      <c r="B10" s="167" t="s">
        <v>23</v>
      </c>
      <c r="C10" s="167" t="s">
        <v>6</v>
      </c>
      <c r="D10" s="168">
        <v>1</v>
      </c>
      <c r="E10" s="167">
        <v>2028</v>
      </c>
      <c r="F10" s="167" t="s">
        <v>7</v>
      </c>
      <c r="G10" s="176">
        <v>3087.3580000000002</v>
      </c>
      <c r="H10" s="176">
        <v>1058.3009999999999</v>
      </c>
      <c r="I10" s="17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67" t="s">
        <v>99</v>
      </c>
      <c r="B11" s="167" t="s">
        <v>23</v>
      </c>
      <c r="C11" s="167" t="s">
        <v>6</v>
      </c>
      <c r="D11" s="168">
        <v>1</v>
      </c>
      <c r="E11" s="167">
        <v>2029</v>
      </c>
      <c r="F11" s="167" t="s">
        <v>7</v>
      </c>
      <c r="G11" s="176">
        <v>3124.5439999999999</v>
      </c>
      <c r="H11" s="176">
        <v>1066.2739999999999</v>
      </c>
      <c r="I11" s="17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67" t="s">
        <v>99</v>
      </c>
      <c r="B12" s="167" t="s">
        <v>23</v>
      </c>
      <c r="C12" s="167" t="s">
        <v>6</v>
      </c>
      <c r="D12" s="168">
        <v>1</v>
      </c>
      <c r="E12" s="167">
        <v>2030</v>
      </c>
      <c r="F12" s="167" t="s">
        <v>7</v>
      </c>
      <c r="G12" s="176">
        <v>3117.047</v>
      </c>
      <c r="H12" s="176">
        <v>1070.4570000000001</v>
      </c>
      <c r="I12" s="17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67" t="s">
        <v>99</v>
      </c>
      <c r="B13" s="167" t="s">
        <v>23</v>
      </c>
      <c r="C13" s="167" t="s">
        <v>6</v>
      </c>
      <c r="D13" s="168">
        <v>1</v>
      </c>
      <c r="E13" s="167">
        <v>2031</v>
      </c>
      <c r="F13" s="167" t="s">
        <v>7</v>
      </c>
      <c r="G13" s="176">
        <v>3116.2449999999999</v>
      </c>
      <c r="H13" s="176">
        <v>1070.424</v>
      </c>
      <c r="I13" s="17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67" t="s">
        <v>99</v>
      </c>
      <c r="B14" s="167" t="s">
        <v>23</v>
      </c>
      <c r="C14" s="167" t="s">
        <v>6</v>
      </c>
      <c r="D14" s="168">
        <v>1</v>
      </c>
      <c r="E14" s="167">
        <v>2032</v>
      </c>
      <c r="F14" s="167" t="s">
        <v>7</v>
      </c>
      <c r="G14" s="176">
        <v>3110.17</v>
      </c>
      <c r="H14" s="176">
        <v>1069.127</v>
      </c>
      <c r="I14" s="17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67" t="s">
        <v>99</v>
      </c>
      <c r="B15" s="167" t="s">
        <v>23</v>
      </c>
      <c r="C15" s="167" t="s">
        <v>6</v>
      </c>
      <c r="D15" s="168">
        <v>1</v>
      </c>
      <c r="E15" s="167">
        <v>2033</v>
      </c>
      <c r="F15" s="167" t="s">
        <v>7</v>
      </c>
      <c r="G15" s="176">
        <v>3086.6390000000001</v>
      </c>
      <c r="H15" s="176">
        <v>1057.673</v>
      </c>
      <c r="I15" s="17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67" t="s">
        <v>99</v>
      </c>
      <c r="B16" s="167" t="s">
        <v>23</v>
      </c>
      <c r="C16" s="167" t="s">
        <v>6</v>
      </c>
      <c r="D16" s="168">
        <v>1</v>
      </c>
      <c r="E16" s="167">
        <v>2034</v>
      </c>
      <c r="F16" s="167" t="s">
        <v>7</v>
      </c>
      <c r="G16" s="176">
        <v>3096.4319999999998</v>
      </c>
      <c r="H16" s="176">
        <v>1059.69</v>
      </c>
      <c r="I16" s="17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67" t="s">
        <v>99</v>
      </c>
      <c r="B17" s="167" t="s">
        <v>23</v>
      </c>
      <c r="C17" s="167" t="s">
        <v>6</v>
      </c>
      <c r="D17" s="168">
        <v>1</v>
      </c>
      <c r="E17" s="167">
        <v>2035</v>
      </c>
      <c r="F17" s="167" t="s">
        <v>7</v>
      </c>
      <c r="G17" s="176">
        <v>3106.3270000000002</v>
      </c>
      <c r="H17" s="176">
        <v>1058.692</v>
      </c>
      <c r="I17" s="17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67" t="s">
        <v>99</v>
      </c>
      <c r="B18" s="167" t="s">
        <v>23</v>
      </c>
      <c r="C18" s="167" t="s">
        <v>6</v>
      </c>
      <c r="D18" s="168">
        <v>1</v>
      </c>
      <c r="E18" s="167">
        <v>2036</v>
      </c>
      <c r="F18" s="167" t="s">
        <v>7</v>
      </c>
      <c r="G18" s="176">
        <v>3108.86</v>
      </c>
      <c r="H18" s="176">
        <v>1067.1410000000001</v>
      </c>
      <c r="I18" s="17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67" t="s">
        <v>99</v>
      </c>
      <c r="B19" s="167" t="s">
        <v>23</v>
      </c>
      <c r="C19" s="167" t="s">
        <v>6</v>
      </c>
      <c r="D19" s="168">
        <v>1</v>
      </c>
      <c r="E19" s="167">
        <v>2037</v>
      </c>
      <c r="F19" s="167" t="s">
        <v>7</v>
      </c>
      <c r="G19" s="176">
        <v>3100.681</v>
      </c>
      <c r="H19" s="176">
        <v>1064.4860000000001</v>
      </c>
      <c r="I19" s="17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67" t="s">
        <v>99</v>
      </c>
      <c r="B20" s="167" t="s">
        <v>23</v>
      </c>
      <c r="C20" s="167" t="s">
        <v>6</v>
      </c>
      <c r="D20" s="168">
        <v>1</v>
      </c>
      <c r="E20" s="167">
        <v>2038</v>
      </c>
      <c r="F20" s="167" t="s">
        <v>7</v>
      </c>
      <c r="G20" s="176">
        <v>3094.9949999999999</v>
      </c>
      <c r="H20" s="176">
        <v>1060.8610000000001</v>
      </c>
      <c r="I20" s="17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67" t="s">
        <v>99</v>
      </c>
      <c r="B21" s="167" t="s">
        <v>23</v>
      </c>
      <c r="C21" s="167" t="s">
        <v>6</v>
      </c>
      <c r="D21" s="168">
        <v>1</v>
      </c>
      <c r="E21" s="167">
        <v>2039</v>
      </c>
      <c r="F21" s="167" t="s">
        <v>7</v>
      </c>
      <c r="G21" s="176">
        <v>3080.1390000000001</v>
      </c>
      <c r="H21" s="176">
        <v>1053.671</v>
      </c>
      <c r="I21" s="17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67" t="s">
        <v>99</v>
      </c>
      <c r="B22" s="167" t="s">
        <v>23</v>
      </c>
      <c r="C22" s="167" t="s">
        <v>6</v>
      </c>
      <c r="D22" s="168">
        <v>1</v>
      </c>
      <c r="E22" s="167">
        <v>2040</v>
      </c>
      <c r="F22" s="167" t="s">
        <v>7</v>
      </c>
      <c r="G22" s="176">
        <v>3091.5050000000001</v>
      </c>
      <c r="H22" s="176">
        <v>1050.837</v>
      </c>
      <c r="I22" s="176">
        <v>1927.547</v>
      </c>
      <c r="J22" s="156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67" t="s">
        <v>99</v>
      </c>
      <c r="B23" s="167" t="s">
        <v>23</v>
      </c>
      <c r="C23" s="167" t="s">
        <v>6</v>
      </c>
      <c r="D23" s="168">
        <v>1</v>
      </c>
      <c r="E23" s="167">
        <v>2041</v>
      </c>
      <c r="F23" s="167" t="s">
        <v>7</v>
      </c>
      <c r="G23" s="176">
        <v>3099.6480000000001</v>
      </c>
      <c r="H23" s="176">
        <v>1061.5809999999999</v>
      </c>
      <c r="I23" s="176">
        <v>1908.2180000000001</v>
      </c>
      <c r="J23" s="156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67" t="s">
        <v>99</v>
      </c>
      <c r="B24" s="167" t="s">
        <v>23</v>
      </c>
      <c r="C24" s="167" t="s">
        <v>6</v>
      </c>
      <c r="D24" s="168">
        <v>1</v>
      </c>
      <c r="E24" s="167">
        <v>2042</v>
      </c>
      <c r="F24" s="167" t="s">
        <v>7</v>
      </c>
      <c r="G24" s="176">
        <v>3100.8620000000001</v>
      </c>
      <c r="H24" s="176">
        <v>1062.1590000000001</v>
      </c>
      <c r="I24" s="176">
        <v>1903.184</v>
      </c>
      <c r="J24" s="156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67" t="s">
        <v>99</v>
      </c>
      <c r="B25" s="167" t="s">
        <v>23</v>
      </c>
      <c r="C25" s="167" t="s">
        <v>6</v>
      </c>
      <c r="D25" s="168">
        <v>1</v>
      </c>
      <c r="E25" s="167">
        <v>2043</v>
      </c>
      <c r="F25" s="167" t="s">
        <v>7</v>
      </c>
      <c r="G25" s="176">
        <v>3095.12</v>
      </c>
      <c r="H25" s="176">
        <v>1061.011</v>
      </c>
      <c r="I25" s="176">
        <v>1906.819</v>
      </c>
      <c r="J25" s="156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67" t="s">
        <v>99</v>
      </c>
      <c r="B26" s="167" t="s">
        <v>23</v>
      </c>
      <c r="C26" s="167" t="s">
        <v>6</v>
      </c>
      <c r="D26" s="168">
        <v>1</v>
      </c>
      <c r="E26" s="167">
        <v>2044</v>
      </c>
      <c r="F26" s="167" t="s">
        <v>7</v>
      </c>
      <c r="G26" s="176">
        <v>3075.37</v>
      </c>
      <c r="H26" s="176">
        <v>1050.643</v>
      </c>
      <c r="I26" s="176">
        <v>1931.4680000000001</v>
      </c>
      <c r="J26" s="156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67" t="s">
        <v>99</v>
      </c>
      <c r="B27" s="167" t="s">
        <v>23</v>
      </c>
      <c r="C27" s="167" t="s">
        <v>6</v>
      </c>
      <c r="D27" s="168">
        <v>1</v>
      </c>
      <c r="E27" s="167">
        <v>2045</v>
      </c>
      <c r="F27" s="167" t="s">
        <v>7</v>
      </c>
      <c r="G27" s="176">
        <v>3085.386</v>
      </c>
      <c r="H27" s="176">
        <v>1052.873</v>
      </c>
      <c r="I27" s="176">
        <v>1919.0139999999999</v>
      </c>
      <c r="J27" s="156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67" t="s">
        <v>99</v>
      </c>
      <c r="B28" s="167" t="s">
        <v>23</v>
      </c>
      <c r="C28" s="167" t="s">
        <v>6</v>
      </c>
      <c r="D28" s="168">
        <v>1</v>
      </c>
      <c r="E28" s="167">
        <v>2046</v>
      </c>
      <c r="F28" s="167" t="s">
        <v>7</v>
      </c>
      <c r="G28" s="176">
        <v>3094.328</v>
      </c>
      <c r="H28" s="176">
        <v>1051.5429999999999</v>
      </c>
      <c r="I28" s="176">
        <v>1907.0150000000001</v>
      </c>
      <c r="J28" s="156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67" t="s">
        <v>99</v>
      </c>
      <c r="B29" s="167" t="s">
        <v>23</v>
      </c>
      <c r="C29" s="167" t="s">
        <v>6</v>
      </c>
      <c r="D29" s="168">
        <v>1</v>
      </c>
      <c r="E29" s="167">
        <v>2047</v>
      </c>
      <c r="F29" s="167" t="s">
        <v>7</v>
      </c>
      <c r="G29" s="176">
        <v>3089.306</v>
      </c>
      <c r="H29" s="176">
        <v>1056.174</v>
      </c>
      <c r="I29" s="176">
        <v>1900.7260000000001</v>
      </c>
      <c r="J29" s="156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67" t="s">
        <v>99</v>
      </c>
      <c r="B30" s="167" t="s">
        <v>23</v>
      </c>
      <c r="C30" s="167" t="s">
        <v>6</v>
      </c>
      <c r="D30" s="168">
        <v>1</v>
      </c>
      <c r="E30" s="167">
        <v>2048</v>
      </c>
      <c r="F30" s="167" t="s">
        <v>7</v>
      </c>
      <c r="G30" s="176">
        <v>3091.3589999999999</v>
      </c>
      <c r="H30" s="176">
        <v>1059.03</v>
      </c>
      <c r="I30" s="176">
        <v>1887.8520000000001</v>
      </c>
      <c r="J30" s="156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67" t="s">
        <v>99</v>
      </c>
      <c r="B31" s="167" t="s">
        <v>23</v>
      </c>
      <c r="C31" s="167" t="s">
        <v>6</v>
      </c>
      <c r="D31" s="168">
        <v>1</v>
      </c>
      <c r="E31" s="167">
        <v>2049</v>
      </c>
      <c r="F31" s="167" t="s">
        <v>7</v>
      </c>
      <c r="G31" s="176">
        <v>3027.0920000000001</v>
      </c>
      <c r="H31" s="176">
        <v>1028.796</v>
      </c>
      <c r="I31" s="176">
        <v>1904.289</v>
      </c>
      <c r="J31" s="156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67" t="s">
        <v>99</v>
      </c>
      <c r="B32" s="167" t="s">
        <v>23</v>
      </c>
      <c r="C32" s="167" t="s">
        <v>75</v>
      </c>
      <c r="D32" s="168">
        <v>1</v>
      </c>
      <c r="E32" s="167">
        <v>2020</v>
      </c>
      <c r="F32" s="214" t="s">
        <v>9</v>
      </c>
      <c r="G32" s="176">
        <v>91449.522689222897</v>
      </c>
      <c r="H32" s="176">
        <v>24645.797140377199</v>
      </c>
      <c r="I32" s="176">
        <v>47741.202663136202</v>
      </c>
      <c r="J32" s="156">
        <f t="shared" si="0"/>
        <v>163836.52249273629</v>
      </c>
      <c r="L32" s="58"/>
      <c r="M32" s="37"/>
      <c r="N32" s="59"/>
      <c r="O32" s="58"/>
      <c r="P32" s="58"/>
      <c r="Q32" s="58"/>
      <c r="R32" s="57"/>
    </row>
    <row r="33" spans="1:18">
      <c r="A33" s="167" t="s">
        <v>99</v>
      </c>
      <c r="B33" s="167" t="s">
        <v>23</v>
      </c>
      <c r="C33" s="167" t="s">
        <v>75</v>
      </c>
      <c r="D33" s="168">
        <v>1</v>
      </c>
      <c r="E33" s="167">
        <v>2021</v>
      </c>
      <c r="F33" s="214" t="s">
        <v>9</v>
      </c>
      <c r="G33" s="176">
        <v>89390.342201338994</v>
      </c>
      <c r="H33" s="176">
        <v>24034.138108450901</v>
      </c>
      <c r="I33" s="176">
        <v>47252.047867507703</v>
      </c>
      <c r="J33" s="156">
        <f t="shared" si="0"/>
        <v>160676.52817729762</v>
      </c>
      <c r="L33" s="58"/>
      <c r="M33" s="37"/>
      <c r="N33" s="59"/>
      <c r="O33" s="58"/>
      <c r="P33" s="58"/>
      <c r="Q33" s="58"/>
      <c r="R33" s="57"/>
    </row>
    <row r="34" spans="1:18">
      <c r="A34" s="167" t="s">
        <v>99</v>
      </c>
      <c r="B34" s="167" t="s">
        <v>23</v>
      </c>
      <c r="C34" s="167" t="s">
        <v>75</v>
      </c>
      <c r="D34" s="168">
        <v>1</v>
      </c>
      <c r="E34" s="167">
        <v>2022</v>
      </c>
      <c r="F34" s="214" t="s">
        <v>9</v>
      </c>
      <c r="G34" s="176">
        <v>93198.181698023196</v>
      </c>
      <c r="H34" s="176">
        <v>25229.024661074502</v>
      </c>
      <c r="I34" s="176">
        <v>49733.787184673201</v>
      </c>
      <c r="J34" s="156">
        <f t="shared" ref="J34:J61" si="1">SUM(G34:I34)</f>
        <v>168160.99354377092</v>
      </c>
      <c r="L34" s="58"/>
      <c r="M34" s="37"/>
      <c r="N34" s="59"/>
      <c r="O34" s="58"/>
      <c r="P34" s="58"/>
      <c r="Q34" s="58"/>
      <c r="R34" s="57"/>
    </row>
    <row r="35" spans="1:18">
      <c r="A35" s="167" t="s">
        <v>99</v>
      </c>
      <c r="B35" s="167" t="s">
        <v>23</v>
      </c>
      <c r="C35" s="167" t="s">
        <v>75</v>
      </c>
      <c r="D35" s="168">
        <v>1</v>
      </c>
      <c r="E35" s="167">
        <v>2023</v>
      </c>
      <c r="F35" s="214" t="s">
        <v>9</v>
      </c>
      <c r="G35" s="176">
        <v>97327.323339144801</v>
      </c>
      <c r="H35" s="176">
        <v>26546.9785849453</v>
      </c>
      <c r="I35" s="176">
        <v>52003.552844073602</v>
      </c>
      <c r="J35" s="156">
        <f t="shared" si="1"/>
        <v>175877.8547681637</v>
      </c>
      <c r="L35" s="58"/>
      <c r="M35" s="37"/>
      <c r="N35" s="59"/>
      <c r="O35" s="58"/>
      <c r="P35" s="58"/>
      <c r="Q35" s="58"/>
      <c r="R35" s="57"/>
    </row>
    <row r="36" spans="1:18">
      <c r="A36" s="167" t="s">
        <v>99</v>
      </c>
      <c r="B36" s="167" t="s">
        <v>23</v>
      </c>
      <c r="C36" s="167" t="s">
        <v>75</v>
      </c>
      <c r="D36" s="168">
        <v>1</v>
      </c>
      <c r="E36" s="167">
        <v>2024</v>
      </c>
      <c r="F36" s="214" t="s">
        <v>9</v>
      </c>
      <c r="G36" s="176">
        <v>100937.879587541</v>
      </c>
      <c r="H36" s="176">
        <v>27505.685179030101</v>
      </c>
      <c r="I36" s="176">
        <v>53304.717914895897</v>
      </c>
      <c r="J36" s="156">
        <f t="shared" si="1"/>
        <v>181748.28268146701</v>
      </c>
      <c r="L36" s="58"/>
      <c r="M36" s="37"/>
      <c r="N36" s="59"/>
      <c r="O36" s="58"/>
      <c r="P36" s="58"/>
      <c r="Q36" s="58"/>
      <c r="R36" s="57"/>
    </row>
    <row r="37" spans="1:18">
      <c r="A37" s="167" t="s">
        <v>99</v>
      </c>
      <c r="B37" s="167" t="s">
        <v>23</v>
      </c>
      <c r="C37" s="167" t="s">
        <v>75</v>
      </c>
      <c r="D37" s="168">
        <v>1</v>
      </c>
      <c r="E37" s="167">
        <v>2025</v>
      </c>
      <c r="F37" s="214" t="s">
        <v>9</v>
      </c>
      <c r="G37" s="176">
        <v>103709.238603085</v>
      </c>
      <c r="H37" s="176">
        <v>28328.398495057099</v>
      </c>
      <c r="I37" s="176">
        <v>54866.316079943397</v>
      </c>
      <c r="J37" s="156">
        <f t="shared" si="1"/>
        <v>186903.9531780855</v>
      </c>
      <c r="L37" s="58"/>
      <c r="M37" s="37"/>
      <c r="N37" s="59"/>
      <c r="O37" s="58"/>
      <c r="P37" s="58"/>
      <c r="Q37" s="58"/>
      <c r="R37" s="57"/>
    </row>
    <row r="38" spans="1:18">
      <c r="A38" s="167" t="s">
        <v>99</v>
      </c>
      <c r="B38" s="167" t="s">
        <v>23</v>
      </c>
      <c r="C38" s="167" t="s">
        <v>75</v>
      </c>
      <c r="D38" s="168">
        <v>1</v>
      </c>
      <c r="E38" s="167">
        <v>2026</v>
      </c>
      <c r="F38" s="214" t="s">
        <v>9</v>
      </c>
      <c r="G38" s="176">
        <v>105829.382557472</v>
      </c>
      <c r="H38" s="176">
        <v>29000.000602043499</v>
      </c>
      <c r="I38" s="176">
        <v>56200.837867294496</v>
      </c>
      <c r="J38" s="156">
        <f t="shared" si="1"/>
        <v>191030.22102681</v>
      </c>
      <c r="L38" s="58"/>
      <c r="M38" s="37"/>
      <c r="N38" s="59"/>
      <c r="O38" s="58"/>
      <c r="P38" s="58"/>
      <c r="Q38" s="58"/>
      <c r="R38" s="57"/>
    </row>
    <row r="39" spans="1:18">
      <c r="A39" s="167" t="s">
        <v>99</v>
      </c>
      <c r="B39" s="167" t="s">
        <v>23</v>
      </c>
      <c r="C39" s="167" t="s">
        <v>75</v>
      </c>
      <c r="D39" s="168">
        <v>1</v>
      </c>
      <c r="E39" s="167">
        <v>2027</v>
      </c>
      <c r="F39" s="214" t="s">
        <v>9</v>
      </c>
      <c r="G39" s="176">
        <v>108897.350263681</v>
      </c>
      <c r="H39" s="176">
        <v>30002.043887099899</v>
      </c>
      <c r="I39" s="176">
        <v>58253.787136060499</v>
      </c>
      <c r="J39" s="156">
        <f t="shared" si="1"/>
        <v>197153.1812868414</v>
      </c>
      <c r="L39" s="58"/>
      <c r="M39" s="37"/>
      <c r="N39" s="59"/>
      <c r="O39" s="58"/>
      <c r="P39" s="58"/>
      <c r="Q39" s="58"/>
      <c r="R39" s="57"/>
    </row>
    <row r="40" spans="1:18">
      <c r="A40" s="167" t="s">
        <v>99</v>
      </c>
      <c r="B40" s="167" t="s">
        <v>23</v>
      </c>
      <c r="C40" s="167" t="s">
        <v>75</v>
      </c>
      <c r="D40" s="168">
        <v>1</v>
      </c>
      <c r="E40" s="167">
        <v>2028</v>
      </c>
      <c r="F40" s="214" t="s">
        <v>9</v>
      </c>
      <c r="G40" s="176">
        <v>135080.96003416899</v>
      </c>
      <c r="H40" s="176">
        <v>38492.784628930604</v>
      </c>
      <c r="I40" s="176">
        <v>76268.596550691203</v>
      </c>
      <c r="J40" s="156">
        <f t="shared" si="1"/>
        <v>249842.34121379079</v>
      </c>
      <c r="L40" s="58"/>
      <c r="M40" s="37"/>
      <c r="N40" s="59"/>
      <c r="O40" s="58"/>
      <c r="P40" s="58"/>
      <c r="Q40" s="58"/>
      <c r="R40" s="57"/>
    </row>
    <row r="41" spans="1:18">
      <c r="A41" s="167" t="s">
        <v>99</v>
      </c>
      <c r="B41" s="167" t="s">
        <v>23</v>
      </c>
      <c r="C41" s="167" t="s">
        <v>75</v>
      </c>
      <c r="D41" s="168">
        <v>1</v>
      </c>
      <c r="E41" s="167">
        <v>2029</v>
      </c>
      <c r="F41" s="214" t="s">
        <v>9</v>
      </c>
      <c r="G41" s="176">
        <v>137213.9969878</v>
      </c>
      <c r="H41" s="176">
        <v>38712.866945682697</v>
      </c>
      <c r="I41" s="176">
        <v>74834.958507342395</v>
      </c>
      <c r="J41" s="156">
        <f t="shared" si="1"/>
        <v>250761.82244082511</v>
      </c>
      <c r="L41" s="58"/>
      <c r="M41" s="37"/>
      <c r="N41" s="59"/>
      <c r="O41" s="58"/>
      <c r="P41" s="58"/>
      <c r="Q41" s="58"/>
      <c r="R41" s="57"/>
    </row>
    <row r="42" spans="1:18">
      <c r="A42" s="167" t="s">
        <v>99</v>
      </c>
      <c r="B42" s="167" t="s">
        <v>23</v>
      </c>
      <c r="C42" s="167" t="s">
        <v>75</v>
      </c>
      <c r="D42" s="168">
        <v>1</v>
      </c>
      <c r="E42" s="167">
        <v>2030</v>
      </c>
      <c r="F42" s="214" t="s">
        <v>9</v>
      </c>
      <c r="G42" s="176">
        <v>138542.55431931099</v>
      </c>
      <c r="H42" s="176">
        <v>39351.644735285801</v>
      </c>
      <c r="I42" s="176">
        <v>75295.486024485595</v>
      </c>
      <c r="J42" s="156">
        <f t="shared" si="1"/>
        <v>253189.68507908238</v>
      </c>
    </row>
    <row r="43" spans="1:18">
      <c r="A43" s="167" t="s">
        <v>99</v>
      </c>
      <c r="B43" s="167" t="s">
        <v>23</v>
      </c>
      <c r="C43" s="167" t="s">
        <v>75</v>
      </c>
      <c r="D43" s="168">
        <v>1</v>
      </c>
      <c r="E43" s="167">
        <v>2031</v>
      </c>
      <c r="F43" s="214" t="s">
        <v>9</v>
      </c>
      <c r="G43" s="176">
        <v>140331.34107757101</v>
      </c>
      <c r="H43" s="176">
        <v>39563.881241117502</v>
      </c>
      <c r="I43" s="176">
        <v>75935.610282764799</v>
      </c>
      <c r="J43" s="156">
        <f t="shared" si="1"/>
        <v>255830.83260145332</v>
      </c>
    </row>
    <row r="44" spans="1:18">
      <c r="A44" s="167" t="s">
        <v>99</v>
      </c>
      <c r="B44" s="167" t="s">
        <v>23</v>
      </c>
      <c r="C44" s="167" t="s">
        <v>75</v>
      </c>
      <c r="D44" s="168">
        <v>1</v>
      </c>
      <c r="E44" s="167">
        <v>2032</v>
      </c>
      <c r="F44" s="214" t="s">
        <v>9</v>
      </c>
      <c r="G44" s="176">
        <v>143126.69773903801</v>
      </c>
      <c r="H44" s="176">
        <v>40344.7311545677</v>
      </c>
      <c r="I44" s="176">
        <v>77282.625322062406</v>
      </c>
      <c r="J44" s="156">
        <f t="shared" si="1"/>
        <v>260754.05421566812</v>
      </c>
    </row>
    <row r="45" spans="1:18">
      <c r="A45" s="167" t="s">
        <v>99</v>
      </c>
      <c r="B45" s="167" t="s">
        <v>23</v>
      </c>
      <c r="C45" s="167" t="s">
        <v>75</v>
      </c>
      <c r="D45" s="168">
        <v>1</v>
      </c>
      <c r="E45" s="167">
        <v>2033</v>
      </c>
      <c r="F45" s="214" t="s">
        <v>9</v>
      </c>
      <c r="G45" s="176">
        <v>144959.74313321599</v>
      </c>
      <c r="H45" s="176">
        <v>40569.788748031198</v>
      </c>
      <c r="I45" s="176">
        <v>79177.060704447198</v>
      </c>
      <c r="J45" s="156">
        <f t="shared" si="1"/>
        <v>264706.59258569439</v>
      </c>
    </row>
    <row r="46" spans="1:18">
      <c r="A46" s="167" t="s">
        <v>99</v>
      </c>
      <c r="B46" s="167" t="s">
        <v>23</v>
      </c>
      <c r="C46" s="167" t="s">
        <v>75</v>
      </c>
      <c r="D46" s="168">
        <v>1</v>
      </c>
      <c r="E46" s="167">
        <v>2034</v>
      </c>
      <c r="F46" s="214" t="s">
        <v>9</v>
      </c>
      <c r="G46" s="176">
        <v>149285.85020154301</v>
      </c>
      <c r="H46" s="176">
        <v>41940.641495937598</v>
      </c>
      <c r="I46" s="176">
        <v>81056.960765176496</v>
      </c>
      <c r="J46" s="156">
        <f t="shared" si="1"/>
        <v>272283.45246265712</v>
      </c>
    </row>
    <row r="47" spans="1:18">
      <c r="A47" s="167" t="s">
        <v>99</v>
      </c>
      <c r="B47" s="167" t="s">
        <v>23</v>
      </c>
      <c r="C47" s="167" t="s">
        <v>75</v>
      </c>
      <c r="D47" s="168">
        <v>1</v>
      </c>
      <c r="E47" s="167">
        <v>2035</v>
      </c>
      <c r="F47" s="214" t="s">
        <v>9</v>
      </c>
      <c r="G47" s="176">
        <v>154126.49237704001</v>
      </c>
      <c r="H47" s="176">
        <v>42712.585225859802</v>
      </c>
      <c r="I47" s="176">
        <v>82793.834496363997</v>
      </c>
      <c r="J47" s="156">
        <f t="shared" si="1"/>
        <v>279632.91209926381</v>
      </c>
    </row>
    <row r="48" spans="1:18">
      <c r="A48" s="167" t="s">
        <v>99</v>
      </c>
      <c r="B48" s="167" t="s">
        <v>23</v>
      </c>
      <c r="C48" s="167" t="s">
        <v>75</v>
      </c>
      <c r="D48" s="168">
        <v>1</v>
      </c>
      <c r="E48" s="167">
        <v>2036</v>
      </c>
      <c r="F48" s="214" t="s">
        <v>9</v>
      </c>
      <c r="G48" s="176">
        <v>156797.36581144499</v>
      </c>
      <c r="H48" s="176">
        <v>43940.822446307699</v>
      </c>
      <c r="I48" s="176">
        <v>83792.013927208507</v>
      </c>
      <c r="J48" s="156">
        <f t="shared" si="1"/>
        <v>284530.20218496118</v>
      </c>
    </row>
    <row r="49" spans="1:10">
      <c r="A49" s="167" t="s">
        <v>99</v>
      </c>
      <c r="B49" s="167" t="s">
        <v>23</v>
      </c>
      <c r="C49" s="167" t="s">
        <v>75</v>
      </c>
      <c r="D49" s="168">
        <v>1</v>
      </c>
      <c r="E49" s="167">
        <v>2037</v>
      </c>
      <c r="F49" s="214" t="s">
        <v>9</v>
      </c>
      <c r="G49" s="176">
        <v>161473.95956144601</v>
      </c>
      <c r="H49" s="176">
        <v>44895.900689378199</v>
      </c>
      <c r="I49" s="176">
        <v>85936.584703587607</v>
      </c>
      <c r="J49" s="156">
        <f t="shared" si="1"/>
        <v>292306.44495441183</v>
      </c>
    </row>
    <row r="50" spans="1:10">
      <c r="A50" s="167" t="s">
        <v>99</v>
      </c>
      <c r="B50" s="167" t="s">
        <v>23</v>
      </c>
      <c r="C50" s="167" t="s">
        <v>75</v>
      </c>
      <c r="D50" s="168">
        <v>1</v>
      </c>
      <c r="E50" s="167">
        <v>2038</v>
      </c>
      <c r="F50" s="214" t="s">
        <v>9</v>
      </c>
      <c r="G50" s="176">
        <v>166255.35895038201</v>
      </c>
      <c r="H50" s="176">
        <v>46000.030411792999</v>
      </c>
      <c r="I50" s="176">
        <v>88750.717384903997</v>
      </c>
      <c r="J50" s="156">
        <f t="shared" si="1"/>
        <v>301006.106747079</v>
      </c>
    </row>
    <row r="51" spans="1:10">
      <c r="A51" s="167" t="s">
        <v>99</v>
      </c>
      <c r="B51" s="167" t="s">
        <v>23</v>
      </c>
      <c r="C51" s="167" t="s">
        <v>75</v>
      </c>
      <c r="D51" s="168">
        <v>1</v>
      </c>
      <c r="E51" s="167">
        <v>2039</v>
      </c>
      <c r="F51" s="214" t="s">
        <v>9</v>
      </c>
      <c r="G51" s="176">
        <v>168681.81003740401</v>
      </c>
      <c r="H51" s="176">
        <v>46576.741213072397</v>
      </c>
      <c r="I51" s="176">
        <v>91002.059980732505</v>
      </c>
      <c r="J51" s="156">
        <f t="shared" si="1"/>
        <v>306260.6112312089</v>
      </c>
    </row>
    <row r="52" spans="1:10">
      <c r="A52" s="167" t="s">
        <v>99</v>
      </c>
      <c r="B52" s="167" t="s">
        <v>23</v>
      </c>
      <c r="C52" s="167" t="s">
        <v>75</v>
      </c>
      <c r="D52" s="168">
        <v>1</v>
      </c>
      <c r="E52" s="167">
        <v>2040</v>
      </c>
      <c r="F52" s="214" t="s">
        <v>9</v>
      </c>
      <c r="G52" s="176">
        <v>177670.02937853499</v>
      </c>
      <c r="H52" s="176">
        <v>47716.026575825599</v>
      </c>
      <c r="I52" s="176">
        <v>94326.347346712195</v>
      </c>
      <c r="J52" s="156">
        <f t="shared" si="1"/>
        <v>319712.40330107277</v>
      </c>
    </row>
    <row r="53" spans="1:10">
      <c r="A53" s="167" t="s">
        <v>99</v>
      </c>
      <c r="B53" s="167" t="s">
        <v>23</v>
      </c>
      <c r="C53" s="167" t="s">
        <v>75</v>
      </c>
      <c r="D53" s="168">
        <v>1</v>
      </c>
      <c r="E53" s="167">
        <v>2041</v>
      </c>
      <c r="F53" s="214" t="s">
        <v>9</v>
      </c>
      <c r="G53" s="176">
        <v>183319.57818810499</v>
      </c>
      <c r="H53" s="176">
        <v>49855.954462385998</v>
      </c>
      <c r="I53" s="176">
        <v>96502.548701199994</v>
      </c>
      <c r="J53" s="156">
        <f t="shared" si="1"/>
        <v>329678.08135169098</v>
      </c>
    </row>
    <row r="54" spans="1:10">
      <c r="A54" s="167" t="s">
        <v>99</v>
      </c>
      <c r="B54" s="167" t="s">
        <v>23</v>
      </c>
      <c r="C54" s="167" t="s">
        <v>75</v>
      </c>
      <c r="D54" s="168">
        <v>1</v>
      </c>
      <c r="E54" s="167">
        <v>2042</v>
      </c>
      <c r="F54" s="214" t="s">
        <v>9</v>
      </c>
      <c r="G54" s="176">
        <v>186273.76443169301</v>
      </c>
      <c r="H54" s="176">
        <v>51229.927012322602</v>
      </c>
      <c r="I54" s="176">
        <v>98176.879853945502</v>
      </c>
      <c r="J54" s="156">
        <f t="shared" si="1"/>
        <v>335680.57129796111</v>
      </c>
    </row>
    <row r="55" spans="1:10">
      <c r="A55" s="167" t="s">
        <v>99</v>
      </c>
      <c r="B55" s="167" t="s">
        <v>23</v>
      </c>
      <c r="C55" s="167" t="s">
        <v>75</v>
      </c>
      <c r="D55" s="168">
        <v>1</v>
      </c>
      <c r="E55" s="167">
        <v>2043</v>
      </c>
      <c r="F55" s="214" t="s">
        <v>9</v>
      </c>
      <c r="G55" s="176">
        <v>186532.72543770901</v>
      </c>
      <c r="H55" s="176">
        <v>52065.903348447799</v>
      </c>
      <c r="I55" s="176">
        <v>99399.898447491607</v>
      </c>
      <c r="J55" s="156">
        <f t="shared" si="1"/>
        <v>337998.52723364846</v>
      </c>
    </row>
    <row r="56" spans="1:10">
      <c r="A56" s="167" t="s">
        <v>99</v>
      </c>
      <c r="B56" s="167" t="s">
        <v>23</v>
      </c>
      <c r="C56" s="167" t="s">
        <v>75</v>
      </c>
      <c r="D56" s="168">
        <v>1</v>
      </c>
      <c r="E56" s="167">
        <v>2044</v>
      </c>
      <c r="F56" s="214" t="s">
        <v>9</v>
      </c>
      <c r="G56" s="176">
        <v>190754.34060055201</v>
      </c>
      <c r="H56" s="176">
        <v>53696.0439508895</v>
      </c>
      <c r="I56" s="176">
        <v>103382.24503284</v>
      </c>
      <c r="J56" s="156">
        <f t="shared" si="1"/>
        <v>347832.62958428147</v>
      </c>
    </row>
    <row r="57" spans="1:10">
      <c r="A57" s="167" t="s">
        <v>99</v>
      </c>
      <c r="B57" s="167" t="s">
        <v>23</v>
      </c>
      <c r="C57" s="167" t="s">
        <v>75</v>
      </c>
      <c r="D57" s="168">
        <v>1</v>
      </c>
      <c r="E57" s="167">
        <v>2045</v>
      </c>
      <c r="F57" s="214" t="s">
        <v>9</v>
      </c>
      <c r="G57" s="176">
        <v>196104.17651963499</v>
      </c>
      <c r="H57" s="176">
        <v>55800.511245008602</v>
      </c>
      <c r="I57" s="176">
        <v>106064.933784179</v>
      </c>
      <c r="J57" s="156">
        <f t="shared" si="1"/>
        <v>357969.62154882256</v>
      </c>
    </row>
    <row r="58" spans="1:10">
      <c r="A58" s="167" t="s">
        <v>99</v>
      </c>
      <c r="B58" s="167" t="s">
        <v>23</v>
      </c>
      <c r="C58" s="167" t="s">
        <v>75</v>
      </c>
      <c r="D58" s="168">
        <v>1</v>
      </c>
      <c r="E58" s="167">
        <v>2046</v>
      </c>
      <c r="F58" s="214" t="s">
        <v>9</v>
      </c>
      <c r="G58" s="176">
        <v>201343.990181303</v>
      </c>
      <c r="H58" s="176">
        <v>57230.333480539703</v>
      </c>
      <c r="I58" s="176">
        <v>108851.365215504</v>
      </c>
      <c r="J58" s="156">
        <f t="shared" si="1"/>
        <v>367425.68887734669</v>
      </c>
    </row>
    <row r="59" spans="1:10">
      <c r="A59" s="167" t="s">
        <v>99</v>
      </c>
      <c r="B59" s="167" t="s">
        <v>23</v>
      </c>
      <c r="C59" s="167" t="s">
        <v>75</v>
      </c>
      <c r="D59" s="168">
        <v>1</v>
      </c>
      <c r="E59" s="167">
        <v>2047</v>
      </c>
      <c r="F59" s="214" t="s">
        <v>9</v>
      </c>
      <c r="G59" s="176">
        <v>204076.79097766001</v>
      </c>
      <c r="H59" s="176">
        <v>58922.502330728501</v>
      </c>
      <c r="I59" s="176">
        <v>110042.901146485</v>
      </c>
      <c r="J59" s="156">
        <f t="shared" si="1"/>
        <v>373042.1944548735</v>
      </c>
    </row>
    <row r="60" spans="1:10">
      <c r="A60" s="167" t="s">
        <v>99</v>
      </c>
      <c r="B60" s="167" t="s">
        <v>23</v>
      </c>
      <c r="C60" s="167" t="s">
        <v>75</v>
      </c>
      <c r="D60" s="168">
        <v>1</v>
      </c>
      <c r="E60" s="167">
        <v>2048</v>
      </c>
      <c r="F60" s="214" t="s">
        <v>9</v>
      </c>
      <c r="G60" s="176">
        <v>209748.05952515401</v>
      </c>
      <c r="H60" s="176">
        <v>60786.2006815965</v>
      </c>
      <c r="I60" s="176">
        <v>112639.676534645</v>
      </c>
      <c r="J60" s="156">
        <f t="shared" si="1"/>
        <v>383173.9367413955</v>
      </c>
    </row>
    <row r="61" spans="1:10">
      <c r="A61" s="167" t="s">
        <v>99</v>
      </c>
      <c r="B61" s="167" t="s">
        <v>23</v>
      </c>
      <c r="C61" s="167" t="s">
        <v>75</v>
      </c>
      <c r="D61" s="168">
        <v>1</v>
      </c>
      <c r="E61" s="167">
        <v>2049</v>
      </c>
      <c r="F61" s="214" t="s">
        <v>9</v>
      </c>
      <c r="G61" s="176">
        <v>205625.91665944699</v>
      </c>
      <c r="H61" s="176">
        <v>60134.685167603799</v>
      </c>
      <c r="I61" s="176">
        <v>114349.477807296</v>
      </c>
      <c r="J61" s="156">
        <f t="shared" si="1"/>
        <v>380110.07963434677</v>
      </c>
    </row>
    <row r="62" spans="1:10">
      <c r="A62" s="37"/>
      <c r="B62" s="37"/>
      <c r="C62" s="37"/>
      <c r="D62" s="37"/>
      <c r="E62" s="169"/>
      <c r="F62" s="58"/>
      <c r="G62" s="168"/>
      <c r="H62" s="168"/>
      <c r="I62" s="168"/>
      <c r="J62" s="57"/>
    </row>
    <row r="63" spans="1:10">
      <c r="A63" s="37"/>
      <c r="B63" s="37"/>
      <c r="C63" s="37"/>
      <c r="D63" s="37"/>
      <c r="E63" s="37"/>
      <c r="F63" s="58"/>
      <c r="G63" s="157"/>
      <c r="H63" s="157"/>
      <c r="I63" s="158"/>
    </row>
    <row r="64" spans="1:10">
      <c r="A64" s="37"/>
      <c r="B64" s="37"/>
      <c r="C64" s="37"/>
      <c r="D64" s="37"/>
      <c r="E64" s="37"/>
      <c r="F64" s="58"/>
      <c r="G64" s="157"/>
      <c r="H64" s="157"/>
      <c r="I64" s="158"/>
    </row>
    <row r="65" spans="1:9">
      <c r="A65" s="37"/>
      <c r="B65" s="37"/>
      <c r="C65" s="37"/>
      <c r="D65" s="37"/>
      <c r="E65" s="37"/>
      <c r="F65" s="58"/>
      <c r="G65" s="157"/>
      <c r="H65" s="157"/>
      <c r="I65" s="158"/>
    </row>
    <row r="66" spans="1:9">
      <c r="A66" s="37"/>
      <c r="B66" s="37"/>
      <c r="C66" s="37"/>
      <c r="D66" s="37"/>
      <c r="E66" s="37"/>
      <c r="F66" s="58"/>
      <c r="G66" s="157"/>
      <c r="H66" s="157"/>
      <c r="I66" s="158"/>
    </row>
    <row r="67" spans="1:9">
      <c r="A67" s="37"/>
      <c r="B67" s="37"/>
      <c r="C67" s="37"/>
      <c r="D67" s="37"/>
      <c r="E67" s="37"/>
      <c r="F67" s="58"/>
      <c r="G67" s="157"/>
      <c r="H67" s="157"/>
      <c r="I67" s="158"/>
    </row>
    <row r="68" spans="1:9">
      <c r="A68" s="37"/>
      <c r="B68" s="37"/>
      <c r="C68" s="37"/>
      <c r="D68" s="37"/>
      <c r="E68" s="37"/>
      <c r="F68" s="58"/>
      <c r="G68" s="157"/>
      <c r="H68" s="157"/>
      <c r="I68" s="158"/>
    </row>
    <row r="69" spans="1:9">
      <c r="A69" s="37"/>
      <c r="B69" s="37"/>
      <c r="C69" s="37"/>
      <c r="D69" s="37"/>
      <c r="E69" s="37"/>
      <c r="F69" s="58"/>
      <c r="G69" s="157"/>
      <c r="H69" s="157"/>
      <c r="I69" s="158"/>
    </row>
    <row r="70" spans="1:9">
      <c r="A70" s="37"/>
      <c r="B70" s="37"/>
      <c r="C70" s="37"/>
      <c r="D70" s="37"/>
      <c r="E70" s="37"/>
      <c r="F70" s="58"/>
      <c r="G70" s="157"/>
      <c r="H70" s="157"/>
      <c r="I70" s="158"/>
    </row>
    <row r="71" spans="1:9">
      <c r="A71" s="37"/>
      <c r="B71" s="37"/>
      <c r="C71" s="37"/>
      <c r="D71" s="37"/>
      <c r="E71" s="37"/>
      <c r="F71" s="58"/>
      <c r="G71" s="157"/>
      <c r="H71" s="157"/>
      <c r="I71" s="158"/>
    </row>
    <row r="72" spans="1:9">
      <c r="A72" s="37"/>
      <c r="B72" s="37"/>
      <c r="C72" s="37"/>
      <c r="D72" s="37"/>
      <c r="E72" s="37"/>
      <c r="F72" s="58"/>
      <c r="G72" s="157"/>
      <c r="H72" s="157"/>
      <c r="I72" s="158"/>
    </row>
    <row r="73" spans="1:9">
      <c r="A73" s="37"/>
      <c r="B73" s="37"/>
      <c r="C73" s="37"/>
      <c r="D73" s="37"/>
      <c r="E73" s="37"/>
      <c r="F73" s="58"/>
      <c r="G73" s="157"/>
      <c r="H73" s="157"/>
      <c r="I73" s="158"/>
    </row>
    <row r="74" spans="1:9">
      <c r="A74" s="37"/>
      <c r="B74" s="37"/>
      <c r="C74" s="37"/>
      <c r="D74" s="37"/>
      <c r="E74" s="37"/>
      <c r="F74" s="58"/>
      <c r="G74" s="157"/>
      <c r="H74" s="157"/>
      <c r="I74" s="158"/>
    </row>
    <row r="75" spans="1:9">
      <c r="A75" s="37"/>
      <c r="B75" s="37"/>
      <c r="C75" s="37"/>
      <c r="D75" s="37"/>
      <c r="E75" s="37"/>
      <c r="F75" s="58"/>
      <c r="G75" s="157"/>
      <c r="H75" s="157"/>
      <c r="I75" s="158"/>
    </row>
    <row r="76" spans="1:9">
      <c r="A76" s="37"/>
      <c r="B76" s="37"/>
      <c r="C76" s="37"/>
      <c r="D76" s="37"/>
      <c r="E76" s="37"/>
      <c r="F76" s="58"/>
      <c r="G76" s="157"/>
      <c r="H76" s="157"/>
      <c r="I76" s="158"/>
    </row>
    <row r="77" spans="1:9">
      <c r="A77" s="37"/>
      <c r="B77" s="37"/>
      <c r="C77" s="37"/>
      <c r="D77" s="37"/>
      <c r="E77" s="37"/>
      <c r="F77" s="58"/>
      <c r="G77" s="157"/>
      <c r="H77" s="157"/>
      <c r="I77" s="158"/>
    </row>
    <row r="78" spans="1:9">
      <c r="A78" s="37"/>
      <c r="B78" s="37"/>
      <c r="C78" s="37"/>
      <c r="D78" s="37"/>
      <c r="E78" s="37"/>
      <c r="F78" s="58"/>
      <c r="G78" s="157"/>
      <c r="H78" s="157"/>
      <c r="I78" s="158"/>
    </row>
    <row r="79" spans="1:9">
      <c r="A79" s="37"/>
      <c r="B79" s="37"/>
      <c r="C79" s="37"/>
      <c r="D79" s="37"/>
      <c r="E79" s="37"/>
      <c r="F79" s="58"/>
      <c r="G79" s="157"/>
      <c r="H79" s="157"/>
      <c r="I79" s="158"/>
    </row>
    <row r="80" spans="1:9">
      <c r="A80" s="37"/>
      <c r="B80" s="37"/>
      <c r="C80" s="37"/>
      <c r="D80" s="37"/>
      <c r="E80" s="37"/>
      <c r="F80" s="58"/>
      <c r="G80" s="157"/>
      <c r="H80" s="157"/>
      <c r="I80" s="158"/>
    </row>
    <row r="81" spans="1:9">
      <c r="A81" s="37"/>
      <c r="B81" s="37"/>
      <c r="C81" s="37"/>
      <c r="D81" s="37"/>
      <c r="E81" s="37"/>
      <c r="F81" s="58"/>
      <c r="G81" s="157"/>
      <c r="H81" s="157"/>
      <c r="I81" s="158"/>
    </row>
    <row r="82" spans="1:9">
      <c r="A82" s="37"/>
      <c r="B82" s="37"/>
      <c r="C82" s="37"/>
      <c r="D82" s="37"/>
      <c r="E82" s="37"/>
      <c r="F82" s="58"/>
      <c r="G82" s="157"/>
      <c r="H82" s="157"/>
      <c r="I82" s="158"/>
    </row>
    <row r="83" spans="1:9">
      <c r="A83" s="37"/>
      <c r="B83" s="37"/>
      <c r="C83" s="37"/>
      <c r="D83" s="37"/>
      <c r="E83" s="37"/>
      <c r="F83" s="58"/>
      <c r="G83" s="157"/>
      <c r="H83" s="157"/>
      <c r="I83" s="158"/>
    </row>
    <row r="84" spans="1:9">
      <c r="A84" s="37"/>
      <c r="B84" s="37"/>
      <c r="C84" s="37"/>
      <c r="D84" s="37"/>
      <c r="E84" s="37"/>
      <c r="F84" s="58"/>
      <c r="G84" s="157"/>
      <c r="H84" s="157"/>
      <c r="I84" s="158"/>
    </row>
    <row r="85" spans="1:9">
      <c r="A85" s="37"/>
      <c r="B85" s="37"/>
      <c r="C85" s="37"/>
      <c r="D85" s="37"/>
      <c r="E85" s="37"/>
      <c r="F85" s="58"/>
      <c r="G85" s="157"/>
      <c r="H85" s="157"/>
      <c r="I85" s="158"/>
    </row>
    <row r="86" spans="1:9">
      <c r="A86" s="37"/>
      <c r="B86" s="37"/>
      <c r="C86" s="37"/>
      <c r="D86" s="37"/>
      <c r="E86" s="37"/>
      <c r="F86" s="58"/>
      <c r="G86" s="157"/>
      <c r="H86" s="157"/>
      <c r="I86" s="158"/>
    </row>
    <row r="87" spans="1:9">
      <c r="A87" s="37"/>
      <c r="B87" s="37"/>
      <c r="C87" s="37"/>
      <c r="D87" s="37"/>
      <c r="E87" s="37"/>
      <c r="F87" s="58"/>
      <c r="G87" s="157"/>
      <c r="H87" s="157"/>
      <c r="I87" s="158"/>
    </row>
    <row r="88" spans="1:9">
      <c r="A88" s="37"/>
      <c r="B88" s="37"/>
      <c r="C88" s="37"/>
      <c r="D88" s="37"/>
      <c r="E88" s="37"/>
      <c r="F88" s="58"/>
      <c r="G88" s="157"/>
      <c r="H88" s="157"/>
      <c r="I88" s="158"/>
    </row>
    <row r="89" spans="1:9">
      <c r="A89" s="37"/>
      <c r="B89" s="37"/>
      <c r="C89" s="37"/>
      <c r="D89" s="37"/>
      <c r="E89" s="37"/>
      <c r="F89" s="58"/>
      <c r="G89" s="157"/>
      <c r="H89" s="157"/>
      <c r="I89" s="158"/>
    </row>
    <row r="90" spans="1:9">
      <c r="A90" s="37"/>
      <c r="B90" s="37"/>
      <c r="C90" s="37"/>
      <c r="D90" s="37"/>
      <c r="E90" s="37"/>
      <c r="F90" s="58"/>
      <c r="G90" s="157"/>
      <c r="H90" s="157"/>
      <c r="I90" s="157"/>
    </row>
    <row r="91" spans="1:9">
      <c r="A91" s="37"/>
      <c r="B91" s="37"/>
      <c r="C91" s="37"/>
      <c r="D91" s="37"/>
      <c r="E91" s="37"/>
      <c r="F91" s="58"/>
      <c r="G91" s="157"/>
      <c r="H91" s="157"/>
      <c r="I91" s="157"/>
    </row>
    <row r="92" spans="1:9">
      <c r="A92" s="37"/>
      <c r="B92" s="37"/>
      <c r="C92" s="37"/>
      <c r="D92" s="37"/>
      <c r="E92" s="37"/>
      <c r="F92" s="58"/>
      <c r="G92" s="157"/>
      <c r="H92" s="157"/>
      <c r="I92" s="157"/>
    </row>
    <row r="93" spans="1:9">
      <c r="A93" s="37"/>
      <c r="B93" s="37"/>
      <c r="C93" s="37"/>
      <c r="D93" s="37"/>
      <c r="E93" s="37"/>
      <c r="F93" s="58"/>
      <c r="G93" s="157"/>
      <c r="H93" s="157"/>
      <c r="I93" s="157"/>
    </row>
    <row r="94" spans="1:9">
      <c r="A94" s="37"/>
      <c r="B94" s="37"/>
      <c r="C94" s="37"/>
      <c r="D94" s="37"/>
      <c r="E94" s="37"/>
      <c r="F94" s="58"/>
      <c r="G94" s="157"/>
      <c r="H94" s="157"/>
      <c r="I94" s="157"/>
    </row>
    <row r="95" spans="1:9">
      <c r="A95" s="37"/>
      <c r="B95" s="37"/>
      <c r="C95" s="37"/>
      <c r="D95" s="37"/>
      <c r="E95" s="37"/>
      <c r="F95" s="58"/>
      <c r="G95" s="157"/>
      <c r="H95" s="157"/>
      <c r="I95" s="157"/>
    </row>
    <row r="96" spans="1:9">
      <c r="A96" s="37"/>
      <c r="B96" s="37"/>
      <c r="C96" s="37"/>
      <c r="D96" s="37"/>
      <c r="E96" s="37"/>
      <c r="F96" s="58"/>
      <c r="G96" s="157"/>
      <c r="H96" s="157"/>
      <c r="I96" s="157"/>
    </row>
    <row r="97" spans="1:9">
      <c r="A97" s="37"/>
      <c r="B97" s="37"/>
      <c r="C97" s="37"/>
      <c r="D97" s="37"/>
      <c r="E97" s="37"/>
      <c r="F97" s="58"/>
      <c r="G97" s="157"/>
      <c r="H97" s="157"/>
      <c r="I97" s="157"/>
    </row>
    <row r="98" spans="1:9">
      <c r="A98" s="37"/>
      <c r="B98" s="37"/>
      <c r="C98" s="37"/>
      <c r="D98" s="37"/>
      <c r="E98" s="37"/>
      <c r="F98" s="58"/>
      <c r="G98" s="157"/>
      <c r="H98" s="157"/>
      <c r="I98" s="157"/>
    </row>
    <row r="99" spans="1:9">
      <c r="A99" s="37"/>
      <c r="B99" s="37"/>
      <c r="C99" s="37"/>
      <c r="D99" s="37"/>
      <c r="E99" s="37"/>
      <c r="F99" s="58"/>
      <c r="G99" s="157"/>
      <c r="H99" s="157"/>
      <c r="I99" s="157"/>
    </row>
    <row r="100" spans="1:9">
      <c r="A100" s="37"/>
      <c r="B100" s="37"/>
      <c r="C100" s="37"/>
      <c r="D100" s="37"/>
      <c r="E100" s="37"/>
      <c r="F100" s="58"/>
      <c r="G100" s="157"/>
      <c r="H100" s="157"/>
      <c r="I100" s="157"/>
    </row>
    <row r="101" spans="1:9">
      <c r="A101" s="37"/>
      <c r="B101" s="37"/>
      <c r="C101" s="37"/>
      <c r="D101" s="37"/>
      <c r="E101" s="37"/>
      <c r="F101" s="58"/>
      <c r="G101" s="157"/>
      <c r="H101" s="157"/>
      <c r="I101" s="157"/>
    </row>
    <row r="102" spans="1:9">
      <c r="A102" s="37"/>
      <c r="B102" s="37"/>
      <c r="C102" s="37"/>
      <c r="D102" s="37"/>
      <c r="E102" s="37"/>
      <c r="F102" s="58"/>
      <c r="G102" s="157"/>
      <c r="H102" s="157"/>
      <c r="I102" s="157"/>
    </row>
    <row r="103" spans="1:9">
      <c r="A103" s="37"/>
      <c r="B103" s="37"/>
      <c r="C103" s="37"/>
      <c r="D103" s="37"/>
      <c r="E103" s="37"/>
      <c r="F103" s="58"/>
      <c r="G103" s="157"/>
      <c r="H103" s="157"/>
      <c r="I103" s="157"/>
    </row>
    <row r="104" spans="1:9">
      <c r="A104" s="37"/>
      <c r="B104" s="37"/>
      <c r="C104" s="37"/>
      <c r="D104" s="37"/>
      <c r="E104" s="37"/>
      <c r="F104" s="58"/>
      <c r="G104" s="157"/>
      <c r="H104" s="157"/>
      <c r="I104" s="157"/>
    </row>
    <row r="105" spans="1:9">
      <c r="A105" s="37"/>
      <c r="B105" s="37"/>
      <c r="C105" s="37"/>
      <c r="D105" s="37"/>
      <c r="E105" s="37"/>
      <c r="F105" s="58"/>
      <c r="G105" s="157"/>
      <c r="H105" s="157"/>
      <c r="I105" s="157"/>
    </row>
    <row r="106" spans="1:9">
      <c r="A106" s="37"/>
      <c r="B106" s="37"/>
      <c r="C106" s="37"/>
      <c r="D106" s="37"/>
      <c r="E106" s="37"/>
      <c r="F106" s="58"/>
      <c r="G106" s="157"/>
      <c r="H106" s="157"/>
      <c r="I106" s="157"/>
    </row>
    <row r="107" spans="1:9">
      <c r="A107" s="37"/>
      <c r="B107" s="37"/>
      <c r="C107" s="37"/>
      <c r="D107" s="37"/>
      <c r="E107" s="37"/>
      <c r="F107" s="58"/>
      <c r="G107" s="157"/>
      <c r="H107" s="157"/>
      <c r="I107" s="157"/>
    </row>
    <row r="108" spans="1:9">
      <c r="A108" s="37"/>
      <c r="B108" s="37"/>
      <c r="C108" s="37"/>
      <c r="D108" s="37"/>
      <c r="E108" s="37"/>
      <c r="F108" s="58"/>
      <c r="G108" s="157"/>
      <c r="H108" s="157"/>
      <c r="I108" s="157"/>
    </row>
    <row r="109" spans="1:9">
      <c r="A109" s="37"/>
      <c r="B109" s="37"/>
      <c r="C109" s="37"/>
      <c r="D109" s="37"/>
      <c r="E109" s="37"/>
      <c r="F109" s="58"/>
      <c r="G109" s="157"/>
      <c r="H109" s="157"/>
      <c r="I109" s="157"/>
    </row>
    <row r="110" spans="1:9">
      <c r="A110" s="37"/>
      <c r="B110" s="37"/>
      <c r="C110" s="37"/>
      <c r="D110" s="37"/>
      <c r="E110" s="37"/>
      <c r="F110" s="58"/>
      <c r="G110" s="157"/>
      <c r="H110" s="157"/>
      <c r="I110" s="157"/>
    </row>
    <row r="111" spans="1:9">
      <c r="A111" s="37"/>
      <c r="B111" s="37"/>
      <c r="C111" s="37"/>
      <c r="D111" s="37"/>
      <c r="E111" s="37"/>
      <c r="F111" s="58"/>
      <c r="G111" s="157"/>
      <c r="H111" s="157"/>
      <c r="I111" s="157"/>
    </row>
    <row r="112" spans="1:9">
      <c r="A112" s="37"/>
      <c r="B112" s="37"/>
      <c r="C112" s="37"/>
      <c r="D112" s="37"/>
      <c r="E112" s="37"/>
      <c r="F112" s="58"/>
      <c r="G112" s="157"/>
      <c r="H112" s="157"/>
      <c r="I112" s="157"/>
    </row>
    <row r="113" spans="1:9">
      <c r="A113" s="37"/>
      <c r="B113" s="37"/>
      <c r="C113" s="37"/>
      <c r="D113" s="37"/>
      <c r="E113" s="37"/>
      <c r="F113" s="58"/>
      <c r="G113" s="157"/>
      <c r="H113" s="157"/>
      <c r="I113" s="157"/>
    </row>
    <row r="114" spans="1:9">
      <c r="A114" s="37"/>
      <c r="B114" s="37"/>
      <c r="C114" s="37"/>
      <c r="D114" s="37"/>
      <c r="E114" s="37"/>
      <c r="F114" s="58"/>
      <c r="G114" s="157"/>
      <c r="H114" s="157"/>
      <c r="I114" s="157"/>
    </row>
    <row r="115" spans="1:9">
      <c r="A115" s="37"/>
      <c r="B115" s="37"/>
      <c r="C115" s="37"/>
      <c r="D115" s="37"/>
      <c r="E115" s="37"/>
      <c r="F115" s="58"/>
      <c r="G115" s="157"/>
      <c r="H115" s="157"/>
      <c r="I115" s="157"/>
    </row>
    <row r="116" spans="1:9">
      <c r="A116" s="37"/>
      <c r="B116" s="37"/>
      <c r="C116" s="37"/>
      <c r="D116" s="37"/>
      <c r="E116" s="37"/>
      <c r="F116" s="58"/>
      <c r="G116" s="157"/>
      <c r="H116" s="157"/>
      <c r="I116" s="157"/>
    </row>
    <row r="117" spans="1:9">
      <c r="A117" s="37"/>
      <c r="B117" s="37"/>
      <c r="C117" s="37"/>
      <c r="D117" s="37"/>
      <c r="E117" s="37"/>
      <c r="F117" s="58"/>
      <c r="G117" s="157"/>
      <c r="H117" s="157"/>
      <c r="I117" s="158"/>
    </row>
    <row r="118" spans="1:9">
      <c r="A118" s="37"/>
      <c r="B118" s="37"/>
      <c r="C118" s="37"/>
      <c r="D118" s="37"/>
      <c r="E118" s="37"/>
      <c r="F118" s="58"/>
      <c r="G118" s="157"/>
      <c r="H118" s="157"/>
      <c r="I118" s="158"/>
    </row>
    <row r="119" spans="1:9">
      <c r="A119" s="37"/>
      <c r="B119" s="37"/>
      <c r="C119" s="37"/>
      <c r="D119" s="37"/>
      <c r="E119" s="37"/>
      <c r="F119" s="58"/>
      <c r="G119" s="157"/>
      <c r="H119" s="157"/>
      <c r="I119" s="158"/>
    </row>
    <row r="120" spans="1:9">
      <c r="A120" s="37"/>
      <c r="B120" s="37"/>
      <c r="C120" s="37"/>
      <c r="D120" s="37"/>
      <c r="E120" s="37"/>
      <c r="F120" s="58"/>
      <c r="G120" s="157"/>
      <c r="H120" s="157"/>
      <c r="I120" s="158"/>
    </row>
    <row r="121" spans="1:9">
      <c r="A121" s="37"/>
      <c r="B121" s="37"/>
      <c r="C121" s="37"/>
      <c r="D121" s="37"/>
      <c r="E121" s="37"/>
      <c r="F121" s="58"/>
      <c r="G121" s="157"/>
      <c r="H121" s="157"/>
      <c r="I121" s="158"/>
    </row>
    <row r="122" spans="1:9">
      <c r="A122" s="37"/>
      <c r="B122" s="37"/>
      <c r="C122" s="37"/>
      <c r="D122" s="37"/>
      <c r="E122" s="37"/>
      <c r="F122" s="58"/>
      <c r="G122" s="157"/>
      <c r="H122" s="157"/>
      <c r="I122" s="158"/>
    </row>
    <row r="123" spans="1:9">
      <c r="A123" s="37"/>
      <c r="B123" s="37"/>
      <c r="C123" s="37"/>
      <c r="D123" s="37"/>
      <c r="E123" s="37"/>
      <c r="F123" s="58"/>
      <c r="G123" s="157"/>
      <c r="H123" s="157"/>
      <c r="I123" s="158"/>
    </row>
    <row r="124" spans="1:9">
      <c r="A124" s="37"/>
      <c r="B124" s="37"/>
      <c r="C124" s="37"/>
      <c r="D124" s="37"/>
      <c r="E124" s="37"/>
      <c r="F124" s="58"/>
      <c r="G124" s="157"/>
      <c r="H124" s="157"/>
      <c r="I124" s="158"/>
    </row>
    <row r="125" spans="1:9">
      <c r="A125" s="37"/>
      <c r="B125" s="37"/>
      <c r="C125" s="37"/>
      <c r="D125" s="37"/>
      <c r="E125" s="37"/>
      <c r="F125" s="58"/>
      <c r="G125" s="157"/>
      <c r="H125" s="157"/>
      <c r="I125" s="158"/>
    </row>
    <row r="126" spans="1:9">
      <c r="A126" s="37"/>
      <c r="B126" s="37"/>
      <c r="C126" s="37"/>
      <c r="D126" s="37"/>
      <c r="E126" s="37"/>
      <c r="F126" s="58"/>
      <c r="G126" s="157"/>
      <c r="H126" s="157"/>
      <c r="I126" s="158"/>
    </row>
    <row r="127" spans="1:9">
      <c r="A127" s="37"/>
      <c r="B127" s="37"/>
      <c r="C127" s="37"/>
      <c r="D127" s="37"/>
      <c r="E127" s="37"/>
      <c r="F127" s="58"/>
      <c r="G127" s="157"/>
      <c r="H127" s="157"/>
      <c r="I127" s="158"/>
    </row>
    <row r="128" spans="1:9">
      <c r="A128" s="37"/>
      <c r="B128" s="37"/>
      <c r="C128" s="37"/>
      <c r="D128" s="37"/>
      <c r="E128" s="37"/>
      <c r="F128" s="58"/>
      <c r="G128" s="157"/>
      <c r="H128" s="157"/>
      <c r="I128" s="158"/>
    </row>
    <row r="129" spans="1:9">
      <c r="A129" s="37"/>
      <c r="B129" s="37"/>
      <c r="C129" s="37"/>
      <c r="D129" s="37"/>
      <c r="E129" s="37"/>
      <c r="F129" s="58"/>
      <c r="G129" s="157"/>
      <c r="H129" s="157"/>
      <c r="I129" s="158"/>
    </row>
    <row r="130" spans="1:9">
      <c r="A130" s="37"/>
      <c r="B130" s="37"/>
      <c r="C130" s="37"/>
      <c r="D130" s="37"/>
      <c r="E130" s="37"/>
      <c r="F130" s="58"/>
      <c r="G130" s="157"/>
      <c r="H130" s="157"/>
      <c r="I130" s="158"/>
    </row>
    <row r="131" spans="1:9">
      <c r="A131" s="37"/>
      <c r="B131" s="37"/>
      <c r="C131" s="37"/>
      <c r="D131" s="37"/>
      <c r="E131" s="37"/>
      <c r="F131" s="58"/>
      <c r="G131" s="157"/>
      <c r="H131" s="157"/>
      <c r="I131" s="158"/>
    </row>
    <row r="132" spans="1:9">
      <c r="A132" s="37"/>
      <c r="B132" s="37"/>
      <c r="C132" s="37"/>
      <c r="D132" s="37"/>
      <c r="E132" s="37"/>
      <c r="F132" s="58"/>
      <c r="G132" s="157"/>
      <c r="H132" s="157"/>
      <c r="I132" s="158"/>
    </row>
    <row r="133" spans="1:9">
      <c r="A133" s="37"/>
      <c r="B133" s="37"/>
      <c r="C133" s="37"/>
      <c r="D133" s="37"/>
      <c r="E133" s="37"/>
      <c r="F133" s="58"/>
      <c r="G133" s="157"/>
      <c r="H133" s="157"/>
      <c r="I133" s="158"/>
    </row>
    <row r="134" spans="1:9">
      <c r="A134" s="37"/>
      <c r="B134" s="37"/>
      <c r="C134" s="37"/>
      <c r="D134" s="37"/>
      <c r="E134" s="37"/>
      <c r="F134" s="58"/>
      <c r="G134" s="157"/>
      <c r="H134" s="157"/>
      <c r="I134" s="158"/>
    </row>
    <row r="135" spans="1:9">
      <c r="A135" s="37"/>
      <c r="B135" s="37"/>
      <c r="C135" s="37"/>
      <c r="D135" s="37"/>
      <c r="E135" s="37"/>
      <c r="F135" s="58"/>
      <c r="G135" s="157"/>
      <c r="H135" s="157"/>
      <c r="I135" s="158"/>
    </row>
    <row r="136" spans="1:9">
      <c r="A136" s="37"/>
      <c r="B136" s="37"/>
      <c r="C136" s="37"/>
      <c r="D136" s="37"/>
      <c r="E136" s="37"/>
      <c r="F136" s="58"/>
      <c r="G136" s="157"/>
      <c r="H136" s="157"/>
      <c r="I136" s="158"/>
    </row>
    <row r="137" spans="1:9">
      <c r="A137" s="37"/>
      <c r="B137" s="37"/>
      <c r="C137" s="37"/>
      <c r="D137" s="37"/>
      <c r="E137" s="37"/>
      <c r="F137" s="58"/>
      <c r="G137" s="157"/>
      <c r="H137" s="157"/>
      <c r="I137" s="158"/>
    </row>
    <row r="138" spans="1:9">
      <c r="A138" s="37"/>
      <c r="B138" s="37"/>
      <c r="C138" s="37"/>
      <c r="D138" s="37"/>
      <c r="E138" s="37"/>
      <c r="F138" s="58"/>
      <c r="G138" s="157"/>
      <c r="H138" s="157"/>
      <c r="I138" s="158"/>
    </row>
    <row r="139" spans="1:9">
      <c r="A139" s="37"/>
      <c r="B139" s="37"/>
      <c r="C139" s="37"/>
      <c r="D139" s="37"/>
      <c r="E139" s="37"/>
      <c r="F139" s="58"/>
      <c r="G139" s="157"/>
      <c r="H139" s="157"/>
      <c r="I139" s="158"/>
    </row>
    <row r="140" spans="1:9">
      <c r="A140" s="37"/>
      <c r="B140" s="37"/>
      <c r="C140" s="37"/>
      <c r="D140" s="37"/>
      <c r="E140" s="37"/>
      <c r="F140" s="58"/>
      <c r="G140" s="157"/>
      <c r="H140" s="157"/>
      <c r="I140" s="158"/>
    </row>
    <row r="141" spans="1:9">
      <c r="A141" s="37"/>
      <c r="B141" s="37"/>
      <c r="C141" s="37"/>
      <c r="D141" s="37"/>
      <c r="E141" s="37"/>
      <c r="F141" s="58"/>
      <c r="G141" s="157"/>
      <c r="H141" s="157"/>
      <c r="I141" s="158"/>
    </row>
    <row r="142" spans="1:9">
      <c r="A142" s="37"/>
      <c r="B142" s="37"/>
      <c r="C142" s="37"/>
      <c r="D142" s="37"/>
      <c r="E142" s="37"/>
      <c r="F142" s="58"/>
      <c r="G142" s="157"/>
      <c r="H142" s="157"/>
      <c r="I142" s="158"/>
    </row>
    <row r="143" spans="1:9">
      <c r="A143" s="37"/>
      <c r="B143" s="37"/>
      <c r="C143" s="37"/>
      <c r="D143" s="37"/>
      <c r="E143" s="37"/>
      <c r="F143" s="58"/>
      <c r="G143" s="157"/>
      <c r="H143" s="157"/>
      <c r="I143" s="158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112</v>
      </c>
      <c r="H1" t="s">
        <v>77</v>
      </c>
      <c r="I1" t="s">
        <v>113</v>
      </c>
      <c r="J1" t="s">
        <v>114</v>
      </c>
      <c r="K1" t="s">
        <v>115</v>
      </c>
      <c r="L1" t="s">
        <v>110</v>
      </c>
    </row>
    <row r="2" spans="1:12">
      <c r="A2" t="s">
        <v>99</v>
      </c>
      <c r="B2" t="s">
        <v>116</v>
      </c>
      <c r="C2" t="s">
        <v>118</v>
      </c>
      <c r="D2" t="s">
        <v>22</v>
      </c>
      <c r="E2">
        <v>2019</v>
      </c>
      <c r="F2">
        <v>0</v>
      </c>
      <c r="G2" s="166">
        <v>0</v>
      </c>
      <c r="H2" s="166">
        <v>0</v>
      </c>
      <c r="I2" s="166">
        <v>0</v>
      </c>
      <c r="J2" s="166">
        <v>0</v>
      </c>
      <c r="K2" s="166">
        <v>0</v>
      </c>
      <c r="L2" s="166">
        <v>0</v>
      </c>
    </row>
    <row r="3" spans="1:12">
      <c r="A3" t="s">
        <v>99</v>
      </c>
      <c r="B3" t="s">
        <v>116</v>
      </c>
      <c r="C3" t="s">
        <v>118</v>
      </c>
      <c r="D3" t="s">
        <v>22</v>
      </c>
      <c r="E3">
        <v>2020</v>
      </c>
      <c r="F3" s="166">
        <v>0</v>
      </c>
      <c r="G3" s="166">
        <v>0</v>
      </c>
      <c r="H3" s="166">
        <v>0</v>
      </c>
      <c r="I3" s="166">
        <v>0</v>
      </c>
      <c r="J3" s="166">
        <v>0</v>
      </c>
      <c r="K3" s="166">
        <v>0</v>
      </c>
      <c r="L3" s="166">
        <v>0</v>
      </c>
    </row>
    <row r="4" spans="1:12">
      <c r="A4" t="s">
        <v>99</v>
      </c>
      <c r="B4" t="s">
        <v>116</v>
      </c>
      <c r="C4" t="s">
        <v>118</v>
      </c>
      <c r="D4" t="s">
        <v>22</v>
      </c>
      <c r="E4" s="177">
        <v>2021</v>
      </c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  <c r="L4" s="166">
        <v>0</v>
      </c>
    </row>
    <row r="5" spans="1:12">
      <c r="A5" t="s">
        <v>99</v>
      </c>
      <c r="B5" t="s">
        <v>116</v>
      </c>
      <c r="C5" t="s">
        <v>118</v>
      </c>
      <c r="D5" t="s">
        <v>22</v>
      </c>
      <c r="E5" s="177">
        <v>2022</v>
      </c>
      <c r="F5" s="166">
        <v>0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  <c r="L5" s="166">
        <v>0</v>
      </c>
    </row>
    <row r="6" spans="1:12">
      <c r="A6" t="s">
        <v>99</v>
      </c>
      <c r="B6" t="s">
        <v>116</v>
      </c>
      <c r="C6" t="s">
        <v>118</v>
      </c>
      <c r="D6" t="s">
        <v>22</v>
      </c>
      <c r="E6" s="177">
        <v>2023</v>
      </c>
      <c r="F6" s="166">
        <v>0</v>
      </c>
      <c r="G6" s="166">
        <v>0</v>
      </c>
      <c r="H6" s="166">
        <v>0</v>
      </c>
      <c r="I6" s="166">
        <v>0</v>
      </c>
      <c r="J6" s="166">
        <v>0</v>
      </c>
      <c r="K6" s="166">
        <v>0</v>
      </c>
      <c r="L6" s="166">
        <v>0</v>
      </c>
    </row>
    <row r="7" spans="1:12">
      <c r="A7" t="s">
        <v>99</v>
      </c>
      <c r="B7" t="s">
        <v>116</v>
      </c>
      <c r="C7" t="s">
        <v>118</v>
      </c>
      <c r="D7" t="s">
        <v>22</v>
      </c>
      <c r="E7" s="177">
        <v>2024</v>
      </c>
      <c r="F7" s="166">
        <v>0</v>
      </c>
      <c r="G7" s="166">
        <v>0</v>
      </c>
      <c r="H7" s="166">
        <v>0</v>
      </c>
      <c r="I7" s="166">
        <v>0</v>
      </c>
      <c r="J7" s="166">
        <v>0</v>
      </c>
      <c r="K7" s="166">
        <v>0</v>
      </c>
      <c r="L7" s="166">
        <v>0</v>
      </c>
    </row>
    <row r="8" spans="1:12">
      <c r="A8" t="s">
        <v>99</v>
      </c>
      <c r="B8" t="s">
        <v>116</v>
      </c>
      <c r="C8" t="s">
        <v>118</v>
      </c>
      <c r="D8" t="s">
        <v>22</v>
      </c>
      <c r="E8" s="177">
        <v>2025</v>
      </c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  <c r="L8" s="166">
        <v>0</v>
      </c>
    </row>
    <row r="9" spans="1:12">
      <c r="A9" t="s">
        <v>99</v>
      </c>
      <c r="B9" t="s">
        <v>116</v>
      </c>
      <c r="C9" t="s">
        <v>118</v>
      </c>
      <c r="D9" t="s">
        <v>22</v>
      </c>
      <c r="E9" s="177">
        <v>2026</v>
      </c>
      <c r="F9" s="166">
        <v>0</v>
      </c>
      <c r="G9" s="166">
        <v>0</v>
      </c>
      <c r="H9" s="166">
        <v>0</v>
      </c>
      <c r="I9" s="166">
        <v>0</v>
      </c>
      <c r="J9" s="166">
        <v>0</v>
      </c>
      <c r="K9" s="166">
        <v>0</v>
      </c>
      <c r="L9" s="166">
        <v>0</v>
      </c>
    </row>
    <row r="10" spans="1:12">
      <c r="A10" t="s">
        <v>99</v>
      </c>
      <c r="B10" t="s">
        <v>116</v>
      </c>
      <c r="C10" t="s">
        <v>118</v>
      </c>
      <c r="D10" t="s">
        <v>22</v>
      </c>
      <c r="E10" s="177">
        <v>2027</v>
      </c>
      <c r="F10" s="166">
        <v>0</v>
      </c>
      <c r="G10" s="166">
        <v>0</v>
      </c>
      <c r="H10" s="166">
        <v>0</v>
      </c>
      <c r="I10" s="166">
        <v>0</v>
      </c>
      <c r="J10" s="166">
        <v>0</v>
      </c>
      <c r="K10" s="166">
        <v>0</v>
      </c>
      <c r="L10" s="166">
        <v>0</v>
      </c>
    </row>
    <row r="11" spans="1:12">
      <c r="A11" t="s">
        <v>99</v>
      </c>
      <c r="B11" t="s">
        <v>116</v>
      </c>
      <c r="C11" t="s">
        <v>118</v>
      </c>
      <c r="D11" t="s">
        <v>22</v>
      </c>
      <c r="E11" s="177">
        <v>2028</v>
      </c>
      <c r="F11" s="166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  <c r="L11" s="166">
        <v>0</v>
      </c>
    </row>
    <row r="12" spans="1:12">
      <c r="A12" t="s">
        <v>99</v>
      </c>
      <c r="B12" t="s">
        <v>116</v>
      </c>
      <c r="C12" t="s">
        <v>118</v>
      </c>
      <c r="D12" t="s">
        <v>22</v>
      </c>
      <c r="E12" s="177">
        <v>2029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</row>
    <row r="13" spans="1:12">
      <c r="A13" t="s">
        <v>99</v>
      </c>
      <c r="B13" t="s">
        <v>116</v>
      </c>
      <c r="C13" t="s">
        <v>118</v>
      </c>
      <c r="D13" t="s">
        <v>22</v>
      </c>
      <c r="E13" s="177">
        <v>2030</v>
      </c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</row>
    <row r="14" spans="1:12">
      <c r="A14" t="s">
        <v>99</v>
      </c>
      <c r="B14" t="s">
        <v>116</v>
      </c>
      <c r="C14" t="s">
        <v>118</v>
      </c>
      <c r="D14" t="s">
        <v>22</v>
      </c>
      <c r="E14" s="177">
        <v>2031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</row>
    <row r="15" spans="1:12">
      <c r="A15" t="s">
        <v>99</v>
      </c>
      <c r="B15" t="s">
        <v>116</v>
      </c>
      <c r="C15" t="s">
        <v>118</v>
      </c>
      <c r="D15" t="s">
        <v>22</v>
      </c>
      <c r="E15" s="177">
        <v>2032</v>
      </c>
      <c r="F15" s="166">
        <v>0</v>
      </c>
      <c r="G15" s="166">
        <v>0</v>
      </c>
      <c r="H15" s="166">
        <v>0</v>
      </c>
      <c r="I15" s="166">
        <v>0</v>
      </c>
      <c r="J15" s="166">
        <v>0</v>
      </c>
      <c r="K15" s="166">
        <v>0</v>
      </c>
      <c r="L15" s="166">
        <v>0</v>
      </c>
    </row>
    <row r="16" spans="1:12">
      <c r="A16" t="s">
        <v>99</v>
      </c>
      <c r="B16" t="s">
        <v>116</v>
      </c>
      <c r="C16" t="s">
        <v>118</v>
      </c>
      <c r="D16" t="s">
        <v>22</v>
      </c>
      <c r="E16" s="177">
        <v>2033</v>
      </c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  <c r="L16" s="166">
        <v>0</v>
      </c>
    </row>
    <row r="17" spans="1:12">
      <c r="A17" t="s">
        <v>99</v>
      </c>
      <c r="B17" t="s">
        <v>116</v>
      </c>
      <c r="C17" t="s">
        <v>118</v>
      </c>
      <c r="D17" t="s">
        <v>22</v>
      </c>
      <c r="E17" s="177">
        <v>2034</v>
      </c>
      <c r="F17" s="166">
        <v>0</v>
      </c>
      <c r="G17" s="166">
        <v>0</v>
      </c>
      <c r="H17" s="166">
        <v>0</v>
      </c>
      <c r="I17" s="166">
        <v>0</v>
      </c>
      <c r="J17" s="166">
        <v>0</v>
      </c>
      <c r="K17" s="166">
        <v>0</v>
      </c>
      <c r="L17" s="166">
        <v>0</v>
      </c>
    </row>
    <row r="18" spans="1:12">
      <c r="A18" t="s">
        <v>99</v>
      </c>
      <c r="B18" t="s">
        <v>116</v>
      </c>
      <c r="C18" t="s">
        <v>118</v>
      </c>
      <c r="D18" t="s">
        <v>22</v>
      </c>
      <c r="E18" s="177">
        <v>2035</v>
      </c>
      <c r="F18" s="166">
        <v>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  <c r="L18" s="166">
        <v>0</v>
      </c>
    </row>
    <row r="19" spans="1:12">
      <c r="A19" t="s">
        <v>99</v>
      </c>
      <c r="B19" t="s">
        <v>116</v>
      </c>
      <c r="C19" t="s">
        <v>118</v>
      </c>
      <c r="D19" t="s">
        <v>22</v>
      </c>
      <c r="E19" s="177">
        <v>2036</v>
      </c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</row>
    <row r="20" spans="1:12">
      <c r="A20" t="s">
        <v>99</v>
      </c>
      <c r="B20" t="s">
        <v>116</v>
      </c>
      <c r="C20" t="s">
        <v>118</v>
      </c>
      <c r="D20" t="s">
        <v>22</v>
      </c>
      <c r="E20" s="177">
        <v>2037</v>
      </c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v>0</v>
      </c>
      <c r="L20" s="166">
        <v>0</v>
      </c>
    </row>
    <row r="21" spans="1:12">
      <c r="A21" t="s">
        <v>99</v>
      </c>
      <c r="B21" t="s">
        <v>116</v>
      </c>
      <c r="C21" t="s">
        <v>118</v>
      </c>
      <c r="D21" t="s">
        <v>22</v>
      </c>
      <c r="E21" s="177">
        <v>2038</v>
      </c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v>0</v>
      </c>
      <c r="L21" s="166">
        <v>0</v>
      </c>
    </row>
    <row r="22" spans="1:12" s="153" customFormat="1"/>
    <row r="23" spans="1:12">
      <c r="F23" t="s">
        <v>117</v>
      </c>
    </row>
    <row r="24" spans="1:12">
      <c r="E24" s="177">
        <v>2019</v>
      </c>
      <c r="F24" s="166">
        <v>0</v>
      </c>
    </row>
    <row r="25" spans="1:12">
      <c r="E25" s="177">
        <v>2020</v>
      </c>
      <c r="F25" s="166">
        <v>0</v>
      </c>
    </row>
    <row r="26" spans="1:12">
      <c r="E26" s="177">
        <v>2021</v>
      </c>
      <c r="F26" s="166">
        <v>0</v>
      </c>
    </row>
    <row r="27" spans="1:12">
      <c r="E27" s="177">
        <v>2022</v>
      </c>
      <c r="F27" s="166">
        <v>0</v>
      </c>
    </row>
    <row r="28" spans="1:12">
      <c r="E28" s="177">
        <v>2023</v>
      </c>
      <c r="F28" s="166">
        <v>0</v>
      </c>
    </row>
    <row r="29" spans="1:12">
      <c r="E29" s="177">
        <v>2024</v>
      </c>
      <c r="F29" s="166">
        <v>0</v>
      </c>
    </row>
    <row r="30" spans="1:12">
      <c r="E30" s="177">
        <v>2025</v>
      </c>
      <c r="F30" s="166">
        <v>0</v>
      </c>
    </row>
    <row r="31" spans="1:12">
      <c r="E31" s="177">
        <v>2026</v>
      </c>
      <c r="F31" s="166">
        <v>0</v>
      </c>
    </row>
    <row r="32" spans="1:12">
      <c r="E32" s="177">
        <v>2027</v>
      </c>
      <c r="F32" s="166">
        <v>0</v>
      </c>
    </row>
    <row r="33" spans="5:6">
      <c r="E33" s="177">
        <v>2028</v>
      </c>
      <c r="F33" s="166">
        <v>0</v>
      </c>
    </row>
    <row r="34" spans="5:6">
      <c r="E34" s="177">
        <v>2029</v>
      </c>
      <c r="F34" s="166">
        <v>0</v>
      </c>
    </row>
    <row r="35" spans="5:6">
      <c r="E35" s="177">
        <v>2030</v>
      </c>
      <c r="F35" s="166">
        <v>0</v>
      </c>
    </row>
    <row r="36" spans="5:6">
      <c r="E36" s="177">
        <v>2031</v>
      </c>
      <c r="F36" s="166">
        <v>0</v>
      </c>
    </row>
    <row r="37" spans="5:6">
      <c r="E37" s="177">
        <v>2032</v>
      </c>
      <c r="F37" s="166">
        <v>0</v>
      </c>
    </row>
    <row r="38" spans="5:6">
      <c r="E38" s="177">
        <v>2033</v>
      </c>
      <c r="F38" s="166">
        <v>0</v>
      </c>
    </row>
    <row r="39" spans="5:6">
      <c r="E39" s="177">
        <v>2034</v>
      </c>
      <c r="F39" s="166">
        <v>0</v>
      </c>
    </row>
    <row r="40" spans="5:6">
      <c r="E40" s="177">
        <v>2035</v>
      </c>
      <c r="F40" s="166">
        <v>0</v>
      </c>
    </row>
    <row r="41" spans="5:6">
      <c r="E41" s="177">
        <v>2036</v>
      </c>
      <c r="F41" s="166">
        <v>0</v>
      </c>
    </row>
    <row r="42" spans="5:6">
      <c r="E42" s="177">
        <v>2037</v>
      </c>
      <c r="F42" s="166">
        <v>0</v>
      </c>
    </row>
    <row r="43" spans="5:6">
      <c r="E43" s="177">
        <v>2038</v>
      </c>
      <c r="F43" s="166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E72833CB-B95D-4BC8-93F2-06D836F1703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2019-04-03T14:50:47Z</cp:lastPrinted>
  <dcterms:created xsi:type="dcterms:W3CDTF">2013-05-17T13:28:27Z</dcterms:created>
  <dcterms:modified xsi:type="dcterms:W3CDTF">2020-05-21T18:43:30Z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0571b9ea-be68-41b6-b992-7df7b4966347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