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F40" i="9" l="1"/>
  <c r="C40" i="9"/>
  <c r="F41" i="9"/>
  <c r="C41" i="9"/>
  <c r="AG38" i="9"/>
  <c r="AC38" i="9"/>
  <c r="AB38" i="9"/>
  <c r="Z38" i="9"/>
  <c r="Y38" i="9"/>
  <c r="X38" i="9"/>
  <c r="W38" i="9"/>
  <c r="U38" i="9"/>
  <c r="S38" i="9"/>
  <c r="Q38" i="9"/>
  <c r="O38" i="9"/>
  <c r="I38" i="9"/>
  <c r="C38" i="9"/>
  <c r="AK38" i="9" s="1"/>
  <c r="AG37" i="9"/>
  <c r="AC37" i="9"/>
  <c r="AB37" i="9"/>
  <c r="AD37" i="9" s="1"/>
  <c r="Z37" i="9"/>
  <c r="Y37" i="9"/>
  <c r="X37" i="9"/>
  <c r="W37" i="9"/>
  <c r="U37" i="9"/>
  <c r="T38" i="9" s="1"/>
  <c r="S37" i="9"/>
  <c r="Q37" i="9"/>
  <c r="O37" i="9"/>
  <c r="I37" i="9"/>
  <c r="C37" i="9"/>
  <c r="AK37" i="9" s="1"/>
  <c r="AG36" i="9"/>
  <c r="AC36" i="9"/>
  <c r="AB36" i="9"/>
  <c r="Z36" i="9"/>
  <c r="Y36" i="9"/>
  <c r="X36" i="9"/>
  <c r="W36" i="9"/>
  <c r="U36" i="9"/>
  <c r="S36" i="9"/>
  <c r="Q36" i="9"/>
  <c r="O36" i="9"/>
  <c r="N37" i="9" s="1"/>
  <c r="I36" i="9"/>
  <c r="C36" i="9"/>
  <c r="AG35" i="9"/>
  <c r="AC35" i="9"/>
  <c r="AB35" i="9"/>
  <c r="Z35" i="9"/>
  <c r="Y35" i="9"/>
  <c r="X35" i="9"/>
  <c r="W35" i="9"/>
  <c r="V36" i="9" s="1"/>
  <c r="U35" i="9"/>
  <c r="T36" i="9" s="1"/>
  <c r="S35" i="9"/>
  <c r="Q35" i="9"/>
  <c r="O35" i="9"/>
  <c r="N36" i="9" s="1"/>
  <c r="I35" i="9"/>
  <c r="C35" i="9"/>
  <c r="AK35" i="9" s="1"/>
  <c r="AG34" i="9"/>
  <c r="AC34" i="9"/>
  <c r="AB34" i="9"/>
  <c r="Z34" i="9"/>
  <c r="Y34" i="9"/>
  <c r="X34" i="9"/>
  <c r="W34" i="9"/>
  <c r="V35" i="9" s="1"/>
  <c r="U34" i="9"/>
  <c r="S34" i="9"/>
  <c r="R35" i="9" s="1"/>
  <c r="Q34" i="9"/>
  <c r="P34" i="9" s="1"/>
  <c r="O34" i="9"/>
  <c r="N34" i="9" s="1"/>
  <c r="I34" i="9"/>
  <c r="C34" i="9"/>
  <c r="AK34" i="9" s="1"/>
  <c r="AG33" i="9"/>
  <c r="AC33" i="9"/>
  <c r="AB33" i="9"/>
  <c r="AD33" i="9" s="1"/>
  <c r="Z33" i="9"/>
  <c r="Y33" i="9"/>
  <c r="X33" i="9"/>
  <c r="W33" i="9"/>
  <c r="U33" i="9"/>
  <c r="T33" i="9" s="1"/>
  <c r="S33" i="9"/>
  <c r="Q33" i="9"/>
  <c r="O33" i="9"/>
  <c r="I33" i="9"/>
  <c r="C33" i="9"/>
  <c r="AG32" i="9"/>
  <c r="AC32" i="9"/>
  <c r="AB32" i="9"/>
  <c r="Z32" i="9"/>
  <c r="Y32" i="9"/>
  <c r="X32" i="9"/>
  <c r="W32" i="9"/>
  <c r="U32" i="9"/>
  <c r="S32" i="9"/>
  <c r="R33" i="9" s="1"/>
  <c r="Q32" i="9"/>
  <c r="O32" i="9"/>
  <c r="I32" i="9"/>
  <c r="C32" i="9"/>
  <c r="AK32" i="9" s="1"/>
  <c r="AG31" i="9"/>
  <c r="AC31" i="9"/>
  <c r="AB31" i="9"/>
  <c r="Z31" i="9"/>
  <c r="Y31" i="9"/>
  <c r="X31" i="9"/>
  <c r="AA31" i="9" s="1"/>
  <c r="W31" i="9"/>
  <c r="U31" i="9"/>
  <c r="S31" i="9"/>
  <c r="Q31" i="9"/>
  <c r="O31" i="9"/>
  <c r="I31" i="9"/>
  <c r="C31" i="9"/>
  <c r="AG30" i="9"/>
  <c r="AC30" i="9"/>
  <c r="AB30" i="9"/>
  <c r="AD30" i="9" s="1"/>
  <c r="Z30" i="9"/>
  <c r="Y30" i="9"/>
  <c r="X30" i="9"/>
  <c r="AA30" i="9" s="1"/>
  <c r="W30" i="9"/>
  <c r="U30" i="9"/>
  <c r="T30" i="9"/>
  <c r="S30" i="9"/>
  <c r="R31" i="9" s="1"/>
  <c r="Q30" i="9"/>
  <c r="O30" i="9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AD29" i="9" s="1"/>
  <c r="Z29" i="9"/>
  <c r="Y29" i="9"/>
  <c r="X29" i="9"/>
  <c r="W29" i="9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AK29" i="9" s="1"/>
  <c r="B29" i="9"/>
  <c r="B30" i="9"/>
  <c r="B31" i="9"/>
  <c r="B32" i="9"/>
  <c r="B33" i="9"/>
  <c r="B34" i="9"/>
  <c r="B35" i="9" s="1"/>
  <c r="B36" i="9" s="1"/>
  <c r="B37" i="9" s="1"/>
  <c r="B38" i="9" s="1"/>
  <c r="R30" i="9" l="1"/>
  <c r="AA37" i="9"/>
  <c r="AA34" i="9"/>
  <c r="T31" i="9"/>
  <c r="AD38" i="9"/>
  <c r="V30" i="9"/>
  <c r="AF33" i="9"/>
  <c r="AA29" i="9"/>
  <c r="AE29" i="9" s="1"/>
  <c r="N30" i="9"/>
  <c r="P38" i="9"/>
  <c r="AD36" i="9"/>
  <c r="P35" i="9"/>
  <c r="AE37" i="9"/>
  <c r="AF38" i="9"/>
  <c r="AI38" i="9" s="1"/>
  <c r="T32" i="9"/>
  <c r="R38" i="9"/>
  <c r="V32" i="9"/>
  <c r="AF32" i="9"/>
  <c r="V31" i="9"/>
  <c r="AA32" i="9"/>
  <c r="AE32" i="9" s="1"/>
  <c r="P33" i="9"/>
  <c r="AD34" i="9"/>
  <c r="AE34" i="9" s="1"/>
  <c r="AA35" i="9"/>
  <c r="AE35" i="9" s="1"/>
  <c r="AF36" i="9"/>
  <c r="AH36" i="9" s="1"/>
  <c r="V38" i="9"/>
  <c r="R36" i="9"/>
  <c r="AA38" i="9"/>
  <c r="AE38" i="9" s="1"/>
  <c r="T35" i="9"/>
  <c r="AD32" i="9"/>
  <c r="AD35" i="9"/>
  <c r="T37" i="9"/>
  <c r="AF30" i="9"/>
  <c r="AH30" i="9" s="1"/>
  <c r="AE30" i="9"/>
  <c r="T34" i="9"/>
  <c r="N31" i="9"/>
  <c r="AF31" i="9"/>
  <c r="AH31" i="9" s="1"/>
  <c r="V37" i="9"/>
  <c r="AK31" i="9"/>
  <c r="AA33" i="9"/>
  <c r="N35" i="9"/>
  <c r="AA36" i="9"/>
  <c r="AF37" i="9"/>
  <c r="AI37" i="9" s="1"/>
  <c r="R32" i="9"/>
  <c r="AK36" i="9"/>
  <c r="P37" i="9"/>
  <c r="AH33" i="9"/>
  <c r="AI33" i="9"/>
  <c r="AI32" i="9"/>
  <c r="AH32" i="9"/>
  <c r="R37" i="9"/>
  <c r="AD31" i="9"/>
  <c r="AE31" i="9" s="1"/>
  <c r="P31" i="9"/>
  <c r="R34" i="9"/>
  <c r="N38" i="9"/>
  <c r="V33" i="9"/>
  <c r="N32" i="9"/>
  <c r="AF35" i="9"/>
  <c r="AK33" i="9"/>
  <c r="P32" i="9"/>
  <c r="V34" i="9"/>
  <c r="AF34" i="9"/>
  <c r="AF29" i="9"/>
  <c r="N33" i="9"/>
  <c r="P36" i="9"/>
  <c r="P30" i="9"/>
  <c r="A35" i="41"/>
  <c r="A25" i="41"/>
  <c r="A26" i="41"/>
  <c r="A27" i="41"/>
  <c r="A28" i="41"/>
  <c r="A29" i="41"/>
  <c r="A30" i="41"/>
  <c r="A31" i="41"/>
  <c r="A32" i="41"/>
  <c r="A33" i="41"/>
  <c r="A34" i="41"/>
  <c r="AH38" i="9" l="1"/>
  <c r="AI36" i="9"/>
  <c r="AI31" i="9"/>
  <c r="AE36" i="9"/>
  <c r="AH37" i="9"/>
  <c r="AI30" i="9"/>
  <c r="AE33" i="9"/>
  <c r="AI29" i="9"/>
  <c r="AH29" i="9"/>
  <c r="AI34" i="9"/>
  <c r="AH34" i="9"/>
  <c r="AI35" i="9"/>
  <c r="AH35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4" i="9"/>
  <c r="X19" i="9"/>
  <c r="X21" i="9"/>
  <c r="X22" i="9"/>
  <c r="X23" i="9"/>
  <c r="X24" i="9"/>
  <c r="X25" i="9"/>
  <c r="X26" i="9"/>
  <c r="X27" i="9"/>
  <c r="X28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5" i="9"/>
  <c r="X16" i="9"/>
  <c r="X17" i="9"/>
  <c r="X18" i="9"/>
  <c r="X20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J42" i="2"/>
  <c r="C19" i="9" s="1"/>
  <c r="J43" i="2"/>
  <c r="C20" i="9" s="1"/>
  <c r="J44" i="2"/>
  <c r="C21" i="9" s="1"/>
  <c r="J45" i="2"/>
  <c r="C22" i="9" s="1"/>
  <c r="J46" i="2"/>
  <c r="C23" i="9" s="1"/>
  <c r="J47" i="2"/>
  <c r="C24" i="9" s="1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1" i="9"/>
  <c r="H19" i="9"/>
  <c r="H23" i="9"/>
  <c r="H27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BQ229" i="54"/>
  <c r="H26" i="9" s="1"/>
  <c r="BQ228" i="54"/>
  <c r="H25" i="9" s="1"/>
  <c r="BQ227" i="54"/>
  <c r="H24" i="9" s="1"/>
  <c r="BQ226" i="54"/>
  <c r="BQ225" i="54"/>
  <c r="H22" i="9" s="1"/>
  <c r="BQ224" i="54"/>
  <c r="H21" i="9" s="1"/>
  <c r="BQ223" i="54"/>
  <c r="H20" i="9" s="1"/>
  <c r="BQ222" i="54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BQ213" i="54"/>
  <c r="H10" i="9" s="1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E41" i="9" l="1"/>
  <c r="E40" i="9"/>
  <c r="AL29" i="9"/>
  <c r="K29" i="9"/>
  <c r="AM29" i="9" s="1"/>
  <c r="K35" i="9"/>
  <c r="AM35" i="9" s="1"/>
  <c r="K30" i="9"/>
  <c r="AM30" i="9" s="1"/>
  <c r="AL30" i="9"/>
  <c r="K33" i="9"/>
  <c r="AM33" i="9" s="1"/>
  <c r="K31" i="9"/>
  <c r="AM31" i="9" s="1"/>
  <c r="AL31" i="9"/>
  <c r="J40" i="9"/>
  <c r="J41" i="9"/>
  <c r="K34" i="9"/>
  <c r="AM34" i="9" s="1"/>
  <c r="K32" i="9"/>
  <c r="AM32" i="9" s="1"/>
  <c r="AL32" i="9"/>
  <c r="AL33" i="9"/>
  <c r="AL34" i="9"/>
  <c r="AL35" i="9"/>
  <c r="K36" i="9"/>
  <c r="AM36" i="9" s="1"/>
  <c r="AL36" i="9"/>
  <c r="K37" i="9"/>
  <c r="AM37" i="9" s="1"/>
  <c r="AL37" i="9"/>
  <c r="H41" i="9"/>
  <c r="H40" i="9"/>
  <c r="K38" i="9"/>
  <c r="AL38" i="9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AM38" i="9" l="1"/>
  <c r="K42" i="9"/>
  <c r="G40" i="9"/>
  <c r="G41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<sst xmlns="http://schemas.openxmlformats.org/spreadsheetml/2006/main" count="2593" uniqueCount="211">
  <si>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</si>
  <si>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</si>
  <si>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</si>
  <si>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</si>
  <si>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</si>
  <si>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</si>
  <si>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</si>
  <si>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</si>
  <si>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</si>
  <si>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</si>
  <si>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</si>
  <si>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</si>
  <si>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</si>
  <si>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</si>
  <si>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</si>
  <si>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</si>
  <si>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</si>
  <si>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</si>
  <si>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</si>
  <si>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</si>
  <si>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</si>
  <si>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</si>
  <si>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</si>
  <si>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</si>
  <si>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</si>
  <si>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</si>
  <si>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</si>
  <si>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</si>
  <si>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</si>
  <si>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</si>
  <si>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</si>
  <si>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</si>
  <si>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</si>
  <si>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</si>
  <si>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</si>
  <si>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</si>
  <si>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</si>
  <si>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</si>
  <si>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</si>
  <si>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</si>
  <si>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</si>
  <si>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</si>
  <si>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</si>
  <si>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</si>
  <si>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</si>
  <si>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</si>
  <si>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</si>
  <si>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</si>
  <si>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</si>
  <si>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</si>
  <si>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</si>
  <si>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</si>
  <si>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</si>
  <si>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</si>
  <si>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</si>
  <si>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</si>
  <si>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</si>
  <si>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</si>
  <si>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</si>
  <si>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</si>
  <si>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</si>
  <si>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</si>
  <si>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</si>
  <si>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</si>
  <si>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</si>
  <si>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</si>
  <si>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</si>
  <si>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</si>
  <si>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</si>
  <si>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</si>
  <si>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</si>
  <si>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</si>
  <si>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</si>
  <si>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</si>
  <si>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</si>
  <si>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</si>
  <si>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</si>
  <si>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</si>
  <si>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</si>
  <si>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</si>
  <si>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</si>
  <si>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</si>
  <si>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</si>
  <si>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</si>
  <si>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</si>
  <si>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</si>
  <si>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</si>
  <si>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</si>
  <si>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</si>
  <si>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</si>
  <si>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</si>
  <si>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</si>
  <si>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</si>
  <si>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</si>
  <si>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</si>
  <si>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</si>
  <si>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</si>
  <si>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</si>
  <si>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</si>
  <si>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</si>
  <si>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</si>
  <si>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</si>
  <si>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</si>
  <si>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</si>
  <si>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</si>
  <si>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</si>
  <si>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</si>
  <si>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</si>
  <si>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</si>
  <si>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</si>
  <si>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</si>
  <si>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</si>
  <si>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</si>
  <si>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</si>
  <si>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</si>
  <si>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</si>
  <si>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</si>
  <si>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</si>
  <si>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</si>
  <si>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</si>
  <si>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</si>
  <si>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</si>
  <si>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</si>
  <si>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</si>
  <si>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</si>
  <si>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</si>
  <si>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</si>
  <si>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</si>
  <si>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</si>
  <si>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</si>
  <si>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</si>
  <si>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</si>
  <si>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</si>
  <si>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</si>
  <si>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</si>
  <si>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</si>
  <si>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</si>
  <si>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</si>
  <si>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</si>
  <si>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</si>
  <si>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</si>
  <si>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</si>
  <si>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</si>
  <si>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</si>
  <si>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</si>
  <si>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</si>
  <si>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</si>
  <si>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</si>
  <si>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</si>
  <si>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</si>
  <si>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</si>
  <si>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</si>
  <si>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</si>
  <si>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</si>
  <si>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</si>
  <si>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</si>
  <si>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</si>
  <si>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</si>
  <si>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</si>
  <si>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</si>
  <si>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</si>
  <si>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</si>
  <si>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</si>
  <si>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</si>
  <si>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</si>
  <si>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</si>
  <si>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</si>
  <si>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</si>
  <si>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</si>
  <si>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</si>
  <si>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</si>
  <si>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</si>
  <si>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</si>
  <si>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</si>
  <si>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</si>
  <si>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</si>
  <si>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</si>
  <si>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</si>
  <si>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</si>
  <si>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</si>
  <si>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</si>
  <si>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</si>
  <si>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</si>
  <si>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</si>
  <si>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</si>
  <si>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</si>
  <si>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</si>
  <si>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</si>
  <si>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</si>
  <si>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</si>
  <si>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</si>
  <si>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</si>
  <si>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</si>
  <si>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</si>
  <si>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</si>
  <si>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</si>
  <si>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</si>
  <si>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</si>
  <si>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</si>
  <si>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</si>
  <si>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</si>
  <si>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</si>
  <si>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</si>
  <si>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</si>
  <si>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</si>
  <si>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</si>
  <si>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2020-2034</t>
  </si>
  <si>
    <t>Utility CPW 2020-2049</t>
  </si>
  <si>
    <t>CPW of End Effects beyond 2049</t>
  </si>
  <si>
    <t>NPV 
(7.13%)</t>
  </si>
  <si>
    <t>Case 2 High Band Commodity Pricing and Allowance Market Pricing Optimal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</si>
</sst>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6" fontId="0" fillId="0" borderId="0" xfId="0" quotePrefix="1" applyNumberFormat="1" applyAlignment="1">
      <alignment vertical="center" wrapText="1"/>
    </xf>
    <xf numFmtId="2" fontId="0" fillId="0" borderId="0" xfId="0" applyNumberFormat="1" applyAlignment="1">
      <alignment horizontal="right" vertical="center" wrapText="1"/>
    </xf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0" fillId="64" borderId="0" xfId="0" applyFill="1" applyAlignment="1">
      <alignment horizontal="right" vertical="center" wrapText="1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6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/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0" fontId="0" fillId="64" borderId="0" xfId="0" applyFill="1" applyBorder="1"/>
    <xf numFmtId="3" fontId="0" fillId="64" borderId="23" xfId="0" quotePrefix="1" applyNumberForma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vertical="center" wrapText="1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112219 High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High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High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High Optimization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High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High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High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tabSelected="1" zoomScale="85" zoomScaleNormal="85" workbookViewId="0">
      <selection activeCell="B3" sqref="B3"/>
    </sheetView>
  </sheetViews>
  <sheetFormatPr defaultColWidth="9" defaultRowHeight="15.75"/>
  <cols>
    <col min="1" max="1" width="8.75" style="182" customWidth="1"/>
    <col min="2" max="2" width="7.5" style="182" bestFit="1" customWidth="1"/>
    <col min="3" max="3" width="8.375" style="182" customWidth="1"/>
    <col min="4" max="4" width="9.5" style="182" bestFit="1" customWidth="1"/>
    <col min="5" max="5" width="11.875" style="183" bestFit="1" customWidth="1"/>
    <col min="6" max="6" width="3" style="183" customWidth="1"/>
    <col min="7" max="7" width="5.375" style="183" customWidth="1"/>
    <col min="8" max="8" width="8.25" style="183" bestFit="1" customWidth="1"/>
    <col min="9" max="9" width="8.25" style="182" bestFit="1" customWidth="1"/>
    <col min="10" max="11" width="8.25" style="182" customWidth="1"/>
    <col min="12" max="12" width="10.75" style="182" bestFit="1" customWidth="1"/>
    <col min="13" max="13" width="7.75" style="182" bestFit="1" customWidth="1"/>
    <col min="14" max="14" width="4" style="182" customWidth="1"/>
    <col min="15" max="15" width="5.125" style="182" bestFit="1" customWidth="1"/>
    <col min="16" max="16" width="7.875" style="182" bestFit="1" customWidth="1"/>
    <col min="17" max="18" width="8.875" style="182" customWidth="1"/>
    <col min="19" max="19" width="9.5" style="182" customWidth="1"/>
    <col min="20" max="21" width="9" style="182"/>
    <col min="22" max="22" width="10.25" style="182" bestFit="1" customWidth="1"/>
    <col min="23" max="23" width="9" style="182"/>
    <col min="24" max="24" width="8.875" style="182" bestFit="1" customWidth="1"/>
    <col min="25" max="25" width="6.75" style="182" bestFit="1" customWidth="1"/>
    <col min="26" max="26" width="5.125" style="182" bestFit="1" customWidth="1"/>
    <col min="27" max="28" width="7" style="182" bestFit="1" customWidth="1"/>
    <col min="29" max="29" width="7.375" style="182" bestFit="1" customWidth="1"/>
    <col min="30" max="30" width="8" style="182" bestFit="1" customWidth="1"/>
    <col min="31" max="41" width="7" style="182" bestFit="1" customWidth="1"/>
    <col min="42" max="45" width="9" style="182"/>
    <col min="46" max="47" width="6.75" style="182" bestFit="1" customWidth="1"/>
    <col min="48" max="48" width="8" style="182" customWidth="1"/>
    <col min="49" max="49" width="4.875" style="182" bestFit="1" customWidth="1"/>
    <col min="50" max="53" width="9" style="182"/>
    <col min="54" max="55" width="6.75" style="182" bestFit="1" customWidth="1"/>
    <col min="56" max="56" width="8.875" style="182" customWidth="1"/>
    <col min="57" max="71" width="7" style="182" bestFit="1" customWidth="1"/>
    <col min="72" max="72" width="9" style="182"/>
    <col min="73" max="73" width="10.25" style="182" customWidth="1"/>
    <col min="74" max="16384" width="9" style="182"/>
  </cols>
  <sheetData>
    <row r="1" spans="1:75">
      <c r="B1" s="245" t="s">
        <v>198</v>
      </c>
      <c r="C1" s="245"/>
      <c r="D1" s="245"/>
      <c r="E1" s="245"/>
      <c r="H1" s="245" t="s">
        <v>201</v>
      </c>
      <c r="I1" s="245"/>
      <c r="J1" s="245"/>
      <c r="K1" s="245"/>
      <c r="L1" s="245"/>
      <c r="P1" s="245" t="s">
        <v>199</v>
      </c>
      <c r="Q1" s="245"/>
      <c r="R1" s="245"/>
      <c r="S1" s="245"/>
    </row>
    <row r="2" spans="1:75">
      <c r="B2" s="74"/>
      <c r="C2" s="74"/>
      <c r="E2" s="189"/>
      <c r="F2" s="182"/>
      <c r="G2" s="182"/>
      <c r="H2" s="74"/>
      <c r="I2" s="74"/>
      <c r="J2" s="74"/>
      <c r="K2" s="74"/>
      <c r="L2" s="189"/>
      <c r="M2" s="189"/>
      <c r="N2" s="189"/>
      <c r="O2" s="189"/>
      <c r="P2" s="204"/>
      <c r="Q2" s="189"/>
      <c r="R2" s="189"/>
      <c r="S2" s="189"/>
      <c r="T2" s="189"/>
      <c r="U2" s="190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1"/>
      <c r="AR2" s="191"/>
      <c r="AS2" s="191"/>
      <c r="AT2" s="192"/>
      <c r="AU2" s="193"/>
      <c r="AV2" s="194"/>
      <c r="AW2" s="191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U2" s="74"/>
      <c r="BV2" s="74"/>
      <c r="BW2" s="74"/>
    </row>
    <row r="3" spans="1:75">
      <c r="B3" s="238"/>
      <c r="C3" s="238"/>
      <c r="D3" s="239"/>
      <c r="E3" s="240"/>
      <c r="F3" s="228"/>
      <c r="G3" s="228"/>
      <c r="H3" s="238"/>
      <c r="I3" s="238"/>
      <c r="J3" s="238"/>
      <c r="K3" s="241"/>
      <c r="L3" s="242"/>
      <c r="M3" s="229"/>
      <c r="N3" s="229"/>
      <c r="O3" s="229"/>
      <c r="P3" s="238"/>
      <c r="Q3" s="238"/>
      <c r="R3" s="243"/>
      <c r="S3" s="244"/>
      <c r="U3" s="234" t="s">
        <v>202</v>
      </c>
    </row>
    <row r="4" spans="1:75">
      <c r="B4" s="223"/>
      <c r="C4" s="223"/>
      <c r="D4" s="223"/>
      <c r="E4" s="224"/>
      <c r="F4" s="228"/>
      <c r="G4" s="228"/>
      <c r="H4" s="228"/>
      <c r="I4" s="228"/>
      <c r="J4" s="228"/>
      <c r="K4" s="228"/>
      <c r="L4" s="229"/>
      <c r="M4" s="229"/>
      <c r="N4" s="229"/>
      <c r="O4" s="229"/>
      <c r="P4" s="228"/>
      <c r="Q4" s="228"/>
      <c r="R4" s="228"/>
      <c r="S4" s="232"/>
      <c r="U4" s="235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2">
        <v>2020</v>
      </c>
      <c r="B5" s="225"/>
      <c r="C5" s="225"/>
      <c r="D5" s="225"/>
      <c r="E5" s="226"/>
      <c r="F5" s="228"/>
      <c r="G5" s="229"/>
      <c r="H5" s="230"/>
      <c r="I5" s="230"/>
      <c r="J5" s="230"/>
      <c r="K5" s="230"/>
      <c r="L5" s="231"/>
      <c r="M5" s="229"/>
      <c r="N5" s="229"/>
      <c r="O5" s="229"/>
      <c r="P5" s="230"/>
      <c r="Q5" s="230"/>
      <c r="R5" s="230"/>
      <c r="S5" s="233"/>
      <c r="U5" s="236">
        <v>18832.5</v>
      </c>
      <c r="V5" s="213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2">
        <f>A5+1</f>
        <v>2021</v>
      </c>
      <c r="B6" s="225"/>
      <c r="C6" s="225"/>
      <c r="D6" s="225"/>
      <c r="E6" s="226"/>
      <c r="F6" s="228"/>
      <c r="G6" s="229"/>
      <c r="H6" s="230"/>
      <c r="I6" s="230"/>
      <c r="J6" s="230"/>
      <c r="K6" s="230"/>
      <c r="L6" s="231"/>
      <c r="M6" s="229"/>
      <c r="N6" s="229"/>
      <c r="O6" s="229"/>
      <c r="P6" s="230"/>
      <c r="Q6" s="230"/>
      <c r="R6" s="230"/>
      <c r="S6" s="233"/>
      <c r="U6" s="236">
        <v>18832.5</v>
      </c>
      <c r="V6" s="213"/>
    </row>
    <row r="7" spans="1:75">
      <c r="A7" s="182">
        <f t="shared" ref="A7:A34" si="0">A6+1</f>
        <v>2022</v>
      </c>
      <c r="B7" s="225"/>
      <c r="C7" s="225"/>
      <c r="D7" s="225"/>
      <c r="E7" s="226"/>
      <c r="F7" s="228"/>
      <c r="G7" s="229"/>
      <c r="H7" s="230"/>
      <c r="I7" s="230"/>
      <c r="J7" s="230"/>
      <c r="K7" s="230"/>
      <c r="L7" s="231"/>
      <c r="M7" s="229"/>
      <c r="N7" s="229"/>
      <c r="O7" s="229"/>
      <c r="P7" s="230"/>
      <c r="Q7" s="230"/>
      <c r="R7" s="230"/>
      <c r="S7" s="233"/>
      <c r="U7" s="236">
        <v>18832.5</v>
      </c>
      <c r="V7" s="213"/>
    </row>
    <row r="8" spans="1:75">
      <c r="A8" s="182">
        <f t="shared" si="0"/>
        <v>2023</v>
      </c>
      <c r="B8" s="225"/>
      <c r="C8" s="225"/>
      <c r="D8" s="225"/>
      <c r="E8" s="226"/>
      <c r="F8" s="228"/>
      <c r="G8" s="229"/>
      <c r="H8" s="230"/>
      <c r="I8" s="230"/>
      <c r="J8" s="230"/>
      <c r="K8" s="230"/>
      <c r="L8" s="231"/>
      <c r="M8" s="229"/>
      <c r="N8" s="229"/>
      <c r="O8" s="229"/>
      <c r="P8" s="230"/>
      <c r="Q8" s="230"/>
      <c r="R8" s="230"/>
      <c r="S8" s="233"/>
      <c r="U8" s="236">
        <v>0</v>
      </c>
      <c r="V8" s="213"/>
    </row>
    <row r="9" spans="1:75">
      <c r="A9" s="182">
        <f t="shared" si="0"/>
        <v>2024</v>
      </c>
      <c r="B9" s="225"/>
      <c r="C9" s="225"/>
      <c r="D9" s="225"/>
      <c r="E9" s="226"/>
      <c r="F9" s="228"/>
      <c r="G9" s="229"/>
      <c r="H9" s="230"/>
      <c r="I9" s="230"/>
      <c r="J9" s="230"/>
      <c r="K9" s="230"/>
      <c r="L9" s="231"/>
      <c r="M9" s="229"/>
      <c r="N9" s="229"/>
      <c r="O9" s="229"/>
      <c r="P9" s="230"/>
      <c r="Q9" s="230"/>
      <c r="R9" s="230"/>
      <c r="S9" s="233"/>
      <c r="U9" s="236">
        <v>0</v>
      </c>
      <c r="V9" s="213"/>
      <c r="AH9" s="196"/>
    </row>
    <row r="10" spans="1:75">
      <c r="A10" s="182">
        <f t="shared" si="0"/>
        <v>2025</v>
      </c>
      <c r="B10" s="225"/>
      <c r="C10" s="225"/>
      <c r="D10" s="225"/>
      <c r="E10" s="226"/>
      <c r="F10" s="228"/>
      <c r="G10" s="229"/>
      <c r="H10" s="230"/>
      <c r="I10" s="230"/>
      <c r="J10" s="230"/>
      <c r="K10" s="230"/>
      <c r="L10" s="231"/>
      <c r="M10" s="229"/>
      <c r="N10" s="229"/>
      <c r="O10" s="229"/>
      <c r="P10" s="230"/>
      <c r="Q10" s="230"/>
      <c r="R10" s="230"/>
      <c r="S10" s="233"/>
      <c r="U10" s="236">
        <v>0</v>
      </c>
      <c r="V10" s="213"/>
      <c r="AH10" s="196"/>
    </row>
    <row r="11" spans="1:75">
      <c r="A11" s="182">
        <f t="shared" si="0"/>
        <v>2026</v>
      </c>
      <c r="B11" s="225"/>
      <c r="C11" s="225"/>
      <c r="D11" s="225"/>
      <c r="E11" s="226"/>
      <c r="F11" s="228"/>
      <c r="G11" s="229"/>
      <c r="H11" s="230"/>
      <c r="I11" s="230"/>
      <c r="J11" s="230"/>
      <c r="K11" s="230"/>
      <c r="L11" s="231"/>
      <c r="M11" s="229"/>
      <c r="N11" s="229"/>
      <c r="O11" s="229"/>
      <c r="P11" s="230"/>
      <c r="Q11" s="230"/>
      <c r="R11" s="230"/>
      <c r="S11" s="233"/>
      <c r="U11" s="236">
        <v>0</v>
      </c>
      <c r="V11" s="213"/>
      <c r="AH11" s="196"/>
    </row>
    <row r="12" spans="1:75">
      <c r="A12" s="182">
        <f t="shared" si="0"/>
        <v>2027</v>
      </c>
      <c r="B12" s="225"/>
      <c r="C12" s="225"/>
      <c r="D12" s="225"/>
      <c r="E12" s="226"/>
      <c r="F12" s="228"/>
      <c r="G12" s="229"/>
      <c r="H12" s="230"/>
      <c r="I12" s="230"/>
      <c r="J12" s="230"/>
      <c r="K12" s="230"/>
      <c r="L12" s="231"/>
      <c r="M12" s="229"/>
      <c r="N12" s="229"/>
      <c r="O12" s="229"/>
      <c r="P12" s="230"/>
      <c r="Q12" s="230"/>
      <c r="R12" s="230"/>
      <c r="S12" s="233"/>
      <c r="U12" s="236">
        <v>0</v>
      </c>
      <c r="V12" s="213"/>
      <c r="AH12" s="196"/>
    </row>
    <row r="13" spans="1:75">
      <c r="A13" s="182">
        <f t="shared" si="0"/>
        <v>2028</v>
      </c>
      <c r="B13" s="225"/>
      <c r="C13" s="225"/>
      <c r="D13" s="225"/>
      <c r="E13" s="226"/>
      <c r="F13" s="228"/>
      <c r="G13" s="229"/>
      <c r="H13" s="230"/>
      <c r="I13" s="230"/>
      <c r="J13" s="230"/>
      <c r="K13" s="230"/>
      <c r="L13" s="231"/>
      <c r="M13" s="229"/>
      <c r="N13" s="229"/>
      <c r="O13" s="229"/>
      <c r="P13" s="230"/>
      <c r="Q13" s="230"/>
      <c r="R13" s="230"/>
      <c r="S13" s="233"/>
      <c r="U13" s="236">
        <v>0</v>
      </c>
      <c r="V13" s="213"/>
      <c r="AH13" s="196"/>
    </row>
    <row r="14" spans="1:75">
      <c r="A14" s="182">
        <f t="shared" si="0"/>
        <v>2029</v>
      </c>
      <c r="B14" s="225"/>
      <c r="C14" s="225"/>
      <c r="D14" s="225"/>
      <c r="E14" s="226"/>
      <c r="F14" s="228"/>
      <c r="G14" s="229"/>
      <c r="H14" s="230"/>
      <c r="I14" s="230"/>
      <c r="J14" s="230"/>
      <c r="K14" s="230"/>
      <c r="L14" s="231"/>
      <c r="M14" s="229"/>
      <c r="N14" s="229"/>
      <c r="O14" s="229"/>
      <c r="P14" s="230"/>
      <c r="Q14" s="230"/>
      <c r="R14" s="230"/>
      <c r="S14" s="233"/>
      <c r="U14" s="236">
        <v>0</v>
      </c>
      <c r="V14" s="213"/>
      <c r="AH14" s="196"/>
    </row>
    <row r="15" spans="1:75">
      <c r="A15" s="182">
        <f t="shared" si="0"/>
        <v>2030</v>
      </c>
      <c r="B15" s="225"/>
      <c r="C15" s="225"/>
      <c r="D15" s="225"/>
      <c r="E15" s="226"/>
      <c r="F15" s="228"/>
      <c r="G15" s="229"/>
      <c r="H15" s="230"/>
      <c r="I15" s="230"/>
      <c r="J15" s="230"/>
      <c r="K15" s="230"/>
      <c r="L15" s="231"/>
      <c r="M15" s="229"/>
      <c r="N15" s="229"/>
      <c r="O15" s="229"/>
      <c r="P15" s="230"/>
      <c r="Q15" s="230"/>
      <c r="R15" s="230"/>
      <c r="S15" s="233"/>
      <c r="U15" s="236">
        <v>0</v>
      </c>
      <c r="V15" s="213"/>
      <c r="AH15" s="196"/>
    </row>
    <row r="16" spans="1:75">
      <c r="A16" s="182">
        <f t="shared" si="0"/>
        <v>2031</v>
      </c>
      <c r="B16" s="225"/>
      <c r="C16" s="225"/>
      <c r="D16" s="225"/>
      <c r="E16" s="226"/>
      <c r="F16" s="228"/>
      <c r="G16" s="229"/>
      <c r="H16" s="230"/>
      <c r="I16" s="230"/>
      <c r="J16" s="230"/>
      <c r="K16" s="230"/>
      <c r="L16" s="231"/>
      <c r="M16" s="229"/>
      <c r="N16" s="229"/>
      <c r="O16" s="229"/>
      <c r="P16" s="230"/>
      <c r="Q16" s="230"/>
      <c r="R16" s="230"/>
      <c r="S16" s="233"/>
      <c r="U16" s="236">
        <v>0</v>
      </c>
      <c r="V16" s="213"/>
      <c r="AH16" s="196"/>
    </row>
    <row r="17" spans="1:34">
      <c r="A17" s="182">
        <f t="shared" si="0"/>
        <v>2032</v>
      </c>
      <c r="B17" s="225"/>
      <c r="C17" s="225"/>
      <c r="D17" s="225"/>
      <c r="E17" s="226"/>
      <c r="F17" s="228"/>
      <c r="G17" s="229"/>
      <c r="H17" s="230"/>
      <c r="I17" s="230"/>
      <c r="J17" s="230"/>
      <c r="K17" s="230"/>
      <c r="L17" s="231"/>
      <c r="M17" s="229"/>
      <c r="N17" s="229"/>
      <c r="O17" s="229"/>
      <c r="P17" s="230"/>
      <c r="Q17" s="230"/>
      <c r="R17" s="230"/>
      <c r="S17" s="233"/>
      <c r="U17" s="236">
        <v>0</v>
      </c>
      <c r="V17" s="213"/>
      <c r="AH17" s="196"/>
    </row>
    <row r="18" spans="1:34">
      <c r="A18" s="182">
        <f t="shared" si="0"/>
        <v>2033</v>
      </c>
      <c r="B18" s="225"/>
      <c r="C18" s="225"/>
      <c r="D18" s="225"/>
      <c r="E18" s="226"/>
      <c r="F18" s="228"/>
      <c r="G18" s="229"/>
      <c r="H18" s="230"/>
      <c r="I18" s="230"/>
      <c r="J18" s="230"/>
      <c r="K18" s="230"/>
      <c r="L18" s="231"/>
      <c r="M18" s="229"/>
      <c r="N18" s="229"/>
      <c r="O18" s="229"/>
      <c r="P18" s="230"/>
      <c r="Q18" s="230"/>
      <c r="R18" s="230"/>
      <c r="S18" s="233"/>
      <c r="U18" s="236">
        <v>0</v>
      </c>
      <c r="V18" s="213"/>
      <c r="AH18" s="196"/>
    </row>
    <row r="19" spans="1:34">
      <c r="A19" s="182">
        <f t="shared" si="0"/>
        <v>2034</v>
      </c>
      <c r="B19" s="225"/>
      <c r="C19" s="225"/>
      <c r="D19" s="225"/>
      <c r="E19" s="226"/>
      <c r="F19" s="228"/>
      <c r="G19" s="229"/>
      <c r="H19" s="230"/>
      <c r="I19" s="230"/>
      <c r="J19" s="230"/>
      <c r="K19" s="230"/>
      <c r="L19" s="231"/>
      <c r="M19" s="229"/>
      <c r="N19" s="229"/>
      <c r="O19" s="229"/>
      <c r="P19" s="230"/>
      <c r="Q19" s="230"/>
      <c r="R19" s="230"/>
      <c r="S19" s="233"/>
      <c r="U19" s="236">
        <v>0</v>
      </c>
      <c r="V19" s="213"/>
      <c r="AH19" s="196"/>
    </row>
    <row r="20" spans="1:34">
      <c r="A20" s="182">
        <f t="shared" si="0"/>
        <v>2035</v>
      </c>
      <c r="B20" s="225"/>
      <c r="C20" s="225"/>
      <c r="D20" s="225"/>
      <c r="E20" s="226"/>
      <c r="F20" s="228"/>
      <c r="G20" s="229"/>
      <c r="H20" s="230"/>
      <c r="I20" s="230"/>
      <c r="J20" s="230"/>
      <c r="K20" s="230"/>
      <c r="L20" s="231"/>
      <c r="M20" s="229"/>
      <c r="N20" s="229"/>
      <c r="O20" s="229"/>
      <c r="P20" s="230"/>
      <c r="Q20" s="230"/>
      <c r="R20" s="230"/>
      <c r="S20" s="233"/>
      <c r="U20" s="236">
        <v>0</v>
      </c>
      <c r="V20" s="213"/>
      <c r="AH20" s="196"/>
    </row>
    <row r="21" spans="1:34">
      <c r="A21" s="182">
        <f t="shared" si="0"/>
        <v>2036</v>
      </c>
      <c r="B21" s="225"/>
      <c r="C21" s="225"/>
      <c r="D21" s="225"/>
      <c r="E21" s="226"/>
      <c r="F21" s="228"/>
      <c r="G21" s="229"/>
      <c r="H21" s="230"/>
      <c r="I21" s="230"/>
      <c r="J21" s="230"/>
      <c r="K21" s="230"/>
      <c r="L21" s="231"/>
      <c r="M21" s="229"/>
      <c r="N21" s="229"/>
      <c r="O21" s="229"/>
      <c r="P21" s="230"/>
      <c r="Q21" s="230"/>
      <c r="R21" s="230"/>
      <c r="S21" s="233"/>
      <c r="U21" s="236">
        <v>0</v>
      </c>
      <c r="V21" s="213"/>
      <c r="AH21" s="196"/>
    </row>
    <row r="22" spans="1:34">
      <c r="A22" s="182">
        <f t="shared" si="0"/>
        <v>2037</v>
      </c>
      <c r="B22" s="225"/>
      <c r="C22" s="225"/>
      <c r="D22" s="225"/>
      <c r="E22" s="226"/>
      <c r="F22" s="228"/>
      <c r="G22" s="229"/>
      <c r="H22" s="230"/>
      <c r="I22" s="230"/>
      <c r="J22" s="230"/>
      <c r="K22" s="230"/>
      <c r="L22" s="231"/>
      <c r="M22" s="229"/>
      <c r="N22" s="229"/>
      <c r="O22" s="229"/>
      <c r="P22" s="230"/>
      <c r="Q22" s="230"/>
      <c r="R22" s="230"/>
      <c r="S22" s="233"/>
      <c r="U22" s="236">
        <v>0</v>
      </c>
      <c r="V22" s="213"/>
      <c r="AH22" s="196"/>
    </row>
    <row r="23" spans="1:34">
      <c r="A23" s="182">
        <f t="shared" si="0"/>
        <v>2038</v>
      </c>
      <c r="B23" s="225"/>
      <c r="C23" s="225"/>
      <c r="D23" s="225"/>
      <c r="E23" s="226"/>
      <c r="F23" s="228"/>
      <c r="G23" s="229"/>
      <c r="H23" s="230"/>
      <c r="I23" s="230"/>
      <c r="J23" s="230"/>
      <c r="K23" s="230"/>
      <c r="L23" s="231"/>
      <c r="M23" s="229"/>
      <c r="N23" s="229"/>
      <c r="O23" s="229"/>
      <c r="P23" s="230"/>
      <c r="Q23" s="230"/>
      <c r="R23" s="230"/>
      <c r="S23" s="233"/>
      <c r="U23" s="236">
        <v>0</v>
      </c>
      <c r="V23" s="213"/>
      <c r="AH23" s="196"/>
    </row>
    <row r="24" spans="1:34">
      <c r="A24" s="182">
        <f t="shared" si="0"/>
        <v>2039</v>
      </c>
      <c r="B24" s="225"/>
      <c r="C24" s="225"/>
      <c r="D24" s="225"/>
      <c r="E24" s="226"/>
      <c r="F24" s="228"/>
      <c r="G24" s="229"/>
      <c r="H24" s="230"/>
      <c r="I24" s="230"/>
      <c r="J24" s="230"/>
      <c r="K24" s="230"/>
      <c r="L24" s="231"/>
      <c r="M24" s="229"/>
      <c r="N24" s="229"/>
      <c r="O24" s="229"/>
      <c r="P24" s="230"/>
      <c r="Q24" s="230"/>
      <c r="R24" s="230"/>
      <c r="S24" s="233"/>
      <c r="U24" s="236">
        <v>0</v>
      </c>
      <c r="V24" s="213"/>
      <c r="AH24" s="196"/>
    </row>
    <row r="25" spans="1:34">
      <c r="A25" s="182">
        <f t="shared" si="0"/>
        <v>2040</v>
      </c>
      <c r="B25" s="225"/>
      <c r="C25" s="225"/>
      <c r="D25" s="225"/>
      <c r="E25" s="226"/>
      <c r="F25" s="228"/>
      <c r="G25" s="229"/>
      <c r="H25" s="230"/>
      <c r="I25" s="230"/>
      <c r="J25" s="230"/>
      <c r="K25" s="230"/>
      <c r="L25" s="231"/>
      <c r="M25" s="229"/>
      <c r="N25" s="229"/>
      <c r="O25" s="229"/>
      <c r="P25" s="230"/>
      <c r="Q25" s="230"/>
      <c r="R25" s="230"/>
      <c r="S25" s="233"/>
      <c r="U25" s="236">
        <v>0</v>
      </c>
      <c r="V25" s="213"/>
      <c r="AH25" s="196"/>
    </row>
    <row r="26" spans="1:34">
      <c r="A26" s="182">
        <f t="shared" si="0"/>
        <v>2041</v>
      </c>
      <c r="B26" s="225"/>
      <c r="C26" s="225"/>
      <c r="D26" s="225"/>
      <c r="E26" s="226"/>
      <c r="F26" s="228"/>
      <c r="G26" s="229"/>
      <c r="H26" s="230"/>
      <c r="I26" s="230"/>
      <c r="J26" s="230"/>
      <c r="K26" s="230"/>
      <c r="L26" s="231"/>
      <c r="M26" s="229"/>
      <c r="N26" s="229"/>
      <c r="O26" s="229"/>
      <c r="P26" s="230"/>
      <c r="Q26" s="230"/>
      <c r="R26" s="230"/>
      <c r="S26" s="233"/>
      <c r="U26" s="236">
        <v>0</v>
      </c>
      <c r="V26" s="213"/>
      <c r="AH26" s="196"/>
    </row>
    <row r="27" spans="1:34">
      <c r="A27" s="182">
        <f t="shared" si="0"/>
        <v>2042</v>
      </c>
      <c r="B27" s="225"/>
      <c r="C27" s="225"/>
      <c r="D27" s="225"/>
      <c r="E27" s="226"/>
      <c r="F27" s="228"/>
      <c r="G27" s="229"/>
      <c r="H27" s="230"/>
      <c r="I27" s="230"/>
      <c r="J27" s="230"/>
      <c r="K27" s="230"/>
      <c r="L27" s="231"/>
      <c r="M27" s="229"/>
      <c r="N27" s="229"/>
      <c r="O27" s="229"/>
      <c r="P27" s="230"/>
      <c r="Q27" s="230"/>
      <c r="R27" s="230"/>
      <c r="S27" s="233"/>
      <c r="U27" s="236">
        <v>0</v>
      </c>
      <c r="V27" s="213"/>
      <c r="AH27" s="196"/>
    </row>
    <row r="28" spans="1:34">
      <c r="A28" s="182">
        <f t="shared" si="0"/>
        <v>2043</v>
      </c>
      <c r="B28" s="225"/>
      <c r="C28" s="225"/>
      <c r="D28" s="225"/>
      <c r="E28" s="226"/>
      <c r="F28" s="228"/>
      <c r="G28" s="229"/>
      <c r="H28" s="230"/>
      <c r="I28" s="230"/>
      <c r="J28" s="230"/>
      <c r="K28" s="230"/>
      <c r="L28" s="231"/>
      <c r="M28" s="229"/>
      <c r="N28" s="229"/>
      <c r="O28" s="229"/>
      <c r="P28" s="230"/>
      <c r="Q28" s="230"/>
      <c r="R28" s="230"/>
      <c r="S28" s="233"/>
      <c r="U28" s="236">
        <v>0</v>
      </c>
      <c r="V28" s="213"/>
      <c r="AH28" s="196"/>
    </row>
    <row r="29" spans="1:34">
      <c r="A29" s="182">
        <f t="shared" si="0"/>
        <v>2044</v>
      </c>
      <c r="B29" s="225"/>
      <c r="C29" s="225"/>
      <c r="D29" s="225"/>
      <c r="E29" s="226"/>
      <c r="F29" s="228"/>
      <c r="G29" s="229"/>
      <c r="H29" s="230"/>
      <c r="I29" s="230"/>
      <c r="J29" s="230"/>
      <c r="K29" s="230"/>
      <c r="L29" s="231"/>
      <c r="M29" s="229"/>
      <c r="N29" s="229"/>
      <c r="O29" s="229"/>
      <c r="P29" s="230"/>
      <c r="Q29" s="230"/>
      <c r="R29" s="230"/>
      <c r="S29" s="233"/>
      <c r="U29" s="236">
        <v>0</v>
      </c>
      <c r="V29" s="213"/>
      <c r="AH29" s="196"/>
    </row>
    <row r="30" spans="1:34">
      <c r="A30" s="182">
        <f t="shared" si="0"/>
        <v>2045</v>
      </c>
      <c r="B30" s="225"/>
      <c r="C30" s="225"/>
      <c r="D30" s="225"/>
      <c r="E30" s="226"/>
      <c r="F30" s="228"/>
      <c r="G30" s="229"/>
      <c r="H30" s="230"/>
      <c r="I30" s="230"/>
      <c r="J30" s="230"/>
      <c r="K30" s="230"/>
      <c r="L30" s="231"/>
      <c r="M30" s="229"/>
      <c r="N30" s="229"/>
      <c r="O30" s="229"/>
      <c r="P30" s="230"/>
      <c r="Q30" s="230"/>
      <c r="R30" s="230"/>
      <c r="S30" s="233"/>
      <c r="U30" s="236">
        <v>0</v>
      </c>
      <c r="V30" s="213"/>
      <c r="AH30" s="196"/>
    </row>
    <row r="31" spans="1:34">
      <c r="A31" s="182">
        <f t="shared" si="0"/>
        <v>2046</v>
      </c>
      <c r="B31" s="225"/>
      <c r="C31" s="225"/>
      <c r="D31" s="225"/>
      <c r="E31" s="226"/>
      <c r="F31" s="228"/>
      <c r="G31" s="229"/>
      <c r="H31" s="230"/>
      <c r="I31" s="230"/>
      <c r="J31" s="230"/>
      <c r="K31" s="230"/>
      <c r="L31" s="231"/>
      <c r="M31" s="229"/>
      <c r="N31" s="229"/>
      <c r="O31" s="229"/>
      <c r="P31" s="230"/>
      <c r="Q31" s="230"/>
      <c r="R31" s="230"/>
      <c r="S31" s="233"/>
      <c r="U31" s="236">
        <v>0</v>
      </c>
      <c r="V31" s="213"/>
      <c r="AH31" s="196"/>
    </row>
    <row r="32" spans="1:34">
      <c r="A32" s="182">
        <f t="shared" si="0"/>
        <v>2047</v>
      </c>
      <c r="B32" s="227"/>
      <c r="C32" s="227"/>
      <c r="D32" s="225"/>
      <c r="E32" s="226"/>
      <c r="F32" s="228"/>
      <c r="G32" s="229"/>
      <c r="H32" s="230"/>
      <c r="I32" s="230"/>
      <c r="J32" s="230"/>
      <c r="K32" s="230"/>
      <c r="L32" s="231"/>
      <c r="M32" s="229"/>
      <c r="N32" s="229"/>
      <c r="O32" s="229"/>
      <c r="P32" s="230"/>
      <c r="Q32" s="230"/>
      <c r="R32" s="230"/>
      <c r="S32" s="233"/>
      <c r="U32" s="236">
        <v>0</v>
      </c>
      <c r="V32" s="213"/>
      <c r="AF32" s="74"/>
      <c r="AH32" s="196"/>
    </row>
    <row r="33" spans="1:35">
      <c r="A33" s="182">
        <f t="shared" si="0"/>
        <v>2048</v>
      </c>
      <c r="B33" s="227"/>
      <c r="C33" s="227"/>
      <c r="D33" s="225"/>
      <c r="E33" s="226"/>
      <c r="F33" s="228"/>
      <c r="G33" s="229"/>
      <c r="H33" s="230"/>
      <c r="I33" s="230"/>
      <c r="J33" s="230"/>
      <c r="K33" s="230"/>
      <c r="L33" s="231"/>
      <c r="M33" s="229"/>
      <c r="N33" s="229"/>
      <c r="O33" s="229"/>
      <c r="P33" s="230"/>
      <c r="Q33" s="230"/>
      <c r="R33" s="230"/>
      <c r="S33" s="233"/>
      <c r="U33" s="236">
        <v>0</v>
      </c>
      <c r="V33" s="213"/>
      <c r="AF33" s="74"/>
      <c r="AH33" s="196"/>
    </row>
    <row r="34" spans="1:35">
      <c r="A34" s="182">
        <f t="shared" si="0"/>
        <v>2049</v>
      </c>
      <c r="B34" s="227"/>
      <c r="C34" s="227"/>
      <c r="D34" s="225"/>
      <c r="E34" s="226"/>
      <c r="F34" s="228"/>
      <c r="G34" s="229"/>
      <c r="H34" s="230"/>
      <c r="I34" s="230"/>
      <c r="J34" s="230"/>
      <c r="K34" s="230"/>
      <c r="L34" s="231"/>
      <c r="M34" s="229"/>
      <c r="N34" s="229"/>
      <c r="O34" s="229"/>
      <c r="P34" s="230"/>
      <c r="Q34" s="230"/>
      <c r="R34" s="230"/>
      <c r="S34" s="233"/>
      <c r="U34" s="236">
        <v>0</v>
      </c>
      <c r="AF34" s="74"/>
      <c r="AH34" s="196"/>
    </row>
    <row r="35" spans="1:35" s="201" customFormat="1">
      <c r="B35" s="197"/>
      <c r="C35" s="197"/>
      <c r="D35" s="197"/>
      <c r="E35" s="210"/>
      <c r="F35" s="205"/>
      <c r="H35" s="200"/>
      <c r="I35" s="200"/>
      <c r="J35" s="200"/>
      <c r="K35" s="200"/>
      <c r="L35" s="200"/>
      <c r="P35" s="197"/>
      <c r="Q35" s="202"/>
      <c r="R35" s="197"/>
      <c r="S35" s="211"/>
      <c r="U35" s="207"/>
      <c r="AF35" s="202"/>
      <c r="AH35" s="212"/>
    </row>
    <row r="36" spans="1:35" s="201" customFormat="1">
      <c r="B36" s="197"/>
      <c r="C36" s="197"/>
      <c r="D36" s="197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</row>
    <row r="37" spans="1:35">
      <c r="G37" s="205"/>
      <c r="H37" s="206"/>
      <c r="I37" s="200"/>
      <c r="J37" s="200"/>
      <c r="K37" s="200"/>
      <c r="L37" s="200"/>
      <c r="M37" s="201"/>
      <c r="N37" s="201"/>
      <c r="O37" s="201"/>
      <c r="P37" s="202"/>
      <c r="Q37" s="202"/>
      <c r="R37" s="202"/>
      <c r="S37" s="198"/>
      <c r="T37" s="198"/>
      <c r="U37" s="207"/>
      <c r="V37" s="201"/>
      <c r="AF37" s="74"/>
      <c r="AH37" s="196"/>
    </row>
    <row r="38" spans="1:35">
      <c r="B38" s="147"/>
      <c r="C38" s="147"/>
      <c r="D38" s="147"/>
      <c r="E38" s="147"/>
      <c r="G38" s="205"/>
      <c r="H38" s="206"/>
      <c r="I38" s="200"/>
      <c r="J38" s="200"/>
      <c r="K38" s="200"/>
      <c r="L38" s="200"/>
      <c r="M38" s="201"/>
      <c r="N38" s="201"/>
      <c r="O38" s="201"/>
      <c r="P38" s="202"/>
      <c r="Q38" s="202"/>
      <c r="R38" s="202"/>
      <c r="S38" s="198"/>
      <c r="T38" s="198"/>
      <c r="U38" s="205"/>
      <c r="V38" s="201"/>
      <c r="AF38" s="74"/>
      <c r="AH38" s="196"/>
    </row>
    <row r="39" spans="1:35">
      <c r="G39" s="205"/>
      <c r="H39" s="206"/>
      <c r="I39" s="200"/>
      <c r="J39" s="200"/>
      <c r="K39" s="200"/>
      <c r="L39" s="200"/>
      <c r="M39" s="201"/>
      <c r="N39" s="201"/>
      <c r="O39" s="201"/>
      <c r="P39" s="202"/>
      <c r="Q39" s="202"/>
      <c r="R39" s="202"/>
      <c r="S39" s="198"/>
      <c r="T39" s="198"/>
      <c r="U39" s="205"/>
      <c r="V39" s="201"/>
      <c r="AF39" s="74"/>
      <c r="AH39" s="196"/>
    </row>
    <row r="40" spans="1:35">
      <c r="G40" s="205"/>
      <c r="H40" s="208"/>
      <c r="I40" s="208"/>
      <c r="J40" s="208"/>
      <c r="K40" s="208"/>
      <c r="L40" s="201"/>
      <c r="M40" s="200"/>
      <c r="N40" s="201"/>
      <c r="O40" s="201"/>
      <c r="P40" s="202"/>
      <c r="Q40" s="202"/>
      <c r="R40" s="202"/>
      <c r="S40" s="198"/>
      <c r="T40" s="198"/>
      <c r="U40" s="205"/>
      <c r="V40" s="201"/>
      <c r="AF40" s="74"/>
      <c r="AH40" s="196"/>
    </row>
    <row r="41" spans="1:35">
      <c r="G41" s="205"/>
      <c r="H41" s="208"/>
      <c r="I41" s="208"/>
      <c r="J41" s="208"/>
      <c r="K41" s="208"/>
      <c r="L41" s="209"/>
      <c r="M41" s="201"/>
      <c r="N41" s="201"/>
      <c r="O41" s="201"/>
      <c r="P41" s="202"/>
      <c r="Q41" s="202"/>
      <c r="R41" s="202"/>
      <c r="S41" s="198"/>
      <c r="T41" s="198"/>
      <c r="U41" s="205"/>
      <c r="V41" s="201"/>
      <c r="AF41" s="74"/>
      <c r="AH41" s="196"/>
    </row>
    <row r="42" spans="1:35">
      <c r="A42" s="201"/>
      <c r="B42" s="202"/>
      <c r="C42" s="202"/>
      <c r="D42" s="202"/>
      <c r="E42" s="203"/>
      <c r="H42" s="199"/>
      <c r="I42" s="199"/>
      <c r="J42" s="199"/>
      <c r="K42" s="199"/>
      <c r="L42" s="30"/>
      <c r="P42" s="74"/>
      <c r="Q42" s="74"/>
      <c r="R42" s="74"/>
      <c r="S42" s="198"/>
      <c r="T42" s="198"/>
      <c r="U42" s="183"/>
      <c r="AF42" s="74"/>
      <c r="AH42" s="196"/>
    </row>
    <row r="43" spans="1:35">
      <c r="B43" s="74"/>
      <c r="C43" s="74"/>
      <c r="D43" s="74"/>
      <c r="H43" s="199"/>
      <c r="I43" s="199"/>
      <c r="J43" s="199"/>
      <c r="K43" s="199"/>
      <c r="L43" s="190"/>
      <c r="P43" s="74"/>
      <c r="Q43" s="74"/>
      <c r="R43" s="74"/>
      <c r="S43" s="198"/>
      <c r="T43" s="198"/>
      <c r="U43" s="183"/>
      <c r="AF43" s="74"/>
      <c r="AH43" s="196"/>
    </row>
    <row r="44" spans="1:35">
      <c r="H44" s="199"/>
      <c r="I44" s="199"/>
      <c r="J44" s="199"/>
      <c r="K44" s="199"/>
      <c r="M44" s="200"/>
      <c r="P44" s="74"/>
      <c r="Q44" s="74"/>
      <c r="R44" s="74"/>
      <c r="S44" s="198"/>
      <c r="T44" s="198"/>
      <c r="U44" s="183"/>
      <c r="AF44" s="74"/>
      <c r="AH44" s="196"/>
    </row>
    <row r="45" spans="1:35">
      <c r="H45" s="199"/>
      <c r="I45" s="199"/>
      <c r="J45" s="199"/>
      <c r="K45" s="199"/>
      <c r="M45" s="200"/>
      <c r="P45" s="74"/>
      <c r="Q45" s="74"/>
      <c r="R45" s="74"/>
      <c r="S45" s="198"/>
      <c r="T45" s="198"/>
      <c r="U45" s="183"/>
      <c r="AF45" s="74"/>
      <c r="AH45" s="196"/>
    </row>
    <row r="46" spans="1:35">
      <c r="H46" s="199"/>
      <c r="I46" s="199"/>
      <c r="J46" s="199"/>
      <c r="K46" s="199"/>
      <c r="M46" s="200"/>
      <c r="P46" s="74"/>
      <c r="Q46" s="74"/>
      <c r="R46" s="74"/>
      <c r="S46" s="198"/>
      <c r="T46" s="198"/>
      <c r="U46" s="183"/>
      <c r="AF46" s="74"/>
      <c r="AH46" s="196"/>
    </row>
    <row r="47" spans="1:35">
      <c r="I47" s="199"/>
      <c r="J47" s="199"/>
      <c r="K47" s="199"/>
      <c r="P47" s="74"/>
      <c r="Q47" s="74"/>
      <c r="R47" s="74"/>
      <c r="S47" s="198"/>
      <c r="T47" s="198"/>
      <c r="U47" s="183"/>
    </row>
    <row r="48" spans="1:35">
      <c r="I48" s="199"/>
      <c r="J48" s="199"/>
      <c r="K48" s="199"/>
      <c r="P48" s="74"/>
      <c r="Q48" s="74"/>
      <c r="R48" s="74"/>
      <c r="S48" s="198"/>
      <c r="T48" s="198"/>
      <c r="U48" s="183"/>
    </row>
    <row r="49" spans="3:21">
      <c r="I49" s="199"/>
      <c r="J49" s="199"/>
      <c r="K49" s="199"/>
      <c r="P49" s="74"/>
      <c r="Q49" s="74"/>
      <c r="R49" s="74"/>
      <c r="S49" s="198"/>
      <c r="T49" s="198"/>
      <c r="U49" s="183"/>
    </row>
    <row r="50" spans="3:21">
      <c r="P50" s="74"/>
      <c r="Q50" s="74"/>
      <c r="R50" s="74"/>
      <c r="S50" s="198"/>
      <c r="T50" s="198"/>
    </row>
    <row r="51" spans="3:21">
      <c r="P51" s="74"/>
      <c r="Q51" s="74"/>
      <c r="R51" s="74"/>
      <c r="S51" s="198"/>
      <c r="T51" s="198"/>
    </row>
    <row r="52" spans="3:21">
      <c r="P52" s="74"/>
      <c r="Q52" s="74"/>
      <c r="R52" s="74"/>
      <c r="S52" s="198"/>
      <c r="T52" s="198"/>
    </row>
    <row r="53" spans="3:21">
      <c r="C53" s="172"/>
      <c r="D53" s="172"/>
      <c r="P53" s="74"/>
      <c r="Q53" s="74"/>
      <c r="R53" s="74"/>
      <c r="S53" s="198"/>
      <c r="T53" s="198"/>
    </row>
    <row r="54" spans="3:21">
      <c r="C54" s="173"/>
      <c r="D54" s="173"/>
      <c r="P54" s="74"/>
      <c r="Q54" s="74"/>
      <c r="R54" s="74"/>
      <c r="S54" s="198"/>
      <c r="T54" s="198"/>
    </row>
    <row r="55" spans="3:21">
      <c r="C55" s="173"/>
      <c r="D55" s="173"/>
      <c r="P55" s="74"/>
      <c r="Q55" s="74"/>
      <c r="R55" s="74"/>
      <c r="S55" s="198"/>
      <c r="T55" s="198"/>
    </row>
    <row r="56" spans="3:21">
      <c r="C56" s="173"/>
      <c r="D56" s="173"/>
      <c r="P56" s="74"/>
      <c r="Q56" s="74"/>
      <c r="R56" s="74"/>
      <c r="S56" s="198"/>
      <c r="T56" s="198"/>
    </row>
    <row r="57" spans="3:21">
      <c r="C57" s="173"/>
      <c r="D57" s="173"/>
      <c r="P57" s="74"/>
      <c r="Q57" s="74"/>
      <c r="R57" s="74"/>
      <c r="S57" s="198"/>
      <c r="T57" s="198"/>
    </row>
    <row r="58" spans="3:21">
      <c r="C58" s="173"/>
      <c r="D58" s="173"/>
      <c r="P58" s="74"/>
      <c r="Q58" s="74"/>
      <c r="R58" s="74"/>
      <c r="S58" s="198"/>
      <c r="T58" s="198"/>
    </row>
    <row r="59" spans="3:21">
      <c r="C59" s="173"/>
      <c r="D59" s="173"/>
      <c r="P59" s="74"/>
      <c r="Q59" s="74"/>
      <c r="R59" s="74"/>
    </row>
    <row r="60" spans="3:21">
      <c r="C60" s="173"/>
      <c r="D60" s="173"/>
    </row>
    <row r="61" spans="3:21">
      <c r="C61" s="173"/>
      <c r="D61" s="173"/>
    </row>
    <row r="62" spans="3:21">
      <c r="C62" s="173"/>
      <c r="D62" s="173"/>
    </row>
    <row r="63" spans="3:21">
      <c r="C63" s="173"/>
      <c r="D63" s="173"/>
    </row>
    <row r="64" spans="3:21">
      <c r="C64" s="173"/>
      <c r="D64" s="173"/>
    </row>
    <row r="65" spans="3:4">
      <c r="C65" s="173"/>
      <c r="D65" s="173"/>
    </row>
    <row r="66" spans="3:4">
      <c r="C66" s="173"/>
      <c r="D66" s="173"/>
    </row>
    <row r="67" spans="3:4">
      <c r="C67" s="173"/>
      <c r="D67" s="173"/>
    </row>
    <row r="68" spans="3:4">
      <c r="C68" s="173"/>
      <c r="D68" s="173"/>
    </row>
    <row r="69" spans="3:4">
      <c r="C69" s="173"/>
      <c r="D69" s="173"/>
    </row>
    <row r="70" spans="3:4">
      <c r="C70" s="173"/>
      <c r="D70" s="173"/>
    </row>
    <row r="71" spans="3:4">
      <c r="C71" s="173"/>
      <c r="D71" s="173"/>
    </row>
    <row r="72" spans="3:4">
      <c r="C72" s="173"/>
      <c r="D72" s="173"/>
    </row>
    <row r="73" spans="3:4">
      <c r="C73" s="173"/>
      <c r="D73" s="173"/>
    </row>
    <row r="74" spans="3:4">
      <c r="C74" s="173"/>
      <c r="D74" s="173"/>
    </row>
    <row r="75" spans="3:4">
      <c r="C75" s="173"/>
      <c r="D75" s="173"/>
    </row>
    <row r="76" spans="3:4">
      <c r="C76" s="173"/>
      <c r="D76" s="173"/>
    </row>
    <row r="77" spans="3:4">
      <c r="C77" s="173"/>
      <c r="D77" s="173"/>
    </row>
    <row r="78" spans="3:4">
      <c r="C78" s="173"/>
      <c r="D78" s="173"/>
    </row>
    <row r="79" spans="3:4">
      <c r="C79" s="173"/>
      <c r="D79" s="173"/>
    </row>
    <row r="80" spans="3:4">
      <c r="C80" s="173"/>
      <c r="D80" s="173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A36" sqref="A36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18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18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18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18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18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18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18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18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18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18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10.87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49" t="s">
        <v>127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</row>
    <row r="2" spans="2:43">
      <c r="B2" s="249" t="s">
        <v>123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</row>
    <row r="3" spans="2:43">
      <c r="B3" s="250" t="s">
        <v>210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43">
      <c r="B4" s="249" t="s">
        <v>19</v>
      </c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43" s="38" customFormat="1" ht="15.75" customHeight="1">
      <c r="B5" s="7"/>
      <c r="C5" s="252" t="s">
        <v>105</v>
      </c>
      <c r="D5" s="253"/>
      <c r="E5" s="253"/>
      <c r="F5" s="253"/>
      <c r="G5" s="253"/>
      <c r="H5" s="253"/>
      <c r="I5" s="253"/>
      <c r="J5" s="253"/>
      <c r="K5" s="254"/>
      <c r="L5" s="87"/>
      <c r="N5" s="255" t="s">
        <v>66</v>
      </c>
      <c r="O5" s="256"/>
      <c r="P5" s="256"/>
      <c r="Q5" s="256"/>
      <c r="R5" s="256"/>
      <c r="S5" s="256"/>
      <c r="T5" s="256"/>
      <c r="U5" s="256"/>
      <c r="V5" s="256"/>
      <c r="W5" s="256"/>
      <c r="X5" s="257" t="s">
        <v>44</v>
      </c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9"/>
      <c r="AJ5" s="188" t="s">
        <v>99</v>
      </c>
      <c r="AK5" s="246" t="s">
        <v>65</v>
      </c>
      <c r="AL5" s="247"/>
      <c r="AM5" s="247"/>
      <c r="AN5" s="248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7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19" t="s">
        <v>209</v>
      </c>
      <c r="M7" s="90"/>
      <c r="N7" s="263" t="s">
        <v>110</v>
      </c>
      <c r="O7" s="262"/>
      <c r="P7" s="263" t="s">
        <v>118</v>
      </c>
      <c r="Q7" s="262"/>
      <c r="R7" s="260" t="s">
        <v>29</v>
      </c>
      <c r="S7" s="262"/>
      <c r="T7" s="260" t="s">
        <v>30</v>
      </c>
      <c r="U7" s="262"/>
      <c r="V7" s="260" t="s">
        <v>46</v>
      </c>
      <c r="W7" s="261"/>
      <c r="X7" s="187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0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188535.7011421136</v>
      </c>
      <c r="D9" s="130">
        <f>'LT New Units Info'!BQ32+'ST Existing Units Info'!L32+'ST Existing Units Info'!L92</f>
        <v>151189.96486783089</v>
      </c>
      <c r="E9" s="130">
        <f>'LT New Units Info'!BQ92+'ST Existing Units Info'!L122</f>
        <v>12057.564898488188</v>
      </c>
      <c r="F9" s="130">
        <v>53708.784019742561</v>
      </c>
      <c r="G9" s="136">
        <f>'LT New Units Info'!BQ62+'LT New Units Info'!BQ122+'ST Existing Units Info'!L62+'Existing System FOM OGC'!U5</f>
        <v>29100.478374142182</v>
      </c>
      <c r="H9" s="130">
        <f>'LT New Units Info'!BQ212+'LT Battery'!F24</f>
        <v>0</v>
      </c>
      <c r="I9" s="130">
        <f>'ST Physical Contracts'!K2-'ST Physical Contracts'!L2</f>
        <v>-3478.9174269877099</v>
      </c>
      <c r="J9" s="130">
        <f>'LT New Units Info'!BQ152+'ST Existing Units Info'!L152-'LT Battery'!L2</f>
        <v>193955.33136257087</v>
      </c>
      <c r="K9" s="137">
        <f>SUM(C9:I9)-J9</f>
        <v>237158.24451275886</v>
      </c>
      <c r="L9" s="221">
        <f>+K9/(1.0713)^(B9-2019)</f>
        <v>221374.25978974972</v>
      </c>
      <c r="M9" s="170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1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3">
        <f>U9</f>
        <v>0</v>
      </c>
      <c r="U9" s="164">
        <f>'LT New Units Info'!AE182+'LT New Units Info'!AF182</f>
        <v>0</v>
      </c>
      <c r="V9" s="163">
        <f>W9</f>
        <v>0</v>
      </c>
      <c r="W9" s="164">
        <f>'LT New Units Info'!U182+'LT New Units Info'!V182</f>
        <v>0</v>
      </c>
      <c r="X9" s="61">
        <f>SUM('LT New Units Info'!H2:P2,'ST Existing Units Info'!L2)</f>
        <v>6158.6418742264714</v>
      </c>
      <c r="Y9" s="165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6270.4888742264711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210.56987422647126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6221686.9395573586</v>
      </c>
      <c r="AK9" s="42">
        <f t="shared" ref="AK9:AK28" si="1">C9/AB9</f>
        <v>31.111917690997785</v>
      </c>
      <c r="AL9" s="111">
        <f t="shared" ref="AL9:AL28" si="2">J9/(AA9+AC9)</f>
        <v>30.931452914266952</v>
      </c>
      <c r="AM9" s="112">
        <f t="shared" ref="AM9:AM28" si="3">K9/(AB9)</f>
        <v>39.135546945884734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194003.67085422558</v>
      </c>
      <c r="D10" s="130">
        <f>'LT New Units Info'!BQ33+'ST Existing Units Info'!L33+'ST Existing Units Info'!L93</f>
        <v>157405.24122724796</v>
      </c>
      <c r="E10" s="130">
        <f>'LT New Units Info'!BQ93+'ST Existing Units Info'!L123</f>
        <v>15496.436378830576</v>
      </c>
      <c r="F10" s="130">
        <v>72591.989634965124</v>
      </c>
      <c r="G10" s="136">
        <f>'LT New Units Info'!BQ63+'LT New Units Info'!BQ123+'ST Existing Units Info'!L63+'Existing System FOM OGC'!U6</f>
        <v>29516.03677596691</v>
      </c>
      <c r="H10" s="130">
        <f>'LT New Units Info'!BQ213+'LT Battery'!F25</f>
        <v>0</v>
      </c>
      <c r="I10" s="130">
        <f>'ST Physical Contracts'!K3-'ST Physical Contracts'!L3</f>
        <v>-3577.48902021085</v>
      </c>
      <c r="J10" s="130">
        <f>'LT New Units Info'!BQ153+'ST Existing Units Info'!L153-'LT Battery'!L3</f>
        <v>202845.62557673643</v>
      </c>
      <c r="K10" s="137">
        <f t="shared" ref="K10:K28" si="4">SUM(C10:I10)-J10</f>
        <v>262590.26027428883</v>
      </c>
      <c r="L10" s="221">
        <f>+K10/(1.0713)^(B10-2019)+L9</f>
        <v>450174.46193803404</v>
      </c>
      <c r="M10" s="170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1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3">
        <f>U10-U9</f>
        <v>0</v>
      </c>
      <c r="U10" s="164">
        <f>'LT New Units Info'!AE183+'LT New Units Info'!AF183</f>
        <v>0</v>
      </c>
      <c r="V10" s="163">
        <f>W10-W9</f>
        <v>0</v>
      </c>
      <c r="W10" s="164">
        <f>'LT New Units Info'!U183+'LT New Units Info'!V183</f>
        <v>0</v>
      </c>
      <c r="X10" s="61">
        <f>SUM('LT New Units Info'!H3:P3,'ST Existing Units Info'!L3)</f>
        <v>6286.6894501097031</v>
      </c>
      <c r="Y10" s="165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6398.0694501097032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360.90545010970345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6362698.0871425606</v>
      </c>
      <c r="AK10" s="42">
        <f t="shared" si="1"/>
        <v>32.134901562095315</v>
      </c>
      <c r="AL10" s="111">
        <f t="shared" si="2"/>
        <v>31.704192515956258</v>
      </c>
      <c r="AM10" s="112">
        <f t="shared" si="3"/>
        <v>43.495631437921652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207007.69089065821</v>
      </c>
      <c r="D11" s="130">
        <f>'LT New Units Info'!BQ34+'ST Existing Units Info'!L34+'ST Existing Units Info'!L94</f>
        <v>162578.56913608141</v>
      </c>
      <c r="E11" s="130">
        <f>'LT New Units Info'!BQ94+'ST Existing Units Info'!L124</f>
        <v>15568.926701898128</v>
      </c>
      <c r="F11" s="130">
        <v>75934.982609057159</v>
      </c>
      <c r="G11" s="136">
        <f>'LT New Units Info'!BQ64+'LT New Units Info'!BQ124+'ST Existing Units Info'!L64+'Existing System FOM OGC'!U7</f>
        <v>34495.985643698499</v>
      </c>
      <c r="H11" s="130">
        <f>'LT New Units Info'!BQ214+'LT Battery'!F26</f>
        <v>6833.2616497041454</v>
      </c>
      <c r="I11" s="130">
        <f>'ST Physical Contracts'!K4-'ST Physical Contracts'!L4</f>
        <v>-5308.3054747496099</v>
      </c>
      <c r="J11" s="130">
        <f>'LT New Units Info'!BQ154+'ST Existing Units Info'!L154-'LT Battery'!L4</f>
        <v>215244.34004086291</v>
      </c>
      <c r="K11" s="137">
        <f t="shared" si="4"/>
        <v>281866.771115485</v>
      </c>
      <c r="L11" s="221">
        <f t="shared" ref="L11:L38" si="10">+K11/(1.0713)^(B11-2019)+L10</f>
        <v>679425.10669384513</v>
      </c>
      <c r="M11" s="170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9.1363404700000004</v>
      </c>
      <c r="Q11" s="181">
        <f>SUM('LT New Units Info'!S184:T184,'LT New Units Info'!W184:AD184,'LT New Units Info'!AG184:BO184)</f>
        <v>9.1363404700000004</v>
      </c>
      <c r="R11" s="48">
        <f t="shared" ref="R11:R28" si="14">S11-S10</f>
        <v>0</v>
      </c>
      <c r="S11" s="47">
        <f>'LT New Units Info'!R184</f>
        <v>0</v>
      </c>
      <c r="T11" s="163">
        <f t="shared" ref="T11:T28" si="15">U11-U10</f>
        <v>0</v>
      </c>
      <c r="U11" s="164">
        <f>'LT New Units Info'!AE184+'LT New Units Info'!AF184</f>
        <v>0</v>
      </c>
      <c r="V11" s="163">
        <f t="shared" ref="V11:V28" si="16">W11-W10</f>
        <v>0</v>
      </c>
      <c r="W11" s="164">
        <f>'LT New Units Info'!U184+'LT New Units Info'!V184</f>
        <v>0</v>
      </c>
      <c r="X11" s="61">
        <f>SUM('LT New Units Info'!H4:P4,'ST Existing Units Info'!L4)</f>
        <v>6261.8263047789678</v>
      </c>
      <c r="Y11" s="165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6418.0205688156775</v>
      </c>
      <c r="AB11" s="67">
        <f>'ST NFL Load &amp; Load Cost'!J4</f>
        <v>6155.08</v>
      </c>
      <c r="AC11" s="67">
        <f>SUM('LT New Units Info'!R4,'LT New Units Info'!W4:AD4,'LT New Units Info'!AG4:BO4)</f>
        <v>51.000005675520008</v>
      </c>
      <c r="AD11" s="66">
        <f t="shared" si="6"/>
        <v>6104.0799943244801</v>
      </c>
      <c r="AE11" s="132">
        <f t="shared" si="7"/>
        <v>313.94057449119737</v>
      </c>
      <c r="AF11" s="49">
        <f t="shared" si="8"/>
        <v>1094.3563404700001</v>
      </c>
      <c r="AG11" s="50">
        <f>'LT Region Planning Peak Load'!G4*1.0887</f>
        <v>1076.4160585463999</v>
      </c>
      <c r="AH11" s="62">
        <f t="shared" si="0"/>
        <v>17.940281923600196</v>
      </c>
      <c r="AI11" s="99">
        <f>(AF11-'LT Region Planning Peak Load'!G4)/'LT Region Planning Peak Load'!G4*100</f>
        <v>10.684501444413513</v>
      </c>
      <c r="AJ11" s="128">
        <f>'ST LT CO2 Emissions'!B4+'ST LT CO2 Emissions'!B36</f>
        <v>6353443.6396923605</v>
      </c>
      <c r="AK11" s="42">
        <f t="shared" si="1"/>
        <v>33.632006552418197</v>
      </c>
      <c r="AL11" s="111">
        <f t="shared" si="2"/>
        <v>33.273095604243359</v>
      </c>
      <c r="AM11" s="112">
        <f t="shared" si="3"/>
        <v>45.794168575466934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218515.84281466712</v>
      </c>
      <c r="D12" s="130">
        <f>'LT New Units Info'!BQ35+'ST Existing Units Info'!L35+'ST Existing Units Info'!L95</f>
        <v>121099.27307525647</v>
      </c>
      <c r="E12" s="130">
        <f>'LT New Units Info'!BQ95+'ST Existing Units Info'!L125</f>
        <v>7822.6495032328694</v>
      </c>
      <c r="F12" s="130">
        <v>69537.021213086104</v>
      </c>
      <c r="G12" s="136">
        <f>'LT New Units Info'!BQ65+'LT New Units Info'!BQ125+'ST Existing Units Info'!L65+'Existing System FOM OGC'!U8</f>
        <v>25854.015821952034</v>
      </c>
      <c r="H12" s="130">
        <f>'LT New Units Info'!BQ215+'LT Battery'!F27</f>
        <v>19447.408108327116</v>
      </c>
      <c r="I12" s="130">
        <f>'ST Physical Contracts'!K5-'ST Physical Contracts'!L5</f>
        <v>-5553.30057101489</v>
      </c>
      <c r="J12" s="130">
        <f>'LT New Units Info'!BQ155+'ST Existing Units Info'!L155-'LT Battery'!L5</f>
        <v>189467.85304139031</v>
      </c>
      <c r="K12" s="137">
        <f t="shared" si="4"/>
        <v>267255.05692411651</v>
      </c>
      <c r="L12" s="221">
        <f t="shared" si="10"/>
        <v>882324.85668513679</v>
      </c>
      <c r="M12" s="170">
        <f t="shared" si="11"/>
        <v>2023</v>
      </c>
      <c r="N12" s="133">
        <f t="shared" si="12"/>
        <v>-50</v>
      </c>
      <c r="O12" s="70">
        <f>SUM('LT New Units Info'!G185:Q185)</f>
        <v>1035.22</v>
      </c>
      <c r="P12" s="134">
        <f t="shared" si="13"/>
        <v>6.7735847099999997</v>
      </c>
      <c r="Q12" s="181">
        <f>SUM('LT New Units Info'!S185:T185,'LT New Units Info'!W185:AD185,'LT New Units Info'!AG185:BO185)</f>
        <v>15.90992518</v>
      </c>
      <c r="R12" s="48">
        <f t="shared" si="14"/>
        <v>1.022</v>
      </c>
      <c r="S12" s="47">
        <f>'LT New Units Info'!R185</f>
        <v>1.022</v>
      </c>
      <c r="T12" s="163">
        <f t="shared" si="15"/>
        <v>24.6</v>
      </c>
      <c r="U12" s="164">
        <f>'LT New Units Info'!AE185+'LT New Units Info'!AF185</f>
        <v>24.6</v>
      </c>
      <c r="V12" s="163">
        <f t="shared" si="16"/>
        <v>0</v>
      </c>
      <c r="W12" s="164">
        <f>'LT New Units Info'!U185+'LT New Units Info'!V185</f>
        <v>0</v>
      </c>
      <c r="X12" s="61">
        <f>SUM('LT New Units Info'!H5:P5,'ST Existing Units Info'!L5)</f>
        <v>4676.2379166500004</v>
      </c>
      <c r="Y12" s="165">
        <f>'ST Physical Contracts'!J5</f>
        <v>155.69033771775</v>
      </c>
      <c r="Z12" s="67">
        <f>'LT New Units Info'!AE5+'LT New Units Info'!AF5+'LT New Units Info'!U5+'LT New Units Info'!V5</f>
        <v>630.72000018179006</v>
      </c>
      <c r="AA12" s="66">
        <f t="shared" si="5"/>
        <v>5462.6482545495401</v>
      </c>
      <c r="AB12" s="67">
        <f>'ST NFL Load &amp; Load Cost'!J5</f>
        <v>6193.8770000000004</v>
      </c>
      <c r="AC12" s="67">
        <f>SUM('LT New Units Info'!R5,'LT New Units Info'!W5:AD5,'LT New Units Info'!AG5:BO5)</f>
        <v>94.757608521400016</v>
      </c>
      <c r="AD12" s="66">
        <f t="shared" si="6"/>
        <v>6099.1193914785999</v>
      </c>
      <c r="AE12" s="132">
        <f t="shared" si="7"/>
        <v>-636.47113692905987</v>
      </c>
      <c r="AF12" s="49">
        <f t="shared" si="8"/>
        <v>1076.7519251799999</v>
      </c>
      <c r="AG12" s="50">
        <f>'LT Region Planning Peak Load'!G5*1.0887</f>
        <v>1076.6534256299999</v>
      </c>
      <c r="AH12" s="62">
        <f t="shared" si="0"/>
        <v>9.8499550000042291E-2</v>
      </c>
      <c r="AI12" s="99">
        <f>(AF12-'LT Region Planning Peak Load'!G5)/'LT Region Planning Peak Load'!G5*100</f>
        <v>8.8799601652242188</v>
      </c>
      <c r="AJ12" s="128">
        <f>'ST LT CO2 Emissions'!B5+'ST LT CO2 Emissions'!B37</f>
        <v>4700582.5064755026</v>
      </c>
      <c r="AK12" s="42">
        <f t="shared" si="1"/>
        <v>35.279331961979082</v>
      </c>
      <c r="AL12" s="111">
        <f t="shared" si="2"/>
        <v>34.092858738356242</v>
      </c>
      <c r="AM12" s="112">
        <f t="shared" si="3"/>
        <v>43.14826673569987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228924.69382735068</v>
      </c>
      <c r="D13" s="130">
        <f>'LT New Units Info'!BQ36+'ST Existing Units Info'!L36+'ST Existing Units Info'!L96</f>
        <v>119833.79838831982</v>
      </c>
      <c r="E13" s="130">
        <f>'LT New Units Info'!BQ96+'ST Existing Units Info'!L126</f>
        <v>7582.0530181498452</v>
      </c>
      <c r="F13" s="130">
        <v>61229.540922719723</v>
      </c>
      <c r="G13" s="136">
        <f>'LT New Units Info'!BQ66+'LT New Units Info'!BQ126+'ST Existing Units Info'!L66+'Existing System FOM OGC'!U9</f>
        <v>38780.913971454524</v>
      </c>
      <c r="H13" s="130">
        <f>'LT New Units Info'!BQ216+'LT Battery'!F28</f>
        <v>48798.304961550843</v>
      </c>
      <c r="I13" s="130">
        <f>'ST Physical Contracts'!K6-'ST Physical Contracts'!L6</f>
        <v>-5810.4060890803503</v>
      </c>
      <c r="J13" s="130">
        <f>'LT New Units Info'!BQ156+'ST Existing Units Info'!L156-'LT Battery'!L6</f>
        <v>224654.25073695104</v>
      </c>
      <c r="K13" s="137">
        <f t="shared" si="4"/>
        <v>274684.64826351416</v>
      </c>
      <c r="L13" s="221">
        <f t="shared" si="10"/>
        <v>1076985.8178498908</v>
      </c>
      <c r="M13" s="170">
        <f t="shared" si="11"/>
        <v>2024</v>
      </c>
      <c r="N13" s="133">
        <f t="shared" si="12"/>
        <v>-100</v>
      </c>
      <c r="O13" s="70">
        <f>SUM('LT New Units Info'!G186:Q186)</f>
        <v>935.22</v>
      </c>
      <c r="P13" s="134">
        <f t="shared" si="13"/>
        <v>4.3412467999999986</v>
      </c>
      <c r="Q13" s="181">
        <f>SUM('LT New Units Info'!S186:T186,'LT New Units Info'!W186:AD186,'LT New Units Info'!AG186:BO186)</f>
        <v>20.251171979999999</v>
      </c>
      <c r="R13" s="48">
        <f t="shared" si="14"/>
        <v>0.5109999999999999</v>
      </c>
      <c r="S13" s="47">
        <f>'LT New Units Info'!R186</f>
        <v>1.5329999999999999</v>
      </c>
      <c r="T13" s="163">
        <f t="shared" si="15"/>
        <v>24.6</v>
      </c>
      <c r="U13" s="164">
        <f>'LT New Units Info'!AE186+'LT New Units Info'!AF186</f>
        <v>49.2</v>
      </c>
      <c r="V13" s="163">
        <f t="shared" si="16"/>
        <v>77.567999999999998</v>
      </c>
      <c r="W13" s="164">
        <f>'LT New Units Info'!U186+'LT New Units Info'!V186</f>
        <v>77.567999999999998</v>
      </c>
      <c r="X13" s="61">
        <f>SUM('LT New Units Info'!H6:P6,'ST Existing Units Info'!L6)</f>
        <v>4381.4174755456952</v>
      </c>
      <c r="Y13" s="165">
        <f>'ST Physical Contracts'!J6</f>
        <v>155.0559856431</v>
      </c>
      <c r="Z13" s="67">
        <f>'LT New Units Info'!AE6+'LT New Units Info'!AF6+'LT New Units Info'!U6+'LT New Units Info'!V6</f>
        <v>1590.2240005966801</v>
      </c>
      <c r="AA13" s="66">
        <f t="shared" si="5"/>
        <v>6126.6974617854758</v>
      </c>
      <c r="AB13" s="67">
        <f>'ST NFL Load &amp; Load Cost'!J6</f>
        <v>6175.223</v>
      </c>
      <c r="AC13" s="67">
        <f>SUM('LT New Units Info'!R6,'LT New Units Info'!W6:AD6,'LT New Units Info'!AG6:BO6)</f>
        <v>124.83329536499001</v>
      </c>
      <c r="AD13" s="66">
        <f t="shared" si="6"/>
        <v>6050.3897046350103</v>
      </c>
      <c r="AE13" s="132">
        <f t="shared" si="7"/>
        <v>76.307757150465477</v>
      </c>
      <c r="AF13" s="49">
        <f t="shared" si="8"/>
        <v>1083.7721719800002</v>
      </c>
      <c r="AG13" s="50">
        <f>'LT Region Planning Peak Load'!G6*1.0887</f>
        <v>1073.7127812813899</v>
      </c>
      <c r="AH13" s="62">
        <f t="shared" si="0"/>
        <v>10.059390698610287</v>
      </c>
      <c r="AI13" s="99">
        <f>(AF13-'LT Region Planning Peak Load'!G6)/'LT Region Planning Peak Load'!G6*100</f>
        <v>9.889980281924835</v>
      </c>
      <c r="AJ13" s="128">
        <f>'ST LT CO2 Emissions'!B6+'ST LT CO2 Emissions'!B38</f>
        <v>4384868.6702856068</v>
      </c>
      <c r="AK13" s="42">
        <f t="shared" si="1"/>
        <v>37.071486135375302</v>
      </c>
      <c r="AL13" s="111">
        <f t="shared" si="2"/>
        <v>35.935878661397098</v>
      </c>
      <c r="AM13" s="112">
        <f t="shared" si="3"/>
        <v>44.48173746332953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235482.43743680482</v>
      </c>
      <c r="D14" s="130">
        <f>'LT New Units Info'!BQ37+'ST Existing Units Info'!L37+'ST Existing Units Info'!L97</f>
        <v>124600.01749081729</v>
      </c>
      <c r="E14" s="130">
        <f>'LT New Units Info'!BQ97+'ST Existing Units Info'!L127</f>
        <v>7995.4050416287901</v>
      </c>
      <c r="F14" s="130">
        <v>56321.083531574106</v>
      </c>
      <c r="G14" s="136">
        <f>'LT New Units Info'!BQ67+'LT New Units Info'!BQ127+'ST Existing Units Info'!L67+'Existing System FOM OGC'!U10</f>
        <v>39575.874647453587</v>
      </c>
      <c r="H14" s="130">
        <f>'LT New Units Info'!BQ217+'LT Battery'!F29</f>
        <v>44965.252643697306</v>
      </c>
      <c r="I14" s="130">
        <f>'ST Physical Contracts'!K7-'ST Physical Contracts'!L7</f>
        <v>-5987.2089027738493</v>
      </c>
      <c r="J14" s="130">
        <f>'LT New Units Info'!BQ157+'ST Existing Units Info'!L157-'LT Battery'!L7</f>
        <v>232304.77792373454</v>
      </c>
      <c r="K14" s="137">
        <f t="shared" si="4"/>
        <v>270648.08396546752</v>
      </c>
      <c r="L14" s="221">
        <f t="shared" si="10"/>
        <v>1256020.9773101818</v>
      </c>
      <c r="M14" s="170">
        <f t="shared" si="11"/>
        <v>2025</v>
      </c>
      <c r="N14" s="133">
        <f t="shared" si="12"/>
        <v>0</v>
      </c>
      <c r="O14" s="70">
        <f>SUM('LT New Units Info'!G187:Q187)</f>
        <v>935.22</v>
      </c>
      <c r="P14" s="134">
        <f t="shared" si="13"/>
        <v>-2.129237830000001</v>
      </c>
      <c r="Q14" s="181">
        <f>SUM('LT New Units Info'!S187:T187,'LT New Units Info'!W187:AD187,'LT New Units Info'!AG187:BO187)</f>
        <v>18.121934149999998</v>
      </c>
      <c r="R14" s="48">
        <f t="shared" si="14"/>
        <v>0</v>
      </c>
      <c r="S14" s="47">
        <f>'LT New Units Info'!R187</f>
        <v>1.5329999999999999</v>
      </c>
      <c r="T14" s="163">
        <f t="shared" si="15"/>
        <v>0</v>
      </c>
      <c r="U14" s="164">
        <f>'LT New Units Info'!AE187+'LT New Units Info'!AF187</f>
        <v>49.2</v>
      </c>
      <c r="V14" s="163">
        <f t="shared" si="16"/>
        <v>0</v>
      </c>
      <c r="W14" s="164">
        <f>'LT New Units Info'!U187+'LT New Units Info'!V187</f>
        <v>77.567999999999998</v>
      </c>
      <c r="X14" s="61">
        <f>SUM('LT New Units Info'!H7:P7,'ST Existing Units Info'!L7)</f>
        <v>4402.5594999999994</v>
      </c>
      <c r="Y14" s="165">
        <f>'ST Physical Contracts'!J7</f>
        <v>154.6128683352799</v>
      </c>
      <c r="Z14" s="67">
        <f>'LT New Units Info'!AE7+'LT New Units Info'!AF7+'LT New Units Info'!U7+'LT New Units Info'!V7</f>
        <v>1577.878768425579</v>
      </c>
      <c r="AA14" s="66">
        <f t="shared" si="5"/>
        <v>6135.0511367608578</v>
      </c>
      <c r="AB14" s="67">
        <f>'ST NFL Load &amp; Load Cost'!J7</f>
        <v>6161.3240000000005</v>
      </c>
      <c r="AC14" s="67">
        <f>SUM('LT New Units Info'!R7,'LT New Units Info'!W7:AD7,'LT New Units Info'!AG7:BO7)</f>
        <v>113.34991179189998</v>
      </c>
      <c r="AD14" s="66">
        <f t="shared" si="6"/>
        <v>6047.9740882081005</v>
      </c>
      <c r="AE14" s="132">
        <f t="shared" si="7"/>
        <v>87.077048552757333</v>
      </c>
      <c r="AF14" s="49">
        <f t="shared" si="8"/>
        <v>1081.6429341500002</v>
      </c>
      <c r="AG14" s="50">
        <f>'LT Region Planning Peak Load'!G7*1.0887</f>
        <v>1070.8975854386401</v>
      </c>
      <c r="AH14" s="62">
        <f t="shared" si="0"/>
        <v>10.745348711360066</v>
      </c>
      <c r="AI14" s="99">
        <f>(AF14-'LT Region Planning Peak Load'!G7)/'LT Region Planning Peak Load'!G7*100</f>
        <v>9.9623977513000082</v>
      </c>
      <c r="AJ14" s="128">
        <f>'ST LT CO2 Emissions'!B7+'ST LT CO2 Emissions'!B39</f>
        <v>4417826.7655638335</v>
      </c>
      <c r="AK14" s="42">
        <f t="shared" si="1"/>
        <v>38.219453714299846</v>
      </c>
      <c r="AL14" s="111">
        <f t="shared" si="2"/>
        <v>37.178275869078618</v>
      </c>
      <c r="AM14" s="112">
        <f t="shared" si="3"/>
        <v>43.926935828316687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242562.15184102301</v>
      </c>
      <c r="D15" s="130">
        <f>'LT New Units Info'!BQ38+'ST Existing Units Info'!L38+'ST Existing Units Info'!L98</f>
        <v>134025.62361235364</v>
      </c>
      <c r="E15" s="130">
        <f>'LT New Units Info'!BQ98+'ST Existing Units Info'!L128</f>
        <v>8601.1546496518458</v>
      </c>
      <c r="F15" s="130">
        <v>50029.80577516387</v>
      </c>
      <c r="G15" s="136">
        <f>'LT New Units Info'!BQ68+'LT New Units Info'!BQ128+'ST Existing Units Info'!L68+'Existing System FOM OGC'!U11</f>
        <v>40710.889510980167</v>
      </c>
      <c r="H15" s="130">
        <f>'LT New Units Info'!BQ218+'LT Battery'!F30</f>
        <v>44955.15540191716</v>
      </c>
      <c r="I15" s="130">
        <f>'ST Physical Contracts'!K8-'ST Physical Contracts'!L8</f>
        <v>-6155.4752949883496</v>
      </c>
      <c r="J15" s="130">
        <f>'LT New Units Info'!BQ158+'ST Existing Units Info'!L158-'LT Battery'!L8</f>
        <v>245605.9786451715</v>
      </c>
      <c r="K15" s="137">
        <f t="shared" si="4"/>
        <v>269123.32685092982</v>
      </c>
      <c r="L15" s="221">
        <f t="shared" si="10"/>
        <v>1422199.0081599168</v>
      </c>
      <c r="M15" s="170">
        <f t="shared" si="11"/>
        <v>2026</v>
      </c>
      <c r="N15" s="133">
        <f t="shared" si="12"/>
        <v>0</v>
      </c>
      <c r="O15" s="70">
        <f>SUM('LT New Units Info'!G188:Q188)</f>
        <v>935.22</v>
      </c>
      <c r="P15" s="134">
        <f t="shared" si="13"/>
        <v>-2.2590654599999986</v>
      </c>
      <c r="Q15" s="181">
        <f>SUM('LT New Units Info'!S188:T188,'LT New Units Info'!W188:AD188,'LT New Units Info'!AG188:BO188)</f>
        <v>15.862868689999999</v>
      </c>
      <c r="R15" s="48">
        <f t="shared" si="14"/>
        <v>0</v>
      </c>
      <c r="S15" s="47">
        <f>'LT New Units Info'!R188</f>
        <v>1.5329999999999999</v>
      </c>
      <c r="T15" s="163">
        <f t="shared" si="15"/>
        <v>0</v>
      </c>
      <c r="U15" s="164">
        <f>'LT New Units Info'!AE188+'LT New Units Info'!AF188</f>
        <v>49.2</v>
      </c>
      <c r="V15" s="163">
        <f t="shared" si="16"/>
        <v>0</v>
      </c>
      <c r="W15" s="164">
        <f>'LT New Units Info'!U188+'LT New Units Info'!V188</f>
        <v>77.567999999999998</v>
      </c>
      <c r="X15" s="61">
        <f>SUM('LT New Units Info'!H8:P8,'ST Existing Units Info'!L8)</f>
        <v>4545.6800000000012</v>
      </c>
      <c r="Y15" s="165">
        <f>'ST Physical Contracts'!J8</f>
        <v>154.04731400258001</v>
      </c>
      <c r="Z15" s="67">
        <f>'LT New Units Info'!AE8+'LT New Units Info'!AF8+'LT New Units Info'!U8+'LT New Units Info'!V8</f>
        <v>1577.8787684235501</v>
      </c>
      <c r="AA15" s="66">
        <f t="shared" si="5"/>
        <v>6277.6060824261313</v>
      </c>
      <c r="AB15" s="67">
        <f>'ST NFL Load &amp; Load Cost'!J8</f>
        <v>6145.0230000000001</v>
      </c>
      <c r="AC15" s="67">
        <f>SUM('LT New Units Info'!R8,'LT New Units Info'!W8:AD8,'LT New Units Info'!AG8:BO8)</f>
        <v>100.89591373342999</v>
      </c>
      <c r="AD15" s="66">
        <f t="shared" si="6"/>
        <v>6044.1270862665706</v>
      </c>
      <c r="AE15" s="132">
        <f t="shared" si="7"/>
        <v>233.47899615956067</v>
      </c>
      <c r="AF15" s="49">
        <f t="shared" si="8"/>
        <v>1079.3838686900001</v>
      </c>
      <c r="AG15" s="50">
        <f>'LT Region Planning Peak Load'!G8*1.0887</f>
        <v>1068.39688301811</v>
      </c>
      <c r="AH15" s="62">
        <f t="shared" si="0"/>
        <v>10.986985671890125</v>
      </c>
      <c r="AI15" s="99">
        <f>(AF15-'LT Region Planning Peak Load'!G8)/'LT Region Planning Peak Load'!G8*100</f>
        <v>9.9895775175978301</v>
      </c>
      <c r="AJ15" s="128">
        <f>'ST LT CO2 Emissions'!B8+'ST LT CO2 Emissions'!B40</f>
        <v>4570837.7878290582</v>
      </c>
      <c r="AK15" s="42">
        <f t="shared" si="1"/>
        <v>39.472944501757439</v>
      </c>
      <c r="AL15" s="111">
        <f t="shared" si="2"/>
        <v>38.505275814454343</v>
      </c>
      <c r="AM15" s="112">
        <f t="shared" si="3"/>
        <v>43.795332719003625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251331.9083810056</v>
      </c>
      <c r="D16" s="130">
        <f>'LT New Units Info'!BQ39+'ST Existing Units Info'!L39+'ST Existing Units Info'!L99</f>
        <v>132053.75023393545</v>
      </c>
      <c r="E16" s="130">
        <f>'LT New Units Info'!BQ99+'ST Existing Units Info'!L129</f>
        <v>8421.1986397083147</v>
      </c>
      <c r="F16" s="130">
        <v>48814.806706505587</v>
      </c>
      <c r="G16" s="136">
        <f>'LT New Units Info'!BQ69+'LT New Units Info'!BQ129+'ST Existing Units Info'!L69+'Existing System FOM OGC'!U12</f>
        <v>41201.243593333624</v>
      </c>
      <c r="H16" s="130">
        <f>'LT New Units Info'!BQ219+'LT Battery'!F31</f>
        <v>44943.315491756206</v>
      </c>
      <c r="I16" s="130">
        <f>'ST Physical Contracts'!K9-'ST Physical Contracts'!L9</f>
        <v>-6370.6675155614503</v>
      </c>
      <c r="J16" s="130">
        <f>'LT New Units Info'!BQ159+'ST Existing Units Info'!L159-'LT Battery'!L9</f>
        <v>243068.04858633742</v>
      </c>
      <c r="K16" s="137">
        <f t="shared" si="4"/>
        <v>277327.50694434595</v>
      </c>
      <c r="L16" s="221">
        <f t="shared" si="10"/>
        <v>1582045.8677011661</v>
      </c>
      <c r="M16" s="170">
        <f t="shared" si="11"/>
        <v>2027</v>
      </c>
      <c r="N16" s="133">
        <f t="shared" si="12"/>
        <v>0</v>
      </c>
      <c r="O16" s="70">
        <f>SUM('LT New Units Info'!G189:Q189)</f>
        <v>935.22</v>
      </c>
      <c r="P16" s="134">
        <f t="shared" si="13"/>
        <v>-2.2866307499999987</v>
      </c>
      <c r="Q16" s="181">
        <f>SUM('LT New Units Info'!S189:T189,'LT New Units Info'!W189:AD189,'LT New Units Info'!AG189:BO189)</f>
        <v>13.57623794</v>
      </c>
      <c r="R16" s="48">
        <f t="shared" si="14"/>
        <v>0.51100000000000012</v>
      </c>
      <c r="S16" s="47">
        <f>'LT New Units Info'!R189</f>
        <v>2.044</v>
      </c>
      <c r="T16" s="163">
        <f t="shared" si="15"/>
        <v>0</v>
      </c>
      <c r="U16" s="164">
        <f>'LT New Units Info'!AE189+'LT New Units Info'!AF189</f>
        <v>49.2</v>
      </c>
      <c r="V16" s="163">
        <f t="shared" si="16"/>
        <v>0</v>
      </c>
      <c r="W16" s="164">
        <f>'LT New Units Info'!U189+'LT New Units Info'!V189</f>
        <v>77.567999999999998</v>
      </c>
      <c r="X16" s="61">
        <f>SUM('LT New Units Info'!H9:P9,'ST Existing Units Info'!L9)</f>
        <v>4274.7974956995104</v>
      </c>
      <c r="Y16" s="165">
        <f>'ST Physical Contracts'!J9</f>
        <v>153.58587243741999</v>
      </c>
      <c r="Z16" s="67">
        <f>'LT New Units Info'!AE9+'LT New Units Info'!AF9+'LT New Units Info'!U9+'LT New Units Info'!V9</f>
        <v>1577.8787684233398</v>
      </c>
      <c r="AA16" s="66">
        <f t="shared" si="5"/>
        <v>6006.2621365602699</v>
      </c>
      <c r="AB16" s="67">
        <f>'ST NFL Load &amp; Load Cost'!J9</f>
        <v>6132.3269999999993</v>
      </c>
      <c r="AC16" s="67">
        <f>SUM('LT New Units Info'!R9,'LT New Units Info'!W9:AD9,'LT New Units Info'!AG9:BO9)</f>
        <v>89.719219714849999</v>
      </c>
      <c r="AD16" s="66">
        <f t="shared" si="6"/>
        <v>6042.6077802851496</v>
      </c>
      <c r="AE16" s="132">
        <f t="shared" si="7"/>
        <v>-36.345643724879665</v>
      </c>
      <c r="AF16" s="49">
        <f t="shared" si="8"/>
        <v>1077.6082379400002</v>
      </c>
      <c r="AG16" s="50">
        <f>'LT Region Planning Peak Load'!G9*1.0887</f>
        <v>1066.96494726267</v>
      </c>
      <c r="AH16" s="62">
        <f t="shared" si="0"/>
        <v>10.643290677330242</v>
      </c>
      <c r="AI16" s="99">
        <f>(AF16-'LT Region Planning Peak Load'!G9)/'LT Region Planning Peak Load'!G9*100</f>
        <v>9.9560104251912911</v>
      </c>
      <c r="AJ16" s="128">
        <f>'ST LT CO2 Emissions'!B9+'ST LT CO2 Emissions'!B41</f>
        <v>4302903.3485078048</v>
      </c>
      <c r="AK16" s="42">
        <f t="shared" si="1"/>
        <v>40.98475315830445</v>
      </c>
      <c r="AL16" s="111">
        <f t="shared" si="2"/>
        <v>39.873489497491079</v>
      </c>
      <c r="AM16" s="112">
        <f t="shared" si="3"/>
        <v>45.223861503854245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306029.4649704115</v>
      </c>
      <c r="D17" s="130">
        <f>'LT New Units Info'!BQ40+'ST Existing Units Info'!L40+'ST Existing Units Info'!L100</f>
        <v>103300.71410960941</v>
      </c>
      <c r="E17" s="130">
        <f>'LT New Units Info'!BQ100+'ST Existing Units Info'!L130</f>
        <v>52118.443254744219</v>
      </c>
      <c r="F17" s="130">
        <v>49255.252343599852</v>
      </c>
      <c r="G17" s="136">
        <f>'LT New Units Info'!BQ70+'LT New Units Info'!BQ130+'ST Existing Units Info'!L70+'Existing System FOM OGC'!U13</f>
        <v>39926.430250849589</v>
      </c>
      <c r="H17" s="130">
        <f>'LT New Units Info'!BQ220+'LT Battery'!F32</f>
        <v>44929.391202755301</v>
      </c>
      <c r="I17" s="130">
        <f>'ST Physical Contracts'!K10-'ST Physical Contracts'!L10</f>
        <v>-7727.2648144630202</v>
      </c>
      <c r="J17" s="130">
        <f>'LT New Units Info'!BQ160+'ST Existing Units Info'!L160-'LT Battery'!L10</f>
        <v>254066.23555032845</v>
      </c>
      <c r="K17" s="137">
        <f t="shared" si="4"/>
        <v>333766.19576717849</v>
      </c>
      <c r="L17" s="221">
        <f t="shared" si="10"/>
        <v>1761619.4326587995</v>
      </c>
      <c r="M17" s="170">
        <f t="shared" si="11"/>
        <v>2028</v>
      </c>
      <c r="N17" s="133">
        <f t="shared" si="12"/>
        <v>0</v>
      </c>
      <c r="O17" s="70">
        <f>SUM('LT New Units Info'!G190:Q190)</f>
        <v>935.22</v>
      </c>
      <c r="P17" s="134">
        <f t="shared" si="13"/>
        <v>-2.2883540900000021</v>
      </c>
      <c r="Q17" s="181">
        <f>SUM('LT New Units Info'!S190:T190,'LT New Units Info'!W190:AD190,'LT New Units Info'!AG190:BO190)</f>
        <v>11.287883849999998</v>
      </c>
      <c r="R17" s="48">
        <f t="shared" si="14"/>
        <v>0</v>
      </c>
      <c r="S17" s="47">
        <f>'LT New Units Info'!R190</f>
        <v>2.044</v>
      </c>
      <c r="T17" s="163">
        <f t="shared" si="15"/>
        <v>0</v>
      </c>
      <c r="U17" s="164">
        <f>'LT New Units Info'!AE190+'LT New Units Info'!AF190</f>
        <v>49.2</v>
      </c>
      <c r="V17" s="163">
        <f t="shared" si="16"/>
        <v>0</v>
      </c>
      <c r="W17" s="164">
        <f>'LT New Units Info'!U190+'LT New Units Info'!V190</f>
        <v>77.567999999999998</v>
      </c>
      <c r="X17" s="61">
        <f>SUM('LT New Units Info'!H10:P10,'ST Existing Units Info'!L10)</f>
        <v>3335.5657737645502</v>
      </c>
      <c r="Y17" s="165">
        <f>'ST Physical Contracts'!J10</f>
        <v>153.11448507087999</v>
      </c>
      <c r="Z17" s="67">
        <f>'LT New Units Info'!AE10+'LT New Units Info'!AF10+'LT New Units Info'!U10+'LT New Units Info'!V10</f>
        <v>1590.2240006018601</v>
      </c>
      <c r="AA17" s="66">
        <f t="shared" si="5"/>
        <v>5078.9042594372904</v>
      </c>
      <c r="AB17" s="67">
        <f>'ST NFL Load &amp; Load Cost'!J10</f>
        <v>6120.5659999999998</v>
      </c>
      <c r="AC17" s="67">
        <f>SUM('LT New Units Info'!R10,'LT New Units Info'!W10:AD10,'LT New Units Info'!AG10:BO10)</f>
        <v>76.663389681629994</v>
      </c>
      <c r="AD17" s="66">
        <f t="shared" si="6"/>
        <v>6043.9026103183696</v>
      </c>
      <c r="AE17" s="132">
        <f t="shared" si="7"/>
        <v>-964.9983508810792</v>
      </c>
      <c r="AF17" s="49">
        <f t="shared" si="8"/>
        <v>1075.31988385</v>
      </c>
      <c r="AG17" s="50">
        <f>'LT Region Planning Peak Load'!G10*1.0887</f>
        <v>1066.0315923414898</v>
      </c>
      <c r="AH17" s="62">
        <f t="shared" si="0"/>
        <v>9.2882915085101558</v>
      </c>
      <c r="AI17" s="99">
        <f>(AF17-'LT Region Planning Peak Load'!G10)/'LT Region Planning Peak Load'!G10*100</f>
        <v>9.8185800456536168</v>
      </c>
      <c r="AJ17" s="128">
        <f>'ST LT CO2 Emissions'!B10+'ST LT CO2 Emissions'!B42</f>
        <v>3336477.5106249973</v>
      </c>
      <c r="AK17" s="42">
        <f t="shared" si="1"/>
        <v>50.000190337039335</v>
      </c>
      <c r="AL17" s="111">
        <f t="shared" si="2"/>
        <v>49.279973194367457</v>
      </c>
      <c r="AM17" s="112">
        <f t="shared" si="3"/>
        <v>54.531916781418339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308246.27059714391</v>
      </c>
      <c r="D18" s="130">
        <f>'LT New Units Info'!BQ41+'ST Existing Units Info'!L41+'ST Existing Units Info'!L101</f>
        <v>103840.64615848147</v>
      </c>
      <c r="E18" s="130">
        <f>'LT New Units Info'!BQ101+'ST Existing Units Info'!L131</f>
        <v>54783.055643268148</v>
      </c>
      <c r="F18" s="130">
        <v>47861.252343599852</v>
      </c>
      <c r="G18" s="136">
        <f>'LT New Units Info'!BQ71+'LT New Units Info'!BQ131+'ST Existing Units Info'!L71+'Existing System FOM OGC'!U14</f>
        <v>41033.652781831537</v>
      </c>
      <c r="H18" s="130">
        <f>'LT New Units Info'!BQ221+'LT Battery'!F33</f>
        <v>44913.895100602502</v>
      </c>
      <c r="I18" s="130">
        <f>'ST Physical Contracts'!K11-'ST Physical Contracts'!L11</f>
        <v>-7786.5561508136707</v>
      </c>
      <c r="J18" s="130">
        <f>'LT New Units Info'!BQ161+'ST Existing Units Info'!L161-'LT Battery'!L11</f>
        <v>256914.45184644131</v>
      </c>
      <c r="K18" s="137">
        <f t="shared" si="4"/>
        <v>335977.76462767244</v>
      </c>
      <c r="L18" s="221">
        <f t="shared" si="10"/>
        <v>1930352.2224630204</v>
      </c>
      <c r="M18" s="170">
        <f t="shared" si="11"/>
        <v>2029</v>
      </c>
      <c r="N18" s="133">
        <f t="shared" si="12"/>
        <v>0</v>
      </c>
      <c r="O18" s="70">
        <f>SUM('LT New Units Info'!G191:Q191)</f>
        <v>935.22</v>
      </c>
      <c r="P18" s="134">
        <f t="shared" si="13"/>
        <v>-2.3375741899999998</v>
      </c>
      <c r="Q18" s="181">
        <f>SUM('LT New Units Info'!S191:T191,'LT New Units Info'!W191:AD191,'LT New Units Info'!AG191:BO191)</f>
        <v>8.9503096599999985</v>
      </c>
      <c r="R18" s="48">
        <f t="shared" si="14"/>
        <v>0.51100000000000012</v>
      </c>
      <c r="S18" s="47">
        <f>'LT New Units Info'!R191</f>
        <v>2.5550000000000002</v>
      </c>
      <c r="T18" s="163">
        <f t="shared" si="15"/>
        <v>0</v>
      </c>
      <c r="U18" s="164">
        <f>'LT New Units Info'!AE191+'LT New Units Info'!AF191</f>
        <v>49.2</v>
      </c>
      <c r="V18" s="163">
        <f t="shared" si="16"/>
        <v>0</v>
      </c>
      <c r="W18" s="164">
        <f>'LT New Units Info'!U191+'LT New Units Info'!V191</f>
        <v>77.567999999999998</v>
      </c>
      <c r="X18" s="61">
        <f>SUM('LT New Units Info'!H11:P11,'ST Existing Units Info'!L11)</f>
        <v>3370.0977004764204</v>
      </c>
      <c r="Y18" s="165">
        <f>'ST Physical Contracts'!J11</f>
        <v>152.91130539568002</v>
      </c>
      <c r="Z18" s="67">
        <f>'LT New Units Info'!AE11+'LT New Units Info'!AF11+'LT New Units Info'!U11+'LT New Units Info'!V11</f>
        <v>1577.8787684193089</v>
      </c>
      <c r="AA18" s="66">
        <f t="shared" si="5"/>
        <v>5100.8877742914092</v>
      </c>
      <c r="AB18" s="67">
        <f>'ST NFL Load &amp; Load Cost'!J11</f>
        <v>6119.6439999999993</v>
      </c>
      <c r="AC18" s="67">
        <f>SUM('LT New Units Info'!R11,'LT New Units Info'!W11:AD11,'LT New Units Info'!AG11:BO11)</f>
        <v>65.042104516000009</v>
      </c>
      <c r="AD18" s="66">
        <f t="shared" si="6"/>
        <v>6054.6018954839992</v>
      </c>
      <c r="AE18" s="132">
        <f t="shared" si="7"/>
        <v>-953.71412119259003</v>
      </c>
      <c r="AF18" s="49">
        <f t="shared" si="8"/>
        <v>1073.49330966</v>
      </c>
      <c r="AG18" s="50">
        <f>'LT Region Planning Peak Load'!G11*1.0887</f>
        <v>1066.1558834503801</v>
      </c>
      <c r="AH18" s="62">
        <f t="shared" si="0"/>
        <v>7.3374262096199345</v>
      </c>
      <c r="AI18" s="99">
        <f>(AF18-'LT Region Planning Peak Load'!G11)/'LT Region Planning Peak Load'!G11*100</f>
        <v>9.6192577810067572</v>
      </c>
      <c r="AJ18" s="128">
        <f>'ST LT CO2 Emissions'!B11+'ST LT CO2 Emissions'!B43</f>
        <v>3390911.1346460572</v>
      </c>
      <c r="AK18" s="42">
        <f t="shared" si="1"/>
        <v>50.369967697000668</v>
      </c>
      <c r="AL18" s="111">
        <f t="shared" si="2"/>
        <v>49.732469830920699</v>
      </c>
      <c r="AM18" s="112">
        <f t="shared" si="3"/>
        <v>54.901521171439462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314381.9647673408</v>
      </c>
      <c r="D19" s="130">
        <f>'LT New Units Info'!BQ42+'ST Existing Units Info'!L42+'ST Existing Units Info'!L102</f>
        <v>102026.42130527715</v>
      </c>
      <c r="E19" s="130">
        <f>'LT New Units Info'!BQ102+'ST Existing Units Info'!L132</f>
        <v>53807.437898786731</v>
      </c>
      <c r="F19" s="130">
        <v>40606.372343599855</v>
      </c>
      <c r="G19" s="136">
        <f>'LT New Units Info'!BQ72+'LT New Units Info'!BQ132+'ST Existing Units Info'!L72+'Existing System FOM OGC'!U15</f>
        <v>45242.454791970646</v>
      </c>
      <c r="H19" s="130">
        <f>'LT New Units Info'!BQ222+'LT Battery'!F34</f>
        <v>59122.824676149146</v>
      </c>
      <c r="I19" s="130">
        <f>'ST Physical Contracts'!K12-'ST Physical Contracts'!L12</f>
        <v>-7936.4669657241102</v>
      </c>
      <c r="J19" s="130">
        <f>'LT New Units Info'!BQ162+'ST Existing Units Info'!L162-'LT Battery'!L12</f>
        <v>272471.48868797126</v>
      </c>
      <c r="K19" s="137">
        <f t="shared" si="4"/>
        <v>334779.52012942894</v>
      </c>
      <c r="L19" s="221">
        <f t="shared" si="10"/>
        <v>2087293.335553433</v>
      </c>
      <c r="M19" s="170">
        <f t="shared" si="11"/>
        <v>2030</v>
      </c>
      <c r="N19" s="133">
        <f t="shared" si="12"/>
        <v>0</v>
      </c>
      <c r="O19" s="70">
        <f>SUM('LT New Units Info'!G192:Q192)</f>
        <v>935.22</v>
      </c>
      <c r="P19" s="134">
        <f t="shared" si="13"/>
        <v>-1.8490306599999986</v>
      </c>
      <c r="Q19" s="181">
        <f>SUM('LT New Units Info'!S192:T192,'LT New Units Info'!W192:AD192,'LT New Units Info'!AG192:BO192)</f>
        <v>7.1012789999999999</v>
      </c>
      <c r="R19" s="48">
        <f t="shared" si="14"/>
        <v>0.51099999999999968</v>
      </c>
      <c r="S19" s="47">
        <f>'LT New Units Info'!R192</f>
        <v>3.0659999999999998</v>
      </c>
      <c r="T19" s="163">
        <f t="shared" si="15"/>
        <v>0</v>
      </c>
      <c r="U19" s="164">
        <f>'LT New Units Info'!AE192+'LT New Units Info'!AF192</f>
        <v>49.2</v>
      </c>
      <c r="V19" s="163">
        <f t="shared" si="16"/>
        <v>77.567999999999998</v>
      </c>
      <c r="W19" s="164">
        <f>'LT New Units Info'!U192+'LT New Units Info'!V192</f>
        <v>155.136</v>
      </c>
      <c r="X19" s="61">
        <f>SUM('LT New Units Info'!H12:P12,'ST Existing Units Info'!L12)</f>
        <v>3204.4631709652103</v>
      </c>
      <c r="Y19" s="165">
        <f>'ST Physical Contracts'!J12</f>
        <v>152.48116887360999</v>
      </c>
      <c r="Z19" s="67">
        <f>'LT New Units Info'!AE12+'LT New Units Info'!AF12+'LT New Units Info'!U12+'LT New Units Info'!V12</f>
        <v>1894.3175364791191</v>
      </c>
      <c r="AA19" s="66">
        <f t="shared" si="5"/>
        <v>5251.2618763179398</v>
      </c>
      <c r="AB19" s="67">
        <f>'ST NFL Load &amp; Load Cost'!J12</f>
        <v>6108.1409999999996</v>
      </c>
      <c r="AC19" s="67">
        <f>SUM('LT New Units Info'!R12,'LT New Units Info'!W12:AD12,'LT New Units Info'!AG12:BO12)</f>
        <v>55.618827489030025</v>
      </c>
      <c r="AD19" s="66">
        <f t="shared" si="6"/>
        <v>6052.5221725109695</v>
      </c>
      <c r="AE19" s="132">
        <f t="shared" si="7"/>
        <v>-801.26029619302972</v>
      </c>
      <c r="AF19" s="49">
        <f t="shared" si="8"/>
        <v>1149.723279</v>
      </c>
      <c r="AG19" s="50">
        <f>'LT Region Planning Peak Load'!G12*1.0887</f>
        <v>1065.1819442972101</v>
      </c>
      <c r="AH19" s="62">
        <f t="shared" si="0"/>
        <v>84.541334702789982</v>
      </c>
      <c r="AI19" s="99">
        <f>(AF19-'LT Region Planning Peak Load'!G12)/'LT Region Planning Peak Load'!G12*100</f>
        <v>17.510791517702085</v>
      </c>
      <c r="AJ19" s="128">
        <f>'ST LT CO2 Emissions'!B12+'ST LT CO2 Emissions'!B44</f>
        <v>3224372.6744155502</v>
      </c>
      <c r="AK19" s="42">
        <f t="shared" si="1"/>
        <v>51.469336540747967</v>
      </c>
      <c r="AL19" s="111">
        <f t="shared" si="2"/>
        <v>51.34305892584127</v>
      </c>
      <c r="AM19" s="112">
        <f t="shared" si="3"/>
        <v>54.808741338719749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318491.43112071266</v>
      </c>
      <c r="D20" s="130">
        <f>'LT New Units Info'!BQ43+'ST Existing Units Info'!L43+'ST Existing Units Info'!L103</f>
        <v>106914.92592486765</v>
      </c>
      <c r="E20" s="130">
        <f>'LT New Units Info'!BQ103+'ST Existing Units Info'!L133</f>
        <v>61815.814113201544</v>
      </c>
      <c r="F20" s="130">
        <v>39599.836343599847</v>
      </c>
      <c r="G20" s="136">
        <f>'LT New Units Info'!BQ73+'LT New Units Info'!BQ133+'ST Existing Units Info'!L73+'Existing System FOM OGC'!U16</f>
        <v>56345.846398652255</v>
      </c>
      <c r="H20" s="130">
        <f>'LT New Units Info'!BQ223+'LT Battery'!F35</f>
        <v>97890.3601332002</v>
      </c>
      <c r="I20" s="130">
        <f>'ST Physical Contracts'!K13-'ST Physical Contracts'!L13</f>
        <v>-8053.11882388708</v>
      </c>
      <c r="J20" s="130">
        <f>'LT New Units Info'!BQ163+'ST Existing Units Info'!L163-'LT Battery'!L13</f>
        <v>306360.78794358915</v>
      </c>
      <c r="K20" s="137">
        <f t="shared" si="4"/>
        <v>366644.30726675794</v>
      </c>
      <c r="L20" s="221">
        <f t="shared" si="10"/>
        <v>2247732.9786934047</v>
      </c>
      <c r="M20" s="170">
        <f t="shared" si="11"/>
        <v>2031</v>
      </c>
      <c r="N20" s="133">
        <f t="shared" si="12"/>
        <v>-139.89999999999998</v>
      </c>
      <c r="O20" s="70">
        <f>SUM('LT New Units Info'!G193:Q193)</f>
        <v>795.32</v>
      </c>
      <c r="P20" s="134">
        <f t="shared" si="13"/>
        <v>-1.8728936300000001</v>
      </c>
      <c r="Q20" s="181">
        <f>SUM('LT New Units Info'!S193:T193,'LT New Units Info'!W193:AD193,'LT New Units Info'!AG193:BO193)</f>
        <v>5.2283853699999998</v>
      </c>
      <c r="R20" s="48">
        <f t="shared" si="14"/>
        <v>0.51100000000000012</v>
      </c>
      <c r="S20" s="47">
        <f>'LT New Units Info'!R193</f>
        <v>3.577</v>
      </c>
      <c r="T20" s="163">
        <f t="shared" si="15"/>
        <v>0</v>
      </c>
      <c r="U20" s="164">
        <f>'LT New Units Info'!AE193+'LT New Units Info'!AF193</f>
        <v>49.2</v>
      </c>
      <c r="V20" s="163">
        <f t="shared" si="16"/>
        <v>77.568000000000012</v>
      </c>
      <c r="W20" s="164">
        <f>'LT New Units Info'!U193+'LT New Units Info'!V193</f>
        <v>232.70400000000001</v>
      </c>
      <c r="X20" s="61">
        <f>SUM('LT New Units Info'!H13:P13,'ST Existing Units Info'!L13)</f>
        <v>3523.5543448123299</v>
      </c>
      <c r="Y20" s="165">
        <f>'ST Physical Contracts'!J13</f>
        <v>152.17212302920001</v>
      </c>
      <c r="Z20" s="67">
        <f>'LT New Units Info'!AE13+'LT New Units Info'!AF13+'LT New Units Info'!U13+'LT New Units Info'!V13</f>
        <v>2210.7563045447801</v>
      </c>
      <c r="AA20" s="66">
        <f t="shared" si="5"/>
        <v>5886.48277238631</v>
      </c>
      <c r="AB20" s="67">
        <f>'ST NFL Load &amp; Load Cost'!J13</f>
        <v>6100.982</v>
      </c>
      <c r="AC20" s="67">
        <f>SUM('LT New Units Info'!R13,'LT New Units Info'!W13:AD13,'LT New Units Info'!AG13:BO13)</f>
        <v>45.958131950700015</v>
      </c>
      <c r="AD20" s="66">
        <f t="shared" si="6"/>
        <v>6055.0238680493003</v>
      </c>
      <c r="AE20" s="132">
        <f t="shared" si="7"/>
        <v>-168.5410956629903</v>
      </c>
      <c r="AF20" s="49">
        <f t="shared" si="8"/>
        <v>1086.02938537</v>
      </c>
      <c r="AG20" s="50">
        <f>'LT Region Planning Peak Load'!G13*1.0887</f>
        <v>1065.14507209674</v>
      </c>
      <c r="AH20" s="62">
        <f t="shared" si="0"/>
        <v>20.884313273259977</v>
      </c>
      <c r="AI20" s="99">
        <f>(AF20-'LT Region Planning Peak Load'!G13)/'LT Region Planning Peak Load'!G13*100</f>
        <v>11.004615505082405</v>
      </c>
      <c r="AJ20" s="128">
        <f>'ST LT CO2 Emissions'!B13+'ST LT CO2 Emissions'!B45</f>
        <v>3576952.6656759116</v>
      </c>
      <c r="AK20" s="42">
        <f t="shared" si="1"/>
        <v>52.203306143291798</v>
      </c>
      <c r="AL20" s="111">
        <f t="shared" si="2"/>
        <v>51.641608046970852</v>
      </c>
      <c r="AM20" s="112">
        <f t="shared" si="3"/>
        <v>60.095949679372588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324693.22389746801</v>
      </c>
      <c r="D21" s="130">
        <f>'LT New Units Info'!BQ44+'ST Existing Units Info'!L44+'ST Existing Units Info'!L104</f>
        <v>103206.03074440405</v>
      </c>
      <c r="E21" s="130">
        <f>'LT New Units Info'!BQ104+'ST Existing Units Info'!L134</f>
        <v>60979.684181750003</v>
      </c>
      <c r="F21" s="130">
        <v>39501.473143599855</v>
      </c>
      <c r="G21" s="136">
        <f>'LT New Units Info'!BQ74+'LT New Units Info'!BQ134+'ST Existing Units Info'!L74+'Existing System FOM OGC'!U17</f>
        <v>56289.992676399219</v>
      </c>
      <c r="H21" s="130">
        <f>'LT New Units Info'!BQ224+'LT Battery'!F36</f>
        <v>97890.36013320199</v>
      </c>
      <c r="I21" s="130">
        <f>'ST Physical Contracts'!K14-'ST Physical Contracts'!L14</f>
        <v>-8205.2011914189807</v>
      </c>
      <c r="J21" s="130">
        <f>'LT New Units Info'!BQ164+'ST Existing Units Info'!L164-'LT Battery'!L14</f>
        <v>308112.07359519403</v>
      </c>
      <c r="K21" s="137">
        <f t="shared" si="4"/>
        <v>366243.48999021004</v>
      </c>
      <c r="L21" s="221">
        <f t="shared" si="10"/>
        <v>2397330.8968951274</v>
      </c>
      <c r="M21" s="170">
        <f t="shared" si="11"/>
        <v>2032</v>
      </c>
      <c r="N21" s="133">
        <f t="shared" si="12"/>
        <v>0</v>
      </c>
      <c r="O21" s="70">
        <f>SUM('LT New Units Info'!G194:Q194)</f>
        <v>795.32</v>
      </c>
      <c r="P21" s="134">
        <f t="shared" si="13"/>
        <v>-1.6512658</v>
      </c>
      <c r="Q21" s="181">
        <f>SUM('LT New Units Info'!S194:T194,'LT New Units Info'!W194:AD194,'LT New Units Info'!AG194:BO194)</f>
        <v>3.5771195699999998</v>
      </c>
      <c r="R21" s="48">
        <f t="shared" si="14"/>
        <v>0</v>
      </c>
      <c r="S21" s="47">
        <f>'LT New Units Info'!R194</f>
        <v>3.577</v>
      </c>
      <c r="T21" s="163">
        <f t="shared" si="15"/>
        <v>0</v>
      </c>
      <c r="U21" s="164">
        <f>'LT New Units Info'!AE194+'LT New Units Info'!AF194</f>
        <v>49.2</v>
      </c>
      <c r="V21" s="163">
        <f t="shared" si="16"/>
        <v>0</v>
      </c>
      <c r="W21" s="164">
        <f>'LT New Units Info'!U194+'LT New Units Info'!V194</f>
        <v>232.70400000000001</v>
      </c>
      <c r="X21" s="61">
        <f>SUM('LT New Units Info'!H14:P14,'ST Existing Units Info'!L14)</f>
        <v>3354.6147639672695</v>
      </c>
      <c r="Y21" s="165">
        <f>'ST Physical Contracts'!J14</f>
        <v>151.83264153258</v>
      </c>
      <c r="Z21" s="67">
        <f>'LT New Units Info'!AE14+'LT New Units Info'!AF14+'LT New Units Info'!U14+'LT New Units Info'!V14</f>
        <v>2235.634486116121</v>
      </c>
      <c r="AA21" s="66">
        <f t="shared" si="5"/>
        <v>5742.0818916159706</v>
      </c>
      <c r="AB21" s="67">
        <f>'ST NFL Load &amp; Load Cost'!J14</f>
        <v>6092.3810000000003</v>
      </c>
      <c r="AC21" s="67">
        <f>SUM('LT New Units Info'!R14,'LT New Units Info'!W14:AD14,'LT New Units Info'!AG14:BO14)</f>
        <v>34.202683078</v>
      </c>
      <c r="AD21" s="66">
        <f t="shared" si="6"/>
        <v>6058.1783169220007</v>
      </c>
      <c r="AE21" s="132">
        <f t="shared" si="7"/>
        <v>-316.09642530603014</v>
      </c>
      <c r="AF21" s="49">
        <f t="shared" si="8"/>
        <v>1084.3781195700001</v>
      </c>
      <c r="AG21" s="50">
        <f>'LT Region Planning Peak Load'!G14*1.0887</f>
        <v>1065.17999443551</v>
      </c>
      <c r="AH21" s="62">
        <f t="shared" si="0"/>
        <v>19.198125134490056</v>
      </c>
      <c r="AI21" s="99">
        <f>(AF21-'LT Region Planning Peak Load'!G14)/'LT Region Planning Peak Load'!G14*100</f>
        <v>10.83220347200529</v>
      </c>
      <c r="AJ21" s="128">
        <f>'ST LT CO2 Emissions'!B14+'ST LT CO2 Emissions'!B46</f>
        <v>3415537.1427300069</v>
      </c>
      <c r="AK21" s="42">
        <f t="shared" si="1"/>
        <v>53.294963643519338</v>
      </c>
      <c r="AL21" s="111">
        <f t="shared" si="2"/>
        <v>53.340875022854625</v>
      </c>
      <c r="AM21" s="112">
        <f t="shared" si="3"/>
        <v>60.11500101359551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330973.24023815448</v>
      </c>
      <c r="D22" s="130">
        <f>'LT New Units Info'!BQ45+'ST Existing Units Info'!L45+'ST Existing Units Info'!L105</f>
        <v>102321.70490721329</v>
      </c>
      <c r="E22" s="130">
        <f>'LT New Units Info'!BQ105+'ST Existing Units Info'!L135</f>
        <v>62817.195248574157</v>
      </c>
      <c r="F22" s="130">
        <v>39427.877303599846</v>
      </c>
      <c r="G22" s="136">
        <f>'LT New Units Info'!BQ75+'LT New Units Info'!BQ135+'ST Existing Units Info'!L75+'Existing System FOM OGC'!U18</f>
        <v>57458.518301715958</v>
      </c>
      <c r="H22" s="130">
        <f>'LT New Units Info'!BQ225+'LT Battery'!F37</f>
        <v>97890.3601332002</v>
      </c>
      <c r="I22" s="130">
        <f>'ST Physical Contracts'!K15-'ST Physical Contracts'!L15</f>
        <v>-8351.2864941067091</v>
      </c>
      <c r="J22" s="130">
        <f>'LT New Units Info'!BQ165+'ST Existing Units Info'!L165-'LT Battery'!L15</f>
        <v>310476.48064941587</v>
      </c>
      <c r="K22" s="137">
        <f t="shared" si="4"/>
        <v>372061.12898893526</v>
      </c>
      <c r="L22" s="221">
        <f t="shared" si="10"/>
        <v>2539190.5295107048</v>
      </c>
      <c r="M22" s="170">
        <f t="shared" si="11"/>
        <v>2033</v>
      </c>
      <c r="N22" s="133">
        <f t="shared" si="12"/>
        <v>0</v>
      </c>
      <c r="O22" s="70">
        <f>SUM('LT New Units Info'!G195:Q195)</f>
        <v>795.32</v>
      </c>
      <c r="P22" s="134">
        <f t="shared" si="13"/>
        <v>-1.2855081500000001</v>
      </c>
      <c r="Q22" s="181">
        <f>SUM('LT New Units Info'!S195:T195,'LT New Units Info'!W195:AD195,'LT New Units Info'!AG195:BO195)</f>
        <v>2.2916114199999997</v>
      </c>
      <c r="R22" s="48">
        <f t="shared" si="14"/>
        <v>0.51100000000000012</v>
      </c>
      <c r="S22" s="47">
        <f>'LT New Units Info'!R195</f>
        <v>4.0880000000000001</v>
      </c>
      <c r="T22" s="163">
        <f t="shared" si="15"/>
        <v>0</v>
      </c>
      <c r="U22" s="164">
        <f>'LT New Units Info'!AE195+'LT New Units Info'!AF195</f>
        <v>49.2</v>
      </c>
      <c r="V22" s="163">
        <f t="shared" si="16"/>
        <v>0</v>
      </c>
      <c r="W22" s="164">
        <f>'LT New Units Info'!U195+'LT New Units Info'!V195</f>
        <v>232.70400000000001</v>
      </c>
      <c r="X22" s="61">
        <f>SUM('LT New Units Info'!H15:P15,'ST Existing Units Info'!L15)</f>
        <v>3345.9163841037202</v>
      </c>
      <c r="Y22" s="165">
        <f>'ST Physical Contracts'!J15</f>
        <v>151.37528161054001</v>
      </c>
      <c r="Z22" s="67">
        <f>'LT New Units Info'!AE15+'LT New Units Info'!AF15+'LT New Units Info'!U15+'LT New Units Info'!V15</f>
        <v>2210.756304533641</v>
      </c>
      <c r="AA22" s="66">
        <f t="shared" si="5"/>
        <v>5708.0479702479015</v>
      </c>
      <c r="AB22" s="67">
        <f>'ST NFL Load &amp; Load Cost'!J15</f>
        <v>6088.7169999999996</v>
      </c>
      <c r="AC22" s="67">
        <f>SUM('LT New Units Info'!R15,'LT New Units Info'!W15:AD15,'LT New Units Info'!AG15:BO15)</f>
        <v>27.471436466219998</v>
      </c>
      <c r="AD22" s="66">
        <f t="shared" si="6"/>
        <v>6061.2455635337792</v>
      </c>
      <c r="AE22" s="132">
        <f t="shared" si="7"/>
        <v>-353.1975932858777</v>
      </c>
      <c r="AF22" s="49">
        <f t="shared" si="8"/>
        <v>1083.6036114200001</v>
      </c>
      <c r="AG22" s="50">
        <f>'LT Region Planning Peak Load'!G15*1.0887</f>
        <v>1065.0411240005699</v>
      </c>
      <c r="AH22" s="62">
        <f t="shared" si="0"/>
        <v>18.562487419430227</v>
      </c>
      <c r="AI22" s="99">
        <f>(AF22-'LT Region Planning Peak Load'!G15)/'LT Region Planning Peak Load'!G15*100</f>
        <v>10.767483542947472</v>
      </c>
      <c r="AJ22" s="128">
        <f>'ST LT CO2 Emissions'!B15+'ST LT CO2 Emissions'!B47</f>
        <v>3405793.6759386701</v>
      </c>
      <c r="AK22" s="42">
        <f t="shared" si="1"/>
        <v>54.358453552391168</v>
      </c>
      <c r="AL22" s="111">
        <f t="shared" si="2"/>
        <v>54.132234351079944</v>
      </c>
      <c r="AM22" s="112">
        <f t="shared" si="3"/>
        <v>61.106654979848017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338474.18632978469</v>
      </c>
      <c r="D23" s="130">
        <f>'LT New Units Info'!BQ46+'ST Existing Units Info'!L46+'ST Existing Units Info'!L106</f>
        <v>105673.75868130931</v>
      </c>
      <c r="E23" s="130">
        <f>'LT New Units Info'!BQ106+'ST Existing Units Info'!L136</f>
        <v>66178.322807781544</v>
      </c>
      <c r="F23" s="130">
        <v>39388.922295599848</v>
      </c>
      <c r="G23" s="136">
        <f>'LT New Units Info'!BQ76+'LT New Units Info'!BQ136+'ST Existing Units Info'!L76+'Existing System FOM OGC'!U19</f>
        <v>58175.270196093028</v>
      </c>
      <c r="H23" s="130">
        <f>'LT New Units Info'!BQ226+'LT Battery'!F38</f>
        <v>97890.3601332002</v>
      </c>
      <c r="I23" s="130">
        <f>'ST Physical Contracts'!K16-'ST Physical Contracts'!L16</f>
        <v>-8519.2251552056696</v>
      </c>
      <c r="J23" s="130">
        <f>'LT New Units Info'!BQ166+'ST Existing Units Info'!L166-'LT Battery'!L16</f>
        <v>320290.77346661914</v>
      </c>
      <c r="K23" s="137">
        <f t="shared" si="4"/>
        <v>376970.82182194368</v>
      </c>
      <c r="L23" s="221">
        <f t="shared" si="10"/>
        <v>2673356.1250310591</v>
      </c>
      <c r="M23" s="170">
        <f t="shared" si="11"/>
        <v>2034</v>
      </c>
      <c r="N23" s="133">
        <f t="shared" si="12"/>
        <v>0</v>
      </c>
      <c r="O23" s="70">
        <f>SUM('LT New Units Info'!G196:Q196)</f>
        <v>795.32</v>
      </c>
      <c r="P23" s="134">
        <f t="shared" si="13"/>
        <v>-0.98115333999999987</v>
      </c>
      <c r="Q23" s="181">
        <f>SUM('LT New Units Info'!S196:T196,'LT New Units Info'!W196:AD196,'LT New Units Info'!AG196:BO196)</f>
        <v>1.3104580799999999</v>
      </c>
      <c r="R23" s="48">
        <f t="shared" si="14"/>
        <v>0.51100000000000012</v>
      </c>
      <c r="S23" s="47">
        <f>'LT New Units Info'!R196</f>
        <v>4.5990000000000002</v>
      </c>
      <c r="T23" s="163">
        <f t="shared" si="15"/>
        <v>0</v>
      </c>
      <c r="U23" s="164">
        <f>'LT New Units Info'!AE196+'LT New Units Info'!AF196</f>
        <v>49.2</v>
      </c>
      <c r="V23" s="163">
        <f t="shared" si="16"/>
        <v>0</v>
      </c>
      <c r="W23" s="164">
        <f>'LT New Units Info'!U196+'LT New Units Info'!V196</f>
        <v>232.70400000000001</v>
      </c>
      <c r="X23" s="61">
        <f>SUM('LT New Units Info'!H16:P16,'ST Existing Units Info'!L16)</f>
        <v>3413.5199253471205</v>
      </c>
      <c r="Y23" s="165">
        <f>'ST Physical Contracts'!J16</f>
        <v>151.14447521291999</v>
      </c>
      <c r="Z23" s="67">
        <f>'LT New Units Info'!AE16+'LT New Units Info'!AF16+'LT New Units Info'!U16+'LT New Units Info'!V16</f>
        <v>2210.7563045380207</v>
      </c>
      <c r="AA23" s="66">
        <f t="shared" si="5"/>
        <v>5775.4207050980613</v>
      </c>
      <c r="AB23" s="67">
        <f>'ST NFL Load &amp; Load Cost'!J16</f>
        <v>6084.0739999999996</v>
      </c>
      <c r="AC23" s="67">
        <f>SUM('LT New Units Info'!R16,'LT New Units Info'!W16:AD16,'LT New Units Info'!AG16:BO16)</f>
        <v>23.341741013859995</v>
      </c>
      <c r="AD23" s="66">
        <f t="shared" si="6"/>
        <v>6060.7322589861396</v>
      </c>
      <c r="AE23" s="132">
        <f t="shared" si="7"/>
        <v>-285.31155388807838</v>
      </c>
      <c r="AF23" s="49">
        <f t="shared" si="8"/>
        <v>1083.1334580800001</v>
      </c>
      <c r="AG23" s="50">
        <f>'LT Region Planning Peak Load'!G16*1.0887</f>
        <v>1065.7748395390799</v>
      </c>
      <c r="AH23" s="62">
        <f t="shared" si="0"/>
        <v>17.358618540920133</v>
      </c>
      <c r="AI23" s="99">
        <f>(AF23-'LT Region Planning Peak Load'!G16)/'LT Region Planning Peak Load'!G16*100</f>
        <v>10.64320080230762</v>
      </c>
      <c r="AJ23" s="128">
        <f>'ST LT CO2 Emissions'!B16+'ST LT CO2 Emissions'!B48</f>
        <v>3471422.9898235486</v>
      </c>
      <c r="AK23" s="42">
        <f t="shared" si="1"/>
        <v>55.632818787178579</v>
      </c>
      <c r="AL23" s="111">
        <f t="shared" si="2"/>
        <v>55.234332574077868</v>
      </c>
      <c r="AM23" s="112">
        <f t="shared" si="3"/>
        <v>61.960262452748552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349321.0013744543</v>
      </c>
      <c r="D24" s="130">
        <f>'LT New Units Info'!BQ47+'ST Existing Units Info'!L47+'ST Existing Units Info'!L107</f>
        <v>113506.16716840865</v>
      </c>
      <c r="E24" s="130">
        <f>'LT New Units Info'!BQ107+'ST Existing Units Info'!L137</f>
        <v>73492.687330717119</v>
      </c>
      <c r="F24" s="130">
        <v>39704.896285999843</v>
      </c>
      <c r="G24" s="136">
        <f>'LT New Units Info'!BQ77+'LT New Units Info'!BQ137+'ST Existing Units Info'!L77+'Existing System FOM OGC'!U20</f>
        <v>59901.792602656795</v>
      </c>
      <c r="H24" s="130">
        <f>'LT New Units Info'!BQ227+'LT Battery'!F39</f>
        <v>97890.3601332002</v>
      </c>
      <c r="I24" s="130">
        <f>'ST Physical Contracts'!K17-'ST Physical Contracts'!L17</f>
        <v>-8794.1654755666805</v>
      </c>
      <c r="J24" s="130">
        <f>'LT New Units Info'!BQ167+'ST Existing Units Info'!L167-'LT Battery'!L17</f>
        <v>345007.20240255236</v>
      </c>
      <c r="K24" s="137">
        <f t="shared" si="4"/>
        <v>380015.53701731784</v>
      </c>
      <c r="L24" s="221">
        <f t="shared" si="10"/>
        <v>2799603.8831078573</v>
      </c>
      <c r="M24" s="170">
        <f t="shared" si="11"/>
        <v>2035</v>
      </c>
      <c r="N24" s="133">
        <f t="shared" si="12"/>
        <v>0</v>
      </c>
      <c r="O24" s="70">
        <f>SUM('LT New Units Info'!G197:Q197)</f>
        <v>795.32</v>
      </c>
      <c r="P24" s="134">
        <f t="shared" si="13"/>
        <v>-0.65565295999999984</v>
      </c>
      <c r="Q24" s="181">
        <f>SUM('LT New Units Info'!S197:T197,'LT New Units Info'!W197:AD197,'LT New Units Info'!AG197:BO197)</f>
        <v>0.65480512000000002</v>
      </c>
      <c r="R24" s="48">
        <f t="shared" si="14"/>
        <v>0</v>
      </c>
      <c r="S24" s="47">
        <f>'LT New Units Info'!R197</f>
        <v>4.5990000000000002</v>
      </c>
      <c r="T24" s="163">
        <f t="shared" si="15"/>
        <v>0</v>
      </c>
      <c r="U24" s="164">
        <f>'LT New Units Info'!AE197+'LT New Units Info'!AF197</f>
        <v>49.2</v>
      </c>
      <c r="V24" s="163">
        <f t="shared" si="16"/>
        <v>0</v>
      </c>
      <c r="W24" s="164">
        <f>'LT New Units Info'!U197+'LT New Units Info'!V197</f>
        <v>232.70400000000001</v>
      </c>
      <c r="X24" s="61">
        <f>SUM('LT New Units Info'!H17:P17,'ST Existing Units Info'!L17)</f>
        <v>3662.0280603712799</v>
      </c>
      <c r="Y24" s="165">
        <f>'ST Physical Contracts'!J17</f>
        <v>150.93273784012001</v>
      </c>
      <c r="Z24" s="67">
        <f>'LT New Units Info'!AE17+'LT New Units Info'!AF17+'LT New Units Info'!U17+'LT New Units Info'!V17</f>
        <v>2210.7563045313409</v>
      </c>
      <c r="AA24" s="66">
        <f t="shared" si="5"/>
        <v>6023.7171027427412</v>
      </c>
      <c r="AB24" s="67">
        <f>'ST NFL Load &amp; Load Cost'!J17</f>
        <v>6081.4500000000007</v>
      </c>
      <c r="AC24" s="67">
        <f>SUM('LT New Units Info'!R17,'LT New Units Info'!W17:AD17,'LT New Units Info'!AG17:BO17)</f>
        <v>19.96874105265</v>
      </c>
      <c r="AD24" s="66">
        <f t="shared" si="6"/>
        <v>6061.4812589473504</v>
      </c>
      <c r="AE24" s="132">
        <f t="shared" si="7"/>
        <v>-37.764156204609208</v>
      </c>
      <c r="AF24" s="49">
        <f t="shared" si="8"/>
        <v>1082.4778051200001</v>
      </c>
      <c r="AG24" s="50">
        <f>'LT Region Planning Peak Load'!G17*1.0887</f>
        <v>1066.1847549034198</v>
      </c>
      <c r="AH24" s="62">
        <f t="shared" si="0"/>
        <v>16.293050216580241</v>
      </c>
      <c r="AI24" s="99">
        <f>(AF24-'LT Region Planning Peak Load'!G17)/'LT Region Planning Peak Load'!G17*100</f>
        <v>10.533712005748724</v>
      </c>
      <c r="AJ24" s="128">
        <f>'ST LT CO2 Emissions'!B17+'ST LT CO2 Emissions'!B49</f>
        <v>3730261.3978787549</v>
      </c>
      <c r="AK24" s="42">
        <f t="shared" si="1"/>
        <v>57.440413285393163</v>
      </c>
      <c r="AL24" s="111">
        <f t="shared" si="2"/>
        <v>57.085561910327606</v>
      </c>
      <c r="AM24" s="112">
        <f t="shared" si="3"/>
        <v>62.487652947457889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353816.43258533039</v>
      </c>
      <c r="D25" s="130">
        <f>'LT New Units Info'!BQ48+'ST Existing Units Info'!L48+'ST Existing Units Info'!L108</f>
        <v>108460.188301576</v>
      </c>
      <c r="E25" s="130">
        <f>'LT New Units Info'!BQ108+'ST Existing Units Info'!L138</f>
        <v>70365.525574841886</v>
      </c>
      <c r="F25" s="130">
        <v>39524.601074479848</v>
      </c>
      <c r="G25" s="136">
        <f>'LT New Units Info'!BQ78+'LT New Units Info'!BQ138+'ST Existing Units Info'!L78+'Existing System FOM OGC'!U21</f>
        <v>59787.407158678754</v>
      </c>
      <c r="H25" s="130">
        <f>'LT New Units Info'!BQ228+'LT Battery'!F40</f>
        <v>97890.36013320199</v>
      </c>
      <c r="I25" s="130">
        <f>'ST Physical Contracts'!K18-'ST Physical Contracts'!L18</f>
        <v>-8905.5462246061597</v>
      </c>
      <c r="J25" s="130">
        <f>'LT New Units Info'!BQ168+'ST Existing Units Info'!L168-'LT Battery'!L18</f>
        <v>335952.07083028019</v>
      </c>
      <c r="K25" s="137">
        <f t="shared" si="4"/>
        <v>384986.89777322265</v>
      </c>
      <c r="L25" s="221">
        <f t="shared" si="10"/>
        <v>2918990.917941825</v>
      </c>
      <c r="M25" s="170">
        <f t="shared" si="11"/>
        <v>2036</v>
      </c>
      <c r="N25" s="133">
        <f t="shared" si="12"/>
        <v>0</v>
      </c>
      <c r="O25" s="70">
        <f>SUM('LT New Units Info'!G198:Q198)</f>
        <v>795.32</v>
      </c>
      <c r="P25" s="134">
        <f t="shared" si="13"/>
        <v>-0.40153264</v>
      </c>
      <c r="Q25" s="181">
        <f>SUM('LT New Units Info'!S198:T198,'LT New Units Info'!W198:AD198,'LT New Units Info'!AG198:BO198)</f>
        <v>0.25327248000000002</v>
      </c>
      <c r="R25" s="48">
        <f t="shared" si="14"/>
        <v>0.51100000000000012</v>
      </c>
      <c r="S25" s="47">
        <f>'LT New Units Info'!R198</f>
        <v>5.1100000000000003</v>
      </c>
      <c r="T25" s="163">
        <f t="shared" si="15"/>
        <v>0</v>
      </c>
      <c r="U25" s="164">
        <f>'LT New Units Info'!AE198+'LT New Units Info'!AF198</f>
        <v>49.2</v>
      </c>
      <c r="V25" s="163">
        <f t="shared" si="16"/>
        <v>0</v>
      </c>
      <c r="W25" s="164">
        <f>'LT New Units Info'!U198+'LT New Units Info'!V198</f>
        <v>232.70400000000001</v>
      </c>
      <c r="X25" s="61">
        <f>SUM('LT New Units Info'!H18:P18,'ST Existing Units Info'!L18)</f>
        <v>3391.566755244005</v>
      </c>
      <c r="Y25" s="165">
        <f>'ST Physical Contracts'!J18</f>
        <v>150.75010451863</v>
      </c>
      <c r="Z25" s="67">
        <f>'LT New Units Info'!AE18+'LT New Units Info'!AF18+'LT New Units Info'!U18+'LT New Units Info'!V18</f>
        <v>2235.6344861255102</v>
      </c>
      <c r="AA25" s="66">
        <f t="shared" si="5"/>
        <v>5777.9513458881447</v>
      </c>
      <c r="AB25" s="67">
        <f>'ST NFL Load &amp; Load Cost'!J18</f>
        <v>6076.741</v>
      </c>
      <c r="AC25" s="67">
        <f>SUM('LT New Units Info'!R18,'LT New Units Info'!W18:AD18,'LT New Units Info'!AG18:BO18)</f>
        <v>19.71997574549</v>
      </c>
      <c r="AD25" s="66">
        <f t="shared" si="6"/>
        <v>6057.0210242545099</v>
      </c>
      <c r="AE25" s="132">
        <f t="shared" si="7"/>
        <v>-279.06967836636522</v>
      </c>
      <c r="AF25" s="49">
        <f t="shared" si="8"/>
        <v>1082.5872724800001</v>
      </c>
      <c r="AG25" s="50">
        <f>'LT Region Planning Peak Load'!G18*1.0887</f>
        <v>1067.3074838549701</v>
      </c>
      <c r="AH25" s="62">
        <f t="shared" si="0"/>
        <v>15.279788625030051</v>
      </c>
      <c r="AI25" s="99">
        <f>(AF25-'LT Region Planning Peak Load'!G18)/'LT Region Planning Peak Load'!G18*100</f>
        <v>10.428604818921213</v>
      </c>
      <c r="AJ25" s="128">
        <f>'ST LT CO2 Emissions'!B18+'ST LT CO2 Emissions'!B50</f>
        <v>3456436.5948213357</v>
      </c>
      <c r="AK25" s="42">
        <f t="shared" si="1"/>
        <v>58.224701790866256</v>
      </c>
      <c r="AL25" s="111">
        <f t="shared" si="2"/>
        <v>57.946035950105831</v>
      </c>
      <c r="AM25" s="112">
        <f t="shared" si="3"/>
        <v>63.354172536434028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365043.37521692168</v>
      </c>
      <c r="D26" s="130">
        <f>'LT New Units Info'!BQ49+'ST Existing Units Info'!L49+'ST Existing Units Info'!L109</f>
        <v>104528.98512101319</v>
      </c>
      <c r="E26" s="130">
        <f>'LT New Units Info'!BQ109+'ST Existing Units Info'!L139</f>
        <v>65540.365383578333</v>
      </c>
      <c r="F26" s="130">
        <v>39509.554020655851</v>
      </c>
      <c r="G26" s="136">
        <f>'LT New Units Info'!BQ79+'LT New Units Info'!BQ139+'ST Existing Units Info'!L79+'Existing System FOM OGC'!U22</f>
        <v>59874.489342808607</v>
      </c>
      <c r="H26" s="130">
        <f>'LT New Units Info'!BQ229+'LT Battery'!F41</f>
        <v>97890.3601332002</v>
      </c>
      <c r="I26" s="130">
        <f>'ST Physical Contracts'!K19-'ST Physical Contracts'!L19</f>
        <v>-9170.1840812872397</v>
      </c>
      <c r="J26" s="130">
        <f>'LT New Units Info'!BQ169+'ST Existing Units Info'!L169-'LT Battery'!L19</f>
        <v>327538.15674545406</v>
      </c>
      <c r="K26" s="137">
        <f t="shared" si="4"/>
        <v>395678.78839143645</v>
      </c>
      <c r="L26" s="221">
        <f t="shared" si="10"/>
        <v>3033527.1470671571</v>
      </c>
      <c r="M26" s="170">
        <f t="shared" si="11"/>
        <v>2037</v>
      </c>
      <c r="N26" s="133">
        <f t="shared" si="12"/>
        <v>0</v>
      </c>
      <c r="O26" s="70">
        <f>SUM('LT New Units Info'!G199:Q199)</f>
        <v>795.32</v>
      </c>
      <c r="P26" s="134">
        <f t="shared" si="13"/>
        <v>-0.16595365000000001</v>
      </c>
      <c r="Q26" s="181">
        <f>SUM('LT New Units Info'!S199:T199,'LT New Units Info'!W199:AD199,'LT New Units Info'!AG199:BO199)</f>
        <v>8.731883E-2</v>
      </c>
      <c r="R26" s="48">
        <f t="shared" si="14"/>
        <v>0</v>
      </c>
      <c r="S26" s="47">
        <f>'LT New Units Info'!R199</f>
        <v>5.1100000000000003</v>
      </c>
      <c r="T26" s="163">
        <f t="shared" si="15"/>
        <v>0</v>
      </c>
      <c r="U26" s="164">
        <f>'LT New Units Info'!AE199+'LT New Units Info'!AF199</f>
        <v>49.2</v>
      </c>
      <c r="V26" s="163">
        <f t="shared" si="16"/>
        <v>0</v>
      </c>
      <c r="W26" s="164">
        <f>'LT New Units Info'!U199+'LT New Units Info'!V199</f>
        <v>232.70400000000001</v>
      </c>
      <c r="X26" s="61">
        <f>SUM('LT New Units Info'!H19:P19,'ST Existing Units Info'!L19)</f>
        <v>3069.6546183402452</v>
      </c>
      <c r="Y26" s="165">
        <f>'ST Physical Contracts'!J19</f>
        <v>150.52344883769001</v>
      </c>
      <c r="Z26" s="67">
        <f>'LT New Units Info'!AE19+'LT New Units Info'!AF19+'LT New Units Info'!U19+'LT New Units Info'!V19</f>
        <v>2210.7563045359702</v>
      </c>
      <c r="AA26" s="66">
        <f t="shared" si="5"/>
        <v>5430.9343717139054</v>
      </c>
      <c r="AB26" s="67">
        <f>'ST NFL Load &amp; Load Cost'!J19</f>
        <v>6076.2380000000003</v>
      </c>
      <c r="AC26" s="67">
        <f>SUM('LT New Units Info'!R19,'LT New Units Info'!W19:AD19,'LT New Units Info'!AG19:BO19)</f>
        <v>18.817045550300001</v>
      </c>
      <c r="AD26" s="66">
        <f t="shared" si="6"/>
        <v>6057.4209544497007</v>
      </c>
      <c r="AE26" s="132">
        <f t="shared" si="7"/>
        <v>-626.48658273579531</v>
      </c>
      <c r="AF26" s="49">
        <f t="shared" si="8"/>
        <v>1082.42131883</v>
      </c>
      <c r="AG26" s="50">
        <f>'LT Region Planning Peak Load'!G19*1.0887</f>
        <v>1067.0111234933399</v>
      </c>
      <c r="AH26" s="62">
        <f t="shared" si="0"/>
        <v>15.410195336660081</v>
      </c>
      <c r="AI26" s="99">
        <f>(AF26-'LT Region Planning Peak Load'!G19)/'LT Region Planning Peak Load'!G19*100</f>
        <v>10.442343464245663</v>
      </c>
      <c r="AJ26" s="128">
        <f>'ST LT CO2 Emissions'!B19+'ST LT CO2 Emissions'!B51</f>
        <v>3115684.2727433718</v>
      </c>
      <c r="AK26" s="42">
        <f t="shared" si="1"/>
        <v>60.077201587054631</v>
      </c>
      <c r="AL26" s="111">
        <f t="shared" si="2"/>
        <v>60.101485676548421</v>
      </c>
      <c r="AM26" s="112">
        <f t="shared" si="3"/>
        <v>65.119040497004306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374536.31410888198</v>
      </c>
      <c r="D27" s="130">
        <f>'LT New Units Info'!BQ50+'ST Existing Units Info'!L50+'ST Existing Units Info'!L110</f>
        <v>111556.62619583562</v>
      </c>
      <c r="E27" s="130">
        <f>'LT New Units Info'!BQ110+'ST Existing Units Info'!L140</f>
        <v>72523.892561498302</v>
      </c>
      <c r="F27" s="130">
        <v>39511.170196067047</v>
      </c>
      <c r="G27" s="136">
        <f>'LT New Units Info'!BQ80+'LT New Units Info'!BQ140+'ST Existing Units Info'!L80+'Existing System FOM OGC'!U23</f>
        <v>68449.384851927782</v>
      </c>
      <c r="H27" s="130">
        <f>'LT New Units Info'!BQ230+'LT Battery'!F42</f>
        <v>111040.6026088928</v>
      </c>
      <c r="I27" s="130">
        <f>'ST Physical Contracts'!K20-'ST Physical Contracts'!L20</f>
        <v>-9394.39150159157</v>
      </c>
      <c r="J27" s="130">
        <f>'LT New Units Info'!BQ170+'ST Existing Units Info'!L170-'LT Battery'!L20</f>
        <v>367082.23155922617</v>
      </c>
      <c r="K27" s="137">
        <f t="shared" si="4"/>
        <v>401141.36746228591</v>
      </c>
      <c r="L27" s="221">
        <f t="shared" si="10"/>
        <v>3141916.4584919033</v>
      </c>
      <c r="M27" s="170">
        <f t="shared" si="11"/>
        <v>2038</v>
      </c>
      <c r="N27" s="133">
        <f t="shared" si="12"/>
        <v>0</v>
      </c>
      <c r="O27" s="70">
        <f>SUM('LT New Units Info'!G200:Q200)</f>
        <v>795.32</v>
      </c>
      <c r="P27" s="134">
        <f t="shared" si="13"/>
        <v>-5.0368820000000002E-2</v>
      </c>
      <c r="Q27" s="181">
        <f>SUM('LT New Units Info'!S200:T200,'LT New Units Info'!W200:AD200,'LT New Units Info'!AG200:BO200)</f>
        <v>3.6950009999999998E-2</v>
      </c>
      <c r="R27" s="48">
        <f t="shared" si="14"/>
        <v>0.51100000000000012</v>
      </c>
      <c r="S27" s="47">
        <f>'LT New Units Info'!R200</f>
        <v>5.6210000000000004</v>
      </c>
      <c r="T27" s="163">
        <f t="shared" si="15"/>
        <v>12.299999999999997</v>
      </c>
      <c r="U27" s="164">
        <f>'LT New Units Info'!AE200+'LT New Units Info'!AF200</f>
        <v>61.5</v>
      </c>
      <c r="V27" s="163">
        <f t="shared" si="16"/>
        <v>0</v>
      </c>
      <c r="W27" s="164">
        <f>'LT New Units Info'!U200+'LT New Units Info'!V200</f>
        <v>232.70400000000001</v>
      </c>
      <c r="X27" s="61">
        <f>SUM('LT New Units Info'!H20:P20,'ST Existing Units Info'!L20)</f>
        <v>3269.0302383560852</v>
      </c>
      <c r="Y27" s="165">
        <f>'ST Physical Contracts'!J20</f>
        <v>150.20788659753998</v>
      </c>
      <c r="Z27" s="67">
        <f>'LT New Units Info'!AE20+'LT New Units Info'!AF20+'LT New Units Info'!U20+'LT New Units Info'!V20</f>
        <v>2534.8763051575497</v>
      </c>
      <c r="AA27" s="66">
        <f t="shared" si="5"/>
        <v>5954.1144301111744</v>
      </c>
      <c r="AB27" s="67">
        <f>'ST NFL Load &amp; Load Cost'!J20</f>
        <v>6074.4740000000002</v>
      </c>
      <c r="AC27" s="67">
        <f>SUM('LT New Units Info'!R20,'LT New Units Info'!W20:AD20,'LT New Units Info'!AG20:BO20)</f>
        <v>20.326350096100001</v>
      </c>
      <c r="AD27" s="66">
        <f t="shared" si="6"/>
        <v>6054.1476499038999</v>
      </c>
      <c r="AE27" s="132">
        <f t="shared" si="7"/>
        <v>-100.0332197927255</v>
      </c>
      <c r="AF27" s="49">
        <f t="shared" si="8"/>
        <v>1095.18195001</v>
      </c>
      <c r="AG27" s="50">
        <f>'LT Region Planning Peak Load'!G20*1.0887</f>
        <v>1067.56811896158</v>
      </c>
      <c r="AH27" s="62">
        <f t="shared" si="0"/>
        <v>27.613831048420025</v>
      </c>
      <c r="AI27" s="99">
        <f>(AF27-'LT Region Planning Peak Load'!G20)/'LT Region Planning Peak Load'!G20*100</f>
        <v>11.686043054157254</v>
      </c>
      <c r="AJ27" s="128">
        <f>'ST LT CO2 Emissions'!B20+'ST LT CO2 Emissions'!B52</f>
        <v>3336264.209561192</v>
      </c>
      <c r="AK27" s="42">
        <f t="shared" si="1"/>
        <v>61.657406733304313</v>
      </c>
      <c r="AL27" s="111">
        <f t="shared" si="2"/>
        <v>61.442107314099239</v>
      </c>
      <c r="AM27" s="112">
        <f t="shared" si="3"/>
        <v>66.037218607287798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381829.2048973653</v>
      </c>
      <c r="D28" s="130">
        <f>'LT New Units Info'!BQ51+'ST Existing Units Info'!L51+'ST Existing Units Info'!L111</f>
        <v>110424.76310596551</v>
      </c>
      <c r="E28" s="130">
        <f>'LT New Units Info'!BQ111+'ST Existing Units Info'!L141</f>
        <v>74219.481644141561</v>
      </c>
      <c r="F28" s="130">
        <v>38809.2193880704</v>
      </c>
      <c r="G28" s="136">
        <f>'LT New Units Info'!BQ81+'LT New Units Info'!BQ141+'ST Existing Units Info'!L81+'Existing System FOM OGC'!U24</f>
        <v>69609.559411275754</v>
      </c>
      <c r="H28" s="130">
        <f>'LT New Units Info'!BQ231+'LT Battery'!F43</f>
        <v>111040.6026088928</v>
      </c>
      <c r="I28" s="130">
        <f>'ST Physical Contracts'!K21-'ST Physical Contracts'!L21</f>
        <v>-9550.8356417724099</v>
      </c>
      <c r="J28" s="130">
        <f>'LT New Units Info'!BQ171+'ST Existing Units Info'!L171-'LT Battery'!L21</f>
        <v>371675.28269987239</v>
      </c>
      <c r="K28" s="137">
        <f t="shared" si="4"/>
        <v>404706.71271406661</v>
      </c>
      <c r="L28" s="221">
        <f t="shared" si="10"/>
        <v>3243991.2049073298</v>
      </c>
      <c r="M28" s="170">
        <f t="shared" si="11"/>
        <v>2039</v>
      </c>
      <c r="N28" s="133">
        <f t="shared" si="12"/>
        <v>0</v>
      </c>
      <c r="O28" s="70">
        <f>SUM('LT New Units Info'!G201:Q201)</f>
        <v>795.32</v>
      </c>
      <c r="P28" s="134">
        <f t="shared" si="13"/>
        <v>-2.8886019999999998E-2</v>
      </c>
      <c r="Q28" s="181">
        <f>SUM('LT New Units Info'!S201:T201,'LT New Units Info'!W201:AD201,'LT New Units Info'!AG201:BO201)</f>
        <v>8.06399E-3</v>
      </c>
      <c r="R28" s="48">
        <f t="shared" si="14"/>
        <v>0</v>
      </c>
      <c r="S28" s="47">
        <f>'LT New Units Info'!R201</f>
        <v>5.6210000000000004</v>
      </c>
      <c r="T28" s="163">
        <f t="shared" si="15"/>
        <v>0</v>
      </c>
      <c r="U28" s="164">
        <f>'LT New Units Info'!AE201+'LT New Units Info'!AF201</f>
        <v>61.5</v>
      </c>
      <c r="V28" s="163">
        <f t="shared" si="16"/>
        <v>0</v>
      </c>
      <c r="W28" s="164">
        <f>'LT New Units Info'!U201+'LT New Units Info'!V201</f>
        <v>232.70400000000001</v>
      </c>
      <c r="X28" s="61">
        <f>SUM('LT New Units Info'!H21:P21,'ST Existing Units Info'!L21)</f>
        <v>3240.8412040729504</v>
      </c>
      <c r="Y28" s="165">
        <f>'ST Physical Contracts'!J21</f>
        <v>149.88937217295</v>
      </c>
      <c r="Z28" s="67">
        <f>'LT New Units Info'!AE21+'LT New Units Info'!AF21+'LT New Units Info'!U21+'LT New Units Info'!V21</f>
        <v>2534.8763051554401</v>
      </c>
      <c r="AA28" s="66">
        <f t="shared" si="5"/>
        <v>5925.6068814013406</v>
      </c>
      <c r="AB28" s="67">
        <f>'ST NFL Load &amp; Load Cost'!J21</f>
        <v>6072.7820000000002</v>
      </c>
      <c r="AC28" s="67">
        <f>SUM('LT New Units Info'!R21,'LT New Units Info'!W21:AD21,'LT New Units Info'!AG21:BO21)</f>
        <v>20.171350098780003</v>
      </c>
      <c r="AD28" s="66">
        <f t="shared" si="6"/>
        <v>6052.6106499012203</v>
      </c>
      <c r="AE28" s="132">
        <f t="shared" si="7"/>
        <v>-127.0037684998797</v>
      </c>
      <c r="AF28" s="49">
        <f t="shared" si="8"/>
        <v>1095.15306399</v>
      </c>
      <c r="AG28" s="50">
        <f>'LT Region Planning Peak Load'!G21*1.0887</f>
        <v>1068.0529941515401</v>
      </c>
      <c r="AH28" s="62">
        <f t="shared" si="0"/>
        <v>27.100069838459831</v>
      </c>
      <c r="AI28" s="99">
        <f>(AF28-'LT Region Planning Peak Load'!G21)/'LT Region Planning Peak Load'!G21*100</f>
        <v>11.632395330071533</v>
      </c>
      <c r="AJ28" s="128">
        <f>'ST LT CO2 Emissions'!B21+'ST LT CO2 Emissions'!B53</f>
        <v>3303956.1442189324</v>
      </c>
      <c r="AK28" s="42">
        <f t="shared" si="1"/>
        <v>62.875500042215464</v>
      </c>
      <c r="AL28" s="111">
        <f t="shared" si="2"/>
        <v>62.510788029525727</v>
      </c>
      <c r="AM28" s="112">
        <f t="shared" si="3"/>
        <v>66.642720373309402</v>
      </c>
      <c r="AN28" s="11">
        <f t="shared" si="17"/>
        <v>2039</v>
      </c>
      <c r="AO28" s="5"/>
      <c r="AP28" s="6"/>
      <c r="AQ28" s="6"/>
    </row>
    <row r="29" spans="2:43" s="218" customFormat="1">
      <c r="B29" s="170">
        <f t="shared" si="9"/>
        <v>2040</v>
      </c>
      <c r="C29" s="135">
        <f>'ST NFL Load &amp; Load Cost'!J52</f>
        <v>387593.26569494547</v>
      </c>
      <c r="D29" s="130">
        <f>'LT New Units Info'!BQ52+'ST Existing Units Info'!L52+'ST Existing Units Info'!L112</f>
        <v>109726.57747387748</v>
      </c>
      <c r="E29" s="130">
        <f>'LT New Units Info'!BQ112+'ST Existing Units Info'!L142</f>
        <v>75084.435616106566</v>
      </c>
      <c r="F29" s="130">
        <v>38273.722750610046</v>
      </c>
      <c r="G29" s="136">
        <f>'LT New Units Info'!BQ82+'LT New Units Info'!BQ142+'ST Existing Units Info'!L82+'Existing System FOM OGC'!U25</f>
        <v>77665.593194314395</v>
      </c>
      <c r="H29" s="130">
        <f>'LT New Units Info'!BQ232+'LT Battery'!F44</f>
        <v>124459.98023474301</v>
      </c>
      <c r="I29" s="130">
        <f>'ST Physical Contracts'!K22-'ST Physical Contracts'!L22</f>
        <v>-9671.9995903674899</v>
      </c>
      <c r="J29" s="130">
        <f>'LT New Units Info'!BQ172+'ST Existing Units Info'!L172-'LT Battery'!L22</f>
        <v>394192.31088649447</v>
      </c>
      <c r="K29" s="137">
        <f t="shared" ref="K29:K38" si="18">SUM(C29:I29)-J29</f>
        <v>408939.264487735</v>
      </c>
      <c r="L29" s="221">
        <f t="shared" si="10"/>
        <v>3340268.8830951964</v>
      </c>
      <c r="M29" s="170">
        <f t="shared" si="11"/>
        <v>2040</v>
      </c>
      <c r="N29" s="133">
        <f t="shared" ref="N29:N38" si="19">O29-O28</f>
        <v>0</v>
      </c>
      <c r="O29" s="70">
        <f>SUM('LT New Units Info'!G202:Q202)</f>
        <v>795.32</v>
      </c>
      <c r="P29" s="134">
        <f t="shared" ref="P29:P38" si="20">Q29-Q28</f>
        <v>-8.06399E-3</v>
      </c>
      <c r="Q29" s="181">
        <f>SUM('LT New Units Info'!S202:T202,'LT New Units Info'!W202:AD202,'LT New Units Info'!AG202:BO202)</f>
        <v>0</v>
      </c>
      <c r="R29" s="48">
        <f t="shared" ref="R29:R38" si="21">S29-S28</f>
        <v>0.51099999999999923</v>
      </c>
      <c r="S29" s="47">
        <f>'LT New Units Info'!R202</f>
        <v>6.1319999999999997</v>
      </c>
      <c r="T29" s="163">
        <f t="shared" ref="T29:T38" si="22">U29-U28</f>
        <v>12.300000000000011</v>
      </c>
      <c r="U29" s="164">
        <f>'LT New Units Info'!AE202+'LT New Units Info'!AF202</f>
        <v>73.800000000000011</v>
      </c>
      <c r="V29" s="163">
        <f t="shared" ref="V29:V38" si="23">W29-W28</f>
        <v>0</v>
      </c>
      <c r="W29" s="164">
        <f>'LT New Units Info'!U202+'LT New Units Info'!V202</f>
        <v>232.70400000000001</v>
      </c>
      <c r="X29" s="61">
        <f>SUM('LT New Units Info'!H22:P22,'ST Existing Units Info'!L22)</f>
        <v>3176.1149201421495</v>
      </c>
      <c r="Y29" s="165">
        <f>'ST Physical Contracts'!J22</f>
        <v>149.77953049292</v>
      </c>
      <c r="Z29" s="67">
        <f>'LT New Units Info'!AE22+'LT New Units Info'!AF22+'LT New Units Info'!U22+'LT New Units Info'!V22</f>
        <v>2886.1777759943898</v>
      </c>
      <c r="AA29" s="66">
        <f t="shared" ref="AA29:AA38" si="24">SUM(X29:Z29)</f>
        <v>6212.0722266294597</v>
      </c>
      <c r="AB29" s="67">
        <f>'ST NFL Load &amp; Load Cost'!J22</f>
        <v>6069.889000000001</v>
      </c>
      <c r="AC29" s="67">
        <f>SUM('LT New Units Info'!R22,'LT New Units Info'!W22:AD22,'LT New Units Info'!AG22:BO22)</f>
        <v>21.973171237919999</v>
      </c>
      <c r="AD29" s="66">
        <f t="shared" ref="AD29:AD38" si="25">AB29-AC29</f>
        <v>6047.9158287620812</v>
      </c>
      <c r="AE29" s="132">
        <f t="shared" ref="AE29:AE38" si="26">AA29-AD29</f>
        <v>164.15639786737847</v>
      </c>
      <c r="AF29" s="49">
        <f t="shared" ref="AF29:AF38" si="27">O29+Q29+S29+U29+W29</f>
        <v>1107.9559999999999</v>
      </c>
      <c r="AG29" s="50">
        <f>'LT Region Planning Peak Load'!G22*1.0887</f>
        <v>1069.8726037835399</v>
      </c>
      <c r="AH29" s="62">
        <f t="shared" ref="AH29:AH38" si="28">AF29-AG29</f>
        <v>38.08339621645996</v>
      </c>
      <c r="AI29" s="99">
        <f>(AF29-'LT Region Planning Peak Load'!G22)/'LT Region Planning Peak Load'!G22*100</f>
        <v>12.745357992552966</v>
      </c>
      <c r="AJ29" s="128">
        <f>'ST LT CO2 Emissions'!B22+'ST LT CO2 Emissions'!B54</f>
        <v>3233183.1841899944</v>
      </c>
      <c r="AK29" s="42">
        <f t="shared" ref="AK29:AK38" si="29">C29/AB29</f>
        <v>63.855082966911816</v>
      </c>
      <c r="AL29" s="111">
        <f t="shared" ref="AL29:AL38" si="30">J29/(AA29+AC29)</f>
        <v>63.2321848380098</v>
      </c>
      <c r="AM29" s="112">
        <f t="shared" ref="AM29:AM38" si="31">K29/(AB29)</f>
        <v>67.371786285998795</v>
      </c>
      <c r="AN29" s="11">
        <f t="shared" si="17"/>
        <v>2040</v>
      </c>
      <c r="AP29" s="6"/>
      <c r="AQ29" s="6"/>
    </row>
    <row r="30" spans="2:43" s="218" customFormat="1">
      <c r="B30" s="170">
        <f t="shared" si="9"/>
        <v>2041</v>
      </c>
      <c r="C30" s="135">
        <f>'ST NFL Load &amp; Load Cost'!J53</f>
        <v>396854.85232210171</v>
      </c>
      <c r="D30" s="130">
        <f>'LT New Units Info'!BQ53+'ST Existing Units Info'!L53+'ST Existing Units Info'!L113</f>
        <v>119936.13091702285</v>
      </c>
      <c r="E30" s="130">
        <f>'LT New Units Info'!BQ113+'ST Existing Units Info'!L143</f>
        <v>83484.486116482905</v>
      </c>
      <c r="F30" s="130">
        <v>37325.653592258052</v>
      </c>
      <c r="G30" s="136">
        <f>'LT New Units Info'!BQ83+'LT New Units Info'!BQ143+'ST Existing Units Info'!L83+'Existing System FOM OGC'!U26</f>
        <v>79631.60761173752</v>
      </c>
      <c r="H30" s="130">
        <f>'LT New Units Info'!BQ233+'LT Battery'!F45</f>
        <v>124459.98023474131</v>
      </c>
      <c r="I30" s="130">
        <f>'ST Physical Contracts'!K23-'ST Physical Contracts'!L23</f>
        <v>-9870.8579054191105</v>
      </c>
      <c r="J30" s="130">
        <f>'LT New Units Info'!BQ173+'ST Existing Units Info'!L173-'LT Battery'!L23</f>
        <v>415852.72238315747</v>
      </c>
      <c r="K30" s="137">
        <f t="shared" si="18"/>
        <v>415969.13050576777</v>
      </c>
      <c r="L30" s="221">
        <f t="shared" si="10"/>
        <v>3431683.7422167631</v>
      </c>
      <c r="M30" s="170">
        <f t="shared" si="11"/>
        <v>2041</v>
      </c>
      <c r="N30" s="133">
        <f t="shared" si="19"/>
        <v>0</v>
      </c>
      <c r="O30" s="70">
        <f>SUM('LT New Units Info'!G203:Q203)</f>
        <v>795.32</v>
      </c>
      <c r="P30" s="134">
        <f t="shared" si="20"/>
        <v>0</v>
      </c>
      <c r="Q30" s="181">
        <f>SUM('LT New Units Info'!S203:T203,'LT New Units Info'!W203:AD203,'LT New Units Info'!AG203:BO203)</f>
        <v>0</v>
      </c>
      <c r="R30" s="48">
        <f t="shared" si="21"/>
        <v>0</v>
      </c>
      <c r="S30" s="47">
        <f>'LT New Units Info'!R203</f>
        <v>6.1319999999999997</v>
      </c>
      <c r="T30" s="163">
        <f t="shared" si="22"/>
        <v>0</v>
      </c>
      <c r="U30" s="164">
        <f>'LT New Units Info'!AE203+'LT New Units Info'!AF203</f>
        <v>73.800000000000011</v>
      </c>
      <c r="V30" s="163">
        <f t="shared" si="23"/>
        <v>0</v>
      </c>
      <c r="W30" s="164">
        <f>'LT New Units Info'!U203+'LT New Units Info'!V203</f>
        <v>232.70400000000001</v>
      </c>
      <c r="X30" s="61">
        <f>SUM('LT New Units Info'!H23:P23,'ST Existing Units Info'!L23)</f>
        <v>3403.7389825044752</v>
      </c>
      <c r="Y30" s="165">
        <f>'ST Physical Contracts'!J23</f>
        <v>149.49746581432001</v>
      </c>
      <c r="Z30" s="67">
        <f>'LT New Units Info'!AE23+'LT New Units Info'!AF23+'LT New Units Info'!U23+'LT New Units Info'!V23</f>
        <v>2858.996305778081</v>
      </c>
      <c r="AA30" s="66">
        <f t="shared" si="24"/>
        <v>6412.2327540968763</v>
      </c>
      <c r="AB30" s="67">
        <f>'ST NFL Load &amp; Load Cost'!J23</f>
        <v>6069.4470000000001</v>
      </c>
      <c r="AC30" s="67">
        <f>SUM('LT New Units Info'!R23,'LT New Units Info'!W23:AD23,'LT New Units Info'!AG23:BO23)</f>
        <v>21.963654231</v>
      </c>
      <c r="AD30" s="66">
        <f t="shared" si="25"/>
        <v>6047.4833457690002</v>
      </c>
      <c r="AE30" s="132">
        <f t="shared" si="26"/>
        <v>364.74940832787615</v>
      </c>
      <c r="AF30" s="49">
        <f t="shared" si="27"/>
        <v>1107.9559999999999</v>
      </c>
      <c r="AG30" s="50">
        <f>'LT Region Planning Peak Load'!G23*1.0887</f>
        <v>1070.0594788119299</v>
      </c>
      <c r="AH30" s="62">
        <f t="shared" si="28"/>
        <v>37.896521188069983</v>
      </c>
      <c r="AI30" s="99">
        <f>(AF30-'LT Region Planning Peak Load'!G23)/'LT Region Planning Peak Load'!G23*100</f>
        <v>12.725668159984881</v>
      </c>
      <c r="AJ30" s="128">
        <f>'ST LT CO2 Emissions'!B23+'ST LT CO2 Emissions'!B55</f>
        <v>3477850.2206701846</v>
      </c>
      <c r="AK30" s="42">
        <f t="shared" si="29"/>
        <v>65.385668961620667</v>
      </c>
      <c r="AL30" s="111">
        <f t="shared" si="30"/>
        <v>64.631648770452998</v>
      </c>
      <c r="AM30" s="112">
        <f t="shared" si="31"/>
        <v>68.534930860384435</v>
      </c>
      <c r="AN30" s="11">
        <f t="shared" si="17"/>
        <v>2041</v>
      </c>
      <c r="AP30" s="6"/>
      <c r="AQ30" s="6"/>
    </row>
    <row r="31" spans="2:43" s="218" customFormat="1">
      <c r="B31" s="170">
        <f t="shared" si="9"/>
        <v>2042</v>
      </c>
      <c r="C31" s="135">
        <f>'ST NFL Load &amp; Load Cost'!J54</f>
        <v>408358.82654011657</v>
      </c>
      <c r="D31" s="130">
        <f>'LT New Units Info'!BQ54+'ST Existing Units Info'!L54+'ST Existing Units Info'!L114</f>
        <v>111773.08708297419</v>
      </c>
      <c r="E31" s="130">
        <f>'LT New Units Info'!BQ114+'ST Existing Units Info'!L144</f>
        <v>78774.697942676066</v>
      </c>
      <c r="F31" s="130">
        <v>35970.318918714664</v>
      </c>
      <c r="G31" s="136">
        <f>'LT New Units Info'!BQ84+'LT New Units Info'!BQ144+'ST Existing Units Info'!L84+'Existing System FOM OGC'!U27</f>
        <v>79190.433289250112</v>
      </c>
      <c r="H31" s="130">
        <f>'LT New Units Info'!BQ234+'LT Battery'!F46</f>
        <v>124459.98023474131</v>
      </c>
      <c r="I31" s="130">
        <f>'ST Physical Contracts'!K24-'ST Physical Contracts'!L24</f>
        <v>-10144.924182092451</v>
      </c>
      <c r="J31" s="130">
        <f>'LT New Units Info'!BQ174+'ST Existing Units Info'!L174-'LT Battery'!L24</f>
        <v>410190.62729241094</v>
      </c>
      <c r="K31" s="137">
        <f t="shared" si="18"/>
        <v>418191.79253396962</v>
      </c>
      <c r="L31" s="221">
        <f t="shared" si="10"/>
        <v>3517470.4679267015</v>
      </c>
      <c r="M31" s="170">
        <f t="shared" si="11"/>
        <v>2042</v>
      </c>
      <c r="N31" s="133">
        <f t="shared" si="19"/>
        <v>0</v>
      </c>
      <c r="O31" s="70">
        <f>SUM('LT New Units Info'!G204:Q204)</f>
        <v>795.32</v>
      </c>
      <c r="P31" s="134">
        <f t="shared" si="20"/>
        <v>0</v>
      </c>
      <c r="Q31" s="181">
        <f>SUM('LT New Units Info'!S204:T204,'LT New Units Info'!W204:AD204,'LT New Units Info'!AG204:BO204)</f>
        <v>0</v>
      </c>
      <c r="R31" s="48">
        <f t="shared" si="21"/>
        <v>0.51100000000000012</v>
      </c>
      <c r="S31" s="47">
        <f>'LT New Units Info'!R204</f>
        <v>6.6429999999999998</v>
      </c>
      <c r="T31" s="163">
        <f t="shared" si="22"/>
        <v>0</v>
      </c>
      <c r="U31" s="164">
        <f>'LT New Units Info'!AE204+'LT New Units Info'!AF204</f>
        <v>73.800000000000011</v>
      </c>
      <c r="V31" s="163">
        <f t="shared" si="23"/>
        <v>0</v>
      </c>
      <c r="W31" s="164">
        <f>'LT New Units Info'!U204+'LT New Units Info'!V204</f>
        <v>232.70400000000001</v>
      </c>
      <c r="X31" s="61">
        <f>SUM('LT New Units Info'!H24:P24,'ST Existing Units Info'!L24)</f>
        <v>3112.1286875864002</v>
      </c>
      <c r="Y31" s="165">
        <f>'ST Physical Contracts'!J24</f>
        <v>149.20806349174001</v>
      </c>
      <c r="Z31" s="67">
        <f>'LT New Units Info'!AE24+'LT New Units Info'!AF24+'LT New Units Info'!U24+'LT New Units Info'!V24</f>
        <v>2858.99630578199</v>
      </c>
      <c r="AA31" s="66">
        <f t="shared" si="24"/>
        <v>6120.3330568601305</v>
      </c>
      <c r="AB31" s="67">
        <f>'ST NFL Load &amp; Load Cost'!J24</f>
        <v>6066.2050000000008</v>
      </c>
      <c r="AC31" s="67">
        <f>SUM('LT New Units Info'!R24,'LT New Units Info'!W24:AD24,'LT New Units Info'!AG24:BO24)</f>
        <v>23.793958735690001</v>
      </c>
      <c r="AD31" s="66">
        <f t="shared" si="25"/>
        <v>6042.4110412643113</v>
      </c>
      <c r="AE31" s="132">
        <f t="shared" si="26"/>
        <v>77.922015595819175</v>
      </c>
      <c r="AF31" s="49">
        <f t="shared" si="27"/>
        <v>1108.4670000000001</v>
      </c>
      <c r="AG31" s="50">
        <f>'LT Region Planning Peak Load'!G24*1.0887</f>
        <v>1070.55293742156</v>
      </c>
      <c r="AH31" s="62">
        <f t="shared" si="28"/>
        <v>37.914062578440053</v>
      </c>
      <c r="AI31" s="99">
        <f>(AF31-'LT Region Planning Peak Load'!G24)/'LT Region Planning Peak Load'!G24*100</f>
        <v>12.725674809371315</v>
      </c>
      <c r="AJ31" s="128">
        <f>'ST LT CO2 Emissions'!B24+'ST LT CO2 Emissions'!B56</f>
        <v>3176223.1990874992</v>
      </c>
      <c r="AK31" s="42">
        <f t="shared" si="29"/>
        <v>67.317017235671486</v>
      </c>
      <c r="AL31" s="111">
        <f t="shared" si="30"/>
        <v>66.761417244665012</v>
      </c>
      <c r="AM31" s="112">
        <f t="shared" si="31"/>
        <v>68.937959157985858</v>
      </c>
      <c r="AN31" s="11">
        <f t="shared" si="17"/>
        <v>2042</v>
      </c>
      <c r="AP31" s="6"/>
      <c r="AQ31" s="6"/>
    </row>
    <row r="32" spans="2:43" s="218" customFormat="1">
      <c r="B32" s="170">
        <f t="shared" si="9"/>
        <v>2043</v>
      </c>
      <c r="C32" s="135">
        <f>'ST NFL Load &amp; Load Cost'!J55</f>
        <v>414763.33445474517</v>
      </c>
      <c r="D32" s="130">
        <f>'LT New Units Info'!BQ55+'ST Existing Units Info'!L55+'ST Existing Units Info'!L115</f>
        <v>119799.56944547904</v>
      </c>
      <c r="E32" s="130">
        <f>'LT New Units Info'!BQ115+'ST Existing Units Info'!L145</f>
        <v>86398.824486216545</v>
      </c>
      <c r="F32" s="130">
        <v>35618.247796108924</v>
      </c>
      <c r="G32" s="136">
        <f>'LT New Units Info'!BQ85+'LT New Units Info'!BQ145+'ST Existing Units Info'!L85+'Existing System FOM OGC'!U28</f>
        <v>81647.597826496974</v>
      </c>
      <c r="H32" s="130">
        <f>'LT New Units Info'!BQ235+'LT Battery'!F47</f>
        <v>124459.98023474131</v>
      </c>
      <c r="I32" s="130">
        <f>'ST Physical Contracts'!K25-'ST Physical Contracts'!L25</f>
        <v>-10266.178286163969</v>
      </c>
      <c r="J32" s="130">
        <f>'LT New Units Info'!BQ175+'ST Existing Units Info'!L175-'LT Battery'!L25</f>
        <v>429241.73087507085</v>
      </c>
      <c r="K32" s="137">
        <f t="shared" si="18"/>
        <v>423179.64508255321</v>
      </c>
      <c r="L32" s="221">
        <f t="shared" si="10"/>
        <v>3598502.7839925401</v>
      </c>
      <c r="M32" s="170">
        <f t="shared" si="11"/>
        <v>2043</v>
      </c>
      <c r="N32" s="133">
        <f t="shared" si="19"/>
        <v>0</v>
      </c>
      <c r="O32" s="70">
        <f>SUM('LT New Units Info'!G205:Q205)</f>
        <v>795.32</v>
      </c>
      <c r="P32" s="134">
        <f t="shared" si="20"/>
        <v>0</v>
      </c>
      <c r="Q32" s="181">
        <f>SUM('LT New Units Info'!S205:T205,'LT New Units Info'!W205:AD205,'LT New Units Info'!AG205:BO205)</f>
        <v>0</v>
      </c>
      <c r="R32" s="48">
        <f t="shared" si="21"/>
        <v>0.51100000000000012</v>
      </c>
      <c r="S32" s="47">
        <f>'LT New Units Info'!R205</f>
        <v>7.1539999999999999</v>
      </c>
      <c r="T32" s="163">
        <f t="shared" si="22"/>
        <v>0</v>
      </c>
      <c r="U32" s="164">
        <f>'LT New Units Info'!AE205+'LT New Units Info'!AF205</f>
        <v>73.800000000000011</v>
      </c>
      <c r="V32" s="163">
        <f t="shared" si="23"/>
        <v>0</v>
      </c>
      <c r="W32" s="164">
        <f>'LT New Units Info'!U205+'LT New Units Info'!V205</f>
        <v>232.70400000000001</v>
      </c>
      <c r="X32" s="61">
        <f>SUM('LT New Units Info'!H25:P25,'ST Existing Units Info'!L25)</f>
        <v>3304.2737449013998</v>
      </c>
      <c r="Y32" s="165">
        <f>'ST Physical Contracts'!J25</f>
        <v>148.99568818085001</v>
      </c>
      <c r="Z32" s="67">
        <f>'LT New Units Info'!AE25+'LT New Units Info'!AF25+'LT New Units Info'!U25+'LT New Units Info'!V25</f>
        <v>2858.9963057833202</v>
      </c>
      <c r="AA32" s="66">
        <f t="shared" si="24"/>
        <v>6312.2657388655698</v>
      </c>
      <c r="AB32" s="67">
        <f>'ST NFL Load &amp; Load Cost'!J25</f>
        <v>6062.9499999999989</v>
      </c>
      <c r="AC32" s="67">
        <f>SUM('LT New Units Info'!R25,'LT New Units Info'!W25:AD25,'LT New Units Info'!AG25:BO25)</f>
        <v>25.624263272299999</v>
      </c>
      <c r="AD32" s="66">
        <f t="shared" si="25"/>
        <v>6037.3257367276992</v>
      </c>
      <c r="AE32" s="132">
        <f t="shared" si="26"/>
        <v>274.94000213787058</v>
      </c>
      <c r="AF32" s="49">
        <f t="shared" si="27"/>
        <v>1108.9780000000001</v>
      </c>
      <c r="AG32" s="50">
        <f>'LT Region Planning Peak Load'!G25*1.0887</f>
        <v>1070.76831287403</v>
      </c>
      <c r="AH32" s="62">
        <f t="shared" si="28"/>
        <v>38.209687125970049</v>
      </c>
      <c r="AI32" s="99">
        <f>(AF32-'LT Region Planning Peak Load'!G25)/'LT Region Planning Peak Load'!G25*100</f>
        <v>12.754956799140679</v>
      </c>
      <c r="AJ32" s="128">
        <f>'ST LT CO2 Emissions'!B25+'ST LT CO2 Emissions'!B57</f>
        <v>3369338.0631362279</v>
      </c>
      <c r="AK32" s="42">
        <f t="shared" si="29"/>
        <v>68.409492813687265</v>
      </c>
      <c r="AL32" s="111">
        <f t="shared" si="30"/>
        <v>67.726282837076837</v>
      </c>
      <c r="AM32" s="112">
        <f t="shared" si="31"/>
        <v>69.797647198567248</v>
      </c>
      <c r="AN32" s="11">
        <f t="shared" si="17"/>
        <v>2043</v>
      </c>
      <c r="AP32" s="6"/>
      <c r="AQ32" s="6"/>
    </row>
    <row r="33" spans="1:43" s="218" customFormat="1">
      <c r="B33" s="170">
        <f t="shared" si="9"/>
        <v>2044</v>
      </c>
      <c r="C33" s="135">
        <f>'ST NFL Load &amp; Load Cost'!J56</f>
        <v>427583.52605641179</v>
      </c>
      <c r="D33" s="130">
        <f>'LT New Units Info'!BQ56+'ST Existing Units Info'!L56+'ST Existing Units Info'!L116</f>
        <v>126631.66521417268</v>
      </c>
      <c r="E33" s="130">
        <f>'LT New Units Info'!BQ116+'ST Existing Units Info'!L146</f>
        <v>92437.917006185206</v>
      </c>
      <c r="F33" s="130">
        <v>35243.347849100901</v>
      </c>
      <c r="G33" s="136">
        <f>'LT New Units Info'!BQ86+'LT New Units Info'!BQ146+'ST Existing Units Info'!L86+'Existing System FOM OGC'!U29</f>
        <v>82315.881008717319</v>
      </c>
      <c r="H33" s="130">
        <f>'LT New Units Info'!BQ236+'LT Battery'!F48</f>
        <v>124459.98023474301</v>
      </c>
      <c r="I33" s="130">
        <f>'ST Physical Contracts'!K26-'ST Physical Contracts'!L26</f>
        <v>-10556.783863587021</v>
      </c>
      <c r="J33" s="130">
        <f>'LT New Units Info'!BQ176+'ST Existing Units Info'!L176-'LT Battery'!L26</f>
        <v>450792.60605103348</v>
      </c>
      <c r="K33" s="137">
        <f t="shared" si="18"/>
        <v>427322.92745471036</v>
      </c>
      <c r="L33" s="221">
        <f t="shared" si="10"/>
        <v>3674882.593717156</v>
      </c>
      <c r="M33" s="170">
        <f t="shared" si="11"/>
        <v>2044</v>
      </c>
      <c r="N33" s="133">
        <f t="shared" si="19"/>
        <v>0</v>
      </c>
      <c r="O33" s="70">
        <f>SUM('LT New Units Info'!G206:Q206)</f>
        <v>795.32</v>
      </c>
      <c r="P33" s="134">
        <f t="shared" si="20"/>
        <v>0</v>
      </c>
      <c r="Q33" s="181">
        <f>SUM('LT New Units Info'!S206:T206,'LT New Units Info'!W206:AD206,'LT New Units Info'!AG206:BO206)</f>
        <v>0</v>
      </c>
      <c r="R33" s="48">
        <f t="shared" si="21"/>
        <v>0</v>
      </c>
      <c r="S33" s="47">
        <f>'LT New Units Info'!R206</f>
        <v>7.1539999999999999</v>
      </c>
      <c r="T33" s="163">
        <f t="shared" si="22"/>
        <v>0</v>
      </c>
      <c r="U33" s="164">
        <f>'LT New Units Info'!AE206+'LT New Units Info'!AF206</f>
        <v>73.800000000000011</v>
      </c>
      <c r="V33" s="163">
        <f t="shared" si="23"/>
        <v>0</v>
      </c>
      <c r="W33" s="164">
        <f>'LT New Units Info'!U206+'LT New Units Info'!V206</f>
        <v>232.70400000000001</v>
      </c>
      <c r="X33" s="61">
        <f>SUM('LT New Units Info'!H26:P26,'ST Existing Units Info'!L26)</f>
        <v>3407.9261746542452</v>
      </c>
      <c r="Y33" s="165">
        <f>'ST Physical Contracts'!J26</f>
        <v>148.61558273047001</v>
      </c>
      <c r="Z33" s="67">
        <f>'LT New Units Info'!AE26+'LT New Units Info'!AF26+'LT New Units Info'!U26+'LT New Units Info'!V26</f>
        <v>2886.17777599179</v>
      </c>
      <c r="AA33" s="66">
        <f t="shared" si="24"/>
        <v>6442.7195333765048</v>
      </c>
      <c r="AB33" s="67">
        <f>'ST NFL Load &amp; Load Cost'!J26</f>
        <v>6057.4809999999998</v>
      </c>
      <c r="AC33" s="67">
        <f>SUM('LT New Units Info'!R26,'LT New Units Info'!W26:AD26,'LT New Units Info'!AG26:BO26)</f>
        <v>25.635366403639999</v>
      </c>
      <c r="AD33" s="66">
        <f t="shared" si="25"/>
        <v>6031.8456335963601</v>
      </c>
      <c r="AE33" s="132">
        <f t="shared" si="26"/>
        <v>410.87389978014471</v>
      </c>
      <c r="AF33" s="49">
        <f t="shared" si="27"/>
        <v>1108.9780000000001</v>
      </c>
      <c r="AG33" s="50">
        <f>'LT Region Planning Peak Load'!G26*1.0887</f>
        <v>1071.2701272561601</v>
      </c>
      <c r="AH33" s="62">
        <f t="shared" si="28"/>
        <v>37.707872743839971</v>
      </c>
      <c r="AI33" s="99">
        <f>(AF33-'LT Region Planning Peak Load'!G26)/'LT Region Planning Peak Load'!G26*100</f>
        <v>12.702139066676526</v>
      </c>
      <c r="AJ33" s="128">
        <f>'ST LT CO2 Emissions'!B26+'ST LT CO2 Emissions'!B58</f>
        <v>3488025.0090758293</v>
      </c>
      <c r="AK33" s="42">
        <f t="shared" si="29"/>
        <v>70.587679277312105</v>
      </c>
      <c r="AL33" s="111">
        <f t="shared" si="30"/>
        <v>69.692002531641492</v>
      </c>
      <c r="AM33" s="112">
        <f t="shared" si="31"/>
        <v>70.54465832492258</v>
      </c>
      <c r="AN33" s="11">
        <f t="shared" si="17"/>
        <v>2044</v>
      </c>
      <c r="AP33" s="6"/>
      <c r="AQ33" s="6"/>
    </row>
    <row r="34" spans="1:43" s="218" customFormat="1">
      <c r="B34" s="170">
        <f t="shared" si="9"/>
        <v>2045</v>
      </c>
      <c r="C34" s="135">
        <f>'ST NFL Load &amp; Load Cost'!J57</f>
        <v>440904.60148078302</v>
      </c>
      <c r="D34" s="130">
        <f>'LT New Units Info'!BQ57+'ST Existing Units Info'!L57+'ST Existing Units Info'!L117</f>
        <v>126496.00329916466</v>
      </c>
      <c r="E34" s="130">
        <f>'LT New Units Info'!BQ117+'ST Existing Units Info'!L147</f>
        <v>93842.244772577134</v>
      </c>
      <c r="F34" s="130">
        <v>34950.817239698546</v>
      </c>
      <c r="G34" s="136">
        <f>'LT New Units Info'!BQ87+'LT New Units Info'!BQ147+'ST Existing Units Info'!L87+'Existing System FOM OGC'!U30</f>
        <v>83903.174124780402</v>
      </c>
      <c r="H34" s="130">
        <f>'LT New Units Info'!BQ237+'LT Battery'!F49</f>
        <v>124459.98023474131</v>
      </c>
      <c r="I34" s="130">
        <f>'ST Physical Contracts'!K27-'ST Physical Contracts'!L27</f>
        <v>-10862.64544728396</v>
      </c>
      <c r="J34" s="130">
        <f>'LT New Units Info'!BQ177+'ST Existing Units Info'!L177-'LT Battery'!L27</f>
        <v>459576.84575234691</v>
      </c>
      <c r="K34" s="137">
        <f t="shared" si="18"/>
        <v>434117.32995211403</v>
      </c>
      <c r="L34" s="221">
        <f t="shared" si="10"/>
        <v>3747312.5787547445</v>
      </c>
      <c r="M34" s="170">
        <f t="shared" si="11"/>
        <v>2045</v>
      </c>
      <c r="N34" s="133">
        <f t="shared" si="19"/>
        <v>0</v>
      </c>
      <c r="O34" s="70">
        <f>SUM('LT New Units Info'!G207:Q207)</f>
        <v>795.32</v>
      </c>
      <c r="P34" s="134">
        <f t="shared" si="20"/>
        <v>0</v>
      </c>
      <c r="Q34" s="181">
        <f>SUM('LT New Units Info'!S207:T207,'LT New Units Info'!W207:AD207,'LT New Units Info'!AG207:BO207)</f>
        <v>0</v>
      </c>
      <c r="R34" s="48">
        <f t="shared" si="21"/>
        <v>0.51100000000000012</v>
      </c>
      <c r="S34" s="47">
        <f>'LT New Units Info'!R207</f>
        <v>7.665</v>
      </c>
      <c r="T34" s="163">
        <f t="shared" si="22"/>
        <v>0</v>
      </c>
      <c r="U34" s="164">
        <f>'LT New Units Info'!AE207+'LT New Units Info'!AF207</f>
        <v>73.800000000000011</v>
      </c>
      <c r="V34" s="163">
        <f t="shared" si="23"/>
        <v>0</v>
      </c>
      <c r="W34" s="164">
        <f>'LT New Units Info'!U207+'LT New Units Info'!V207</f>
        <v>232.70400000000001</v>
      </c>
      <c r="X34" s="61">
        <f>SUM('LT New Units Info'!H27:P27,'ST Existing Units Info'!L27)</f>
        <v>3348.4880660696449</v>
      </c>
      <c r="Y34" s="165">
        <f>'ST Physical Contracts'!J27</f>
        <v>148.42799807217</v>
      </c>
      <c r="Z34" s="67">
        <f>'LT New Units Info'!AE27+'LT New Units Info'!AF27+'LT New Units Info'!U27+'LT New Units Info'!V27</f>
        <v>2858.9963057717214</v>
      </c>
      <c r="AA34" s="66">
        <f t="shared" si="24"/>
        <v>6355.9123699135362</v>
      </c>
      <c r="AB34" s="67">
        <f>'ST NFL Load &amp; Load Cost'!J27</f>
        <v>6057.2730000000001</v>
      </c>
      <c r="AC34" s="67">
        <f>SUM('LT New Units Info'!R27,'LT New Units Info'!W27:AD27,'LT New Units Info'!AG27:BO27)</f>
        <v>27.454568257350001</v>
      </c>
      <c r="AD34" s="66">
        <f t="shared" si="25"/>
        <v>6029.8184317426503</v>
      </c>
      <c r="AE34" s="132">
        <f t="shared" si="26"/>
        <v>326.09393817088585</v>
      </c>
      <c r="AF34" s="49">
        <f t="shared" si="27"/>
        <v>1109.489</v>
      </c>
      <c r="AG34" s="50">
        <f>'LT Region Planning Peak Load'!G27*1.0887</f>
        <v>1071.9753350763001</v>
      </c>
      <c r="AH34" s="62">
        <f t="shared" si="28"/>
        <v>37.513664923699935</v>
      </c>
      <c r="AI34" s="99">
        <f>(AF34-'LT Region Planning Peak Load'!G27)/'LT Region Planning Peak Load'!G27*100</f>
        <v>12.679894282644593</v>
      </c>
      <c r="AJ34" s="128">
        <f>'ST LT CO2 Emissions'!B27+'ST LT CO2 Emissions'!B59</f>
        <v>3426116.4534379574</v>
      </c>
      <c r="AK34" s="42">
        <f t="shared" si="29"/>
        <v>72.789290078354242</v>
      </c>
      <c r="AL34" s="111">
        <f t="shared" si="30"/>
        <v>71.995993682298916</v>
      </c>
      <c r="AM34" s="112">
        <f t="shared" si="31"/>
        <v>71.668774042727478</v>
      </c>
      <c r="AN34" s="11">
        <f t="shared" si="17"/>
        <v>2045</v>
      </c>
      <c r="AP34" s="6"/>
      <c r="AQ34" s="6"/>
    </row>
    <row r="35" spans="1:43" s="218" customFormat="1">
      <c r="B35" s="170">
        <f t="shared" si="9"/>
        <v>2046</v>
      </c>
      <c r="C35" s="135">
        <f>'ST NFL Load &amp; Load Cost'!J58</f>
        <v>452410.05372347648</v>
      </c>
      <c r="D35" s="130">
        <f>'LT New Units Info'!BQ58+'ST Existing Units Info'!L58+'ST Existing Units Info'!L118</f>
        <v>131161.92610957619</v>
      </c>
      <c r="E35" s="130">
        <f>'LT New Units Info'!BQ118+'ST Existing Units Info'!L148</f>
        <v>99037.395778010527</v>
      </c>
      <c r="F35" s="130">
        <v>34638.753136292791</v>
      </c>
      <c r="G35" s="136">
        <f>'LT New Units Info'!BQ88+'LT New Units Info'!BQ148+'ST Existing Units Info'!L88+'Existing System FOM OGC'!U31</f>
        <v>84732.826811470251</v>
      </c>
      <c r="H35" s="130">
        <f>'LT New Units Info'!BQ238+'LT Battery'!F50</f>
        <v>124459.98023474131</v>
      </c>
      <c r="I35" s="130">
        <f>'ST Physical Contracts'!K28-'ST Physical Contracts'!L28</f>
        <v>-11118.638335826739</v>
      </c>
      <c r="J35" s="130">
        <f>'LT New Units Info'!BQ178+'ST Existing Units Info'!L178-'LT Battery'!L28</f>
        <v>474606.21956878458</v>
      </c>
      <c r="K35" s="137">
        <f t="shared" si="18"/>
        <v>440716.07788895629</v>
      </c>
      <c r="L35" s="221">
        <f t="shared" si="10"/>
        <v>3815949.7002516543</v>
      </c>
      <c r="M35" s="170">
        <f t="shared" si="11"/>
        <v>2046</v>
      </c>
      <c r="N35" s="133">
        <f t="shared" si="19"/>
        <v>0</v>
      </c>
      <c r="O35" s="70">
        <f>SUM('LT New Units Info'!G208:Q208)</f>
        <v>795.32</v>
      </c>
      <c r="P35" s="134">
        <f t="shared" si="20"/>
        <v>0</v>
      </c>
      <c r="Q35" s="181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3">
        <f t="shared" si="22"/>
        <v>0</v>
      </c>
      <c r="U35" s="164">
        <f>'LT New Units Info'!AE208+'LT New Units Info'!AF208</f>
        <v>73.800000000000011</v>
      </c>
      <c r="V35" s="163">
        <f t="shared" si="23"/>
        <v>0</v>
      </c>
      <c r="W35" s="164">
        <f>'LT New Units Info'!U208+'LT New Units Info'!V208</f>
        <v>232.70400000000001</v>
      </c>
      <c r="X35" s="61">
        <f>SUM('LT New Units Info'!H28:P28,'ST Existing Units Info'!L28)</f>
        <v>3417.1891502796448</v>
      </c>
      <c r="Y35" s="165">
        <f>'ST Physical Contracts'!J28</f>
        <v>148.15067309161</v>
      </c>
      <c r="Z35" s="67">
        <f>'LT New Units Info'!AE28+'LT New Units Info'!AF28+'LT New Units Info'!U28+'LT New Units Info'!V28</f>
        <v>2858.9963057773912</v>
      </c>
      <c r="AA35" s="66">
        <f t="shared" si="24"/>
        <v>6424.3361291486453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400.73500197312478</v>
      </c>
      <c r="AF35" s="49">
        <f t="shared" si="27"/>
        <v>1110</v>
      </c>
      <c r="AG35" s="50">
        <f>'LT Region Planning Peak Load'!G28*1.0887</f>
        <v>1071.9122460000001</v>
      </c>
      <c r="AH35" s="62">
        <f t="shared" si="28"/>
        <v>38.087753999999904</v>
      </c>
      <c r="AI35" s="99">
        <f>(AF35-'LT Region Planning Peak Load'!G28)/'LT Region Planning Peak Load'!G28*100</f>
        <v>12.738426537203676</v>
      </c>
      <c r="AJ35" s="128">
        <f>'ST LT CO2 Emissions'!B28+'ST LT CO2 Emissions'!B60</f>
        <v>3497381.4937377227</v>
      </c>
      <c r="AK35" s="42">
        <f t="shared" si="29"/>
        <v>74.742867075883538</v>
      </c>
      <c r="AL35" s="111">
        <f t="shared" si="30"/>
        <v>73.541073983687426</v>
      </c>
      <c r="AM35" s="112">
        <f t="shared" si="31"/>
        <v>72.810900104339694</v>
      </c>
      <c r="AN35" s="11">
        <f t="shared" si="17"/>
        <v>2046</v>
      </c>
      <c r="AP35" s="6"/>
      <c r="AQ35" s="6"/>
    </row>
    <row r="36" spans="1:43" s="218" customFormat="1">
      <c r="B36" s="170">
        <f t="shared" si="9"/>
        <v>2047</v>
      </c>
      <c r="C36" s="135">
        <f>'ST NFL Load &amp; Load Cost'!J59</f>
        <v>458714.4357803936</v>
      </c>
      <c r="D36" s="130">
        <f>'LT New Units Info'!BQ59+'ST Existing Units Info'!L59+'ST Existing Units Info'!L119</f>
        <v>143322.40810138092</v>
      </c>
      <c r="E36" s="130">
        <f>'LT New Units Info'!BQ119+'ST Existing Units Info'!L149</f>
        <v>109698.06312221242</v>
      </c>
      <c r="F36" s="130">
        <v>34266.513421797776</v>
      </c>
      <c r="G36" s="136">
        <f>'LT New Units Info'!BQ89+'LT New Units Info'!BQ149+'ST Existing Units Info'!L89+'Existing System FOM OGC'!U32</f>
        <v>87598.231710666572</v>
      </c>
      <c r="H36" s="130">
        <f>'LT New Units Info'!BQ239+'LT Battery'!F51</f>
        <v>124459.98023474131</v>
      </c>
      <c r="I36" s="130">
        <f>'ST Physical Contracts'!K29-'ST Physical Contracts'!L29</f>
        <v>-11239.148714241961</v>
      </c>
      <c r="J36" s="130">
        <f>'LT New Units Info'!BQ179+'ST Existing Units Info'!L179-'LT Battery'!L29</f>
        <v>501137.04917448742</v>
      </c>
      <c r="K36" s="137">
        <f t="shared" si="18"/>
        <v>445683.43448246323</v>
      </c>
      <c r="L36" s="221">
        <f t="shared" si="10"/>
        <v>3880740.8302875408</v>
      </c>
      <c r="M36" s="170">
        <f t="shared" si="11"/>
        <v>2047</v>
      </c>
      <c r="N36" s="133">
        <f t="shared" si="19"/>
        <v>0</v>
      </c>
      <c r="O36" s="70">
        <f>SUM('LT New Units Info'!G209:Q209)</f>
        <v>795.32</v>
      </c>
      <c r="P36" s="134">
        <f t="shared" si="20"/>
        <v>0</v>
      </c>
      <c r="Q36" s="181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3">
        <f t="shared" si="22"/>
        <v>0</v>
      </c>
      <c r="U36" s="164">
        <f>'LT New Units Info'!AE209+'LT New Units Info'!AF209</f>
        <v>73.800000000000011</v>
      </c>
      <c r="V36" s="163">
        <f t="shared" si="23"/>
        <v>0</v>
      </c>
      <c r="W36" s="164">
        <f>'LT New Units Info'!U209+'LT New Units Info'!V209</f>
        <v>232.70400000000001</v>
      </c>
      <c r="X36" s="61">
        <f>SUM('LT New Units Info'!H29:P29,'ST Existing Units Info'!L29)</f>
        <v>3660.8865039074699</v>
      </c>
      <c r="Y36" s="165">
        <f>'ST Physical Contracts'!J29</f>
        <v>147.75435472491</v>
      </c>
      <c r="Z36" s="67">
        <f>'LT New Units Info'!AE29+'LT New Units Info'!AF29+'LT New Units Info'!U29+'LT New Units Info'!V29</f>
        <v>2858.9963057783712</v>
      </c>
      <c r="AA36" s="66">
        <f t="shared" si="24"/>
        <v>6667.6371644107512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652.54634177792104</v>
      </c>
      <c r="AF36" s="49">
        <f t="shared" si="27"/>
        <v>1110.511</v>
      </c>
      <c r="AG36" s="50">
        <f>'LT Region Planning Peak Load'!G29*1.0887</f>
        <v>1071.4876530000001</v>
      </c>
      <c r="AH36" s="62">
        <f t="shared" si="28"/>
        <v>39.023346999999831</v>
      </c>
      <c r="AI36" s="99">
        <f>(AF36-'LT Region Planning Peak Load'!G29)/'LT Region Planning Peak Load'!G29*100</f>
        <v>12.835021692965778</v>
      </c>
      <c r="AJ36" s="128">
        <f>'ST LT CO2 Emissions'!B29+'ST LT CO2 Emissions'!B61</f>
        <v>3748375.3173766155</v>
      </c>
      <c r="AK36" s="42">
        <f t="shared" si="29"/>
        <v>75.868145375859442</v>
      </c>
      <c r="AL36" s="111">
        <f t="shared" si="30"/>
        <v>74.810505539824192</v>
      </c>
      <c r="AM36" s="112">
        <f t="shared" si="31"/>
        <v>73.712909299230489</v>
      </c>
      <c r="AN36" s="11">
        <f t="shared" si="17"/>
        <v>2047</v>
      </c>
      <c r="AP36" s="6"/>
      <c r="AQ36" s="6"/>
    </row>
    <row r="37" spans="1:43" s="218" customFormat="1">
      <c r="B37" s="170">
        <f t="shared" si="9"/>
        <v>2048</v>
      </c>
      <c r="C37" s="135">
        <f>'ST NFL Load &amp; Load Cost'!J60</f>
        <v>469741.33200283605</v>
      </c>
      <c r="D37" s="130">
        <f>'LT New Units Info'!BQ60+'ST Existing Units Info'!L60+'ST Existing Units Info'!L120</f>
        <v>129429.61042901379</v>
      </c>
      <c r="E37" s="130">
        <f>'LT New Units Info'!BQ120+'ST Existing Units Info'!L150</f>
        <v>100428.17436924047</v>
      </c>
      <c r="F37" s="130">
        <v>33796.935174809812</v>
      </c>
      <c r="G37" s="136">
        <f>'LT New Units Info'!BQ90+'LT New Units Info'!BQ150+'ST Existing Units Info'!L90+'Existing System FOM OGC'!U33</f>
        <v>86965.880747063537</v>
      </c>
      <c r="H37" s="130">
        <f>'LT New Units Info'!BQ240+'LT Battery'!F52</f>
        <v>124459.98023474301</v>
      </c>
      <c r="I37" s="130">
        <f>'ST Physical Contracts'!K30-'ST Physical Contracts'!L30</f>
        <v>-11517.46192130642</v>
      </c>
      <c r="J37" s="130">
        <f>'LT New Units Info'!BQ180+'ST Existing Units Info'!L180-'LT Battery'!L30</f>
        <v>485149.50110717968</v>
      </c>
      <c r="K37" s="137">
        <f t="shared" si="18"/>
        <v>448154.94992922049</v>
      </c>
      <c r="L37" s="221">
        <f t="shared" si="10"/>
        <v>3941555.1923183091</v>
      </c>
      <c r="M37" s="170">
        <f t="shared" si="11"/>
        <v>2048</v>
      </c>
      <c r="N37" s="133">
        <f t="shared" si="19"/>
        <v>0</v>
      </c>
      <c r="O37" s="70">
        <f>SUM('LT New Units Info'!G210:Q210)</f>
        <v>795.32</v>
      </c>
      <c r="P37" s="134">
        <f t="shared" si="20"/>
        <v>0</v>
      </c>
      <c r="Q37" s="181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3">
        <f t="shared" si="22"/>
        <v>0</v>
      </c>
      <c r="U37" s="164">
        <f>'LT New Units Info'!AE210+'LT New Units Info'!AF210</f>
        <v>73.800000000000011</v>
      </c>
      <c r="V37" s="163">
        <f t="shared" si="23"/>
        <v>0</v>
      </c>
      <c r="W37" s="164">
        <f>'LT New Units Info'!U210+'LT New Units Info'!V210</f>
        <v>232.70400000000001</v>
      </c>
      <c r="X37" s="61">
        <f>SUM('LT New Units Info'!H30:P30,'ST Existing Units Info'!L30)</f>
        <v>3245.8719982327448</v>
      </c>
      <c r="Y37" s="165">
        <f>'ST Physical Contracts'!J30</f>
        <v>147.65893118888999</v>
      </c>
      <c r="Z37" s="67">
        <f>'LT New Units Info'!AE30+'LT New Units Info'!AF30+'LT New Units Info'!U30+'LT New Units Info'!V30</f>
        <v>2886.1777759903698</v>
      </c>
      <c r="AA37" s="66">
        <f t="shared" si="24"/>
        <v>6279.7087054120047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274.4274622040848</v>
      </c>
      <c r="AF37" s="49">
        <f t="shared" si="27"/>
        <v>1111.0219999999999</v>
      </c>
      <c r="AG37" s="50">
        <f>'LT Region Planning Peak Load'!G30*1.0887</f>
        <v>1071.3243479999999</v>
      </c>
      <c r="AH37" s="62">
        <f t="shared" si="28"/>
        <v>39.697652000000062</v>
      </c>
      <c r="AI37" s="99">
        <f>(AF37-'LT Region Planning Peak Load'!G30)/'LT Region Planning Peak Load'!G30*100</f>
        <v>12.904150237795209</v>
      </c>
      <c r="AJ37" s="128">
        <f>'ST LT CO2 Emissions'!B30+'ST LT CO2 Emissions'!B62</f>
        <v>3320697.4980910509</v>
      </c>
      <c r="AK37" s="42">
        <f t="shared" si="29"/>
        <v>77.794399395922767</v>
      </c>
      <c r="AL37" s="111">
        <f t="shared" si="30"/>
        <v>76.853315521307835</v>
      </c>
      <c r="AM37" s="112">
        <f t="shared" si="31"/>
        <v>74.219453965024002</v>
      </c>
      <c r="AN37" s="11">
        <f t="shared" si="17"/>
        <v>2048</v>
      </c>
      <c r="AP37" s="6"/>
      <c r="AQ37" s="6"/>
    </row>
    <row r="38" spans="1:43" s="19" customFormat="1">
      <c r="B38" s="170">
        <f t="shared" si="9"/>
        <v>2049</v>
      </c>
      <c r="C38" s="135">
        <f>'ST NFL Load &amp; Load Cost'!J61</f>
        <v>467015.26695949491</v>
      </c>
      <c r="D38" s="130">
        <f>'LT New Units Info'!BQ61+'ST Existing Units Info'!L61+'ST Existing Units Info'!L121</f>
        <v>129913.30858999352</v>
      </c>
      <c r="E38" s="130">
        <f>'LT New Units Info'!BQ121+'ST Existing Units Info'!L151</f>
        <v>102277.1955138335</v>
      </c>
      <c r="F38" s="130">
        <v>33797.318876652738</v>
      </c>
      <c r="G38" s="136">
        <f>'LT New Units Info'!BQ91+'LT New Units Info'!BQ151+'ST Existing Units Info'!L91+'Existing System FOM OGC'!U34</f>
        <v>87046.12405248759</v>
      </c>
      <c r="H38" s="130">
        <f>'LT New Units Info'!BQ241+'LT Battery'!F53</f>
        <v>124459.98023474131</v>
      </c>
      <c r="I38" s="130">
        <f>'ST Physical Contracts'!K31-'ST Physical Contracts'!L31</f>
        <v>-11422.040100371942</v>
      </c>
      <c r="J38" s="130">
        <f>'LT New Units Info'!BQ181+'ST Existing Units Info'!L181-'LT Battery'!L31</f>
        <v>482254.63363176695</v>
      </c>
      <c r="K38" s="137">
        <f t="shared" si="18"/>
        <v>450832.52049506473</v>
      </c>
      <c r="L38" s="221">
        <f t="shared" si="10"/>
        <v>3998661.238033995</v>
      </c>
      <c r="M38" s="170">
        <f t="shared" si="11"/>
        <v>2049</v>
      </c>
      <c r="N38" s="133">
        <f t="shared" si="19"/>
        <v>0</v>
      </c>
      <c r="O38" s="70">
        <f>SUM('LT New Units Info'!G211:Q211)</f>
        <v>795.32</v>
      </c>
      <c r="P38" s="134">
        <f t="shared" si="20"/>
        <v>0</v>
      </c>
      <c r="Q38" s="181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3">
        <f t="shared" si="22"/>
        <v>0</v>
      </c>
      <c r="U38" s="164">
        <f>'LT New Units Info'!AE211+'LT New Units Info'!AF211</f>
        <v>73.800000000000011</v>
      </c>
      <c r="V38" s="163">
        <f t="shared" si="23"/>
        <v>0</v>
      </c>
      <c r="W38" s="164">
        <f>'LT New Units Info'!U211+'LT New Units Info'!V211</f>
        <v>232.70400000000001</v>
      </c>
      <c r="X38" s="61">
        <f>SUM('LT New Units Info'!H31:P31,'ST Existing Units Info'!L31)</f>
        <v>3200.1995563731502</v>
      </c>
      <c r="Y38" s="165">
        <f>'ST Physical Contracts'!J31</f>
        <v>145.59594759802002</v>
      </c>
      <c r="Z38" s="67">
        <f>'LT New Units Info'!AE31+'LT New Units Info'!AF31+'LT New Units Info'!U31+'LT New Units Info'!V31</f>
        <v>2858.99630577979</v>
      </c>
      <c r="AA38" s="66">
        <f t="shared" si="24"/>
        <v>6204.7918097509601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277.56029165258042</v>
      </c>
      <c r="AF38" s="49">
        <f t="shared" si="27"/>
        <v>1111.0219999999999</v>
      </c>
      <c r="AG38" s="50">
        <f>'LT Region Planning Peak Load'!G31*1.0887</f>
        <v>1070.496936</v>
      </c>
      <c r="AH38" s="62">
        <f t="shared" si="28"/>
        <v>40.525063999999929</v>
      </c>
      <c r="AI38" s="99">
        <f>(AF38-'LT Region Planning Peak Load'!G31)/'LT Region Planning Peak Load'!G31*100</f>
        <v>12.991416483605885</v>
      </c>
      <c r="AJ38" s="128">
        <f>'ST LT CO2 Emissions'!B31+'ST LT CO2 Emissions'!B63</f>
        <v>3271072.9713063962</v>
      </c>
      <c r="AK38" s="42">
        <f t="shared" si="29"/>
        <v>78.355939254739397</v>
      </c>
      <c r="AL38" s="111">
        <f t="shared" si="30"/>
        <v>77.312430947857692</v>
      </c>
      <c r="AM38" s="112">
        <f t="shared" si="31"/>
        <v>75.640793972236864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7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52"/>
      <c r="AI39" s="217"/>
      <c r="AJ39"/>
    </row>
    <row r="40" spans="1:43" s="218" customFormat="1">
      <c r="A40" s="18" t="s">
        <v>206</v>
      </c>
      <c r="B40" s="18"/>
      <c r="C40" s="140">
        <f>NPV('End Effects'!$C$1,C9:C23)</f>
        <v>2277423.0241207108</v>
      </c>
      <c r="D40" s="140">
        <f>NPV('End Effects'!$C$1,D9:D23)</f>
        <v>1149785.4109607514</v>
      </c>
      <c r="E40" s="140">
        <f>NPV('End Effects'!$C$1,E9:E23)</f>
        <v>244426.34478440566</v>
      </c>
      <c r="F40" s="140">
        <f>NPV('End Effects'!$C$1,F9:F23)</f>
        <v>499702.44809859939</v>
      </c>
      <c r="G40" s="140">
        <f>NPV('End Effects'!$C$1,G9:G23)</f>
        <v>356674.6397314705</v>
      </c>
      <c r="H40" s="140">
        <f>NPV('End Effects'!$C$1,H9:H23)</f>
        <v>367741.74936554261</v>
      </c>
      <c r="I40" s="140">
        <f>NPV('End Effects'!$C$1,I9:I23)</f>
        <v>-55329.242298725811</v>
      </c>
      <c r="J40" s="140">
        <f>NPV('End Effects'!$C$1,J9:J23)</f>
        <v>2167068.2497316948</v>
      </c>
      <c r="K40" s="140">
        <f>NPV('End Effects'!$C$1,K9:K23)</f>
        <v>2673356.1250310591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52"/>
      <c r="AI40" s="217"/>
    </row>
    <row r="41" spans="1:43" s="9" customFormat="1" ht="16.5" customHeight="1">
      <c r="A41" s="18" t="s">
        <v>207</v>
      </c>
      <c r="B41" s="18"/>
      <c r="C41" s="140">
        <f>NPV('End Effects'!$C$1,C9:C38)</f>
        <v>3558056.6778392033</v>
      </c>
      <c r="D41" s="140">
        <f>NPV('End Effects'!$C$1,D9:D38)</f>
        <v>1526460.9208042964</v>
      </c>
      <c r="E41" s="140">
        <f>NPV('End Effects'!$C$1,E9:E38)</f>
        <v>506812.18320320308</v>
      </c>
      <c r="F41" s="140">
        <f>NPV('End Effects'!$C$1,F9:F38)</f>
        <v>619838.15721756348</v>
      </c>
      <c r="G41" s="140">
        <f>NPV('End Effects'!$C$1,G9:G38)</f>
        <v>593633.56670982542</v>
      </c>
      <c r="H41" s="140">
        <f>NPV('End Effects'!$C$1,H9:H38)</f>
        <v>736124.83663874515</v>
      </c>
      <c r="I41" s="140">
        <f>NPV('End Effects'!$C$1,I9:I38)</f>
        <v>-87182.040369084483</v>
      </c>
      <c r="J41" s="140">
        <f>NPV('End Effects'!$C$1,J9:J38)</f>
        <v>3455083.0640097572</v>
      </c>
      <c r="K41" s="140">
        <f>NPV('End Effects'!$C$1,K9:K38)</f>
        <v>3998661.238033995</v>
      </c>
      <c r="L41" s="10"/>
      <c r="M41" s="53"/>
      <c r="O41" s="64"/>
      <c r="P41" s="166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52"/>
      <c r="AI41" s="217"/>
    </row>
    <row r="42" spans="1:43" s="25" customFormat="1" ht="15" customHeight="1">
      <c r="A42" s="218" t="s">
        <v>208</v>
      </c>
      <c r="B42" s="218"/>
      <c r="C42" s="141"/>
      <c r="D42" s="141"/>
      <c r="E42" s="141"/>
      <c r="F42" s="141"/>
      <c r="G42" s="141"/>
      <c r="H42" s="141"/>
      <c r="I42" s="141"/>
      <c r="J42" s="141"/>
      <c r="K42" s="175">
        <f>K38*'End Effects'!A35</f>
        <v>800926.30737287155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52"/>
      <c r="AI42" s="217"/>
    </row>
    <row r="43" spans="1:43">
      <c r="A43" s="218" t="s">
        <v>126</v>
      </c>
      <c r="B43" s="218"/>
      <c r="C43" s="142"/>
      <c r="D43" s="167"/>
      <c r="E43" s="167"/>
      <c r="F43" s="143"/>
      <c r="G43" s="143"/>
      <c r="H43" s="129"/>
      <c r="I43" s="129"/>
      <c r="J43" s="129"/>
      <c r="K43" s="131">
        <f>K42+K41</f>
        <v>4799587.5454068668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52"/>
      <c r="AI43" s="217"/>
      <c r="AJ43"/>
    </row>
    <row r="44" spans="1:43">
      <c r="B44" s="12"/>
      <c r="C44" s="29"/>
      <c r="D44" s="168"/>
      <c r="E44" s="167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52"/>
      <c r="AI44" s="217"/>
      <c r="AJ44"/>
    </row>
    <row r="45" spans="1:43" s="76" customFormat="1">
      <c r="B45" s="12"/>
      <c r="C45" s="29"/>
      <c r="D45" s="168"/>
      <c r="E45" s="214"/>
      <c r="F45" s="101"/>
      <c r="G45" s="143"/>
      <c r="R45" s="170"/>
      <c r="S45" s="170"/>
      <c r="T45" s="170"/>
      <c r="U45" s="171"/>
      <c r="V45" s="170"/>
      <c r="W45" s="170"/>
      <c r="X45" s="171"/>
      <c r="Y45" s="171"/>
      <c r="Z45" s="171"/>
      <c r="AA45" s="22"/>
      <c r="AB45" s="74"/>
      <c r="AC45" s="74"/>
      <c r="AD45" s="74"/>
      <c r="AE45" s="74"/>
      <c r="AF45" s="51"/>
      <c r="AG45" s="51"/>
      <c r="AH45" s="52"/>
      <c r="AI45" s="217"/>
    </row>
    <row r="46" spans="1:43" s="76" customFormat="1">
      <c r="B46" s="12"/>
      <c r="C46" s="29"/>
      <c r="D46" s="168"/>
      <c r="E46" s="214"/>
      <c r="F46" s="101"/>
      <c r="G46" s="143"/>
      <c r="R46" s="170"/>
      <c r="S46" s="170"/>
      <c r="T46" s="170"/>
      <c r="U46" s="171"/>
      <c r="V46" s="170"/>
      <c r="W46" s="170"/>
      <c r="X46" s="171"/>
      <c r="Y46" s="171"/>
      <c r="Z46" s="171"/>
      <c r="AA46" s="22"/>
      <c r="AB46" s="74"/>
      <c r="AC46" s="74"/>
      <c r="AD46" s="74"/>
      <c r="AE46" s="74"/>
      <c r="AF46" s="51"/>
      <c r="AG46" s="51"/>
      <c r="AH46" s="52"/>
      <c r="AI46" s="217"/>
    </row>
    <row r="47" spans="1:43" s="76" customFormat="1">
      <c r="B47" s="12"/>
      <c r="C47" s="29"/>
      <c r="D47" s="168"/>
      <c r="E47" s="167"/>
      <c r="F47" s="101"/>
      <c r="G47" s="143"/>
      <c r="R47" s="170"/>
      <c r="S47" s="170"/>
      <c r="T47" s="170"/>
      <c r="U47" s="171"/>
      <c r="V47" s="170"/>
      <c r="W47" s="170"/>
      <c r="X47" s="171"/>
      <c r="Y47" s="171"/>
      <c r="Z47" s="171"/>
      <c r="AA47" s="22"/>
      <c r="AB47" s="74"/>
      <c r="AC47" s="74"/>
      <c r="AD47" s="74"/>
      <c r="AE47" s="74"/>
      <c r="AF47" s="51"/>
      <c r="AG47" s="51"/>
      <c r="AH47" s="52"/>
      <c r="AI47" s="217"/>
    </row>
    <row r="48" spans="1:43" s="76" customFormat="1">
      <c r="B48" s="12"/>
      <c r="C48" s="29"/>
      <c r="D48" s="168"/>
      <c r="E48" s="167"/>
      <c r="F48" s="101"/>
      <c r="G48" s="143"/>
      <c r="R48" s="170"/>
      <c r="S48" s="170"/>
      <c r="T48" s="170"/>
      <c r="U48" s="171"/>
      <c r="V48" s="170"/>
      <c r="W48" s="170"/>
      <c r="X48" s="171"/>
      <c r="Y48" s="171"/>
      <c r="Z48" s="171"/>
      <c r="AA48" s="22"/>
      <c r="AB48" s="74"/>
      <c r="AC48" s="74"/>
      <c r="AD48" s="74"/>
      <c r="AE48" s="74"/>
      <c r="AF48" s="51"/>
      <c r="AG48" s="51"/>
      <c r="AH48" s="52"/>
      <c r="AI48" s="217"/>
    </row>
    <row r="49" spans="2:35" s="76" customFormat="1">
      <c r="B49" s="12"/>
      <c r="C49" s="29"/>
      <c r="D49" s="168"/>
      <c r="E49" s="167"/>
      <c r="F49" s="101"/>
      <c r="G49" s="143"/>
      <c r="R49" s="170"/>
      <c r="S49" s="170"/>
      <c r="T49" s="170"/>
      <c r="U49" s="171"/>
      <c r="V49" s="170"/>
      <c r="W49" s="170"/>
      <c r="X49" s="171"/>
      <c r="Y49" s="171"/>
      <c r="Z49" s="171"/>
      <c r="AA49" s="22"/>
      <c r="AB49" s="74"/>
      <c r="AC49" s="74"/>
      <c r="AD49" s="74"/>
      <c r="AE49" s="74"/>
      <c r="AF49" s="51"/>
      <c r="AG49" s="51"/>
      <c r="AH49" s="52"/>
      <c r="AI49" s="217"/>
    </row>
    <row r="50" spans="2:35" s="76" customFormat="1">
      <c r="B50" s="12"/>
      <c r="C50" s="29"/>
      <c r="D50" s="168"/>
      <c r="E50" s="167"/>
      <c r="F50" s="101"/>
      <c r="G50" s="143"/>
      <c r="R50" s="170"/>
      <c r="S50" s="170"/>
      <c r="T50" s="170"/>
      <c r="U50" s="171"/>
      <c r="V50" s="170"/>
      <c r="W50" s="170"/>
      <c r="X50" s="171"/>
      <c r="Y50" s="171"/>
      <c r="Z50" s="171"/>
      <c r="AA50" s="22"/>
      <c r="AB50" s="74"/>
      <c r="AC50" s="74"/>
      <c r="AD50" s="74"/>
      <c r="AE50" s="74"/>
      <c r="AF50" s="51"/>
      <c r="AG50" s="51"/>
      <c r="AH50" s="52"/>
      <c r="AI50" s="217"/>
    </row>
    <row r="51" spans="2:35" s="76" customFormat="1">
      <c r="B51" s="12"/>
      <c r="C51" s="29"/>
      <c r="D51" s="168"/>
      <c r="E51" s="167"/>
      <c r="F51" s="101"/>
      <c r="G51" s="143"/>
      <c r="R51" s="170"/>
      <c r="S51" s="170"/>
      <c r="T51" s="170"/>
      <c r="U51" s="171"/>
      <c r="V51" s="170"/>
      <c r="W51" s="170"/>
      <c r="X51" s="171"/>
      <c r="Y51" s="171"/>
      <c r="Z51" s="171"/>
      <c r="AA51" s="22"/>
      <c r="AB51" s="74"/>
      <c r="AC51" s="74"/>
      <c r="AD51" s="74"/>
      <c r="AE51" s="74"/>
      <c r="AF51" s="51"/>
      <c r="AG51" s="51"/>
      <c r="AH51" s="52"/>
      <c r="AI51" s="217"/>
    </row>
    <row r="52" spans="2:35" s="76" customFormat="1">
      <c r="B52" s="12"/>
      <c r="C52" s="29"/>
      <c r="D52" s="168"/>
      <c r="E52" s="167"/>
      <c r="F52" s="101"/>
      <c r="G52" s="143"/>
      <c r="R52" s="170"/>
      <c r="S52" s="170"/>
      <c r="T52" s="170"/>
      <c r="U52" s="171"/>
      <c r="V52" s="170"/>
      <c r="W52" s="170"/>
      <c r="X52" s="171"/>
      <c r="Y52" s="171"/>
      <c r="Z52" s="171"/>
      <c r="AA52" s="22"/>
      <c r="AB52" s="74"/>
      <c r="AC52" s="74"/>
      <c r="AD52" s="74"/>
      <c r="AE52" s="74"/>
      <c r="AF52" s="51"/>
      <c r="AG52" s="51"/>
      <c r="AH52" s="52"/>
      <c r="AI52" s="217"/>
    </row>
    <row r="53" spans="2:35" s="76" customFormat="1">
      <c r="B53" s="12"/>
      <c r="C53" s="29"/>
      <c r="D53" s="168"/>
      <c r="E53" s="167"/>
      <c r="F53" s="101"/>
      <c r="G53" s="143"/>
      <c r="R53" s="170"/>
      <c r="S53" s="170"/>
      <c r="T53" s="170"/>
      <c r="U53" s="171"/>
      <c r="V53" s="170"/>
      <c r="W53" s="170"/>
      <c r="X53" s="171"/>
      <c r="Y53" s="171"/>
      <c r="Z53" s="171"/>
      <c r="AA53" s="22"/>
      <c r="AB53" s="74"/>
      <c r="AC53" s="74"/>
      <c r="AD53" s="74"/>
      <c r="AE53" s="74"/>
      <c r="AF53" s="51"/>
      <c r="AG53" s="51"/>
      <c r="AH53" s="52"/>
      <c r="AI53" s="217"/>
    </row>
    <row r="54" spans="2:35" s="76" customFormat="1">
      <c r="B54" s="12"/>
      <c r="C54" s="29"/>
      <c r="D54" s="168"/>
      <c r="E54" s="167"/>
      <c r="F54" s="101"/>
      <c r="G54" s="143"/>
      <c r="R54" s="170"/>
      <c r="S54" s="170"/>
      <c r="T54" s="170"/>
      <c r="U54" s="171"/>
      <c r="V54" s="170"/>
      <c r="W54" s="170"/>
      <c r="X54" s="171"/>
      <c r="Y54" s="171"/>
      <c r="Z54" s="171"/>
      <c r="AA54" s="22"/>
      <c r="AB54" s="74"/>
      <c r="AC54" s="74"/>
      <c r="AD54" s="74"/>
      <c r="AE54" s="74"/>
      <c r="AF54" s="51"/>
      <c r="AG54" s="51"/>
      <c r="AH54" s="52"/>
      <c r="AI54" s="217"/>
    </row>
    <row r="55" spans="2:35" s="76" customFormat="1">
      <c r="B55" s="12"/>
      <c r="C55" s="29"/>
      <c r="D55" s="168"/>
      <c r="E55" s="167"/>
      <c r="F55" s="101"/>
      <c r="G55" s="143"/>
      <c r="R55" s="170"/>
      <c r="S55" s="170"/>
      <c r="T55" s="170"/>
      <c r="U55" s="171"/>
      <c r="V55" s="170"/>
      <c r="W55" s="170"/>
      <c r="X55" s="171"/>
      <c r="Y55" s="171"/>
      <c r="Z55" s="171"/>
      <c r="AA55" s="22"/>
      <c r="AB55" s="74"/>
      <c r="AC55" s="74"/>
      <c r="AD55" s="74"/>
      <c r="AE55" s="74"/>
      <c r="AF55" s="51"/>
      <c r="AG55" s="51"/>
      <c r="AH55" s="52"/>
      <c r="AI55" s="217"/>
    </row>
    <row r="56" spans="2:35" s="76" customFormat="1">
      <c r="B56" s="12"/>
      <c r="C56" s="29"/>
      <c r="D56" s="168"/>
      <c r="E56" s="167"/>
      <c r="F56" s="101"/>
      <c r="G56" s="143"/>
      <c r="R56" s="170"/>
      <c r="S56" s="170"/>
      <c r="T56" s="170"/>
      <c r="U56" s="171"/>
      <c r="V56" s="170"/>
      <c r="W56" s="170"/>
      <c r="X56" s="171"/>
      <c r="Y56" s="171"/>
      <c r="Z56" s="171"/>
      <c r="AA56" s="22"/>
      <c r="AB56" s="74"/>
      <c r="AC56" s="74"/>
      <c r="AD56" s="74"/>
      <c r="AE56" s="74"/>
      <c r="AF56" s="51"/>
      <c r="AG56" s="51"/>
      <c r="AH56" s="52"/>
      <c r="AI56" s="217"/>
    </row>
    <row r="57" spans="2:35" s="76" customFormat="1">
      <c r="B57" s="12"/>
      <c r="C57" s="29"/>
      <c r="D57" s="168"/>
      <c r="E57" s="167"/>
      <c r="F57" s="101"/>
      <c r="G57" s="143"/>
      <c r="R57" s="170"/>
      <c r="S57" s="170"/>
      <c r="T57" s="170"/>
      <c r="U57" s="171"/>
      <c r="V57" s="170"/>
      <c r="W57" s="170"/>
      <c r="X57" s="171"/>
      <c r="Y57" s="171"/>
      <c r="Z57" s="171"/>
      <c r="AA57" s="22"/>
      <c r="AB57" s="74"/>
      <c r="AC57" s="74"/>
      <c r="AD57" s="74"/>
      <c r="AE57" s="74"/>
      <c r="AF57" s="51"/>
      <c r="AG57" s="51"/>
      <c r="AH57" s="52"/>
      <c r="AI57" s="217"/>
    </row>
    <row r="58" spans="2:35" s="76" customFormat="1">
      <c r="B58" s="12"/>
      <c r="C58" s="29"/>
      <c r="D58" s="168"/>
      <c r="E58" s="167"/>
      <c r="F58" s="101"/>
      <c r="G58" s="143"/>
      <c r="R58" s="170"/>
      <c r="S58" s="170"/>
      <c r="T58" s="170"/>
      <c r="U58" s="171"/>
      <c r="V58" s="170"/>
      <c r="W58" s="170"/>
      <c r="X58" s="171"/>
      <c r="Y58" s="171"/>
      <c r="Z58" s="171"/>
      <c r="AA58" s="22"/>
      <c r="AB58" s="74"/>
      <c r="AC58" s="74"/>
      <c r="AD58" s="74"/>
      <c r="AE58" s="74"/>
      <c r="AF58" s="51"/>
      <c r="AG58" s="51"/>
      <c r="AH58" s="52"/>
      <c r="AI58" s="217"/>
    </row>
    <row r="59" spans="2:35" s="76" customFormat="1">
      <c r="B59" s="12"/>
      <c r="C59" s="29"/>
      <c r="D59" s="168"/>
      <c r="E59" s="167"/>
      <c r="F59" s="101"/>
      <c r="G59" s="143"/>
      <c r="R59" s="170"/>
      <c r="S59" s="170"/>
      <c r="T59" s="170"/>
      <c r="U59" s="171"/>
      <c r="V59" s="170"/>
      <c r="W59" s="170"/>
      <c r="X59" s="171"/>
      <c r="Y59" s="171"/>
      <c r="Z59" s="171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68"/>
      <c r="E60" s="167"/>
      <c r="F60" s="101"/>
      <c r="G60" s="143"/>
      <c r="R60" s="170"/>
      <c r="S60" s="170"/>
      <c r="T60" s="170"/>
      <c r="U60" s="171"/>
      <c r="V60" s="170"/>
      <c r="W60" s="170"/>
      <c r="X60" s="171"/>
      <c r="Y60" s="171"/>
      <c r="Z60" s="171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68"/>
      <c r="E61" s="167"/>
      <c r="F61" s="101"/>
      <c r="G61" s="143"/>
      <c r="R61" s="170"/>
      <c r="S61" s="170"/>
      <c r="T61" s="170"/>
      <c r="U61" s="171"/>
      <c r="V61" s="170"/>
      <c r="W61" s="170"/>
      <c r="X61" s="171"/>
      <c r="Y61" s="171"/>
      <c r="Z61" s="171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68"/>
      <c r="E62" s="167"/>
      <c r="F62" s="101"/>
      <c r="G62" s="143"/>
      <c r="R62" s="170"/>
      <c r="S62" s="170"/>
      <c r="T62" s="170"/>
      <c r="U62" s="171"/>
      <c r="V62" s="170"/>
      <c r="W62" s="170"/>
      <c r="X62" s="171"/>
      <c r="Y62" s="171"/>
      <c r="Z62" s="171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0"/>
      <c r="S63" s="170"/>
      <c r="T63" s="170"/>
      <c r="U63" s="171"/>
      <c r="V63" s="170"/>
      <c r="W63" s="170"/>
      <c r="X63" s="171"/>
      <c r="Y63" s="171"/>
      <c r="Z63" s="171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0"/>
      <c r="S64" s="170"/>
      <c r="T64" s="170"/>
      <c r="U64" s="171"/>
      <c r="V64" s="170"/>
      <c r="W64" s="170"/>
      <c r="X64" s="171"/>
      <c r="Y64" s="171"/>
      <c r="Z64" s="171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0"/>
      <c r="S65" s="170"/>
      <c r="T65" s="170"/>
      <c r="U65" s="171"/>
      <c r="V65" s="170"/>
      <c r="W65" s="170"/>
      <c r="X65" s="171"/>
      <c r="Y65" s="171"/>
      <c r="Z65" s="171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0"/>
      <c r="S66" s="170"/>
      <c r="T66" s="170"/>
      <c r="U66" s="171"/>
      <c r="V66" s="170"/>
      <c r="W66" s="170"/>
      <c r="X66" s="171"/>
      <c r="Y66" s="171"/>
      <c r="Z66" s="171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0"/>
      <c r="S67" s="170"/>
      <c r="T67" s="170"/>
      <c r="U67" s="171"/>
      <c r="V67" s="170"/>
      <c r="W67" s="170"/>
      <c r="X67" s="171"/>
      <c r="Y67" s="171"/>
      <c r="Z67" s="171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0"/>
      <c r="S68" s="170"/>
      <c r="T68" s="170"/>
      <c r="U68" s="171"/>
      <c r="V68" s="170"/>
      <c r="W68" s="170"/>
      <c r="X68" s="171"/>
      <c r="Y68" s="171"/>
      <c r="Z68" s="171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0"/>
      <c r="S69" s="170"/>
      <c r="T69" s="170"/>
      <c r="U69" s="171"/>
      <c r="V69" s="170"/>
      <c r="W69" s="170"/>
      <c r="X69" s="171"/>
      <c r="Y69" s="171"/>
      <c r="Z69" s="171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0"/>
      <c r="S70" s="170"/>
      <c r="T70" s="170"/>
      <c r="U70" s="171"/>
      <c r="V70" s="170"/>
      <c r="W70" s="170"/>
      <c r="X70" s="171"/>
      <c r="Y70" s="171"/>
      <c r="Z70" s="171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0"/>
      <c r="S71" s="170"/>
      <c r="T71" s="170"/>
      <c r="U71" s="171"/>
      <c r="V71" s="170"/>
      <c r="W71" s="170"/>
      <c r="X71" s="171"/>
      <c r="Y71" s="171"/>
      <c r="Z71" s="171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0"/>
      <c r="S72" s="170"/>
      <c r="T72" s="170"/>
      <c r="U72" s="171"/>
      <c r="V72" s="170"/>
      <c r="W72" s="170"/>
      <c r="X72" s="171"/>
      <c r="Y72" s="171"/>
      <c r="Z72" s="171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0"/>
      <c r="S73" s="170"/>
      <c r="T73" s="170"/>
      <c r="U73" s="171"/>
      <c r="V73" s="170"/>
      <c r="W73" s="170"/>
      <c r="X73" s="171"/>
      <c r="Y73" s="171"/>
      <c r="Z73" s="171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0"/>
      <c r="S74" s="170"/>
      <c r="T74" s="170"/>
      <c r="U74" s="171"/>
      <c r="V74" s="170"/>
      <c r="W74" s="170"/>
      <c r="X74" s="171"/>
      <c r="Y74" s="171"/>
      <c r="Z74" s="171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V7:W7"/>
    <mergeCell ref="T7:U7"/>
    <mergeCell ref="R7:S7"/>
    <mergeCell ref="P7:Q7"/>
    <mergeCell ref="N7:O7"/>
    <mergeCell ref="AK5:AN5"/>
    <mergeCell ref="B4:AJ4"/>
    <mergeCell ref="B1:AJ1"/>
    <mergeCell ref="B2:AJ2"/>
    <mergeCell ref="B3:AJ3"/>
    <mergeCell ref="C5:K5"/>
    <mergeCell ref="N5:W5"/>
    <mergeCell ref="X5:AI5"/>
  </mergeCells>
  <pageMargins left="0.2" right="0.2" top="0.75" bottom="0.75" header="0.3" footer="0.3"/>
  <pageSetup paperSize="17" scale="38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K20" sqref="K20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0" t="s">
        <v>0</v>
      </c>
      <c r="B1" s="170" t="s">
        <v>1</v>
      </c>
      <c r="C1" s="170" t="s">
        <v>2</v>
      </c>
      <c r="D1" s="170" t="s">
        <v>3</v>
      </c>
      <c r="E1" s="170" t="s">
        <v>4</v>
      </c>
      <c r="F1" s="170" t="s">
        <v>5</v>
      </c>
      <c r="G1" s="170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0" t="s">
        <v>98</v>
      </c>
      <c r="B2" s="170" t="s">
        <v>24</v>
      </c>
      <c r="C2" s="170" t="s">
        <v>122</v>
      </c>
      <c r="D2" s="171">
        <v>1</v>
      </c>
      <c r="E2" s="170">
        <v>2020</v>
      </c>
      <c r="F2" s="170" t="s">
        <v>18</v>
      </c>
      <c r="G2" s="171">
        <v>978.44832799999995</v>
      </c>
      <c r="H2" s="73"/>
      <c r="I2" s="158"/>
      <c r="J2" s="119"/>
      <c r="K2" s="15"/>
      <c r="L2" s="35"/>
      <c r="M2" s="120"/>
      <c r="N2" s="16"/>
      <c r="O2" s="30"/>
      <c r="Q2" s="121"/>
    </row>
    <row r="3" spans="1:17">
      <c r="A3" s="170" t="s">
        <v>98</v>
      </c>
      <c r="B3" s="170" t="s">
        <v>24</v>
      </c>
      <c r="C3" s="170" t="s">
        <v>122</v>
      </c>
      <c r="D3" s="171">
        <v>1</v>
      </c>
      <c r="E3" s="170">
        <v>2021</v>
      </c>
      <c r="F3" s="170" t="s">
        <v>18</v>
      </c>
      <c r="G3" s="171">
        <v>982.75606000000005</v>
      </c>
      <c r="H3" s="73"/>
      <c r="I3" s="158"/>
      <c r="J3" s="119"/>
      <c r="K3" s="32"/>
      <c r="L3" s="35"/>
      <c r="M3" s="120"/>
      <c r="N3" s="16"/>
      <c r="O3" s="30"/>
      <c r="Q3" s="121"/>
    </row>
    <row r="4" spans="1:17">
      <c r="A4" s="170" t="s">
        <v>98</v>
      </c>
      <c r="B4" s="170" t="s">
        <v>24</v>
      </c>
      <c r="C4" s="170" t="s">
        <v>122</v>
      </c>
      <c r="D4" s="171">
        <v>1</v>
      </c>
      <c r="E4" s="170">
        <v>2022</v>
      </c>
      <c r="F4" s="170" t="s">
        <v>18</v>
      </c>
      <c r="G4" s="171">
        <v>988.71687199999997</v>
      </c>
      <c r="H4" s="73"/>
      <c r="I4" s="158"/>
      <c r="J4" s="119"/>
      <c r="K4" s="32"/>
      <c r="L4" s="35"/>
      <c r="M4" s="120"/>
      <c r="N4" s="16"/>
      <c r="O4" s="30"/>
      <c r="Q4" s="121"/>
    </row>
    <row r="5" spans="1:17">
      <c r="A5" s="170" t="s">
        <v>98</v>
      </c>
      <c r="B5" s="170" t="s">
        <v>24</v>
      </c>
      <c r="C5" s="170" t="s">
        <v>122</v>
      </c>
      <c r="D5" s="171">
        <v>1</v>
      </c>
      <c r="E5" s="170">
        <v>2023</v>
      </c>
      <c r="F5" s="170" t="s">
        <v>18</v>
      </c>
      <c r="G5" s="171">
        <v>988.93489999999997</v>
      </c>
      <c r="H5" s="73"/>
      <c r="I5" s="158"/>
      <c r="J5" s="119"/>
      <c r="K5" s="32"/>
      <c r="L5" s="35"/>
      <c r="M5" s="120"/>
      <c r="N5" s="16"/>
      <c r="O5" s="30"/>
      <c r="Q5" s="121"/>
    </row>
    <row r="6" spans="1:17">
      <c r="A6" s="170" t="s">
        <v>98</v>
      </c>
      <c r="B6" s="170" t="s">
        <v>24</v>
      </c>
      <c r="C6" s="170" t="s">
        <v>122</v>
      </c>
      <c r="D6" s="171">
        <v>1</v>
      </c>
      <c r="E6" s="170">
        <v>2024</v>
      </c>
      <c r="F6" s="170" t="s">
        <v>18</v>
      </c>
      <c r="G6" s="171">
        <v>986.23383969999998</v>
      </c>
      <c r="H6" s="73"/>
      <c r="I6" s="158"/>
      <c r="J6" s="119"/>
      <c r="K6" s="32"/>
      <c r="L6" s="35"/>
      <c r="M6" s="120"/>
      <c r="N6" s="16"/>
      <c r="O6" s="30"/>
      <c r="Q6" s="121"/>
    </row>
    <row r="7" spans="1:17">
      <c r="A7" s="170" t="s">
        <v>98</v>
      </c>
      <c r="B7" s="170" t="s">
        <v>24</v>
      </c>
      <c r="C7" s="170" t="s">
        <v>122</v>
      </c>
      <c r="D7" s="171">
        <v>1</v>
      </c>
      <c r="E7" s="170">
        <v>2025</v>
      </c>
      <c r="F7" s="170" t="s">
        <v>18</v>
      </c>
      <c r="G7" s="171">
        <v>983.64800720000005</v>
      </c>
      <c r="H7" s="73"/>
      <c r="I7" s="158"/>
      <c r="J7" s="119"/>
      <c r="K7" s="32"/>
      <c r="L7" s="35"/>
      <c r="M7" s="120"/>
      <c r="N7" s="16"/>
      <c r="O7" s="30"/>
      <c r="Q7" s="121"/>
    </row>
    <row r="8" spans="1:17">
      <c r="A8" s="170" t="s">
        <v>98</v>
      </c>
      <c r="B8" s="170" t="s">
        <v>24</v>
      </c>
      <c r="C8" s="170" t="s">
        <v>122</v>
      </c>
      <c r="D8" s="171">
        <v>1</v>
      </c>
      <c r="E8" s="170">
        <v>2026</v>
      </c>
      <c r="F8" s="170" t="s">
        <v>18</v>
      </c>
      <c r="G8" s="171">
        <v>981.35104530000001</v>
      </c>
      <c r="H8" s="73"/>
      <c r="I8" s="158"/>
      <c r="J8" s="119"/>
      <c r="K8" s="32"/>
      <c r="L8" s="35"/>
      <c r="M8" s="120"/>
      <c r="N8" s="16"/>
      <c r="O8" s="30"/>
      <c r="Q8" s="121"/>
    </row>
    <row r="9" spans="1:17">
      <c r="A9" s="170" t="s">
        <v>98</v>
      </c>
      <c r="B9" s="170" t="s">
        <v>24</v>
      </c>
      <c r="C9" s="170" t="s">
        <v>122</v>
      </c>
      <c r="D9" s="171">
        <v>1</v>
      </c>
      <c r="E9" s="170">
        <v>2027</v>
      </c>
      <c r="F9" s="170" t="s">
        <v>18</v>
      </c>
      <c r="G9" s="171">
        <v>980.03577410000003</v>
      </c>
      <c r="H9" s="73"/>
      <c r="I9" s="158"/>
      <c r="J9" s="119"/>
      <c r="K9" s="32"/>
      <c r="L9" s="35"/>
      <c r="M9" s="120"/>
      <c r="N9" s="16"/>
      <c r="O9" s="30"/>
      <c r="Q9" s="121"/>
    </row>
    <row r="10" spans="1:17">
      <c r="A10" s="170" t="s">
        <v>98</v>
      </c>
      <c r="B10" s="170" t="s">
        <v>24</v>
      </c>
      <c r="C10" s="170" t="s">
        <v>122</v>
      </c>
      <c r="D10" s="171">
        <v>1</v>
      </c>
      <c r="E10" s="170">
        <v>2028</v>
      </c>
      <c r="F10" s="170" t="s">
        <v>18</v>
      </c>
      <c r="G10" s="171">
        <v>979.17846269999995</v>
      </c>
      <c r="H10" s="73"/>
      <c r="I10" s="158"/>
      <c r="J10" s="119"/>
      <c r="K10" s="32"/>
      <c r="L10" s="35"/>
      <c r="M10" s="120"/>
      <c r="N10" s="16"/>
      <c r="O10" s="30"/>
      <c r="Q10" s="121"/>
    </row>
    <row r="11" spans="1:17">
      <c r="A11" s="170" t="s">
        <v>98</v>
      </c>
      <c r="B11" s="170" t="s">
        <v>24</v>
      </c>
      <c r="C11" s="170" t="s">
        <v>122</v>
      </c>
      <c r="D11" s="171">
        <v>1</v>
      </c>
      <c r="E11" s="170">
        <v>2029</v>
      </c>
      <c r="F11" s="170" t="s">
        <v>18</v>
      </c>
      <c r="G11" s="171">
        <v>979.29262740000001</v>
      </c>
      <c r="H11" s="73"/>
      <c r="I11" s="158"/>
      <c r="J11" s="119"/>
      <c r="K11" s="32"/>
      <c r="L11" s="35"/>
      <c r="M11" s="120"/>
      <c r="N11" s="16"/>
      <c r="O11" s="30"/>
      <c r="Q11" s="121"/>
    </row>
    <row r="12" spans="1:17">
      <c r="A12" s="170" t="s">
        <v>98</v>
      </c>
      <c r="B12" s="170" t="s">
        <v>24</v>
      </c>
      <c r="C12" s="170" t="s">
        <v>122</v>
      </c>
      <c r="D12" s="171">
        <v>1</v>
      </c>
      <c r="E12" s="170">
        <v>2030</v>
      </c>
      <c r="F12" s="170" t="s">
        <v>18</v>
      </c>
      <c r="G12" s="171">
        <v>978.39803830000005</v>
      </c>
      <c r="H12" s="73"/>
      <c r="I12" s="158"/>
      <c r="J12" s="119"/>
      <c r="K12" s="32"/>
      <c r="L12" s="35"/>
      <c r="M12" s="120"/>
      <c r="N12" s="16"/>
      <c r="O12" s="30"/>
      <c r="Q12" s="121"/>
    </row>
    <row r="13" spans="1:17">
      <c r="A13" s="170" t="s">
        <v>98</v>
      </c>
      <c r="B13" s="170" t="s">
        <v>24</v>
      </c>
      <c r="C13" s="170" t="s">
        <v>122</v>
      </c>
      <c r="D13" s="171">
        <v>1</v>
      </c>
      <c r="E13" s="170">
        <v>2031</v>
      </c>
      <c r="F13" s="170" t="s">
        <v>18</v>
      </c>
      <c r="G13" s="171">
        <v>978.36417019999999</v>
      </c>
      <c r="H13" s="73"/>
      <c r="I13" s="158"/>
      <c r="J13" s="119"/>
      <c r="K13" s="32"/>
      <c r="L13" s="35"/>
      <c r="M13" s="120"/>
      <c r="N13" s="16"/>
      <c r="O13" s="30"/>
      <c r="Q13" s="121"/>
    </row>
    <row r="14" spans="1:17">
      <c r="A14" s="170" t="s">
        <v>98</v>
      </c>
      <c r="B14" s="170" t="s">
        <v>24</v>
      </c>
      <c r="C14" s="170" t="s">
        <v>122</v>
      </c>
      <c r="D14" s="171">
        <v>1</v>
      </c>
      <c r="E14" s="170">
        <v>2032</v>
      </c>
      <c r="F14" s="170" t="s">
        <v>18</v>
      </c>
      <c r="G14" s="171">
        <v>978.39624730000003</v>
      </c>
      <c r="H14" s="73"/>
      <c r="I14" s="158"/>
      <c r="J14" s="119"/>
      <c r="K14" s="32"/>
      <c r="L14" s="35"/>
      <c r="M14" s="120"/>
      <c r="N14" s="16"/>
      <c r="O14" s="30"/>
      <c r="Q14" s="121"/>
    </row>
    <row r="15" spans="1:17">
      <c r="A15" s="170" t="s">
        <v>98</v>
      </c>
      <c r="B15" s="170" t="s">
        <v>24</v>
      </c>
      <c r="C15" s="170" t="s">
        <v>122</v>
      </c>
      <c r="D15" s="171">
        <v>1</v>
      </c>
      <c r="E15" s="170">
        <v>2033</v>
      </c>
      <c r="F15" s="170" t="s">
        <v>18</v>
      </c>
      <c r="G15" s="171">
        <v>978.26869109999996</v>
      </c>
      <c r="H15" s="73"/>
      <c r="I15" s="158"/>
      <c r="J15" s="119"/>
      <c r="K15" s="32"/>
      <c r="L15" s="35"/>
      <c r="M15" s="120"/>
      <c r="N15" s="16"/>
      <c r="O15" s="30"/>
      <c r="Q15" s="121"/>
    </row>
    <row r="16" spans="1:17">
      <c r="A16" s="170" t="s">
        <v>98</v>
      </c>
      <c r="B16" s="170" t="s">
        <v>24</v>
      </c>
      <c r="C16" s="170" t="s">
        <v>122</v>
      </c>
      <c r="D16" s="171">
        <v>1</v>
      </c>
      <c r="E16" s="170">
        <v>2034</v>
      </c>
      <c r="F16" s="170" t="s">
        <v>18</v>
      </c>
      <c r="G16" s="171">
        <v>978.94262839999999</v>
      </c>
      <c r="H16" s="73"/>
      <c r="I16" s="158"/>
      <c r="J16" s="119"/>
      <c r="K16" s="32"/>
      <c r="L16" s="35"/>
      <c r="M16" s="120"/>
      <c r="N16" s="16"/>
      <c r="O16" s="30"/>
      <c r="Q16" s="121"/>
    </row>
    <row r="17" spans="1:17">
      <c r="A17" s="170" t="s">
        <v>98</v>
      </c>
      <c r="B17" s="170" t="s">
        <v>24</v>
      </c>
      <c r="C17" s="170" t="s">
        <v>122</v>
      </c>
      <c r="D17" s="171">
        <v>1</v>
      </c>
      <c r="E17" s="170">
        <v>2035</v>
      </c>
      <c r="F17" s="170" t="s">
        <v>18</v>
      </c>
      <c r="G17" s="171">
        <v>979.31914659999995</v>
      </c>
      <c r="H17" s="73"/>
      <c r="I17" s="158"/>
      <c r="J17" s="119"/>
      <c r="K17" s="32"/>
      <c r="L17" s="35"/>
      <c r="M17" s="120"/>
      <c r="N17" s="16"/>
      <c r="O17" s="30"/>
      <c r="Q17" s="121"/>
    </row>
    <row r="18" spans="1:17">
      <c r="A18" s="170" t="s">
        <v>98</v>
      </c>
      <c r="B18" s="170" t="s">
        <v>24</v>
      </c>
      <c r="C18" s="170" t="s">
        <v>122</v>
      </c>
      <c r="D18" s="171">
        <v>1</v>
      </c>
      <c r="E18" s="170">
        <v>2036</v>
      </c>
      <c r="F18" s="170" t="s">
        <v>18</v>
      </c>
      <c r="G18" s="171">
        <v>980.35040309999999</v>
      </c>
      <c r="H18" s="73"/>
      <c r="I18" s="158"/>
      <c r="J18" s="119"/>
      <c r="K18" s="32"/>
      <c r="L18" s="35"/>
      <c r="M18" s="120"/>
      <c r="N18" s="16"/>
      <c r="O18" s="30"/>
      <c r="Q18" s="121"/>
    </row>
    <row r="19" spans="1:17">
      <c r="A19" s="170" t="s">
        <v>98</v>
      </c>
      <c r="B19" s="170" t="s">
        <v>24</v>
      </c>
      <c r="C19" s="170" t="s">
        <v>122</v>
      </c>
      <c r="D19" s="171">
        <v>1</v>
      </c>
      <c r="E19" s="170">
        <v>2037</v>
      </c>
      <c r="F19" s="170" t="s">
        <v>18</v>
      </c>
      <c r="G19" s="171">
        <v>980.0781882</v>
      </c>
      <c r="H19" s="73"/>
      <c r="I19" s="158"/>
      <c r="J19" s="119"/>
      <c r="K19" s="32"/>
      <c r="L19" s="35"/>
      <c r="M19" s="120"/>
      <c r="N19" s="16"/>
      <c r="O19" s="30"/>
      <c r="Q19" s="121"/>
    </row>
    <row r="20" spans="1:17">
      <c r="A20" s="170" t="s">
        <v>98</v>
      </c>
      <c r="B20" s="170" t="s">
        <v>24</v>
      </c>
      <c r="C20" s="170" t="s">
        <v>122</v>
      </c>
      <c r="D20" s="171">
        <v>1</v>
      </c>
      <c r="E20" s="170">
        <v>2038</v>
      </c>
      <c r="F20" s="170" t="s">
        <v>18</v>
      </c>
      <c r="G20" s="171">
        <v>980.58980340000005</v>
      </c>
      <c r="H20" s="73"/>
      <c r="I20" s="158"/>
      <c r="J20" s="119"/>
      <c r="K20" s="32"/>
      <c r="L20" s="35"/>
      <c r="M20" s="120"/>
      <c r="N20" s="16"/>
      <c r="O20" s="30"/>
      <c r="Q20" s="121"/>
    </row>
    <row r="21" spans="1:17">
      <c r="A21" s="170" t="s">
        <v>98</v>
      </c>
      <c r="B21" s="170" t="s">
        <v>24</v>
      </c>
      <c r="C21" s="170" t="s">
        <v>122</v>
      </c>
      <c r="D21" s="171">
        <v>1</v>
      </c>
      <c r="E21" s="170">
        <v>2039</v>
      </c>
      <c r="F21" s="170" t="s">
        <v>18</v>
      </c>
      <c r="G21" s="171">
        <v>981.03517420000003</v>
      </c>
      <c r="H21" s="73"/>
      <c r="I21" s="158"/>
      <c r="J21" s="119"/>
      <c r="K21" s="32"/>
      <c r="L21" s="35"/>
      <c r="M21" s="120"/>
      <c r="N21" s="16"/>
      <c r="O21" s="30"/>
      <c r="Q21" s="121"/>
    </row>
    <row r="22" spans="1:17">
      <c r="A22" s="170" t="s">
        <v>98</v>
      </c>
      <c r="B22" s="170" t="s">
        <v>24</v>
      </c>
      <c r="C22" s="170" t="s">
        <v>122</v>
      </c>
      <c r="D22" s="171">
        <v>1</v>
      </c>
      <c r="E22" s="170">
        <v>2040</v>
      </c>
      <c r="F22" s="170" t="s">
        <v>18</v>
      </c>
      <c r="G22" s="171">
        <v>982.70653419999996</v>
      </c>
    </row>
    <row r="23" spans="1:17">
      <c r="A23" s="170" t="s">
        <v>98</v>
      </c>
      <c r="B23" s="170" t="s">
        <v>24</v>
      </c>
      <c r="C23" s="170" t="s">
        <v>122</v>
      </c>
      <c r="D23" s="171">
        <v>1</v>
      </c>
      <c r="E23" s="170">
        <v>2041</v>
      </c>
      <c r="F23" s="170" t="s">
        <v>18</v>
      </c>
      <c r="G23" s="171">
        <v>982.87818389999995</v>
      </c>
    </row>
    <row r="24" spans="1:17">
      <c r="A24" s="170" t="s">
        <v>98</v>
      </c>
      <c r="B24" s="170" t="s">
        <v>24</v>
      </c>
      <c r="C24" s="170" t="s">
        <v>122</v>
      </c>
      <c r="D24" s="171">
        <v>1</v>
      </c>
      <c r="E24" s="170">
        <v>2042</v>
      </c>
      <c r="F24" s="170" t="s">
        <v>18</v>
      </c>
      <c r="G24" s="171">
        <v>983.3314388</v>
      </c>
    </row>
    <row r="25" spans="1:17">
      <c r="A25" s="170" t="s">
        <v>98</v>
      </c>
      <c r="B25" s="170" t="s">
        <v>24</v>
      </c>
      <c r="C25" s="170" t="s">
        <v>122</v>
      </c>
      <c r="D25" s="171">
        <v>1</v>
      </c>
      <c r="E25" s="170">
        <v>2043</v>
      </c>
      <c r="F25" s="170" t="s">
        <v>18</v>
      </c>
      <c r="G25" s="171">
        <v>983.52926690000004</v>
      </c>
    </row>
    <row r="26" spans="1:17">
      <c r="A26" s="170" t="s">
        <v>98</v>
      </c>
      <c r="B26" s="170" t="s">
        <v>24</v>
      </c>
      <c r="C26" s="170" t="s">
        <v>122</v>
      </c>
      <c r="D26" s="171">
        <v>1</v>
      </c>
      <c r="E26" s="170">
        <v>2044</v>
      </c>
      <c r="F26" s="170" t="s">
        <v>18</v>
      </c>
      <c r="G26" s="171">
        <v>983.99019680000004</v>
      </c>
    </row>
    <row r="27" spans="1:17">
      <c r="A27" s="170" t="s">
        <v>98</v>
      </c>
      <c r="B27" s="170" t="s">
        <v>24</v>
      </c>
      <c r="C27" s="170" t="s">
        <v>122</v>
      </c>
      <c r="D27" s="171">
        <v>1</v>
      </c>
      <c r="E27" s="170">
        <v>2045</v>
      </c>
      <c r="F27" s="170" t="s">
        <v>18</v>
      </c>
      <c r="G27" s="171">
        <v>984.63794900000005</v>
      </c>
    </row>
    <row r="28" spans="1:17">
      <c r="A28" s="170" t="s">
        <v>98</v>
      </c>
      <c r="B28" s="170" t="s">
        <v>24</v>
      </c>
      <c r="C28" s="170" t="s">
        <v>122</v>
      </c>
      <c r="D28" s="171">
        <v>1</v>
      </c>
      <c r="E28" s="170">
        <v>2046</v>
      </c>
      <c r="F28" s="170" t="s">
        <v>18</v>
      </c>
      <c r="G28" s="171">
        <v>984.58</v>
      </c>
    </row>
    <row r="29" spans="1:17">
      <c r="A29" s="170" t="s">
        <v>98</v>
      </c>
      <c r="B29" s="170" t="s">
        <v>24</v>
      </c>
      <c r="C29" s="170" t="s">
        <v>122</v>
      </c>
      <c r="D29" s="171">
        <v>1</v>
      </c>
      <c r="E29" s="170">
        <v>2047</v>
      </c>
      <c r="F29" s="170" t="s">
        <v>18</v>
      </c>
      <c r="G29" s="171">
        <v>984.19</v>
      </c>
    </row>
    <row r="30" spans="1:17">
      <c r="A30" s="170" t="s">
        <v>98</v>
      </c>
      <c r="B30" s="170" t="s">
        <v>24</v>
      </c>
      <c r="C30" s="170" t="s">
        <v>122</v>
      </c>
      <c r="D30" s="171">
        <v>1</v>
      </c>
      <c r="E30" s="170">
        <v>2048</v>
      </c>
      <c r="F30" s="170" t="s">
        <v>18</v>
      </c>
      <c r="G30" s="171">
        <v>984.04</v>
      </c>
    </row>
    <row r="31" spans="1:17">
      <c r="A31" s="170" t="s">
        <v>98</v>
      </c>
      <c r="B31" s="170" t="s">
        <v>24</v>
      </c>
      <c r="C31" s="170" t="s">
        <v>122</v>
      </c>
      <c r="D31" s="171">
        <v>1</v>
      </c>
      <c r="E31" s="170">
        <v>2049</v>
      </c>
      <c r="F31" s="170" t="s">
        <v>18</v>
      </c>
      <c r="G31" s="171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83"/>
  <sheetViews>
    <sheetView zoomScale="70" zoomScaleNormal="70" workbookViewId="0">
      <pane xSplit="6" ySplit="1" topLeftCell="BL2" activePane="bottomRight" state="frozen"/>
      <selection pane="topRight" activeCell="G1" sqref="G1"/>
      <selection pane="bottomLeft" activeCell="A2" sqref="A2"/>
      <selection pane="bottomRight" activeCell="BU41" sqref="BU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7" bestFit="1" customWidth="1"/>
    <col min="8" max="8" width="12.125" style="177" bestFit="1" customWidth="1"/>
    <col min="9" max="9" width="10.625" style="177" bestFit="1" customWidth="1"/>
    <col min="10" max="10" width="9.25" style="177" bestFit="1" customWidth="1"/>
    <col min="11" max="11" width="10.625" style="177" bestFit="1" customWidth="1"/>
    <col min="12" max="12" width="10.625" style="177" customWidth="1"/>
    <col min="13" max="13" width="16.375" style="177" bestFit="1" customWidth="1"/>
    <col min="14" max="14" width="13" style="177" bestFit="1" customWidth="1"/>
    <col min="15" max="16" width="19.375" style="177" bestFit="1" customWidth="1"/>
    <col min="17" max="21" width="13" style="177" bestFit="1" customWidth="1"/>
    <col min="22" max="31" width="12.75" style="177" bestFit="1" customWidth="1"/>
    <col min="32" max="33" width="13.75" style="177" bestFit="1" customWidth="1"/>
    <col min="34" max="36" width="21" style="177" bestFit="1" customWidth="1"/>
    <col min="37" max="38" width="24.25" style="177" bestFit="1" customWidth="1"/>
    <col min="39" max="41" width="19.25" style="177" bestFit="1" customWidth="1"/>
    <col min="42" max="45" width="23.875" style="177" bestFit="1" customWidth="1"/>
    <col min="46" max="47" width="22.25" style="177" bestFit="1" customWidth="1"/>
    <col min="48" max="48" width="25.5" style="177" bestFit="1" customWidth="1"/>
    <col min="49" max="49" width="20.5" style="177" bestFit="1" customWidth="1"/>
    <col min="50" max="53" width="25.125" style="177" bestFit="1" customWidth="1"/>
    <col min="54" max="56" width="17.75" style="177" bestFit="1" customWidth="1"/>
    <col min="57" max="58" width="18.875" style="177" bestFit="1" customWidth="1"/>
    <col min="59" max="61" width="23.75" style="177" bestFit="1" customWidth="1"/>
    <col min="62" max="63" width="21.25" style="177" bestFit="1" customWidth="1"/>
    <col min="64" max="67" width="24.75" style="177" bestFit="1" customWidth="1"/>
    <col min="68" max="68" width="26" style="177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128</v>
      </c>
      <c r="H1" s="172" t="s">
        <v>108</v>
      </c>
      <c r="I1" s="172" t="s">
        <v>119</v>
      </c>
      <c r="J1" s="172" t="s">
        <v>120</v>
      </c>
      <c r="K1" s="172" t="s">
        <v>121</v>
      </c>
      <c r="L1" s="172" t="s">
        <v>129</v>
      </c>
      <c r="M1" s="172" t="s">
        <v>130</v>
      </c>
      <c r="N1" s="172" t="s">
        <v>131</v>
      </c>
      <c r="O1" s="172" t="s">
        <v>132</v>
      </c>
      <c r="P1" s="172" t="s">
        <v>133</v>
      </c>
      <c r="Q1" s="172" t="s">
        <v>134</v>
      </c>
      <c r="R1" s="172" t="s">
        <v>135</v>
      </c>
      <c r="S1" s="172" t="s">
        <v>136</v>
      </c>
      <c r="T1" s="172" t="s">
        <v>137</v>
      </c>
      <c r="U1" s="172" t="s">
        <v>138</v>
      </c>
      <c r="V1" s="172" t="s">
        <v>139</v>
      </c>
      <c r="W1" s="172" t="s">
        <v>140</v>
      </c>
      <c r="X1" s="172" t="s">
        <v>141</v>
      </c>
      <c r="Y1" s="172" t="s">
        <v>142</v>
      </c>
      <c r="Z1" s="172" t="s">
        <v>143</v>
      </c>
      <c r="AA1" s="172" t="s">
        <v>144</v>
      </c>
      <c r="AB1" s="172" t="s">
        <v>145</v>
      </c>
      <c r="AC1" s="172" t="s">
        <v>146</v>
      </c>
      <c r="AD1" s="172" t="s">
        <v>147</v>
      </c>
      <c r="AE1" s="172" t="s">
        <v>148</v>
      </c>
      <c r="AF1" s="172" t="s">
        <v>149</v>
      </c>
      <c r="AG1" s="172" t="s">
        <v>150</v>
      </c>
      <c r="AH1" s="172" t="s">
        <v>151</v>
      </c>
      <c r="AI1" s="172" t="s">
        <v>152</v>
      </c>
      <c r="AJ1" s="172" t="s">
        <v>153</v>
      </c>
      <c r="AK1" s="172" t="s">
        <v>154</v>
      </c>
      <c r="AL1" s="172" t="s">
        <v>155</v>
      </c>
      <c r="AM1" s="172" t="s">
        <v>156</v>
      </c>
      <c r="AN1" s="172" t="s">
        <v>157</v>
      </c>
      <c r="AO1" s="172" t="s">
        <v>158</v>
      </c>
      <c r="AP1" s="172" t="s">
        <v>159</v>
      </c>
      <c r="AQ1" s="172" t="s">
        <v>160</v>
      </c>
      <c r="AR1" s="172" t="s">
        <v>161</v>
      </c>
      <c r="AS1" s="172" t="s">
        <v>162</v>
      </c>
      <c r="AT1" s="172" t="s">
        <v>163</v>
      </c>
      <c r="AU1" s="172" t="s">
        <v>164</v>
      </c>
      <c r="AV1" s="172" t="s">
        <v>165</v>
      </c>
      <c r="AW1" s="172" t="s">
        <v>166</v>
      </c>
      <c r="AX1" s="172" t="s">
        <v>167</v>
      </c>
      <c r="AY1" s="172" t="s">
        <v>168</v>
      </c>
      <c r="AZ1" s="172" t="s">
        <v>169</v>
      </c>
      <c r="BA1" s="172" t="s">
        <v>170</v>
      </c>
      <c r="BB1" s="172" t="s">
        <v>171</v>
      </c>
      <c r="BC1" s="172" t="s">
        <v>172</v>
      </c>
      <c r="BD1" s="172" t="s">
        <v>173</v>
      </c>
      <c r="BE1" s="172" t="s">
        <v>174</v>
      </c>
      <c r="BF1" s="172" t="s">
        <v>175</v>
      </c>
      <c r="BG1" s="172" t="s">
        <v>176</v>
      </c>
      <c r="BH1" s="172" t="s">
        <v>177</v>
      </c>
      <c r="BI1" s="172" t="s">
        <v>178</v>
      </c>
      <c r="BJ1" s="172" t="s">
        <v>179</v>
      </c>
      <c r="BK1" s="172" t="s">
        <v>180</v>
      </c>
      <c r="BL1" s="172" t="s">
        <v>181</v>
      </c>
      <c r="BM1" s="172" t="s">
        <v>182</v>
      </c>
      <c r="BN1" s="172" t="s">
        <v>183</v>
      </c>
      <c r="BO1" s="172" t="s">
        <v>184</v>
      </c>
      <c r="BP1" s="126"/>
      <c r="BQ1" s="162" t="s">
        <v>102</v>
      </c>
    </row>
    <row r="2" spans="1:69">
      <c r="A2" s="172" t="s">
        <v>98</v>
      </c>
      <c r="B2" s="172" t="s">
        <v>25</v>
      </c>
      <c r="C2" s="172" t="s">
        <v>6</v>
      </c>
      <c r="D2" s="173">
        <v>1</v>
      </c>
      <c r="E2" s="172">
        <v>2020</v>
      </c>
      <c r="F2" s="172" t="s">
        <v>7</v>
      </c>
      <c r="G2" s="173">
        <v>0</v>
      </c>
      <c r="H2" s="173">
        <v>0</v>
      </c>
      <c r="I2" s="173">
        <v>0</v>
      </c>
      <c r="J2" s="173">
        <v>0</v>
      </c>
      <c r="K2" s="173">
        <v>0</v>
      </c>
      <c r="L2" s="173">
        <v>0</v>
      </c>
      <c r="M2" s="173">
        <v>0</v>
      </c>
      <c r="N2" s="173">
        <v>0</v>
      </c>
      <c r="O2" s="173">
        <v>0</v>
      </c>
      <c r="P2" s="173">
        <v>0</v>
      </c>
      <c r="Q2" s="173">
        <v>0</v>
      </c>
      <c r="R2" s="173">
        <v>0</v>
      </c>
      <c r="S2" s="173">
        <v>0</v>
      </c>
      <c r="T2" s="173">
        <v>0</v>
      </c>
      <c r="U2" s="173">
        <v>0</v>
      </c>
      <c r="V2" s="173">
        <v>0</v>
      </c>
      <c r="W2" s="173">
        <v>0</v>
      </c>
      <c r="X2" s="173">
        <v>0</v>
      </c>
      <c r="Y2" s="173">
        <v>0</v>
      </c>
      <c r="Z2" s="173">
        <v>0</v>
      </c>
      <c r="AA2" s="173">
        <v>0</v>
      </c>
      <c r="AB2" s="173">
        <v>0</v>
      </c>
      <c r="AC2" s="173">
        <v>0</v>
      </c>
      <c r="AD2" s="173">
        <v>0</v>
      </c>
      <c r="AE2" s="173">
        <v>0</v>
      </c>
      <c r="AF2" s="173">
        <v>0</v>
      </c>
      <c r="AG2" s="173">
        <v>0</v>
      </c>
      <c r="AH2" s="173">
        <v>0</v>
      </c>
      <c r="AI2" s="173">
        <v>0</v>
      </c>
      <c r="AJ2" s="173">
        <v>0</v>
      </c>
      <c r="AK2" s="173">
        <v>0</v>
      </c>
      <c r="AL2" s="173">
        <v>0</v>
      </c>
      <c r="AM2" s="173">
        <v>0</v>
      </c>
      <c r="AN2" s="173">
        <v>0</v>
      </c>
      <c r="AO2" s="173">
        <v>0</v>
      </c>
      <c r="AP2" s="173">
        <v>0</v>
      </c>
      <c r="AQ2" s="173">
        <v>0</v>
      </c>
      <c r="AR2" s="173">
        <v>0</v>
      </c>
      <c r="AS2" s="173">
        <v>0</v>
      </c>
      <c r="AT2" s="173">
        <v>0</v>
      </c>
      <c r="AU2" s="173">
        <v>0</v>
      </c>
      <c r="AV2" s="173">
        <v>0</v>
      </c>
      <c r="AW2" s="173">
        <v>0</v>
      </c>
      <c r="AX2" s="173">
        <v>0</v>
      </c>
      <c r="AY2" s="173">
        <v>0</v>
      </c>
      <c r="AZ2" s="173">
        <v>0</v>
      </c>
      <c r="BA2" s="173">
        <v>0</v>
      </c>
      <c r="BB2" s="173">
        <v>0</v>
      </c>
      <c r="BC2" s="173">
        <v>0</v>
      </c>
      <c r="BD2" s="173">
        <v>0</v>
      </c>
      <c r="BE2" s="173">
        <v>0</v>
      </c>
      <c r="BF2" s="173">
        <v>0</v>
      </c>
      <c r="BG2" s="173">
        <v>0</v>
      </c>
      <c r="BH2" s="173">
        <v>0</v>
      </c>
      <c r="BI2" s="173">
        <v>0</v>
      </c>
      <c r="BJ2" s="173">
        <v>0</v>
      </c>
      <c r="BK2" s="173">
        <v>0</v>
      </c>
      <c r="BL2" s="173">
        <v>0</v>
      </c>
      <c r="BM2" s="173">
        <v>0</v>
      </c>
      <c r="BN2" s="173">
        <v>0</v>
      </c>
      <c r="BO2" s="173">
        <v>0</v>
      </c>
      <c r="BP2" s="126"/>
      <c r="BQ2" s="126">
        <f t="shared" ref="BQ2:BQ33" si="0">SUM(G2:BO2)</f>
        <v>0</v>
      </c>
    </row>
    <row r="3" spans="1:69">
      <c r="A3" s="172" t="s">
        <v>98</v>
      </c>
      <c r="B3" s="172" t="s">
        <v>25</v>
      </c>
      <c r="C3" s="172" t="s">
        <v>6</v>
      </c>
      <c r="D3" s="173">
        <v>1</v>
      </c>
      <c r="E3" s="172">
        <v>2021</v>
      </c>
      <c r="F3" s="172" t="s">
        <v>7</v>
      </c>
      <c r="G3" s="173">
        <v>0</v>
      </c>
      <c r="H3" s="173">
        <v>0</v>
      </c>
      <c r="I3" s="173">
        <v>0</v>
      </c>
      <c r="J3" s="173">
        <v>0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0</v>
      </c>
      <c r="V3" s="173">
        <v>0</v>
      </c>
      <c r="W3" s="173">
        <v>0</v>
      </c>
      <c r="X3" s="173">
        <v>0</v>
      </c>
      <c r="Y3" s="173">
        <v>0</v>
      </c>
      <c r="Z3" s="173">
        <v>0</v>
      </c>
      <c r="AA3" s="173">
        <v>0</v>
      </c>
      <c r="AB3" s="173">
        <v>0</v>
      </c>
      <c r="AC3" s="173">
        <v>0</v>
      </c>
      <c r="AD3" s="173">
        <v>0</v>
      </c>
      <c r="AE3" s="173">
        <v>0</v>
      </c>
      <c r="AF3" s="173">
        <v>0</v>
      </c>
      <c r="AG3" s="173">
        <v>0</v>
      </c>
      <c r="AH3" s="173">
        <v>0</v>
      </c>
      <c r="AI3" s="173">
        <v>0</v>
      </c>
      <c r="AJ3" s="173">
        <v>0</v>
      </c>
      <c r="AK3" s="173">
        <v>0</v>
      </c>
      <c r="AL3" s="173">
        <v>0</v>
      </c>
      <c r="AM3" s="173">
        <v>0</v>
      </c>
      <c r="AN3" s="173">
        <v>0</v>
      </c>
      <c r="AO3" s="173">
        <v>0</v>
      </c>
      <c r="AP3" s="173">
        <v>0</v>
      </c>
      <c r="AQ3" s="173">
        <v>0</v>
      </c>
      <c r="AR3" s="173">
        <v>0</v>
      </c>
      <c r="AS3" s="173">
        <v>0</v>
      </c>
      <c r="AT3" s="173">
        <v>0</v>
      </c>
      <c r="AU3" s="173">
        <v>0</v>
      </c>
      <c r="AV3" s="173">
        <v>0</v>
      </c>
      <c r="AW3" s="173">
        <v>0</v>
      </c>
      <c r="AX3" s="173">
        <v>0</v>
      </c>
      <c r="AY3" s="173">
        <v>0</v>
      </c>
      <c r="AZ3" s="173">
        <v>0</v>
      </c>
      <c r="BA3" s="173">
        <v>0</v>
      </c>
      <c r="BB3" s="173">
        <v>0</v>
      </c>
      <c r="BC3" s="173">
        <v>0</v>
      </c>
      <c r="BD3" s="173">
        <v>0</v>
      </c>
      <c r="BE3" s="173">
        <v>0</v>
      </c>
      <c r="BF3" s="173">
        <v>0</v>
      </c>
      <c r="BG3" s="173">
        <v>0</v>
      </c>
      <c r="BH3" s="173">
        <v>0</v>
      </c>
      <c r="BI3" s="173">
        <v>0</v>
      </c>
      <c r="BJ3" s="173">
        <v>0</v>
      </c>
      <c r="BK3" s="173">
        <v>0</v>
      </c>
      <c r="BL3" s="173">
        <v>0</v>
      </c>
      <c r="BM3" s="173">
        <v>0</v>
      </c>
      <c r="BN3" s="173">
        <v>0</v>
      </c>
      <c r="BO3" s="173">
        <v>0</v>
      </c>
      <c r="BP3" s="126"/>
      <c r="BQ3" s="177">
        <f t="shared" si="0"/>
        <v>0</v>
      </c>
    </row>
    <row r="4" spans="1:69">
      <c r="A4" s="172" t="s">
        <v>98</v>
      </c>
      <c r="B4" s="172" t="s">
        <v>25</v>
      </c>
      <c r="C4" s="172" t="s">
        <v>6</v>
      </c>
      <c r="D4" s="173">
        <v>1</v>
      </c>
      <c r="E4" s="172">
        <v>2022</v>
      </c>
      <c r="F4" s="172" t="s">
        <v>7</v>
      </c>
      <c r="G4" s="173">
        <v>0</v>
      </c>
      <c r="H4" s="173">
        <v>0</v>
      </c>
      <c r="I4" s="173">
        <v>0</v>
      </c>
      <c r="J4" s="173">
        <v>0</v>
      </c>
      <c r="K4" s="173">
        <v>0</v>
      </c>
      <c r="L4" s="173">
        <v>0</v>
      </c>
      <c r="M4" s="173">
        <v>0</v>
      </c>
      <c r="N4" s="173">
        <v>0</v>
      </c>
      <c r="O4" s="173">
        <v>0</v>
      </c>
      <c r="P4" s="173">
        <v>0</v>
      </c>
      <c r="Q4" s="173">
        <v>0</v>
      </c>
      <c r="R4" s="173">
        <v>0</v>
      </c>
      <c r="S4" s="173">
        <v>0</v>
      </c>
      <c r="T4" s="173">
        <v>0</v>
      </c>
      <c r="U4" s="173">
        <v>0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3">
        <v>0</v>
      </c>
      <c r="AC4" s="173">
        <v>0</v>
      </c>
      <c r="AD4" s="173">
        <v>0</v>
      </c>
      <c r="AE4" s="173">
        <v>0</v>
      </c>
      <c r="AF4" s="173">
        <v>0</v>
      </c>
      <c r="AG4" s="173">
        <v>2.0000056643000002</v>
      </c>
      <c r="AH4" s="173">
        <v>0</v>
      </c>
      <c r="AI4" s="173">
        <v>0</v>
      </c>
      <c r="AJ4" s="173">
        <v>0</v>
      </c>
      <c r="AK4" s="173">
        <v>5.0000000029000002</v>
      </c>
      <c r="AL4" s="173">
        <v>2.0000000008000001</v>
      </c>
      <c r="AM4" s="173">
        <v>0</v>
      </c>
      <c r="AN4" s="173">
        <v>0</v>
      </c>
      <c r="AO4" s="173">
        <v>6.9999999979699998</v>
      </c>
      <c r="AP4" s="173">
        <v>0</v>
      </c>
      <c r="AQ4" s="173">
        <v>0</v>
      </c>
      <c r="AR4" s="173">
        <v>3.9999999988399999</v>
      </c>
      <c r="AS4" s="173">
        <v>0</v>
      </c>
      <c r="AT4" s="173">
        <v>0</v>
      </c>
      <c r="AU4" s="173">
        <v>0</v>
      </c>
      <c r="AV4" s="173">
        <v>8.0000000046400004</v>
      </c>
      <c r="AW4" s="173">
        <v>0</v>
      </c>
      <c r="AX4" s="173">
        <v>0</v>
      </c>
      <c r="AY4" s="173">
        <v>0</v>
      </c>
      <c r="AZ4" s="173">
        <v>0</v>
      </c>
      <c r="BA4" s="173">
        <v>0</v>
      </c>
      <c r="BB4" s="173">
        <v>0</v>
      </c>
      <c r="BC4" s="173">
        <v>0</v>
      </c>
      <c r="BD4" s="173">
        <v>0</v>
      </c>
      <c r="BE4" s="173">
        <v>0</v>
      </c>
      <c r="BF4" s="173">
        <v>1.00000000009</v>
      </c>
      <c r="BG4" s="173">
        <v>8.0000000023200002</v>
      </c>
      <c r="BH4" s="173">
        <v>0</v>
      </c>
      <c r="BI4" s="173">
        <v>1.00000000029</v>
      </c>
      <c r="BJ4" s="173">
        <v>0</v>
      </c>
      <c r="BK4" s="173">
        <v>0</v>
      </c>
      <c r="BL4" s="173">
        <v>2.00000000018</v>
      </c>
      <c r="BM4" s="173">
        <v>9.0000000026099993</v>
      </c>
      <c r="BN4" s="173">
        <v>2.00000000058</v>
      </c>
      <c r="BO4" s="173">
        <v>0</v>
      </c>
      <c r="BP4" s="126"/>
      <c r="BQ4" s="177">
        <f t="shared" si="0"/>
        <v>51.000005675520008</v>
      </c>
    </row>
    <row r="5" spans="1:69">
      <c r="A5" s="172" t="s">
        <v>98</v>
      </c>
      <c r="B5" s="172" t="s">
        <v>25</v>
      </c>
      <c r="C5" s="172" t="s">
        <v>6</v>
      </c>
      <c r="D5" s="173">
        <v>1</v>
      </c>
      <c r="E5" s="172">
        <v>2023</v>
      </c>
      <c r="F5" s="172" t="s">
        <v>7</v>
      </c>
      <c r="G5" s="173">
        <v>0</v>
      </c>
      <c r="H5" s="173">
        <v>0</v>
      </c>
      <c r="I5" s="173">
        <v>0</v>
      </c>
      <c r="J5" s="173">
        <v>0</v>
      </c>
      <c r="K5" s="173">
        <v>0</v>
      </c>
      <c r="L5" s="173">
        <v>0</v>
      </c>
      <c r="M5" s="173">
        <v>0</v>
      </c>
      <c r="N5" s="173">
        <v>0</v>
      </c>
      <c r="O5" s="173">
        <v>0</v>
      </c>
      <c r="P5" s="173">
        <v>0</v>
      </c>
      <c r="Q5" s="173">
        <v>0</v>
      </c>
      <c r="R5" s="173">
        <v>3.6606091097000002</v>
      </c>
      <c r="S5" s="173">
        <v>0</v>
      </c>
      <c r="T5" s="173">
        <v>0</v>
      </c>
      <c r="U5" s="173">
        <v>0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3">
        <v>0</v>
      </c>
      <c r="AC5" s="173">
        <v>0</v>
      </c>
      <c r="AD5" s="173">
        <v>0</v>
      </c>
      <c r="AE5" s="173">
        <v>324.12000062034002</v>
      </c>
      <c r="AF5" s="173">
        <v>306.59999956144998</v>
      </c>
      <c r="AG5" s="173">
        <v>4.4549993507499996</v>
      </c>
      <c r="AH5" s="173">
        <v>0</v>
      </c>
      <c r="AI5" s="173">
        <v>0</v>
      </c>
      <c r="AJ5" s="173">
        <v>0</v>
      </c>
      <c r="AK5" s="173">
        <v>9.2900000046999995</v>
      </c>
      <c r="AL5" s="173">
        <v>3.5640000031199999</v>
      </c>
      <c r="AM5" s="173">
        <v>0</v>
      </c>
      <c r="AN5" s="173">
        <v>0</v>
      </c>
      <c r="AO5" s="173">
        <v>6.5030000021000003</v>
      </c>
      <c r="AP5" s="173">
        <v>0</v>
      </c>
      <c r="AQ5" s="173">
        <v>0</v>
      </c>
      <c r="AR5" s="173">
        <v>7.1280000037600004</v>
      </c>
      <c r="AS5" s="173">
        <v>0</v>
      </c>
      <c r="AT5" s="173">
        <v>0</v>
      </c>
      <c r="AU5" s="173">
        <v>0</v>
      </c>
      <c r="AV5" s="173">
        <v>15.793000007990001</v>
      </c>
      <c r="AW5" s="173">
        <v>0</v>
      </c>
      <c r="AX5" s="173">
        <v>0</v>
      </c>
      <c r="AY5" s="173">
        <v>0</v>
      </c>
      <c r="AZ5" s="173">
        <v>0</v>
      </c>
      <c r="BA5" s="173">
        <v>0</v>
      </c>
      <c r="BB5" s="173">
        <v>0</v>
      </c>
      <c r="BC5" s="173">
        <v>0</v>
      </c>
      <c r="BD5" s="173">
        <v>0</v>
      </c>
      <c r="BE5" s="173">
        <v>0</v>
      </c>
      <c r="BF5" s="173">
        <v>1.85799999878</v>
      </c>
      <c r="BG5" s="173">
        <v>14.86400001744</v>
      </c>
      <c r="BH5" s="173">
        <v>0</v>
      </c>
      <c r="BI5" s="173">
        <v>1.7820000018</v>
      </c>
      <c r="BJ5" s="173">
        <v>0</v>
      </c>
      <c r="BK5" s="173">
        <v>0</v>
      </c>
      <c r="BL5" s="173">
        <v>4.6449999969500002</v>
      </c>
      <c r="BM5" s="173">
        <v>17.651000020710001</v>
      </c>
      <c r="BN5" s="173">
        <v>3.5640000035999999</v>
      </c>
      <c r="BO5" s="173">
        <v>0</v>
      </c>
      <c r="BP5" s="126"/>
      <c r="BQ5" s="177">
        <f t="shared" si="0"/>
        <v>725.47760870318996</v>
      </c>
    </row>
    <row r="6" spans="1:69">
      <c r="A6" s="172" t="s">
        <v>98</v>
      </c>
      <c r="B6" s="172" t="s">
        <v>25</v>
      </c>
      <c r="C6" s="172" t="s">
        <v>6</v>
      </c>
      <c r="D6" s="173">
        <v>1</v>
      </c>
      <c r="E6" s="172">
        <v>2024</v>
      </c>
      <c r="F6" s="172" t="s">
        <v>7</v>
      </c>
      <c r="G6" s="173">
        <v>0</v>
      </c>
      <c r="H6" s="173">
        <v>0</v>
      </c>
      <c r="I6" s="173">
        <v>0</v>
      </c>
      <c r="J6" s="173">
        <v>0</v>
      </c>
      <c r="K6" s="173">
        <v>0</v>
      </c>
      <c r="L6" s="173">
        <v>0</v>
      </c>
      <c r="M6" s="173">
        <v>0</v>
      </c>
      <c r="N6" s="173">
        <v>0</v>
      </c>
      <c r="O6" s="173">
        <v>0</v>
      </c>
      <c r="P6" s="173">
        <v>0</v>
      </c>
      <c r="Q6" s="173">
        <v>0</v>
      </c>
      <c r="R6" s="173">
        <v>5.4932927143499999</v>
      </c>
      <c r="S6" s="173">
        <v>0</v>
      </c>
      <c r="T6" s="173">
        <v>0</v>
      </c>
      <c r="U6" s="173">
        <v>322.7052427644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3">
        <v>0</v>
      </c>
      <c r="AC6" s="173">
        <v>0</v>
      </c>
      <c r="AD6" s="173">
        <v>0</v>
      </c>
      <c r="AE6" s="173">
        <v>650.54328986973997</v>
      </c>
      <c r="AF6" s="173">
        <v>616.97546796254005</v>
      </c>
      <c r="AG6" s="173">
        <v>3.8250024998000001</v>
      </c>
      <c r="AH6" s="173">
        <v>0</v>
      </c>
      <c r="AI6" s="173">
        <v>0</v>
      </c>
      <c r="AJ6" s="173">
        <v>0</v>
      </c>
      <c r="AK6" s="173">
        <v>13.600000012640001</v>
      </c>
      <c r="AL6" s="173">
        <v>3.0600000014800002</v>
      </c>
      <c r="AM6" s="173">
        <v>0</v>
      </c>
      <c r="AN6" s="173">
        <v>0</v>
      </c>
      <c r="AO6" s="173">
        <v>5.9500000074899999</v>
      </c>
      <c r="AP6" s="173">
        <v>0</v>
      </c>
      <c r="AQ6" s="173">
        <v>0</v>
      </c>
      <c r="AR6" s="173">
        <v>6.1199999972799999</v>
      </c>
      <c r="AS6" s="173">
        <v>0</v>
      </c>
      <c r="AT6" s="173">
        <v>0</v>
      </c>
      <c r="AU6" s="173">
        <v>0</v>
      </c>
      <c r="AV6" s="173">
        <v>22.950000021329998</v>
      </c>
      <c r="AW6" s="173">
        <v>0</v>
      </c>
      <c r="AX6" s="173">
        <v>0</v>
      </c>
      <c r="AY6" s="173">
        <v>0</v>
      </c>
      <c r="AZ6" s="173">
        <v>0</v>
      </c>
      <c r="BA6" s="173">
        <v>0</v>
      </c>
      <c r="BB6" s="173">
        <v>0</v>
      </c>
      <c r="BC6" s="173">
        <v>0</v>
      </c>
      <c r="BD6" s="173">
        <v>0</v>
      </c>
      <c r="BE6" s="173">
        <v>0</v>
      </c>
      <c r="BF6" s="173">
        <v>3.40000000084</v>
      </c>
      <c r="BG6" s="173">
        <v>21.250000047499999</v>
      </c>
      <c r="BH6" s="173">
        <v>0</v>
      </c>
      <c r="BI6" s="173">
        <v>2.2950000012</v>
      </c>
      <c r="BJ6" s="173">
        <v>0</v>
      </c>
      <c r="BK6" s="173">
        <v>0</v>
      </c>
      <c r="BL6" s="173">
        <v>6.80000000168</v>
      </c>
      <c r="BM6" s="173">
        <v>25.500000057000001</v>
      </c>
      <c r="BN6" s="173">
        <v>4.5900000024000001</v>
      </c>
      <c r="BO6" s="173">
        <v>0</v>
      </c>
      <c r="BP6" s="126"/>
      <c r="BQ6" s="177">
        <f t="shared" si="0"/>
        <v>1715.05729596167</v>
      </c>
    </row>
    <row r="7" spans="1:69">
      <c r="A7" s="172" t="s">
        <v>98</v>
      </c>
      <c r="B7" s="172" t="s">
        <v>25</v>
      </c>
      <c r="C7" s="172" t="s">
        <v>6</v>
      </c>
      <c r="D7" s="173">
        <v>1</v>
      </c>
      <c r="E7" s="172">
        <v>2025</v>
      </c>
      <c r="F7" s="172" t="s">
        <v>7</v>
      </c>
      <c r="G7" s="173">
        <v>0</v>
      </c>
      <c r="H7" s="173">
        <v>0</v>
      </c>
      <c r="I7" s="173">
        <v>0</v>
      </c>
      <c r="J7" s="173">
        <v>0</v>
      </c>
      <c r="K7" s="173">
        <v>0</v>
      </c>
      <c r="L7" s="173">
        <v>0</v>
      </c>
      <c r="M7" s="173">
        <v>0</v>
      </c>
      <c r="N7" s="173">
        <v>0</v>
      </c>
      <c r="O7" s="173">
        <v>0</v>
      </c>
      <c r="P7" s="173">
        <v>0</v>
      </c>
      <c r="Q7" s="173">
        <v>0</v>
      </c>
      <c r="R7" s="173">
        <v>5.4909136602000004</v>
      </c>
      <c r="S7" s="173">
        <v>0</v>
      </c>
      <c r="T7" s="173">
        <v>0</v>
      </c>
      <c r="U7" s="173">
        <v>316.43876805828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3">
        <v>0</v>
      </c>
      <c r="AC7" s="173">
        <v>0</v>
      </c>
      <c r="AD7" s="173">
        <v>0</v>
      </c>
      <c r="AE7" s="173">
        <v>648.24000124399902</v>
      </c>
      <c r="AF7" s="173">
        <v>613.19999912330002</v>
      </c>
      <c r="AG7" s="173">
        <v>3.1449980215500002</v>
      </c>
      <c r="AH7" s="173">
        <v>0</v>
      </c>
      <c r="AI7" s="173">
        <v>0</v>
      </c>
      <c r="AJ7" s="173">
        <v>0</v>
      </c>
      <c r="AK7" s="173">
        <v>12.2400000184</v>
      </c>
      <c r="AL7" s="173">
        <v>2.5160000036799999</v>
      </c>
      <c r="AM7" s="173">
        <v>0</v>
      </c>
      <c r="AN7" s="173">
        <v>0</v>
      </c>
      <c r="AO7" s="173">
        <v>5.3550000091699896</v>
      </c>
      <c r="AP7" s="173">
        <v>0</v>
      </c>
      <c r="AQ7" s="173">
        <v>0</v>
      </c>
      <c r="AR7" s="173">
        <v>5.0320000111200001</v>
      </c>
      <c r="AS7" s="173">
        <v>0</v>
      </c>
      <c r="AT7" s="173">
        <v>0</v>
      </c>
      <c r="AU7" s="173">
        <v>0</v>
      </c>
      <c r="AV7" s="173">
        <v>20.655000031050001</v>
      </c>
      <c r="AW7" s="173">
        <v>0.99999999973999998</v>
      </c>
      <c r="AX7" s="173">
        <v>0</v>
      </c>
      <c r="AY7" s="173">
        <v>0</v>
      </c>
      <c r="AZ7" s="173">
        <v>0</v>
      </c>
      <c r="BA7" s="173">
        <v>0</v>
      </c>
      <c r="BB7" s="173">
        <v>0</v>
      </c>
      <c r="BC7" s="173">
        <v>0</v>
      </c>
      <c r="BD7" s="173">
        <v>0</v>
      </c>
      <c r="BE7" s="173">
        <v>0</v>
      </c>
      <c r="BF7" s="173">
        <v>3.05999999912</v>
      </c>
      <c r="BG7" s="173">
        <v>19.12500001475</v>
      </c>
      <c r="BH7" s="173">
        <v>1.0000000012400001</v>
      </c>
      <c r="BI7" s="173">
        <v>1.88700000198</v>
      </c>
      <c r="BJ7" s="173">
        <v>0</v>
      </c>
      <c r="BK7" s="173">
        <v>0</v>
      </c>
      <c r="BL7" s="173">
        <v>6.11999999824</v>
      </c>
      <c r="BM7" s="173">
        <v>22.950000017699999</v>
      </c>
      <c r="BN7" s="173">
        <v>3.7740000039599999</v>
      </c>
      <c r="BO7" s="173">
        <v>0</v>
      </c>
      <c r="BP7" s="126"/>
      <c r="BQ7" s="177">
        <f t="shared" si="0"/>
        <v>1691.228680217479</v>
      </c>
    </row>
    <row r="8" spans="1:69">
      <c r="A8" s="172" t="s">
        <v>98</v>
      </c>
      <c r="B8" s="172" t="s">
        <v>25</v>
      </c>
      <c r="C8" s="172" t="s">
        <v>6</v>
      </c>
      <c r="D8" s="173">
        <v>1</v>
      </c>
      <c r="E8" s="172">
        <v>2026</v>
      </c>
      <c r="F8" s="172" t="s">
        <v>7</v>
      </c>
      <c r="G8" s="173">
        <v>0</v>
      </c>
      <c r="H8" s="173">
        <v>0</v>
      </c>
      <c r="I8" s="173">
        <v>0</v>
      </c>
      <c r="J8" s="173">
        <v>0</v>
      </c>
      <c r="K8" s="173">
        <v>0</v>
      </c>
      <c r="L8" s="173">
        <v>0</v>
      </c>
      <c r="M8" s="173">
        <v>0</v>
      </c>
      <c r="N8" s="173">
        <v>0</v>
      </c>
      <c r="O8" s="173">
        <v>0</v>
      </c>
      <c r="P8" s="173">
        <v>0</v>
      </c>
      <c r="Q8" s="173">
        <v>0</v>
      </c>
      <c r="R8" s="173">
        <v>5.4909136635299998</v>
      </c>
      <c r="S8" s="173">
        <v>0</v>
      </c>
      <c r="T8" s="173">
        <v>0</v>
      </c>
      <c r="U8" s="173">
        <v>316.43876805795003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3">
        <v>0</v>
      </c>
      <c r="AC8" s="173">
        <v>0</v>
      </c>
      <c r="AD8" s="173">
        <v>0</v>
      </c>
      <c r="AE8" s="173">
        <v>648.24000124478005</v>
      </c>
      <c r="AF8" s="173">
        <v>613.19999912082005</v>
      </c>
      <c r="AG8" s="173">
        <v>2.44499999095</v>
      </c>
      <c r="AH8" s="173">
        <v>0</v>
      </c>
      <c r="AI8" s="173">
        <v>0</v>
      </c>
      <c r="AJ8" s="173">
        <v>0</v>
      </c>
      <c r="AK8" s="173">
        <v>10.7999999968</v>
      </c>
      <c r="AL8" s="173">
        <v>1.95600000348</v>
      </c>
      <c r="AM8" s="173">
        <v>0</v>
      </c>
      <c r="AN8" s="173">
        <v>0</v>
      </c>
      <c r="AO8" s="173">
        <v>4.7250000008399997</v>
      </c>
      <c r="AP8" s="173">
        <v>0</v>
      </c>
      <c r="AQ8" s="173">
        <v>0</v>
      </c>
      <c r="AR8" s="173">
        <v>3.9119999990399998</v>
      </c>
      <c r="AS8" s="173">
        <v>0</v>
      </c>
      <c r="AT8" s="173">
        <v>0</v>
      </c>
      <c r="AU8" s="173">
        <v>0</v>
      </c>
      <c r="AV8" s="173">
        <v>18.224999994600001</v>
      </c>
      <c r="AW8" s="173">
        <v>1.85800000098</v>
      </c>
      <c r="AX8" s="173">
        <v>0</v>
      </c>
      <c r="AY8" s="173">
        <v>0</v>
      </c>
      <c r="AZ8" s="173">
        <v>0</v>
      </c>
      <c r="BA8" s="173">
        <v>0</v>
      </c>
      <c r="BB8" s="173">
        <v>0</v>
      </c>
      <c r="BC8" s="173">
        <v>0</v>
      </c>
      <c r="BD8" s="173">
        <v>0</v>
      </c>
      <c r="BE8" s="173">
        <v>0</v>
      </c>
      <c r="BF8" s="173">
        <v>2.7000000074399999</v>
      </c>
      <c r="BG8" s="173">
        <v>16.8750000225</v>
      </c>
      <c r="BH8" s="173">
        <v>1.8580000008599999</v>
      </c>
      <c r="BI8" s="173">
        <v>1.4670000035099999</v>
      </c>
      <c r="BJ8" s="173">
        <v>0</v>
      </c>
      <c r="BK8" s="173">
        <v>0</v>
      </c>
      <c r="BL8" s="173">
        <v>5.4000000148799998</v>
      </c>
      <c r="BM8" s="173">
        <v>20.250000026999999</v>
      </c>
      <c r="BN8" s="173">
        <v>2.9340000070199999</v>
      </c>
      <c r="BO8" s="173">
        <v>0</v>
      </c>
      <c r="BP8" s="126"/>
      <c r="BQ8" s="177">
        <f t="shared" si="0"/>
        <v>1678.7746821569801</v>
      </c>
    </row>
    <row r="9" spans="1:69">
      <c r="A9" s="172" t="s">
        <v>98</v>
      </c>
      <c r="B9" s="172" t="s">
        <v>25</v>
      </c>
      <c r="C9" s="172" t="s">
        <v>6</v>
      </c>
      <c r="D9" s="173">
        <v>1</v>
      </c>
      <c r="E9" s="172">
        <v>2027</v>
      </c>
      <c r="F9" s="172" t="s">
        <v>7</v>
      </c>
      <c r="G9" s="173">
        <v>0</v>
      </c>
      <c r="H9" s="173">
        <v>0</v>
      </c>
      <c r="I9" s="173">
        <v>0</v>
      </c>
      <c r="J9" s="173">
        <v>0</v>
      </c>
      <c r="K9" s="173">
        <v>0</v>
      </c>
      <c r="L9" s="173">
        <v>0</v>
      </c>
      <c r="M9" s="173">
        <v>0</v>
      </c>
      <c r="N9" s="173">
        <v>0</v>
      </c>
      <c r="O9" s="173">
        <v>0</v>
      </c>
      <c r="P9" s="173">
        <v>0</v>
      </c>
      <c r="Q9" s="173">
        <v>0</v>
      </c>
      <c r="R9" s="173">
        <v>7.3212182157200001</v>
      </c>
      <c r="S9" s="173">
        <v>0</v>
      </c>
      <c r="T9" s="173">
        <v>0</v>
      </c>
      <c r="U9" s="173">
        <v>316.43876805911998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3">
        <v>0</v>
      </c>
      <c r="AC9" s="173">
        <v>0</v>
      </c>
      <c r="AD9" s="173">
        <v>0</v>
      </c>
      <c r="AE9" s="173">
        <v>648.24000124227996</v>
      </c>
      <c r="AF9" s="173">
        <v>613.19999912193998</v>
      </c>
      <c r="AG9" s="173">
        <v>1.7700014776999999</v>
      </c>
      <c r="AH9" s="173">
        <v>0</v>
      </c>
      <c r="AI9" s="173">
        <v>0</v>
      </c>
      <c r="AJ9" s="173">
        <v>0</v>
      </c>
      <c r="AK9" s="173">
        <v>9.3120000145600006</v>
      </c>
      <c r="AL9" s="173">
        <v>1.41600000352</v>
      </c>
      <c r="AM9" s="173">
        <v>0</v>
      </c>
      <c r="AN9" s="173">
        <v>0</v>
      </c>
      <c r="AO9" s="173">
        <v>4.0739999945400003</v>
      </c>
      <c r="AP9" s="173">
        <v>0</v>
      </c>
      <c r="AQ9" s="173">
        <v>0</v>
      </c>
      <c r="AR9" s="173">
        <v>2.83200000216</v>
      </c>
      <c r="AS9" s="173">
        <v>0</v>
      </c>
      <c r="AT9" s="173">
        <v>0</v>
      </c>
      <c r="AU9" s="173">
        <v>0</v>
      </c>
      <c r="AV9" s="173">
        <v>15.71400002457</v>
      </c>
      <c r="AW9" s="173">
        <v>2.5500000047400002</v>
      </c>
      <c r="AX9" s="173">
        <v>0</v>
      </c>
      <c r="AY9" s="173">
        <v>0</v>
      </c>
      <c r="AZ9" s="173">
        <v>0</v>
      </c>
      <c r="BA9" s="173">
        <v>0</v>
      </c>
      <c r="BB9" s="173">
        <v>0</v>
      </c>
      <c r="BC9" s="173">
        <v>0</v>
      </c>
      <c r="BD9" s="173">
        <v>0</v>
      </c>
      <c r="BE9" s="173">
        <v>0</v>
      </c>
      <c r="BF9" s="173">
        <v>2.3280000004399999</v>
      </c>
      <c r="BG9" s="173">
        <v>14.549999989250001</v>
      </c>
      <c r="BH9" s="173">
        <v>2.5500000002999998</v>
      </c>
      <c r="BI9" s="173">
        <v>1.06199999979</v>
      </c>
      <c r="BJ9" s="173">
        <v>0</v>
      </c>
      <c r="BK9" s="173">
        <v>0</v>
      </c>
      <c r="BL9" s="173">
        <v>4.6560000008799998</v>
      </c>
      <c r="BM9" s="173">
        <v>17.459999987100002</v>
      </c>
      <c r="BN9" s="173">
        <v>2.1239999995800001</v>
      </c>
      <c r="BO9" s="173">
        <v>0</v>
      </c>
      <c r="BP9" s="126"/>
      <c r="BQ9" s="177">
        <f t="shared" si="0"/>
        <v>1667.5979881381897</v>
      </c>
    </row>
    <row r="10" spans="1:69">
      <c r="A10" s="172" t="s">
        <v>98</v>
      </c>
      <c r="B10" s="172" t="s">
        <v>25</v>
      </c>
      <c r="C10" s="172" t="s">
        <v>6</v>
      </c>
      <c r="D10" s="173">
        <v>1</v>
      </c>
      <c r="E10" s="172">
        <v>2028</v>
      </c>
      <c r="F10" s="172" t="s">
        <v>7</v>
      </c>
      <c r="G10" s="173">
        <v>0</v>
      </c>
      <c r="H10" s="173">
        <v>0</v>
      </c>
      <c r="I10" s="173">
        <v>0</v>
      </c>
      <c r="J10" s="173">
        <v>0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7.3243902854399998</v>
      </c>
      <c r="S10" s="173">
        <v>0</v>
      </c>
      <c r="T10" s="173">
        <v>0</v>
      </c>
      <c r="U10" s="173">
        <v>322.70524276871998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3">
        <v>0</v>
      </c>
      <c r="AC10" s="173">
        <v>0</v>
      </c>
      <c r="AD10" s="173">
        <v>0</v>
      </c>
      <c r="AE10" s="173">
        <v>650.54328986860003</v>
      </c>
      <c r="AF10" s="173">
        <v>616.97546796454003</v>
      </c>
      <c r="AG10" s="173">
        <v>1.1549992284499999</v>
      </c>
      <c r="AH10" s="173">
        <v>0</v>
      </c>
      <c r="AI10" s="173">
        <v>0</v>
      </c>
      <c r="AJ10" s="173">
        <v>0</v>
      </c>
      <c r="AK10" s="173">
        <v>7.8240000140800001</v>
      </c>
      <c r="AL10" s="173">
        <v>0.92399999808</v>
      </c>
      <c r="AM10" s="173">
        <v>0</v>
      </c>
      <c r="AN10" s="173">
        <v>0</v>
      </c>
      <c r="AO10" s="173">
        <v>3.4230000031499999</v>
      </c>
      <c r="AP10" s="173">
        <v>0</v>
      </c>
      <c r="AQ10" s="173">
        <v>0</v>
      </c>
      <c r="AR10" s="173">
        <v>1.8480000087999999</v>
      </c>
      <c r="AS10" s="173">
        <v>0</v>
      </c>
      <c r="AT10" s="173">
        <v>0</v>
      </c>
      <c r="AU10" s="173">
        <v>0</v>
      </c>
      <c r="AV10" s="173">
        <v>13.20300002376</v>
      </c>
      <c r="AW10" s="173">
        <v>3.0600000037999999</v>
      </c>
      <c r="AX10" s="173">
        <v>0</v>
      </c>
      <c r="AY10" s="173">
        <v>0</v>
      </c>
      <c r="AZ10" s="173">
        <v>0</v>
      </c>
      <c r="BA10" s="173">
        <v>0</v>
      </c>
      <c r="BB10" s="173">
        <v>0</v>
      </c>
      <c r="BC10" s="173">
        <v>0</v>
      </c>
      <c r="BD10" s="173">
        <v>0</v>
      </c>
      <c r="BE10" s="173">
        <v>0</v>
      </c>
      <c r="BF10" s="173">
        <v>1.9560000046799999</v>
      </c>
      <c r="BG10" s="173">
        <v>12.225000049749999</v>
      </c>
      <c r="BH10" s="173">
        <v>3.0599999970799998</v>
      </c>
      <c r="BI10" s="173">
        <v>0.69299999850000005</v>
      </c>
      <c r="BJ10" s="173">
        <v>0</v>
      </c>
      <c r="BK10" s="173">
        <v>0</v>
      </c>
      <c r="BL10" s="173">
        <v>3.9120000093599998</v>
      </c>
      <c r="BM10" s="173">
        <v>14.6700000597</v>
      </c>
      <c r="BN10" s="173">
        <v>1.3859999970000001</v>
      </c>
      <c r="BO10" s="173">
        <v>0</v>
      </c>
      <c r="BP10" s="126"/>
      <c r="BQ10" s="177">
        <f t="shared" si="0"/>
        <v>1666.88739028349</v>
      </c>
    </row>
    <row r="11" spans="1:69">
      <c r="A11" s="172" t="s">
        <v>98</v>
      </c>
      <c r="B11" s="172" t="s">
        <v>25</v>
      </c>
      <c r="C11" s="172" t="s">
        <v>6</v>
      </c>
      <c r="D11" s="173">
        <v>1</v>
      </c>
      <c r="E11" s="172">
        <v>2029</v>
      </c>
      <c r="F11" s="172" t="s">
        <v>7</v>
      </c>
      <c r="G11" s="173">
        <v>0</v>
      </c>
      <c r="H11" s="173">
        <v>0</v>
      </c>
      <c r="I11" s="173">
        <v>0</v>
      </c>
      <c r="J11" s="173">
        <v>0</v>
      </c>
      <c r="K11" s="173">
        <v>0</v>
      </c>
      <c r="L11" s="173">
        <v>0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9.1515227736</v>
      </c>
      <c r="S11" s="173">
        <v>0</v>
      </c>
      <c r="T11" s="173">
        <v>0</v>
      </c>
      <c r="U11" s="173">
        <v>316.43876805639002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3">
        <v>0</v>
      </c>
      <c r="AC11" s="173">
        <v>0</v>
      </c>
      <c r="AD11" s="173">
        <v>0</v>
      </c>
      <c r="AE11" s="173">
        <v>648.240001240379</v>
      </c>
      <c r="AF11" s="173">
        <v>613.19999912254002</v>
      </c>
      <c r="AG11" s="173">
        <v>0.64500066759999997</v>
      </c>
      <c r="AH11" s="173">
        <v>0</v>
      </c>
      <c r="AI11" s="173">
        <v>0</v>
      </c>
      <c r="AJ11" s="173">
        <v>0</v>
      </c>
      <c r="AK11" s="173">
        <v>6.3679999891200003</v>
      </c>
      <c r="AL11" s="173">
        <v>0.51599999740000002</v>
      </c>
      <c r="AM11" s="173">
        <v>0</v>
      </c>
      <c r="AN11" s="173">
        <v>0</v>
      </c>
      <c r="AO11" s="173">
        <v>2.7859999901300001</v>
      </c>
      <c r="AP11" s="173">
        <v>0</v>
      </c>
      <c r="AQ11" s="173">
        <v>0</v>
      </c>
      <c r="AR11" s="173">
        <v>1.0319999977600001</v>
      </c>
      <c r="AS11" s="173">
        <v>0</v>
      </c>
      <c r="AT11" s="173">
        <v>0</v>
      </c>
      <c r="AU11" s="173">
        <v>0</v>
      </c>
      <c r="AV11" s="173">
        <v>10.745999981640001</v>
      </c>
      <c r="AW11" s="173">
        <v>3.04652066455</v>
      </c>
      <c r="AX11" s="173">
        <v>0</v>
      </c>
      <c r="AY11" s="173">
        <v>0</v>
      </c>
      <c r="AZ11" s="173">
        <v>0</v>
      </c>
      <c r="BA11" s="173">
        <v>0</v>
      </c>
      <c r="BB11" s="173">
        <v>0</v>
      </c>
      <c r="BC11" s="173">
        <v>0</v>
      </c>
      <c r="BD11" s="173">
        <v>0</v>
      </c>
      <c r="BE11" s="173">
        <v>0</v>
      </c>
      <c r="BF11" s="173">
        <v>1.5919999992</v>
      </c>
      <c r="BG11" s="173">
        <v>9.9500000132500102</v>
      </c>
      <c r="BH11" s="173">
        <v>2.9240604179999998</v>
      </c>
      <c r="BI11" s="173">
        <v>0.38700000314999999</v>
      </c>
      <c r="BJ11" s="173">
        <v>0</v>
      </c>
      <c r="BK11" s="173">
        <v>0</v>
      </c>
      <c r="BL11" s="173">
        <v>3.1839999984</v>
      </c>
      <c r="BM11" s="173">
        <v>11.940000015900001</v>
      </c>
      <c r="BN11" s="173">
        <v>0.77400000629999999</v>
      </c>
      <c r="BO11" s="173">
        <v>0</v>
      </c>
      <c r="BP11" s="126"/>
      <c r="BQ11" s="177">
        <f t="shared" si="0"/>
        <v>1642.920872935309</v>
      </c>
    </row>
    <row r="12" spans="1:69">
      <c r="A12" s="172" t="s">
        <v>98</v>
      </c>
      <c r="B12" s="172" t="s">
        <v>25</v>
      </c>
      <c r="C12" s="172" t="s">
        <v>6</v>
      </c>
      <c r="D12" s="173">
        <v>1</v>
      </c>
      <c r="E12" s="172">
        <v>2030</v>
      </c>
      <c r="F12" s="172" t="s">
        <v>7</v>
      </c>
      <c r="G12" s="173">
        <v>0</v>
      </c>
      <c r="H12" s="173">
        <v>0</v>
      </c>
      <c r="I12" s="173">
        <v>0</v>
      </c>
      <c r="J12" s="173">
        <v>0</v>
      </c>
      <c r="K12" s="173">
        <v>0</v>
      </c>
      <c r="L12" s="173">
        <v>0</v>
      </c>
      <c r="M12" s="173">
        <v>0</v>
      </c>
      <c r="N12" s="173">
        <v>0</v>
      </c>
      <c r="O12" s="173">
        <v>0</v>
      </c>
      <c r="P12" s="173">
        <v>0</v>
      </c>
      <c r="Q12" s="173">
        <v>0</v>
      </c>
      <c r="R12" s="173">
        <v>10.981827326639999</v>
      </c>
      <c r="S12" s="173">
        <v>0</v>
      </c>
      <c r="T12" s="173">
        <v>0</v>
      </c>
      <c r="U12" s="173">
        <v>632.87753611326002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648.24000124325903</v>
      </c>
      <c r="AF12" s="173">
        <v>613.19999912260005</v>
      </c>
      <c r="AG12" s="173">
        <v>0.27500013964999998</v>
      </c>
      <c r="AH12" s="173">
        <v>0</v>
      </c>
      <c r="AI12" s="173">
        <v>0</v>
      </c>
      <c r="AJ12" s="173">
        <v>0</v>
      </c>
      <c r="AK12" s="173">
        <v>4.9760000008000098</v>
      </c>
      <c r="AL12" s="173">
        <v>0.22000000015999999</v>
      </c>
      <c r="AM12" s="173">
        <v>0</v>
      </c>
      <c r="AN12" s="173">
        <v>0.99999999961999997</v>
      </c>
      <c r="AO12" s="173">
        <v>2.1769999965000002</v>
      </c>
      <c r="AP12" s="173">
        <v>0</v>
      </c>
      <c r="AQ12" s="173">
        <v>0</v>
      </c>
      <c r="AR12" s="173">
        <v>0.44000001383999998</v>
      </c>
      <c r="AS12" s="173">
        <v>0</v>
      </c>
      <c r="AT12" s="173">
        <v>0</v>
      </c>
      <c r="AU12" s="173">
        <v>0</v>
      </c>
      <c r="AV12" s="173">
        <v>8.3970000013499995</v>
      </c>
      <c r="AW12" s="173">
        <v>2.9100000109000002</v>
      </c>
      <c r="AX12" s="173">
        <v>0</v>
      </c>
      <c r="AY12" s="173">
        <v>0</v>
      </c>
      <c r="AZ12" s="173">
        <v>0</v>
      </c>
      <c r="BA12" s="173">
        <v>0</v>
      </c>
      <c r="BB12" s="173">
        <v>0</v>
      </c>
      <c r="BC12" s="173">
        <v>0</v>
      </c>
      <c r="BD12" s="173">
        <v>0</v>
      </c>
      <c r="BE12" s="173">
        <v>0</v>
      </c>
      <c r="BF12" s="173">
        <v>1.2440000002</v>
      </c>
      <c r="BG12" s="173">
        <v>7.7749999987500003</v>
      </c>
      <c r="BH12" s="173">
        <v>2.9099999960499998</v>
      </c>
      <c r="BI12" s="173">
        <v>0.16500000189</v>
      </c>
      <c r="BJ12" s="173">
        <v>0</v>
      </c>
      <c r="BK12" s="173">
        <v>0</v>
      </c>
      <c r="BL12" s="173">
        <v>2.4880000004</v>
      </c>
      <c r="BM12" s="173">
        <v>9.3299999985000106</v>
      </c>
      <c r="BN12" s="173">
        <v>0.33000000378</v>
      </c>
      <c r="BO12" s="173">
        <v>0</v>
      </c>
      <c r="BP12" s="126"/>
      <c r="BQ12" s="177">
        <f t="shared" si="0"/>
        <v>1949.936363968149</v>
      </c>
    </row>
    <row r="13" spans="1:69">
      <c r="A13" s="172" t="s">
        <v>98</v>
      </c>
      <c r="B13" s="172" t="s">
        <v>25</v>
      </c>
      <c r="C13" s="172" t="s">
        <v>6</v>
      </c>
      <c r="D13" s="173">
        <v>1</v>
      </c>
      <c r="E13" s="172">
        <v>2031</v>
      </c>
      <c r="F13" s="172" t="s">
        <v>7</v>
      </c>
      <c r="G13" s="173">
        <v>0</v>
      </c>
      <c r="H13" s="173">
        <v>0</v>
      </c>
      <c r="I13" s="173">
        <v>0</v>
      </c>
      <c r="J13" s="173">
        <v>0</v>
      </c>
      <c r="K13" s="173">
        <v>64.516587510039997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12.81213187933</v>
      </c>
      <c r="S13" s="173">
        <v>0</v>
      </c>
      <c r="T13" s="173">
        <v>0</v>
      </c>
      <c r="U13" s="173">
        <v>949.31630417591998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648.24000124481995</v>
      </c>
      <c r="AF13" s="173">
        <v>613.19999912404</v>
      </c>
      <c r="AG13" s="173">
        <v>6.4999992249999999E-2</v>
      </c>
      <c r="AH13" s="173">
        <v>0</v>
      </c>
      <c r="AI13" s="173">
        <v>0</v>
      </c>
      <c r="AJ13" s="173">
        <v>0</v>
      </c>
      <c r="AK13" s="173">
        <v>3.6960000132799999</v>
      </c>
      <c r="AL13" s="173">
        <v>5.200000472E-2</v>
      </c>
      <c r="AM13" s="173">
        <v>0</v>
      </c>
      <c r="AN13" s="173">
        <v>0.89100000058999995</v>
      </c>
      <c r="AO13" s="173">
        <v>1.6169999905500001</v>
      </c>
      <c r="AP13" s="173">
        <v>0</v>
      </c>
      <c r="AQ13" s="173">
        <v>0</v>
      </c>
      <c r="AR13" s="173">
        <v>0.10400000952000001</v>
      </c>
      <c r="AS13" s="173">
        <v>0</v>
      </c>
      <c r="AT13" s="173">
        <v>0</v>
      </c>
      <c r="AU13" s="173">
        <v>0</v>
      </c>
      <c r="AV13" s="173">
        <v>6.2370000224100002</v>
      </c>
      <c r="AW13" s="173">
        <v>2.4450000004499999</v>
      </c>
      <c r="AX13" s="173">
        <v>0</v>
      </c>
      <c r="AY13" s="173">
        <v>0</v>
      </c>
      <c r="AZ13" s="173">
        <v>0</v>
      </c>
      <c r="BA13" s="173">
        <v>0</v>
      </c>
      <c r="BB13" s="173">
        <v>0</v>
      </c>
      <c r="BC13" s="173">
        <v>0</v>
      </c>
      <c r="BD13" s="173">
        <v>0</v>
      </c>
      <c r="BE13" s="173">
        <v>0</v>
      </c>
      <c r="BF13" s="173">
        <v>0.92400000291999995</v>
      </c>
      <c r="BG13" s="173">
        <v>5.7750000080000099</v>
      </c>
      <c r="BH13" s="173">
        <v>2.4450000052999998</v>
      </c>
      <c r="BI13" s="173">
        <v>3.9000001979999997E-2</v>
      </c>
      <c r="BJ13" s="173">
        <v>0</v>
      </c>
      <c r="BK13" s="173">
        <v>0</v>
      </c>
      <c r="BL13" s="173">
        <v>1.8480000058399999</v>
      </c>
      <c r="BM13" s="173">
        <v>6.9300000095999996</v>
      </c>
      <c r="BN13" s="173">
        <v>7.8000003959999994E-2</v>
      </c>
      <c r="BO13" s="173">
        <v>0</v>
      </c>
      <c r="BP13" s="126"/>
      <c r="BQ13" s="177">
        <f t="shared" si="0"/>
        <v>2321.231024005519</v>
      </c>
    </row>
    <row r="14" spans="1:69">
      <c r="A14" s="172" t="s">
        <v>98</v>
      </c>
      <c r="B14" s="172" t="s">
        <v>25</v>
      </c>
      <c r="C14" s="172" t="s">
        <v>6</v>
      </c>
      <c r="D14" s="173">
        <v>1</v>
      </c>
      <c r="E14" s="172">
        <v>2032</v>
      </c>
      <c r="F14" s="172" t="s">
        <v>7</v>
      </c>
      <c r="G14" s="173">
        <v>0</v>
      </c>
      <c r="H14" s="173">
        <v>0</v>
      </c>
      <c r="I14" s="173">
        <v>0</v>
      </c>
      <c r="J14" s="173">
        <v>0</v>
      </c>
      <c r="K14" s="173">
        <v>64.278787079970002</v>
      </c>
      <c r="L14" s="173">
        <v>0</v>
      </c>
      <c r="M14" s="173">
        <v>0</v>
      </c>
      <c r="N14" s="173">
        <v>0</v>
      </c>
      <c r="O14" s="173">
        <v>0</v>
      </c>
      <c r="P14" s="173">
        <v>0</v>
      </c>
      <c r="Q14" s="173">
        <v>0</v>
      </c>
      <c r="R14" s="173">
        <v>12.81768299812</v>
      </c>
      <c r="S14" s="173">
        <v>0</v>
      </c>
      <c r="T14" s="173">
        <v>0</v>
      </c>
      <c r="U14" s="173">
        <v>968.11572828528097</v>
      </c>
      <c r="V14" s="173">
        <v>0</v>
      </c>
      <c r="W14" s="173">
        <v>0</v>
      </c>
      <c r="X14" s="173">
        <v>0</v>
      </c>
      <c r="Y14" s="173">
        <v>0</v>
      </c>
      <c r="Z14" s="173">
        <v>0</v>
      </c>
      <c r="AA14" s="173">
        <v>0</v>
      </c>
      <c r="AB14" s="173">
        <v>0</v>
      </c>
      <c r="AC14" s="173">
        <v>0</v>
      </c>
      <c r="AD14" s="173">
        <v>0</v>
      </c>
      <c r="AE14" s="173">
        <v>650.54328986901999</v>
      </c>
      <c r="AF14" s="173">
        <v>616.97546796181996</v>
      </c>
      <c r="AG14" s="173">
        <v>0</v>
      </c>
      <c r="AH14" s="173">
        <v>0</v>
      </c>
      <c r="AI14" s="173">
        <v>0</v>
      </c>
      <c r="AJ14" s="173">
        <v>0</v>
      </c>
      <c r="AK14" s="173">
        <v>1.7600000008800001</v>
      </c>
      <c r="AL14" s="173">
        <v>0</v>
      </c>
      <c r="AM14" s="173">
        <v>0</v>
      </c>
      <c r="AN14" s="173">
        <v>0.76500000069999996</v>
      </c>
      <c r="AO14" s="173">
        <v>1.12000000357</v>
      </c>
      <c r="AP14" s="173">
        <v>0</v>
      </c>
      <c r="AQ14" s="173">
        <v>0</v>
      </c>
      <c r="AR14" s="173">
        <v>0</v>
      </c>
      <c r="AS14" s="173">
        <v>0</v>
      </c>
      <c r="AT14" s="173">
        <v>0</v>
      </c>
      <c r="AU14" s="173">
        <v>0</v>
      </c>
      <c r="AV14" s="173">
        <v>3.0400000015200002</v>
      </c>
      <c r="AW14" s="173">
        <v>1.9900000045999999</v>
      </c>
      <c r="AX14" s="173">
        <v>0</v>
      </c>
      <c r="AY14" s="173">
        <v>0</v>
      </c>
      <c r="AZ14" s="173">
        <v>0</v>
      </c>
      <c r="BA14" s="173">
        <v>0</v>
      </c>
      <c r="BB14" s="173">
        <v>0</v>
      </c>
      <c r="BC14" s="173">
        <v>0</v>
      </c>
      <c r="BD14" s="173">
        <v>0</v>
      </c>
      <c r="BE14" s="173">
        <v>0</v>
      </c>
      <c r="BF14" s="173">
        <v>0.63999999551999998</v>
      </c>
      <c r="BG14" s="173">
        <v>4.0000000360000003</v>
      </c>
      <c r="BH14" s="173">
        <v>1.99000000285</v>
      </c>
      <c r="BI14" s="173">
        <v>0</v>
      </c>
      <c r="BJ14" s="173">
        <v>0</v>
      </c>
      <c r="BK14" s="173">
        <v>0</v>
      </c>
      <c r="BL14" s="173">
        <v>1.27999999104</v>
      </c>
      <c r="BM14" s="173">
        <v>4.8000000431999998</v>
      </c>
      <c r="BN14" s="173">
        <v>0</v>
      </c>
      <c r="BO14" s="173">
        <v>0</v>
      </c>
      <c r="BP14" s="126"/>
      <c r="BQ14" s="177">
        <f t="shared" si="0"/>
        <v>2334.1159562740918</v>
      </c>
    </row>
    <row r="15" spans="1:69">
      <c r="A15" s="172" t="s">
        <v>98</v>
      </c>
      <c r="B15" s="172" t="s">
        <v>25</v>
      </c>
      <c r="C15" s="172" t="s">
        <v>6</v>
      </c>
      <c r="D15" s="173">
        <v>1</v>
      </c>
      <c r="E15" s="172">
        <v>2033</v>
      </c>
      <c r="F15" s="172" t="s">
        <v>7</v>
      </c>
      <c r="G15" s="173">
        <v>0</v>
      </c>
      <c r="H15" s="173">
        <v>0</v>
      </c>
      <c r="I15" s="173">
        <v>0</v>
      </c>
      <c r="J15" s="173">
        <v>0</v>
      </c>
      <c r="K15" s="173">
        <v>63.758684137460001</v>
      </c>
      <c r="L15" s="173">
        <v>0</v>
      </c>
      <c r="M15" s="173">
        <v>0</v>
      </c>
      <c r="N15" s="173">
        <v>0</v>
      </c>
      <c r="O15" s="173">
        <v>0</v>
      </c>
      <c r="P15" s="173">
        <v>0</v>
      </c>
      <c r="Q15" s="173">
        <v>0</v>
      </c>
      <c r="R15" s="173">
        <v>14.64243643368</v>
      </c>
      <c r="S15" s="173">
        <v>0</v>
      </c>
      <c r="T15" s="173">
        <v>0</v>
      </c>
      <c r="U15" s="173">
        <v>949.31630417034</v>
      </c>
      <c r="V15" s="173">
        <v>0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73">
        <v>0</v>
      </c>
      <c r="AC15" s="173">
        <v>0</v>
      </c>
      <c r="AD15" s="173">
        <v>0</v>
      </c>
      <c r="AE15" s="173">
        <v>648.24000124004101</v>
      </c>
      <c r="AF15" s="173">
        <v>613.19999912326</v>
      </c>
      <c r="AG15" s="173">
        <v>0</v>
      </c>
      <c r="AH15" s="173">
        <v>0</v>
      </c>
      <c r="AI15" s="173">
        <v>0</v>
      </c>
      <c r="AJ15" s="173">
        <v>0</v>
      </c>
      <c r="AK15" s="173">
        <v>0.60600000293999901</v>
      </c>
      <c r="AL15" s="173">
        <v>0</v>
      </c>
      <c r="AM15" s="173">
        <v>0</v>
      </c>
      <c r="AN15" s="173">
        <v>0.62900000028000003</v>
      </c>
      <c r="AO15" s="173">
        <v>0.70700000189000001</v>
      </c>
      <c r="AP15" s="173">
        <v>0</v>
      </c>
      <c r="AQ15" s="173">
        <v>0</v>
      </c>
      <c r="AR15" s="173">
        <v>0</v>
      </c>
      <c r="AS15" s="173">
        <v>0</v>
      </c>
      <c r="AT15" s="173">
        <v>0</v>
      </c>
      <c r="AU15" s="173">
        <v>0</v>
      </c>
      <c r="AV15" s="173">
        <v>1.0100000049</v>
      </c>
      <c r="AW15" s="173">
        <v>1.5550000021999999</v>
      </c>
      <c r="AX15" s="173">
        <v>0</v>
      </c>
      <c r="AY15" s="173">
        <v>0</v>
      </c>
      <c r="AZ15" s="173">
        <v>0</v>
      </c>
      <c r="BA15" s="173">
        <v>0</v>
      </c>
      <c r="BB15" s="173">
        <v>0</v>
      </c>
      <c r="BC15" s="173">
        <v>0</v>
      </c>
      <c r="BD15" s="173">
        <v>0</v>
      </c>
      <c r="BE15" s="173">
        <v>0</v>
      </c>
      <c r="BF15" s="173">
        <v>0.40399999776000001</v>
      </c>
      <c r="BG15" s="173">
        <v>2.5250000102499999</v>
      </c>
      <c r="BH15" s="173">
        <v>1.5550000045000001</v>
      </c>
      <c r="BI15" s="173">
        <v>0</v>
      </c>
      <c r="BJ15" s="173">
        <v>0</v>
      </c>
      <c r="BK15" s="173">
        <v>0</v>
      </c>
      <c r="BL15" s="173">
        <v>0.80799999552000001</v>
      </c>
      <c r="BM15" s="173">
        <v>3.0300000122999999</v>
      </c>
      <c r="BN15" s="173">
        <v>0</v>
      </c>
      <c r="BO15" s="173">
        <v>0</v>
      </c>
      <c r="BP15" s="126"/>
      <c r="BQ15" s="177">
        <f t="shared" si="0"/>
        <v>2301.986425137321</v>
      </c>
    </row>
    <row r="16" spans="1:69">
      <c r="A16" s="172" t="s">
        <v>98</v>
      </c>
      <c r="B16" s="172" t="s">
        <v>25</v>
      </c>
      <c r="C16" s="172" t="s">
        <v>6</v>
      </c>
      <c r="D16" s="173">
        <v>1</v>
      </c>
      <c r="E16" s="172">
        <v>2034</v>
      </c>
      <c r="F16" s="172" t="s">
        <v>7</v>
      </c>
      <c r="G16" s="173">
        <v>0</v>
      </c>
      <c r="H16" s="173">
        <v>0</v>
      </c>
      <c r="I16" s="173">
        <v>0</v>
      </c>
      <c r="J16" s="173">
        <v>0</v>
      </c>
      <c r="K16" s="173">
        <v>59.695095046399999</v>
      </c>
      <c r="L16" s="173">
        <v>0</v>
      </c>
      <c r="M16" s="173">
        <v>0</v>
      </c>
      <c r="N16" s="173">
        <v>0</v>
      </c>
      <c r="O16" s="173">
        <v>0</v>
      </c>
      <c r="P16" s="173">
        <v>0</v>
      </c>
      <c r="Q16" s="173">
        <v>0</v>
      </c>
      <c r="R16" s="173">
        <v>16.47274098402</v>
      </c>
      <c r="S16" s="173">
        <v>0</v>
      </c>
      <c r="T16" s="173">
        <v>0</v>
      </c>
      <c r="U16" s="173">
        <v>949.31630417304098</v>
      </c>
      <c r="V16" s="173">
        <v>0</v>
      </c>
      <c r="W16" s="173">
        <v>0</v>
      </c>
      <c r="X16" s="173">
        <v>0</v>
      </c>
      <c r="Y16" s="173">
        <v>0</v>
      </c>
      <c r="Z16" s="173">
        <v>0</v>
      </c>
      <c r="AA16" s="173">
        <v>0</v>
      </c>
      <c r="AB16" s="173">
        <v>0</v>
      </c>
      <c r="AC16" s="173">
        <v>0</v>
      </c>
      <c r="AD16" s="173">
        <v>0</v>
      </c>
      <c r="AE16" s="173">
        <v>648.24000124149995</v>
      </c>
      <c r="AF16" s="173">
        <v>613.19999912347998</v>
      </c>
      <c r="AG16" s="173">
        <v>0</v>
      </c>
      <c r="AH16" s="173">
        <v>0</v>
      </c>
      <c r="AI16" s="173">
        <v>0</v>
      </c>
      <c r="AJ16" s="173">
        <v>0</v>
      </c>
      <c r="AK16" s="173">
        <v>0</v>
      </c>
      <c r="AL16" s="173">
        <v>0</v>
      </c>
      <c r="AM16" s="173">
        <v>0</v>
      </c>
      <c r="AN16" s="173">
        <v>0.48900000014</v>
      </c>
      <c r="AO16" s="173">
        <v>0.38500000307999999</v>
      </c>
      <c r="AP16" s="173">
        <v>0</v>
      </c>
      <c r="AQ16" s="173">
        <v>0</v>
      </c>
      <c r="AR16" s="173">
        <v>0</v>
      </c>
      <c r="AS16" s="173">
        <v>0</v>
      </c>
      <c r="AT16" s="173">
        <v>0</v>
      </c>
      <c r="AU16" s="173">
        <v>0</v>
      </c>
      <c r="AV16" s="173">
        <v>0</v>
      </c>
      <c r="AW16" s="173">
        <v>1.1550000040999999</v>
      </c>
      <c r="AX16" s="173">
        <v>0</v>
      </c>
      <c r="AY16" s="173">
        <v>0</v>
      </c>
      <c r="AZ16" s="173">
        <v>0</v>
      </c>
      <c r="BA16" s="173">
        <v>0</v>
      </c>
      <c r="BB16" s="173">
        <v>0</v>
      </c>
      <c r="BC16" s="173">
        <v>0</v>
      </c>
      <c r="BD16" s="173">
        <v>0</v>
      </c>
      <c r="BE16" s="173">
        <v>0</v>
      </c>
      <c r="BF16" s="173">
        <v>0.22000000283999999</v>
      </c>
      <c r="BG16" s="173">
        <v>1.3750000040000001</v>
      </c>
      <c r="BH16" s="173">
        <v>1.1550000052</v>
      </c>
      <c r="BI16" s="173">
        <v>0</v>
      </c>
      <c r="BJ16" s="173">
        <v>0</v>
      </c>
      <c r="BK16" s="173">
        <v>0</v>
      </c>
      <c r="BL16" s="173">
        <v>0.44000000567999997</v>
      </c>
      <c r="BM16" s="173">
        <v>1.6500000048000001</v>
      </c>
      <c r="BN16" s="173">
        <v>0</v>
      </c>
      <c r="BO16" s="173">
        <v>0</v>
      </c>
      <c r="BP16" s="126"/>
      <c r="BQ16" s="177">
        <f t="shared" si="0"/>
        <v>2293.7931405982808</v>
      </c>
    </row>
    <row r="17" spans="1:69">
      <c r="A17" s="172" t="s">
        <v>98</v>
      </c>
      <c r="B17" s="172" t="s">
        <v>25</v>
      </c>
      <c r="C17" s="172" t="s">
        <v>6</v>
      </c>
      <c r="D17" s="173">
        <v>1</v>
      </c>
      <c r="E17" s="172">
        <v>2035</v>
      </c>
      <c r="F17" s="172" t="s">
        <v>7</v>
      </c>
      <c r="G17" s="173">
        <v>0</v>
      </c>
      <c r="H17" s="173">
        <v>0</v>
      </c>
      <c r="I17" s="173">
        <v>0</v>
      </c>
      <c r="J17" s="173">
        <v>0</v>
      </c>
      <c r="K17" s="173">
        <v>59.785164591909997</v>
      </c>
      <c r="L17" s="173">
        <v>0</v>
      </c>
      <c r="M17" s="173">
        <v>0</v>
      </c>
      <c r="N17" s="173">
        <v>0</v>
      </c>
      <c r="O17" s="173">
        <v>0</v>
      </c>
      <c r="P17" s="173">
        <v>0</v>
      </c>
      <c r="Q17" s="173">
        <v>0</v>
      </c>
      <c r="R17" s="173">
        <v>16.472740995270001</v>
      </c>
      <c r="S17" s="173">
        <v>0</v>
      </c>
      <c r="T17" s="173">
        <v>0</v>
      </c>
      <c r="U17" s="173">
        <v>949.31630416872099</v>
      </c>
      <c r="V17" s="173">
        <v>0</v>
      </c>
      <c r="W17" s="173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0</v>
      </c>
      <c r="AC17" s="173">
        <v>0</v>
      </c>
      <c r="AD17" s="173">
        <v>0</v>
      </c>
      <c r="AE17" s="173">
        <v>648.24000124118004</v>
      </c>
      <c r="AF17" s="173">
        <v>613.19999912143999</v>
      </c>
      <c r="AG17" s="173">
        <v>0</v>
      </c>
      <c r="AH17" s="173">
        <v>0</v>
      </c>
      <c r="AI17" s="173">
        <v>0</v>
      </c>
      <c r="AJ17" s="173">
        <v>0</v>
      </c>
      <c r="AK17" s="173">
        <v>0</v>
      </c>
      <c r="AL17" s="173">
        <v>0</v>
      </c>
      <c r="AM17" s="173">
        <v>0</v>
      </c>
      <c r="AN17" s="173">
        <v>0.35399999958</v>
      </c>
      <c r="AO17" s="173">
        <v>0.16100000378000001</v>
      </c>
      <c r="AP17" s="173">
        <v>0</v>
      </c>
      <c r="AQ17" s="173">
        <v>0</v>
      </c>
      <c r="AR17" s="173">
        <v>0</v>
      </c>
      <c r="AS17" s="173">
        <v>0</v>
      </c>
      <c r="AT17" s="173">
        <v>0</v>
      </c>
      <c r="AU17" s="173">
        <v>0</v>
      </c>
      <c r="AV17" s="173">
        <v>0</v>
      </c>
      <c r="AW17" s="173">
        <v>0.64000000243999999</v>
      </c>
      <c r="AX17" s="173">
        <v>0</v>
      </c>
      <c r="AY17" s="173">
        <v>0</v>
      </c>
      <c r="AZ17" s="173">
        <v>0</v>
      </c>
      <c r="BA17" s="173">
        <v>0</v>
      </c>
      <c r="BB17" s="173">
        <v>0</v>
      </c>
      <c r="BC17" s="173">
        <v>0</v>
      </c>
      <c r="BD17" s="173">
        <v>0</v>
      </c>
      <c r="BE17" s="173">
        <v>0</v>
      </c>
      <c r="BF17" s="173">
        <v>9.2000001560000003E-2</v>
      </c>
      <c r="BG17" s="173">
        <v>0.57500001774999998</v>
      </c>
      <c r="BH17" s="173">
        <v>0.80000000785000003</v>
      </c>
      <c r="BI17" s="173">
        <v>0</v>
      </c>
      <c r="BJ17" s="173">
        <v>0</v>
      </c>
      <c r="BK17" s="173">
        <v>0</v>
      </c>
      <c r="BL17" s="173">
        <v>0.18400000312000001</v>
      </c>
      <c r="BM17" s="173">
        <v>0.69000002129999904</v>
      </c>
      <c r="BN17" s="173">
        <v>0</v>
      </c>
      <c r="BO17" s="173">
        <v>0</v>
      </c>
      <c r="BP17" s="126"/>
      <c r="BQ17" s="177">
        <f t="shared" si="0"/>
        <v>2290.5102101759012</v>
      </c>
    </row>
    <row r="18" spans="1:69">
      <c r="A18" s="172" t="s">
        <v>98</v>
      </c>
      <c r="B18" s="172" t="s">
        <v>25</v>
      </c>
      <c r="C18" s="172" t="s">
        <v>6</v>
      </c>
      <c r="D18" s="173">
        <v>1</v>
      </c>
      <c r="E18" s="172">
        <v>2036</v>
      </c>
      <c r="F18" s="172" t="s">
        <v>7</v>
      </c>
      <c r="G18" s="173">
        <v>0</v>
      </c>
      <c r="H18" s="173">
        <v>0</v>
      </c>
      <c r="I18" s="173">
        <v>0</v>
      </c>
      <c r="J18" s="173">
        <v>0</v>
      </c>
      <c r="K18" s="173">
        <v>53.627338611120003</v>
      </c>
      <c r="L18" s="173">
        <v>0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18.3109757207</v>
      </c>
      <c r="S18" s="173">
        <v>0</v>
      </c>
      <c r="T18" s="173">
        <v>0</v>
      </c>
      <c r="U18" s="173">
        <v>968.11572829148997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650.54328987044005</v>
      </c>
      <c r="AF18" s="173">
        <v>616.97546796357994</v>
      </c>
      <c r="AG18" s="173">
        <v>0</v>
      </c>
      <c r="AH18" s="173">
        <v>0</v>
      </c>
      <c r="AI18" s="173">
        <v>0</v>
      </c>
      <c r="AJ18" s="173">
        <v>0</v>
      </c>
      <c r="AK18" s="173">
        <v>0</v>
      </c>
      <c r="AL18" s="173">
        <v>0</v>
      </c>
      <c r="AM18" s="173">
        <v>0</v>
      </c>
      <c r="AN18" s="173">
        <v>0.23099999993000001</v>
      </c>
      <c r="AO18" s="173">
        <v>3.5000005809999998E-2</v>
      </c>
      <c r="AP18" s="173">
        <v>0</v>
      </c>
      <c r="AQ18" s="173">
        <v>0</v>
      </c>
      <c r="AR18" s="173">
        <v>0</v>
      </c>
      <c r="AS18" s="173">
        <v>0</v>
      </c>
      <c r="AT18" s="173">
        <v>0</v>
      </c>
      <c r="AU18" s="173">
        <v>0</v>
      </c>
      <c r="AV18" s="173">
        <v>0</v>
      </c>
      <c r="AW18" s="173">
        <v>0.30300000329999999</v>
      </c>
      <c r="AX18" s="173">
        <v>0</v>
      </c>
      <c r="AY18" s="173">
        <v>0</v>
      </c>
      <c r="AZ18" s="173">
        <v>0</v>
      </c>
      <c r="BA18" s="173">
        <v>0</v>
      </c>
      <c r="BB18" s="173">
        <v>0</v>
      </c>
      <c r="BC18" s="173">
        <v>0</v>
      </c>
      <c r="BD18" s="173">
        <v>0</v>
      </c>
      <c r="BE18" s="173">
        <v>0</v>
      </c>
      <c r="BF18" s="173">
        <v>2.00000062E-2</v>
      </c>
      <c r="BG18" s="173">
        <v>0.12499999924999999</v>
      </c>
      <c r="BH18" s="173">
        <v>0.50499999880000002</v>
      </c>
      <c r="BI18" s="173">
        <v>0</v>
      </c>
      <c r="BJ18" s="173">
        <v>0</v>
      </c>
      <c r="BK18" s="173">
        <v>0</v>
      </c>
      <c r="BL18" s="173">
        <v>4.00000124E-2</v>
      </c>
      <c r="BM18" s="173">
        <v>0.1499999991</v>
      </c>
      <c r="BN18" s="173">
        <v>0</v>
      </c>
      <c r="BO18" s="173">
        <v>0</v>
      </c>
      <c r="BP18" s="126"/>
      <c r="BQ18" s="177">
        <f t="shared" si="0"/>
        <v>2308.9818004821204</v>
      </c>
    </row>
    <row r="19" spans="1:69">
      <c r="A19" s="172" t="s">
        <v>98</v>
      </c>
      <c r="B19" s="172" t="s">
        <v>25</v>
      </c>
      <c r="C19" s="172" t="s">
        <v>6</v>
      </c>
      <c r="D19" s="173">
        <v>1</v>
      </c>
      <c r="E19" s="172">
        <v>2037</v>
      </c>
      <c r="F19" s="172" t="s">
        <v>7</v>
      </c>
      <c r="G19" s="173">
        <v>0</v>
      </c>
      <c r="H19" s="173">
        <v>0</v>
      </c>
      <c r="I19" s="173">
        <v>0</v>
      </c>
      <c r="J19" s="173">
        <v>0</v>
      </c>
      <c r="K19" s="173">
        <v>54.969657606310001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18.303045548</v>
      </c>
      <c r="S19" s="173">
        <v>0</v>
      </c>
      <c r="T19" s="173">
        <v>0</v>
      </c>
      <c r="U19" s="173">
        <v>949.31630417043004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648.24000124609995</v>
      </c>
      <c r="AF19" s="173">
        <v>613.19999911944001</v>
      </c>
      <c r="AG19" s="173">
        <v>0</v>
      </c>
      <c r="AH19" s="173">
        <v>0</v>
      </c>
      <c r="AI19" s="173">
        <v>0</v>
      </c>
      <c r="AJ19" s="173">
        <v>0</v>
      </c>
      <c r="AK19" s="173">
        <v>0</v>
      </c>
      <c r="AL19" s="173">
        <v>0</v>
      </c>
      <c r="AM19" s="173">
        <v>0</v>
      </c>
      <c r="AN19" s="173">
        <v>0.12899999997</v>
      </c>
      <c r="AO19" s="173">
        <v>0</v>
      </c>
      <c r="AP19" s="173">
        <v>0</v>
      </c>
      <c r="AQ19" s="173">
        <v>0</v>
      </c>
      <c r="AR19" s="173">
        <v>0</v>
      </c>
      <c r="AS19" s="173">
        <v>0</v>
      </c>
      <c r="AT19" s="173">
        <v>0</v>
      </c>
      <c r="AU19" s="173">
        <v>0</v>
      </c>
      <c r="AV19" s="173">
        <v>0</v>
      </c>
      <c r="AW19" s="173">
        <v>0.11000000118</v>
      </c>
      <c r="AX19" s="173">
        <v>0</v>
      </c>
      <c r="AY19" s="173">
        <v>0</v>
      </c>
      <c r="AZ19" s="173">
        <v>0</v>
      </c>
      <c r="BA19" s="173">
        <v>0</v>
      </c>
      <c r="BB19" s="173">
        <v>0</v>
      </c>
      <c r="BC19" s="173">
        <v>0</v>
      </c>
      <c r="BD19" s="173">
        <v>0</v>
      </c>
      <c r="BE19" s="173">
        <v>0</v>
      </c>
      <c r="BF19" s="173">
        <v>0</v>
      </c>
      <c r="BG19" s="173">
        <v>0</v>
      </c>
      <c r="BH19" s="173">
        <v>0.27500000115000001</v>
      </c>
      <c r="BI19" s="173">
        <v>0</v>
      </c>
      <c r="BJ19" s="173">
        <v>0</v>
      </c>
      <c r="BK19" s="173">
        <v>0</v>
      </c>
      <c r="BL19" s="173">
        <v>0</v>
      </c>
      <c r="BM19" s="173">
        <v>0</v>
      </c>
      <c r="BN19" s="173">
        <v>0</v>
      </c>
      <c r="BO19" s="173">
        <v>0</v>
      </c>
      <c r="BP19" s="126"/>
      <c r="BQ19" s="177">
        <f t="shared" si="0"/>
        <v>2284.5430076925804</v>
      </c>
    </row>
    <row r="20" spans="1:69">
      <c r="A20" s="172" t="s">
        <v>98</v>
      </c>
      <c r="B20" s="172" t="s">
        <v>25</v>
      </c>
      <c r="C20" s="172" t="s">
        <v>6</v>
      </c>
      <c r="D20" s="173">
        <v>1</v>
      </c>
      <c r="E20" s="172">
        <v>2038</v>
      </c>
      <c r="F20" s="172" t="s">
        <v>7</v>
      </c>
      <c r="G20" s="173">
        <v>0</v>
      </c>
      <c r="H20" s="173">
        <v>0</v>
      </c>
      <c r="I20" s="173">
        <v>0</v>
      </c>
      <c r="J20" s="173">
        <v>0</v>
      </c>
      <c r="K20" s="173">
        <v>51.608563611100003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20.133350090370001</v>
      </c>
      <c r="S20" s="173">
        <v>0</v>
      </c>
      <c r="T20" s="173">
        <v>0</v>
      </c>
      <c r="U20" s="173">
        <v>949.31630417177996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972.36000186398996</v>
      </c>
      <c r="AF20" s="173">
        <v>613.19999912178002</v>
      </c>
      <c r="AG20" s="173">
        <v>0</v>
      </c>
      <c r="AH20" s="173">
        <v>0</v>
      </c>
      <c r="AI20" s="173">
        <v>0</v>
      </c>
      <c r="AJ20" s="173">
        <v>0</v>
      </c>
      <c r="AK20" s="173">
        <v>0</v>
      </c>
      <c r="AL20" s="173">
        <v>0</v>
      </c>
      <c r="AM20" s="173">
        <v>0</v>
      </c>
      <c r="AN20" s="173">
        <v>5.500000008E-2</v>
      </c>
      <c r="AO20" s="173">
        <v>0</v>
      </c>
      <c r="AP20" s="173">
        <v>0</v>
      </c>
      <c r="AQ20" s="173">
        <v>0</v>
      </c>
      <c r="AR20" s="173">
        <v>0</v>
      </c>
      <c r="AS20" s="173">
        <v>0</v>
      </c>
      <c r="AT20" s="173">
        <v>0</v>
      </c>
      <c r="AU20" s="173">
        <v>0</v>
      </c>
      <c r="AV20" s="173">
        <v>0</v>
      </c>
      <c r="AW20" s="173">
        <v>2.299999975E-2</v>
      </c>
      <c r="AX20" s="173">
        <v>0</v>
      </c>
      <c r="AY20" s="173">
        <v>0</v>
      </c>
      <c r="AZ20" s="173">
        <v>0</v>
      </c>
      <c r="BA20" s="173">
        <v>0</v>
      </c>
      <c r="BB20" s="173">
        <v>0</v>
      </c>
      <c r="BC20" s="173">
        <v>0</v>
      </c>
      <c r="BD20" s="173">
        <v>0</v>
      </c>
      <c r="BE20" s="173">
        <v>0</v>
      </c>
      <c r="BF20" s="173">
        <v>0</v>
      </c>
      <c r="BG20" s="173">
        <v>0</v>
      </c>
      <c r="BH20" s="173">
        <v>0.11500000589999999</v>
      </c>
      <c r="BI20" s="173">
        <v>0</v>
      </c>
      <c r="BJ20" s="173">
        <v>0</v>
      </c>
      <c r="BK20" s="173">
        <v>0</v>
      </c>
      <c r="BL20" s="173">
        <v>0</v>
      </c>
      <c r="BM20" s="173">
        <v>0</v>
      </c>
      <c r="BN20" s="173">
        <v>0</v>
      </c>
      <c r="BO20" s="173">
        <v>0</v>
      </c>
      <c r="BP20" s="126"/>
      <c r="BQ20" s="177">
        <f t="shared" si="0"/>
        <v>2606.8112188647501</v>
      </c>
    </row>
    <row r="21" spans="1:69">
      <c r="A21" s="172" t="s">
        <v>98</v>
      </c>
      <c r="B21" s="172" t="s">
        <v>25</v>
      </c>
      <c r="C21" s="172" t="s">
        <v>6</v>
      </c>
      <c r="D21" s="173">
        <v>1</v>
      </c>
      <c r="E21" s="172">
        <v>2039</v>
      </c>
      <c r="F21" s="172" t="s">
        <v>7</v>
      </c>
      <c r="G21" s="173">
        <v>0</v>
      </c>
      <c r="H21" s="173">
        <v>0</v>
      </c>
      <c r="I21" s="173">
        <v>0</v>
      </c>
      <c r="J21" s="173">
        <v>0</v>
      </c>
      <c r="K21" s="173">
        <v>49.336895596520002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20.13335009455</v>
      </c>
      <c r="S21" s="173">
        <v>0</v>
      </c>
      <c r="T21" s="173">
        <v>0</v>
      </c>
      <c r="U21" s="173">
        <v>949.31630417223005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972.36000186009005</v>
      </c>
      <c r="AF21" s="173">
        <v>613.19999912312005</v>
      </c>
      <c r="AG21" s="173">
        <v>0</v>
      </c>
      <c r="AH21" s="173">
        <v>0</v>
      </c>
      <c r="AI21" s="173">
        <v>0</v>
      </c>
      <c r="AJ21" s="173">
        <v>0</v>
      </c>
      <c r="AK21" s="173">
        <v>0</v>
      </c>
      <c r="AL21" s="173">
        <v>0</v>
      </c>
      <c r="AM21" s="173">
        <v>0</v>
      </c>
      <c r="AN21" s="173">
        <v>1.3000000479999999E-2</v>
      </c>
      <c r="AO21" s="173">
        <v>0</v>
      </c>
      <c r="AP21" s="173">
        <v>0</v>
      </c>
      <c r="AQ21" s="173">
        <v>0</v>
      </c>
      <c r="AR21" s="173">
        <v>0</v>
      </c>
      <c r="AS21" s="173">
        <v>0</v>
      </c>
      <c r="AT21" s="173">
        <v>0</v>
      </c>
      <c r="AU21" s="173">
        <v>0</v>
      </c>
      <c r="AV21" s="173">
        <v>0</v>
      </c>
      <c r="AW21" s="173">
        <v>0</v>
      </c>
      <c r="AX21" s="173">
        <v>0</v>
      </c>
      <c r="AY21" s="173">
        <v>0</v>
      </c>
      <c r="AZ21" s="173">
        <v>0</v>
      </c>
      <c r="BA21" s="173">
        <v>0</v>
      </c>
      <c r="BB21" s="173">
        <v>0</v>
      </c>
      <c r="BC21" s="173">
        <v>0</v>
      </c>
      <c r="BD21" s="173">
        <v>0</v>
      </c>
      <c r="BE21" s="173">
        <v>0</v>
      </c>
      <c r="BF21" s="173">
        <v>0</v>
      </c>
      <c r="BG21" s="173">
        <v>0</v>
      </c>
      <c r="BH21" s="173">
        <v>2.5000003749999999E-2</v>
      </c>
      <c r="BI21" s="173">
        <v>0</v>
      </c>
      <c r="BJ21" s="173">
        <v>0</v>
      </c>
      <c r="BK21" s="173">
        <v>0</v>
      </c>
      <c r="BL21" s="173">
        <v>0</v>
      </c>
      <c r="BM21" s="173">
        <v>0</v>
      </c>
      <c r="BN21" s="173">
        <v>0</v>
      </c>
      <c r="BO21" s="173">
        <v>0</v>
      </c>
      <c r="BP21" s="126"/>
      <c r="BQ21" s="177">
        <f t="shared" si="0"/>
        <v>2604.3845508507402</v>
      </c>
    </row>
    <row r="22" spans="1:69">
      <c r="A22" s="172" t="s">
        <v>98</v>
      </c>
      <c r="B22" s="172" t="s">
        <v>25</v>
      </c>
      <c r="C22" s="172" t="s">
        <v>6</v>
      </c>
      <c r="D22" s="173">
        <v>1</v>
      </c>
      <c r="E22" s="172">
        <v>2040</v>
      </c>
      <c r="F22" s="172" t="s">
        <v>7</v>
      </c>
      <c r="G22" s="173">
        <v>0</v>
      </c>
      <c r="H22" s="173">
        <v>0</v>
      </c>
      <c r="I22" s="173">
        <v>0</v>
      </c>
      <c r="J22" s="173">
        <v>0</v>
      </c>
      <c r="K22" s="173">
        <v>38.828376721550001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21.973171237919999</v>
      </c>
      <c r="S22" s="173">
        <v>0</v>
      </c>
      <c r="T22" s="173">
        <v>0</v>
      </c>
      <c r="U22" s="173">
        <v>968.11572829274996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1301.0865797388401</v>
      </c>
      <c r="AF22" s="173">
        <v>616.97546796280005</v>
      </c>
      <c r="AG22" s="173">
        <v>0</v>
      </c>
      <c r="AH22" s="173">
        <v>0</v>
      </c>
      <c r="AI22" s="173">
        <v>0</v>
      </c>
      <c r="AJ22" s="173">
        <v>0</v>
      </c>
      <c r="AK22" s="173">
        <v>0</v>
      </c>
      <c r="AL22" s="173">
        <v>0</v>
      </c>
      <c r="AM22" s="173">
        <v>0</v>
      </c>
      <c r="AN22" s="173">
        <v>0</v>
      </c>
      <c r="AO22" s="173">
        <v>0</v>
      </c>
      <c r="AP22" s="173">
        <v>0</v>
      </c>
      <c r="AQ22" s="173">
        <v>0</v>
      </c>
      <c r="AR22" s="173">
        <v>0</v>
      </c>
      <c r="AS22" s="173">
        <v>0</v>
      </c>
      <c r="AT22" s="173">
        <v>0</v>
      </c>
      <c r="AU22" s="173">
        <v>0</v>
      </c>
      <c r="AV22" s="173">
        <v>0</v>
      </c>
      <c r="AW22" s="173">
        <v>0</v>
      </c>
      <c r="AX22" s="173">
        <v>0</v>
      </c>
      <c r="AY22" s="173">
        <v>0</v>
      </c>
      <c r="AZ22" s="173">
        <v>0</v>
      </c>
      <c r="BA22" s="173">
        <v>0</v>
      </c>
      <c r="BB22" s="173">
        <v>0</v>
      </c>
      <c r="BC22" s="173">
        <v>0</v>
      </c>
      <c r="BD22" s="173">
        <v>0</v>
      </c>
      <c r="BE22" s="173">
        <v>0</v>
      </c>
      <c r="BF22" s="173">
        <v>0</v>
      </c>
      <c r="BG22" s="173">
        <v>0</v>
      </c>
      <c r="BH22" s="173">
        <v>0</v>
      </c>
      <c r="BI22" s="173">
        <v>0</v>
      </c>
      <c r="BJ22" s="173">
        <v>0</v>
      </c>
      <c r="BK22" s="173">
        <v>0</v>
      </c>
      <c r="BL22" s="173">
        <v>0</v>
      </c>
      <c r="BM22" s="173">
        <v>0</v>
      </c>
      <c r="BN22" s="173">
        <v>0</v>
      </c>
      <c r="BO22" s="173">
        <v>0</v>
      </c>
      <c r="BP22" s="126"/>
      <c r="BQ22" s="177">
        <f t="shared" si="0"/>
        <v>2946.9793239538599</v>
      </c>
    </row>
    <row r="23" spans="1:69">
      <c r="A23" s="172" t="s">
        <v>98</v>
      </c>
      <c r="B23" s="172" t="s">
        <v>25</v>
      </c>
      <c r="C23" s="172" t="s">
        <v>6</v>
      </c>
      <c r="D23" s="173">
        <v>1</v>
      </c>
      <c r="E23" s="172">
        <v>2041</v>
      </c>
      <c r="F23" s="172" t="s">
        <v>7</v>
      </c>
      <c r="G23" s="173">
        <v>0</v>
      </c>
      <c r="H23" s="173">
        <v>0</v>
      </c>
      <c r="I23" s="173">
        <v>0</v>
      </c>
      <c r="J23" s="173">
        <v>0</v>
      </c>
      <c r="K23" s="173">
        <v>36.165824639989999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21.963654231</v>
      </c>
      <c r="S23" s="173">
        <v>0</v>
      </c>
      <c r="T23" s="173">
        <v>0</v>
      </c>
      <c r="U23" s="173">
        <v>949.31630417286101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1296.48000248364</v>
      </c>
      <c r="AF23" s="173">
        <v>613.19999912158005</v>
      </c>
      <c r="AG23" s="173">
        <v>0</v>
      </c>
      <c r="AH23" s="173">
        <v>0</v>
      </c>
      <c r="AI23" s="173">
        <v>0</v>
      </c>
      <c r="AJ23" s="173">
        <v>0</v>
      </c>
      <c r="AK23" s="173">
        <v>0</v>
      </c>
      <c r="AL23" s="173">
        <v>0</v>
      </c>
      <c r="AM23" s="173">
        <v>0</v>
      </c>
      <c r="AN23" s="173">
        <v>0</v>
      </c>
      <c r="AO23" s="173">
        <v>0</v>
      </c>
      <c r="AP23" s="173">
        <v>0</v>
      </c>
      <c r="AQ23" s="173">
        <v>0</v>
      </c>
      <c r="AR23" s="173">
        <v>0</v>
      </c>
      <c r="AS23" s="173">
        <v>0</v>
      </c>
      <c r="AT23" s="173">
        <v>0</v>
      </c>
      <c r="AU23" s="173">
        <v>0</v>
      </c>
      <c r="AV23" s="173">
        <v>0</v>
      </c>
      <c r="AW23" s="173">
        <v>0</v>
      </c>
      <c r="AX23" s="173">
        <v>0</v>
      </c>
      <c r="AY23" s="173">
        <v>0</v>
      </c>
      <c r="AZ23" s="173">
        <v>0</v>
      </c>
      <c r="BA23" s="173">
        <v>0</v>
      </c>
      <c r="BB23" s="173">
        <v>0</v>
      </c>
      <c r="BC23" s="173">
        <v>0</v>
      </c>
      <c r="BD23" s="173">
        <v>0</v>
      </c>
      <c r="BE23" s="173">
        <v>0</v>
      </c>
      <c r="BF23" s="173">
        <v>0</v>
      </c>
      <c r="BG23" s="173">
        <v>0</v>
      </c>
      <c r="BH23" s="173">
        <v>0</v>
      </c>
      <c r="BI23" s="173">
        <v>0</v>
      </c>
      <c r="BJ23" s="173">
        <v>0</v>
      </c>
      <c r="BK23" s="173">
        <v>0</v>
      </c>
      <c r="BL23" s="173">
        <v>0</v>
      </c>
      <c r="BM23" s="173">
        <v>0</v>
      </c>
      <c r="BN23" s="173">
        <v>0</v>
      </c>
      <c r="BO23" s="173">
        <v>0</v>
      </c>
      <c r="BP23" s="126"/>
      <c r="BQ23" s="177">
        <f t="shared" si="0"/>
        <v>2917.1257846490707</v>
      </c>
    </row>
    <row r="24" spans="1:69">
      <c r="A24" s="172" t="s">
        <v>98</v>
      </c>
      <c r="B24" s="172" t="s">
        <v>25</v>
      </c>
      <c r="C24" s="172" t="s">
        <v>6</v>
      </c>
      <c r="D24" s="173">
        <v>1</v>
      </c>
      <c r="E24" s="172">
        <v>2042</v>
      </c>
      <c r="F24" s="172" t="s">
        <v>7</v>
      </c>
      <c r="G24" s="173">
        <v>0</v>
      </c>
      <c r="H24" s="173">
        <v>0</v>
      </c>
      <c r="I24" s="173">
        <v>0</v>
      </c>
      <c r="J24" s="173">
        <v>0</v>
      </c>
      <c r="K24" s="173">
        <v>30.350724209340001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23.793958735690001</v>
      </c>
      <c r="S24" s="173">
        <v>0</v>
      </c>
      <c r="T24" s="173">
        <v>0</v>
      </c>
      <c r="U24" s="173">
        <v>949.31630417438998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1296.4800024852</v>
      </c>
      <c r="AF24" s="173">
        <v>613.19999912239996</v>
      </c>
      <c r="AG24" s="173">
        <v>0</v>
      </c>
      <c r="AH24" s="173">
        <v>0</v>
      </c>
      <c r="AI24" s="173">
        <v>0</v>
      </c>
      <c r="AJ24" s="173">
        <v>0</v>
      </c>
      <c r="AK24" s="173">
        <v>0</v>
      </c>
      <c r="AL24" s="173">
        <v>0</v>
      </c>
      <c r="AM24" s="173">
        <v>0</v>
      </c>
      <c r="AN24" s="173">
        <v>0</v>
      </c>
      <c r="AO24" s="173">
        <v>0</v>
      </c>
      <c r="AP24" s="173">
        <v>0</v>
      </c>
      <c r="AQ24" s="173">
        <v>0</v>
      </c>
      <c r="AR24" s="173">
        <v>0</v>
      </c>
      <c r="AS24" s="173">
        <v>0</v>
      </c>
      <c r="AT24" s="173">
        <v>0</v>
      </c>
      <c r="AU24" s="173">
        <v>0</v>
      </c>
      <c r="AV24" s="173">
        <v>0</v>
      </c>
      <c r="AW24" s="173">
        <v>0</v>
      </c>
      <c r="AX24" s="173">
        <v>0</v>
      </c>
      <c r="AY24" s="173">
        <v>0</v>
      </c>
      <c r="AZ24" s="173">
        <v>0</v>
      </c>
      <c r="BA24" s="173">
        <v>0</v>
      </c>
      <c r="BB24" s="173">
        <v>0</v>
      </c>
      <c r="BC24" s="173">
        <v>0</v>
      </c>
      <c r="BD24" s="173">
        <v>0</v>
      </c>
      <c r="BE24" s="173">
        <v>0</v>
      </c>
      <c r="BF24" s="173">
        <v>0</v>
      </c>
      <c r="BG24" s="173">
        <v>0</v>
      </c>
      <c r="BH24" s="173">
        <v>0</v>
      </c>
      <c r="BI24" s="173">
        <v>0</v>
      </c>
      <c r="BJ24" s="173">
        <v>0</v>
      </c>
      <c r="BK24" s="173">
        <v>0</v>
      </c>
      <c r="BL24" s="173">
        <v>0</v>
      </c>
      <c r="BM24" s="173">
        <v>0</v>
      </c>
      <c r="BN24" s="173">
        <v>0</v>
      </c>
      <c r="BO24" s="173">
        <v>0</v>
      </c>
      <c r="BP24" s="126"/>
      <c r="BQ24" s="177">
        <f t="shared" si="0"/>
        <v>2913.1409887270202</v>
      </c>
    </row>
    <row r="25" spans="1:69">
      <c r="A25" s="172" t="s">
        <v>98</v>
      </c>
      <c r="B25" s="172" t="s">
        <v>25</v>
      </c>
      <c r="C25" s="172" t="s">
        <v>6</v>
      </c>
      <c r="D25" s="173">
        <v>1</v>
      </c>
      <c r="E25" s="172">
        <v>2043</v>
      </c>
      <c r="F25" s="172" t="s">
        <v>7</v>
      </c>
      <c r="G25" s="173">
        <v>0</v>
      </c>
      <c r="H25" s="173">
        <v>0</v>
      </c>
      <c r="I25" s="173">
        <v>0</v>
      </c>
      <c r="J25" s="173">
        <v>0</v>
      </c>
      <c r="K25" s="173">
        <v>20.47872727172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25.624263272299999</v>
      </c>
      <c r="S25" s="173">
        <v>0</v>
      </c>
      <c r="T25" s="173">
        <v>0</v>
      </c>
      <c r="U25" s="173">
        <v>949.31630417556005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1296.4800024884401</v>
      </c>
      <c r="AF25" s="173">
        <v>613.19999911931995</v>
      </c>
      <c r="AG25" s="173">
        <v>0</v>
      </c>
      <c r="AH25" s="173">
        <v>0</v>
      </c>
      <c r="AI25" s="173">
        <v>0</v>
      </c>
      <c r="AJ25" s="173">
        <v>0</v>
      </c>
      <c r="AK25" s="173">
        <v>0</v>
      </c>
      <c r="AL25" s="173">
        <v>0</v>
      </c>
      <c r="AM25" s="173">
        <v>0</v>
      </c>
      <c r="AN25" s="173">
        <v>0</v>
      </c>
      <c r="AO25" s="173">
        <v>0</v>
      </c>
      <c r="AP25" s="173">
        <v>0</v>
      </c>
      <c r="AQ25" s="173">
        <v>0</v>
      </c>
      <c r="AR25" s="173">
        <v>0</v>
      </c>
      <c r="AS25" s="173">
        <v>0</v>
      </c>
      <c r="AT25" s="173">
        <v>0</v>
      </c>
      <c r="AU25" s="173">
        <v>0</v>
      </c>
      <c r="AV25" s="173">
        <v>0</v>
      </c>
      <c r="AW25" s="173">
        <v>0</v>
      </c>
      <c r="AX25" s="173">
        <v>0</v>
      </c>
      <c r="AY25" s="173">
        <v>0</v>
      </c>
      <c r="AZ25" s="173">
        <v>0</v>
      </c>
      <c r="BA25" s="173">
        <v>0</v>
      </c>
      <c r="BB25" s="173">
        <v>0</v>
      </c>
      <c r="BC25" s="173">
        <v>0</v>
      </c>
      <c r="BD25" s="173">
        <v>0</v>
      </c>
      <c r="BE25" s="173">
        <v>0</v>
      </c>
      <c r="BF25" s="173">
        <v>0</v>
      </c>
      <c r="BG25" s="173">
        <v>0</v>
      </c>
      <c r="BH25" s="173">
        <v>0</v>
      </c>
      <c r="BI25" s="173">
        <v>0</v>
      </c>
      <c r="BJ25" s="173">
        <v>0</v>
      </c>
      <c r="BK25" s="173">
        <v>0</v>
      </c>
      <c r="BL25" s="173">
        <v>0</v>
      </c>
      <c r="BM25" s="173">
        <v>0</v>
      </c>
      <c r="BN25" s="173">
        <v>0</v>
      </c>
      <c r="BO25" s="173">
        <v>0</v>
      </c>
      <c r="BP25" s="126"/>
      <c r="BQ25" s="177">
        <f t="shared" si="0"/>
        <v>2905.0992963273402</v>
      </c>
    </row>
    <row r="26" spans="1:69">
      <c r="A26" s="172" t="s">
        <v>98</v>
      </c>
      <c r="B26" s="172" t="s">
        <v>25</v>
      </c>
      <c r="C26" s="172" t="s">
        <v>6</v>
      </c>
      <c r="D26" s="173">
        <v>1</v>
      </c>
      <c r="E26" s="172">
        <v>2044</v>
      </c>
      <c r="F26" s="172" t="s">
        <v>7</v>
      </c>
      <c r="G26" s="173">
        <v>0</v>
      </c>
      <c r="H26" s="173">
        <v>0</v>
      </c>
      <c r="I26" s="173">
        <v>0</v>
      </c>
      <c r="J26" s="173">
        <v>0</v>
      </c>
      <c r="K26" s="173">
        <v>18.542577271839999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25.635366403639999</v>
      </c>
      <c r="S26" s="173">
        <v>0</v>
      </c>
      <c r="T26" s="173">
        <v>0</v>
      </c>
      <c r="U26" s="173">
        <v>968.11572829311001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1301.0865797363599</v>
      </c>
      <c r="AF26" s="173">
        <v>616.97546796231995</v>
      </c>
      <c r="AG26" s="173">
        <v>0</v>
      </c>
      <c r="AH26" s="173">
        <v>0</v>
      </c>
      <c r="AI26" s="173">
        <v>0</v>
      </c>
      <c r="AJ26" s="173">
        <v>0</v>
      </c>
      <c r="AK26" s="173">
        <v>0</v>
      </c>
      <c r="AL26" s="173">
        <v>0</v>
      </c>
      <c r="AM26" s="173">
        <v>0</v>
      </c>
      <c r="AN26" s="173">
        <v>0</v>
      </c>
      <c r="AO26" s="173">
        <v>0</v>
      </c>
      <c r="AP26" s="173">
        <v>0</v>
      </c>
      <c r="AQ26" s="173">
        <v>0</v>
      </c>
      <c r="AR26" s="173">
        <v>0</v>
      </c>
      <c r="AS26" s="173">
        <v>0</v>
      </c>
      <c r="AT26" s="173">
        <v>0</v>
      </c>
      <c r="AU26" s="173">
        <v>0</v>
      </c>
      <c r="AV26" s="173">
        <v>0</v>
      </c>
      <c r="AW26" s="173">
        <v>0</v>
      </c>
      <c r="AX26" s="173">
        <v>0</v>
      </c>
      <c r="AY26" s="173">
        <v>0</v>
      </c>
      <c r="AZ26" s="173">
        <v>0</v>
      </c>
      <c r="BA26" s="173">
        <v>0</v>
      </c>
      <c r="BB26" s="173">
        <v>0</v>
      </c>
      <c r="BC26" s="173">
        <v>0</v>
      </c>
      <c r="BD26" s="173">
        <v>0</v>
      </c>
      <c r="BE26" s="173">
        <v>0</v>
      </c>
      <c r="BF26" s="173">
        <v>0</v>
      </c>
      <c r="BG26" s="173">
        <v>0</v>
      </c>
      <c r="BH26" s="173">
        <v>0</v>
      </c>
      <c r="BI26" s="173">
        <v>0</v>
      </c>
      <c r="BJ26" s="173">
        <v>0</v>
      </c>
      <c r="BK26" s="173">
        <v>0</v>
      </c>
      <c r="BL26" s="173">
        <v>0</v>
      </c>
      <c r="BM26" s="173">
        <v>0</v>
      </c>
      <c r="BN26" s="173">
        <v>0</v>
      </c>
      <c r="BO26" s="173">
        <v>0</v>
      </c>
      <c r="BP26" s="126"/>
      <c r="BQ26" s="177">
        <f t="shared" si="0"/>
        <v>2930.35571966727</v>
      </c>
    </row>
    <row r="27" spans="1:69">
      <c r="A27" s="172" t="s">
        <v>98</v>
      </c>
      <c r="B27" s="172" t="s">
        <v>25</v>
      </c>
      <c r="C27" s="172" t="s">
        <v>6</v>
      </c>
      <c r="D27" s="173">
        <v>1</v>
      </c>
      <c r="E27" s="172">
        <v>2045</v>
      </c>
      <c r="F27" s="172" t="s">
        <v>7</v>
      </c>
      <c r="G27" s="173">
        <v>0</v>
      </c>
      <c r="H27" s="173">
        <v>0</v>
      </c>
      <c r="I27" s="173">
        <v>0</v>
      </c>
      <c r="J27" s="173">
        <v>0</v>
      </c>
      <c r="K27" s="173">
        <v>15.69580631509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27.454568257350001</v>
      </c>
      <c r="S27" s="173">
        <v>0</v>
      </c>
      <c r="T27" s="173">
        <v>0</v>
      </c>
      <c r="U27" s="173">
        <v>949.31630417051997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1296.4800024793601</v>
      </c>
      <c r="AF27" s="173">
        <v>613.19999912184096</v>
      </c>
      <c r="AG27" s="173">
        <v>0</v>
      </c>
      <c r="AH27" s="173">
        <v>0</v>
      </c>
      <c r="AI27" s="173">
        <v>0</v>
      </c>
      <c r="AJ27" s="173">
        <v>0</v>
      </c>
      <c r="AK27" s="173">
        <v>0</v>
      </c>
      <c r="AL27" s="173">
        <v>0</v>
      </c>
      <c r="AM27" s="173">
        <v>0</v>
      </c>
      <c r="AN27" s="173">
        <v>0</v>
      </c>
      <c r="AO27" s="173">
        <v>0</v>
      </c>
      <c r="AP27" s="173">
        <v>0</v>
      </c>
      <c r="AQ27" s="173">
        <v>0</v>
      </c>
      <c r="AR27" s="173">
        <v>0</v>
      </c>
      <c r="AS27" s="173">
        <v>0</v>
      </c>
      <c r="AT27" s="173">
        <v>0</v>
      </c>
      <c r="AU27" s="173">
        <v>0</v>
      </c>
      <c r="AV27" s="173">
        <v>0</v>
      </c>
      <c r="AW27" s="173">
        <v>0</v>
      </c>
      <c r="AX27" s="173">
        <v>0</v>
      </c>
      <c r="AY27" s="173">
        <v>0</v>
      </c>
      <c r="AZ27" s="173">
        <v>0</v>
      </c>
      <c r="BA27" s="173">
        <v>0</v>
      </c>
      <c r="BB27" s="173">
        <v>0</v>
      </c>
      <c r="BC27" s="173">
        <v>0</v>
      </c>
      <c r="BD27" s="173">
        <v>0</v>
      </c>
      <c r="BE27" s="173">
        <v>0</v>
      </c>
      <c r="BF27" s="173">
        <v>0</v>
      </c>
      <c r="BG27" s="173">
        <v>0</v>
      </c>
      <c r="BH27" s="173">
        <v>0</v>
      </c>
      <c r="BI27" s="173">
        <v>0</v>
      </c>
      <c r="BJ27" s="173">
        <v>0</v>
      </c>
      <c r="BK27" s="173">
        <v>0</v>
      </c>
      <c r="BL27" s="173">
        <v>0</v>
      </c>
      <c r="BM27" s="173">
        <v>0</v>
      </c>
      <c r="BN27" s="173">
        <v>0</v>
      </c>
      <c r="BO27" s="173">
        <v>0</v>
      </c>
      <c r="BP27" s="126"/>
      <c r="BQ27" s="177">
        <f t="shared" si="0"/>
        <v>2902.1466803441608</v>
      </c>
    </row>
    <row r="28" spans="1:69">
      <c r="A28" s="172" t="s">
        <v>98</v>
      </c>
      <c r="B28" s="172" t="s">
        <v>25</v>
      </c>
      <c r="C28" s="172" t="s">
        <v>6</v>
      </c>
      <c r="D28" s="173">
        <v>1</v>
      </c>
      <c r="E28" s="172">
        <v>2046</v>
      </c>
      <c r="F28" s="172" t="s">
        <v>7</v>
      </c>
      <c r="G28" s="173">
        <v>0</v>
      </c>
      <c r="H28" s="173">
        <v>0</v>
      </c>
      <c r="I28" s="173">
        <v>0</v>
      </c>
      <c r="J28" s="173">
        <v>0</v>
      </c>
      <c r="K28" s="173">
        <v>10.514809377560001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29.284872824480001</v>
      </c>
      <c r="S28" s="173">
        <v>0</v>
      </c>
      <c r="T28" s="173">
        <v>0</v>
      </c>
      <c r="U28" s="173">
        <v>949.31630416827102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1296.4800024865201</v>
      </c>
      <c r="AF28" s="173">
        <v>613.19999912260005</v>
      </c>
      <c r="AG28" s="173">
        <v>0</v>
      </c>
      <c r="AH28" s="173">
        <v>0</v>
      </c>
      <c r="AI28" s="173">
        <v>0</v>
      </c>
      <c r="AJ28" s="173">
        <v>0</v>
      </c>
      <c r="AK28" s="173">
        <v>0</v>
      </c>
      <c r="AL28" s="173">
        <v>0</v>
      </c>
      <c r="AM28" s="173">
        <v>0</v>
      </c>
      <c r="AN28" s="173">
        <v>0</v>
      </c>
      <c r="AO28" s="173">
        <v>0</v>
      </c>
      <c r="AP28" s="173">
        <v>0</v>
      </c>
      <c r="AQ28" s="173">
        <v>0</v>
      </c>
      <c r="AR28" s="173">
        <v>0</v>
      </c>
      <c r="AS28" s="173">
        <v>0</v>
      </c>
      <c r="AT28" s="173">
        <v>0</v>
      </c>
      <c r="AU28" s="173">
        <v>0</v>
      </c>
      <c r="AV28" s="173">
        <v>0</v>
      </c>
      <c r="AW28" s="173">
        <v>0</v>
      </c>
      <c r="AX28" s="173">
        <v>0</v>
      </c>
      <c r="AY28" s="173">
        <v>0</v>
      </c>
      <c r="AZ28" s="173">
        <v>0</v>
      </c>
      <c r="BA28" s="173">
        <v>0</v>
      </c>
      <c r="BB28" s="173">
        <v>0</v>
      </c>
      <c r="BC28" s="173">
        <v>0</v>
      </c>
      <c r="BD28" s="173">
        <v>0</v>
      </c>
      <c r="BE28" s="173">
        <v>0</v>
      </c>
      <c r="BF28" s="173">
        <v>0</v>
      </c>
      <c r="BG28" s="173">
        <v>0</v>
      </c>
      <c r="BH28" s="173">
        <v>0</v>
      </c>
      <c r="BI28" s="173">
        <v>0</v>
      </c>
      <c r="BJ28" s="173">
        <v>0</v>
      </c>
      <c r="BK28" s="173">
        <v>0</v>
      </c>
      <c r="BL28" s="173">
        <v>0</v>
      </c>
      <c r="BM28" s="173">
        <v>0</v>
      </c>
      <c r="BN28" s="173">
        <v>0</v>
      </c>
      <c r="BO28" s="173">
        <v>0</v>
      </c>
      <c r="BP28" s="126"/>
      <c r="BQ28" s="177">
        <f t="shared" si="0"/>
        <v>2898.7959879794316</v>
      </c>
    </row>
    <row r="29" spans="1:69">
      <c r="A29" s="172" t="s">
        <v>98</v>
      </c>
      <c r="B29" s="172" t="s">
        <v>25</v>
      </c>
      <c r="C29" s="172" t="s">
        <v>6</v>
      </c>
      <c r="D29" s="173">
        <v>1</v>
      </c>
      <c r="E29" s="172">
        <v>2047</v>
      </c>
      <c r="F29" s="172" t="s">
        <v>7</v>
      </c>
      <c r="G29" s="173">
        <v>0</v>
      </c>
      <c r="H29" s="173">
        <v>0</v>
      </c>
      <c r="I29" s="173">
        <v>0</v>
      </c>
      <c r="J29" s="173">
        <v>0</v>
      </c>
      <c r="K29" s="173">
        <v>10.721104353539999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31.115177367169998</v>
      </c>
      <c r="S29" s="173">
        <v>0</v>
      </c>
      <c r="T29" s="173">
        <v>0</v>
      </c>
      <c r="U29" s="173">
        <v>949.31630417295105</v>
      </c>
      <c r="V29" s="173">
        <v>0</v>
      </c>
      <c r="W29" s="173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1296.4800024848801</v>
      </c>
      <c r="AF29" s="173">
        <v>613.19999912054004</v>
      </c>
      <c r="AG29" s="173">
        <v>0</v>
      </c>
      <c r="AH29" s="173">
        <v>0</v>
      </c>
      <c r="AI29" s="173">
        <v>0</v>
      </c>
      <c r="AJ29" s="173">
        <v>0</v>
      </c>
      <c r="AK29" s="173">
        <v>0</v>
      </c>
      <c r="AL29" s="173">
        <v>0</v>
      </c>
      <c r="AM29" s="173">
        <v>0</v>
      </c>
      <c r="AN29" s="173">
        <v>0</v>
      </c>
      <c r="AO29" s="173">
        <v>0</v>
      </c>
      <c r="AP29" s="173">
        <v>0</v>
      </c>
      <c r="AQ29" s="173">
        <v>0</v>
      </c>
      <c r="AR29" s="173">
        <v>0</v>
      </c>
      <c r="AS29" s="173">
        <v>0</v>
      </c>
      <c r="AT29" s="173">
        <v>0</v>
      </c>
      <c r="AU29" s="173">
        <v>0</v>
      </c>
      <c r="AV29" s="173">
        <v>0</v>
      </c>
      <c r="AW29" s="173">
        <v>0</v>
      </c>
      <c r="AX29" s="173">
        <v>0</v>
      </c>
      <c r="AY29" s="173">
        <v>0</v>
      </c>
      <c r="AZ29" s="173">
        <v>0</v>
      </c>
      <c r="BA29" s="173">
        <v>0</v>
      </c>
      <c r="BB29" s="173">
        <v>0</v>
      </c>
      <c r="BC29" s="173">
        <v>0</v>
      </c>
      <c r="BD29" s="173">
        <v>0</v>
      </c>
      <c r="BE29" s="173">
        <v>0</v>
      </c>
      <c r="BF29" s="173">
        <v>0</v>
      </c>
      <c r="BG29" s="173">
        <v>0</v>
      </c>
      <c r="BH29" s="173">
        <v>0</v>
      </c>
      <c r="BI29" s="173">
        <v>0</v>
      </c>
      <c r="BJ29" s="173">
        <v>0</v>
      </c>
      <c r="BK29" s="173">
        <v>0</v>
      </c>
      <c r="BL29" s="173">
        <v>0</v>
      </c>
      <c r="BM29" s="173">
        <v>0</v>
      </c>
      <c r="BN29" s="173">
        <v>0</v>
      </c>
      <c r="BO29" s="173">
        <v>0</v>
      </c>
      <c r="BP29" s="126"/>
      <c r="BQ29" s="177">
        <f t="shared" si="0"/>
        <v>2900.8325874990815</v>
      </c>
    </row>
    <row r="30" spans="1:69">
      <c r="A30" s="172" t="s">
        <v>98</v>
      </c>
      <c r="B30" s="172" t="s">
        <v>25</v>
      </c>
      <c r="C30" s="172" t="s">
        <v>6</v>
      </c>
      <c r="D30" s="173">
        <v>1</v>
      </c>
      <c r="E30" s="172">
        <v>2048</v>
      </c>
      <c r="F30" s="172" t="s">
        <v>7</v>
      </c>
      <c r="G30" s="173">
        <v>0</v>
      </c>
      <c r="H30" s="173">
        <v>0</v>
      </c>
      <c r="I30" s="173">
        <v>0</v>
      </c>
      <c r="J30" s="173">
        <v>0</v>
      </c>
      <c r="K30" s="173">
        <v>8.0888593775800004</v>
      </c>
      <c r="L30" s="173">
        <v>0</v>
      </c>
      <c r="M30" s="173">
        <v>0</v>
      </c>
      <c r="N30" s="173">
        <v>0</v>
      </c>
      <c r="O30" s="173">
        <v>0</v>
      </c>
      <c r="P30" s="173">
        <v>0</v>
      </c>
      <c r="Q30" s="173">
        <v>0</v>
      </c>
      <c r="R30" s="173">
        <v>32.95975679208</v>
      </c>
      <c r="S30" s="173">
        <v>0</v>
      </c>
      <c r="T30" s="173">
        <v>0</v>
      </c>
      <c r="U30" s="173">
        <v>968.11572829148997</v>
      </c>
      <c r="V30" s="173">
        <v>0</v>
      </c>
      <c r="W30" s="173">
        <v>0</v>
      </c>
      <c r="X30" s="173">
        <v>0</v>
      </c>
      <c r="Y30" s="173">
        <v>0</v>
      </c>
      <c r="Z30" s="173">
        <v>0</v>
      </c>
      <c r="AA30" s="173">
        <v>0</v>
      </c>
      <c r="AB30" s="173">
        <v>0</v>
      </c>
      <c r="AC30" s="173">
        <v>0</v>
      </c>
      <c r="AD30" s="173">
        <v>0</v>
      </c>
      <c r="AE30" s="173">
        <v>1301.08657973804</v>
      </c>
      <c r="AF30" s="173">
        <v>616.97546796083998</v>
      </c>
      <c r="AG30" s="173">
        <v>0</v>
      </c>
      <c r="AH30" s="173">
        <v>0</v>
      </c>
      <c r="AI30" s="173">
        <v>0</v>
      </c>
      <c r="AJ30" s="173">
        <v>0</v>
      </c>
      <c r="AK30" s="173">
        <v>0</v>
      </c>
      <c r="AL30" s="173">
        <v>0</v>
      </c>
      <c r="AM30" s="173">
        <v>0</v>
      </c>
      <c r="AN30" s="173">
        <v>0</v>
      </c>
      <c r="AO30" s="173">
        <v>0</v>
      </c>
      <c r="AP30" s="173">
        <v>0</v>
      </c>
      <c r="AQ30" s="173">
        <v>0</v>
      </c>
      <c r="AR30" s="173">
        <v>0</v>
      </c>
      <c r="AS30" s="173">
        <v>0</v>
      </c>
      <c r="AT30" s="173">
        <v>0</v>
      </c>
      <c r="AU30" s="173">
        <v>0</v>
      </c>
      <c r="AV30" s="173">
        <v>0</v>
      </c>
      <c r="AW30" s="173">
        <v>0</v>
      </c>
      <c r="AX30" s="173">
        <v>0</v>
      </c>
      <c r="AY30" s="173">
        <v>0</v>
      </c>
      <c r="AZ30" s="173">
        <v>0</v>
      </c>
      <c r="BA30" s="173">
        <v>0</v>
      </c>
      <c r="BB30" s="173">
        <v>0</v>
      </c>
      <c r="BC30" s="173">
        <v>0</v>
      </c>
      <c r="BD30" s="173">
        <v>0</v>
      </c>
      <c r="BE30" s="173">
        <v>0</v>
      </c>
      <c r="BF30" s="173">
        <v>0</v>
      </c>
      <c r="BG30" s="173">
        <v>0</v>
      </c>
      <c r="BH30" s="173">
        <v>0</v>
      </c>
      <c r="BI30" s="173">
        <v>0</v>
      </c>
      <c r="BJ30" s="173">
        <v>0</v>
      </c>
      <c r="BK30" s="173">
        <v>0</v>
      </c>
      <c r="BL30" s="173">
        <v>0</v>
      </c>
      <c r="BM30" s="173">
        <v>0</v>
      </c>
      <c r="BN30" s="173">
        <v>0</v>
      </c>
      <c r="BO30" s="173">
        <v>0</v>
      </c>
      <c r="BP30" s="126"/>
      <c r="BQ30" s="177">
        <f t="shared" si="0"/>
        <v>2927.2263921600302</v>
      </c>
    </row>
    <row r="31" spans="1:69">
      <c r="A31" s="172" t="s">
        <v>98</v>
      </c>
      <c r="B31" s="172" t="s">
        <v>25</v>
      </c>
      <c r="C31" s="172" t="s">
        <v>6</v>
      </c>
      <c r="D31" s="173">
        <v>1</v>
      </c>
      <c r="E31" s="172">
        <v>2049</v>
      </c>
      <c r="F31" s="172" t="s">
        <v>7</v>
      </c>
      <c r="G31" s="173">
        <v>0</v>
      </c>
      <c r="H31" s="173">
        <v>0</v>
      </c>
      <c r="I31" s="173">
        <v>0</v>
      </c>
      <c r="J31" s="173">
        <v>0</v>
      </c>
      <c r="K31" s="173">
        <v>5.47157641113</v>
      </c>
      <c r="L31" s="173">
        <v>0</v>
      </c>
      <c r="M31" s="173">
        <v>0</v>
      </c>
      <c r="N31" s="173">
        <v>0</v>
      </c>
      <c r="O31" s="173">
        <v>0</v>
      </c>
      <c r="P31" s="173">
        <v>0</v>
      </c>
      <c r="Q31" s="173">
        <v>0</v>
      </c>
      <c r="R31" s="173">
        <v>32.945481901619999</v>
      </c>
      <c r="S31" s="173">
        <v>0</v>
      </c>
      <c r="T31" s="173">
        <v>0</v>
      </c>
      <c r="U31" s="173">
        <v>949.31630417097006</v>
      </c>
      <c r="V31" s="173">
        <v>0</v>
      </c>
      <c r="W31" s="173">
        <v>0</v>
      </c>
      <c r="X31" s="173">
        <v>0</v>
      </c>
      <c r="Y31" s="173">
        <v>0</v>
      </c>
      <c r="Z31" s="173">
        <v>0</v>
      </c>
      <c r="AA31" s="173">
        <v>0</v>
      </c>
      <c r="AB31" s="173">
        <v>0</v>
      </c>
      <c r="AC31" s="173">
        <v>0</v>
      </c>
      <c r="AD31" s="173">
        <v>0</v>
      </c>
      <c r="AE31" s="173">
        <v>1296.4800024865201</v>
      </c>
      <c r="AF31" s="173">
        <v>613.19999912230003</v>
      </c>
      <c r="AG31" s="173">
        <v>0</v>
      </c>
      <c r="AH31" s="173">
        <v>0</v>
      </c>
      <c r="AI31" s="173">
        <v>0</v>
      </c>
      <c r="AJ31" s="173">
        <v>0</v>
      </c>
      <c r="AK31" s="173">
        <v>0</v>
      </c>
      <c r="AL31" s="173">
        <v>0</v>
      </c>
      <c r="AM31" s="173">
        <v>0</v>
      </c>
      <c r="AN31" s="173">
        <v>0</v>
      </c>
      <c r="AO31" s="173">
        <v>0</v>
      </c>
      <c r="AP31" s="173">
        <v>0</v>
      </c>
      <c r="AQ31" s="173">
        <v>0</v>
      </c>
      <c r="AR31" s="173">
        <v>0</v>
      </c>
      <c r="AS31" s="173">
        <v>0</v>
      </c>
      <c r="AT31" s="173">
        <v>0</v>
      </c>
      <c r="AU31" s="173">
        <v>0</v>
      </c>
      <c r="AV31" s="173">
        <v>0</v>
      </c>
      <c r="AW31" s="173">
        <v>0</v>
      </c>
      <c r="AX31" s="173">
        <v>0</v>
      </c>
      <c r="AY31" s="173">
        <v>0</v>
      </c>
      <c r="AZ31" s="173">
        <v>0</v>
      </c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>
        <v>0</v>
      </c>
      <c r="BJ31" s="173">
        <v>0</v>
      </c>
      <c r="BK31" s="173">
        <v>0</v>
      </c>
      <c r="BL31" s="173">
        <v>0</v>
      </c>
      <c r="BM31" s="173">
        <v>0</v>
      </c>
      <c r="BN31" s="173">
        <v>0</v>
      </c>
      <c r="BO31" s="173">
        <v>0</v>
      </c>
      <c r="BP31" s="126"/>
      <c r="BQ31" s="177">
        <f t="shared" si="0"/>
        <v>2897.4133640925402</v>
      </c>
    </row>
    <row r="32" spans="1:69">
      <c r="A32" s="172" t="s">
        <v>98</v>
      </c>
      <c r="B32" s="172" t="s">
        <v>25</v>
      </c>
      <c r="C32" s="172" t="s">
        <v>12</v>
      </c>
      <c r="D32" s="173">
        <v>1</v>
      </c>
      <c r="E32" s="172">
        <v>2020</v>
      </c>
      <c r="F32" s="174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  <c r="R32" s="173">
        <v>0</v>
      </c>
      <c r="S32" s="173">
        <v>0</v>
      </c>
      <c r="T32" s="173">
        <v>0</v>
      </c>
      <c r="U32" s="173">
        <v>0</v>
      </c>
      <c r="V32" s="173">
        <v>0</v>
      </c>
      <c r="W32" s="173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0</v>
      </c>
      <c r="AC32" s="173">
        <v>0</v>
      </c>
      <c r="AD32" s="173">
        <v>0</v>
      </c>
      <c r="AE32" s="173">
        <v>0</v>
      </c>
      <c r="AF32" s="173">
        <v>0</v>
      </c>
      <c r="AG32" s="173">
        <v>0</v>
      </c>
      <c r="AH32" s="173">
        <v>0</v>
      </c>
      <c r="AI32" s="173">
        <v>0</v>
      </c>
      <c r="AJ32" s="173">
        <v>0</v>
      </c>
      <c r="AK32" s="173">
        <v>0</v>
      </c>
      <c r="AL32" s="173">
        <v>0</v>
      </c>
      <c r="AM32" s="173">
        <v>0</v>
      </c>
      <c r="AN32" s="173">
        <v>0</v>
      </c>
      <c r="AO32" s="173">
        <v>0</v>
      </c>
      <c r="AP32" s="173">
        <v>0</v>
      </c>
      <c r="AQ32" s="173">
        <v>0</v>
      </c>
      <c r="AR32" s="173">
        <v>0</v>
      </c>
      <c r="AS32" s="173">
        <v>0</v>
      </c>
      <c r="AT32" s="173">
        <v>0</v>
      </c>
      <c r="AU32" s="173">
        <v>0</v>
      </c>
      <c r="AV32" s="173">
        <v>0</v>
      </c>
      <c r="AW32" s="173">
        <v>0</v>
      </c>
      <c r="AX32" s="173">
        <v>0</v>
      </c>
      <c r="AY32" s="173">
        <v>0</v>
      </c>
      <c r="AZ32" s="173">
        <v>0</v>
      </c>
      <c r="BA32" s="173">
        <v>0</v>
      </c>
      <c r="BB32" s="173">
        <v>0</v>
      </c>
      <c r="BC32" s="173">
        <v>0</v>
      </c>
      <c r="BD32" s="173">
        <v>0</v>
      </c>
      <c r="BE32" s="173">
        <v>0</v>
      </c>
      <c r="BF32" s="173">
        <v>0</v>
      </c>
      <c r="BG32" s="173">
        <v>0</v>
      </c>
      <c r="BH32" s="173">
        <v>0</v>
      </c>
      <c r="BI32" s="173">
        <v>0</v>
      </c>
      <c r="BJ32" s="173">
        <v>0</v>
      </c>
      <c r="BK32" s="173">
        <v>0</v>
      </c>
      <c r="BL32" s="173">
        <v>0</v>
      </c>
      <c r="BM32" s="173">
        <v>0</v>
      </c>
      <c r="BN32" s="173">
        <v>0</v>
      </c>
      <c r="BO32" s="173">
        <v>0</v>
      </c>
      <c r="BP32" s="126"/>
      <c r="BQ32" s="177">
        <f t="shared" si="0"/>
        <v>0</v>
      </c>
    </row>
    <row r="33" spans="1:69">
      <c r="A33" s="172" t="s">
        <v>98</v>
      </c>
      <c r="B33" s="172" t="s">
        <v>25</v>
      </c>
      <c r="C33" s="172" t="s">
        <v>12</v>
      </c>
      <c r="D33" s="173">
        <v>1</v>
      </c>
      <c r="E33" s="172">
        <v>2021</v>
      </c>
      <c r="F33" s="174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  <c r="R33" s="173">
        <v>0</v>
      </c>
      <c r="S33" s="173">
        <v>0</v>
      </c>
      <c r="T33" s="173">
        <v>0</v>
      </c>
      <c r="U33" s="173">
        <v>0</v>
      </c>
      <c r="V33" s="173">
        <v>0</v>
      </c>
      <c r="W33" s="173">
        <v>0</v>
      </c>
      <c r="X33" s="173">
        <v>0</v>
      </c>
      <c r="Y33" s="173">
        <v>0</v>
      </c>
      <c r="Z33" s="173">
        <v>0</v>
      </c>
      <c r="AA33" s="173">
        <v>0</v>
      </c>
      <c r="AB33" s="173">
        <v>0</v>
      </c>
      <c r="AC33" s="173">
        <v>0</v>
      </c>
      <c r="AD33" s="173">
        <v>0</v>
      </c>
      <c r="AE33" s="173">
        <v>0</v>
      </c>
      <c r="AF33" s="173">
        <v>0</v>
      </c>
      <c r="AG33" s="173">
        <v>0</v>
      </c>
      <c r="AH33" s="173">
        <v>0</v>
      </c>
      <c r="AI33" s="173">
        <v>0</v>
      </c>
      <c r="AJ33" s="173">
        <v>0</v>
      </c>
      <c r="AK33" s="173">
        <v>0</v>
      </c>
      <c r="AL33" s="173">
        <v>0</v>
      </c>
      <c r="AM33" s="173">
        <v>0</v>
      </c>
      <c r="AN33" s="173">
        <v>0</v>
      </c>
      <c r="AO33" s="173">
        <v>0</v>
      </c>
      <c r="AP33" s="173">
        <v>0</v>
      </c>
      <c r="AQ33" s="173">
        <v>0</v>
      </c>
      <c r="AR33" s="173">
        <v>0</v>
      </c>
      <c r="AS33" s="173">
        <v>0</v>
      </c>
      <c r="AT33" s="173">
        <v>0</v>
      </c>
      <c r="AU33" s="173">
        <v>0</v>
      </c>
      <c r="AV33" s="173">
        <v>0</v>
      </c>
      <c r="AW33" s="173">
        <v>0</v>
      </c>
      <c r="AX33" s="173">
        <v>0</v>
      </c>
      <c r="AY33" s="173">
        <v>0</v>
      </c>
      <c r="AZ33" s="173">
        <v>0</v>
      </c>
      <c r="BA33" s="173">
        <v>0</v>
      </c>
      <c r="BB33" s="173">
        <v>0</v>
      </c>
      <c r="BC33" s="173">
        <v>0</v>
      </c>
      <c r="BD33" s="173">
        <v>0</v>
      </c>
      <c r="BE33" s="173">
        <v>0</v>
      </c>
      <c r="BF33" s="173">
        <v>0</v>
      </c>
      <c r="BG33" s="173">
        <v>0</v>
      </c>
      <c r="BH33" s="173">
        <v>0</v>
      </c>
      <c r="BI33" s="173">
        <v>0</v>
      </c>
      <c r="BJ33" s="173">
        <v>0</v>
      </c>
      <c r="BK33" s="173">
        <v>0</v>
      </c>
      <c r="BL33" s="173">
        <v>0</v>
      </c>
      <c r="BM33" s="173">
        <v>0</v>
      </c>
      <c r="BN33" s="173">
        <v>0</v>
      </c>
      <c r="BO33" s="173">
        <v>0</v>
      </c>
      <c r="BP33" s="126"/>
      <c r="BQ33" s="177">
        <f t="shared" si="0"/>
        <v>0</v>
      </c>
    </row>
    <row r="34" spans="1:69">
      <c r="A34" s="172" t="s">
        <v>98</v>
      </c>
      <c r="B34" s="172" t="s">
        <v>25</v>
      </c>
      <c r="C34" s="172" t="s">
        <v>12</v>
      </c>
      <c r="D34" s="173">
        <v>1</v>
      </c>
      <c r="E34" s="172">
        <v>2022</v>
      </c>
      <c r="F34" s="174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73">
        <v>0</v>
      </c>
      <c r="P34" s="173">
        <v>0</v>
      </c>
      <c r="Q34" s="173">
        <v>0</v>
      </c>
      <c r="R34" s="173">
        <v>0</v>
      </c>
      <c r="S34" s="173">
        <v>0</v>
      </c>
      <c r="T34" s="173">
        <v>0</v>
      </c>
      <c r="U34" s="173">
        <v>0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  <c r="AF34" s="173">
        <v>0</v>
      </c>
      <c r="AG34" s="173">
        <v>0</v>
      </c>
      <c r="AH34" s="173">
        <v>0</v>
      </c>
      <c r="AI34" s="173">
        <v>0</v>
      </c>
      <c r="AJ34" s="173">
        <v>0</v>
      </c>
      <c r="AK34" s="173">
        <v>0</v>
      </c>
      <c r="AL34" s="173">
        <v>0</v>
      </c>
      <c r="AM34" s="173">
        <v>0</v>
      </c>
      <c r="AN34" s="173">
        <v>0</v>
      </c>
      <c r="AO34" s="173">
        <v>0</v>
      </c>
      <c r="AP34" s="173">
        <v>0</v>
      </c>
      <c r="AQ34" s="173">
        <v>0</v>
      </c>
      <c r="AR34" s="173">
        <v>0</v>
      </c>
      <c r="AS34" s="173">
        <v>0</v>
      </c>
      <c r="AT34" s="173">
        <v>0</v>
      </c>
      <c r="AU34" s="173">
        <v>0</v>
      </c>
      <c r="AV34" s="173">
        <v>0</v>
      </c>
      <c r="AW34" s="173">
        <v>0</v>
      </c>
      <c r="AX34" s="173">
        <v>0</v>
      </c>
      <c r="AY34" s="173">
        <v>0</v>
      </c>
      <c r="AZ34" s="173">
        <v>0</v>
      </c>
      <c r="BA34" s="173">
        <v>0</v>
      </c>
      <c r="BB34" s="173">
        <v>0</v>
      </c>
      <c r="BC34" s="173">
        <v>0</v>
      </c>
      <c r="BD34" s="173">
        <v>0</v>
      </c>
      <c r="BE34" s="173">
        <v>0</v>
      </c>
      <c r="BF34" s="173">
        <v>0</v>
      </c>
      <c r="BG34" s="173">
        <v>0</v>
      </c>
      <c r="BH34" s="173">
        <v>0</v>
      </c>
      <c r="BI34" s="173">
        <v>0</v>
      </c>
      <c r="BJ34" s="173">
        <v>0</v>
      </c>
      <c r="BK34" s="173">
        <v>0</v>
      </c>
      <c r="BL34" s="173">
        <v>0</v>
      </c>
      <c r="BM34" s="173">
        <v>0</v>
      </c>
      <c r="BN34" s="173">
        <v>0</v>
      </c>
      <c r="BO34" s="173">
        <v>0</v>
      </c>
      <c r="BP34" s="126"/>
      <c r="BQ34" s="177">
        <f t="shared" ref="BQ34:BQ65" si="1">SUM(G34:BO34)</f>
        <v>0</v>
      </c>
    </row>
    <row r="35" spans="1:69">
      <c r="A35" s="172" t="s">
        <v>98</v>
      </c>
      <c r="B35" s="172" t="s">
        <v>25</v>
      </c>
      <c r="C35" s="172" t="s">
        <v>12</v>
      </c>
      <c r="D35" s="173">
        <v>1</v>
      </c>
      <c r="E35" s="172">
        <v>2023</v>
      </c>
      <c r="F35" s="174">
        <v>0</v>
      </c>
      <c r="G35" s="173">
        <v>0</v>
      </c>
      <c r="H35" s="173">
        <v>0</v>
      </c>
      <c r="I35" s="173">
        <v>0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</v>
      </c>
      <c r="T35" s="173">
        <v>0</v>
      </c>
      <c r="U35" s="173">
        <v>0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  <c r="AF35" s="173">
        <v>0</v>
      </c>
      <c r="AG35" s="173">
        <v>0</v>
      </c>
      <c r="AH35" s="173">
        <v>0</v>
      </c>
      <c r="AI35" s="173">
        <v>0</v>
      </c>
      <c r="AJ35" s="173">
        <v>0</v>
      </c>
      <c r="AK35" s="173">
        <v>0</v>
      </c>
      <c r="AL35" s="173">
        <v>0</v>
      </c>
      <c r="AM35" s="173">
        <v>0</v>
      </c>
      <c r="AN35" s="173">
        <v>0</v>
      </c>
      <c r="AO35" s="173">
        <v>0</v>
      </c>
      <c r="AP35" s="173">
        <v>0</v>
      </c>
      <c r="AQ35" s="173">
        <v>0</v>
      </c>
      <c r="AR35" s="173">
        <v>0</v>
      </c>
      <c r="AS35" s="173">
        <v>0</v>
      </c>
      <c r="AT35" s="173">
        <v>0</v>
      </c>
      <c r="AU35" s="173">
        <v>0</v>
      </c>
      <c r="AV35" s="173">
        <v>0</v>
      </c>
      <c r="AW35" s="173">
        <v>0</v>
      </c>
      <c r="AX35" s="173">
        <v>0</v>
      </c>
      <c r="AY35" s="173">
        <v>0</v>
      </c>
      <c r="AZ35" s="173">
        <v>0</v>
      </c>
      <c r="BA35" s="173">
        <v>0</v>
      </c>
      <c r="BB35" s="173">
        <v>0</v>
      </c>
      <c r="BC35" s="173">
        <v>0</v>
      </c>
      <c r="BD35" s="173">
        <v>0</v>
      </c>
      <c r="BE35" s="173">
        <v>0</v>
      </c>
      <c r="BF35" s="173">
        <v>0</v>
      </c>
      <c r="BG35" s="173">
        <v>0</v>
      </c>
      <c r="BH35" s="173">
        <v>0</v>
      </c>
      <c r="BI35" s="173">
        <v>0</v>
      </c>
      <c r="BJ35" s="173">
        <v>0</v>
      </c>
      <c r="BK35" s="173">
        <v>0</v>
      </c>
      <c r="BL35" s="173">
        <v>0</v>
      </c>
      <c r="BM35" s="173">
        <v>0</v>
      </c>
      <c r="BN35" s="173">
        <v>0</v>
      </c>
      <c r="BO35" s="173">
        <v>0</v>
      </c>
      <c r="BP35" s="126"/>
      <c r="BQ35" s="177">
        <f t="shared" si="1"/>
        <v>0</v>
      </c>
    </row>
    <row r="36" spans="1:69">
      <c r="A36" s="172" t="s">
        <v>98</v>
      </c>
      <c r="B36" s="172" t="s">
        <v>25</v>
      </c>
      <c r="C36" s="172" t="s">
        <v>12</v>
      </c>
      <c r="D36" s="173">
        <v>1</v>
      </c>
      <c r="E36" s="172">
        <v>2024</v>
      </c>
      <c r="F36" s="174">
        <v>0</v>
      </c>
      <c r="G36" s="173">
        <v>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</v>
      </c>
      <c r="T36" s="173">
        <v>0</v>
      </c>
      <c r="U36" s="173">
        <v>0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  <c r="AF36" s="173">
        <v>0</v>
      </c>
      <c r="AG36" s="173">
        <v>0</v>
      </c>
      <c r="AH36" s="173">
        <v>0</v>
      </c>
      <c r="AI36" s="173">
        <v>0</v>
      </c>
      <c r="AJ36" s="173">
        <v>0</v>
      </c>
      <c r="AK36" s="173">
        <v>0</v>
      </c>
      <c r="AL36" s="173">
        <v>0</v>
      </c>
      <c r="AM36" s="173">
        <v>0</v>
      </c>
      <c r="AN36" s="173">
        <v>0</v>
      </c>
      <c r="AO36" s="173">
        <v>0</v>
      </c>
      <c r="AP36" s="173">
        <v>0</v>
      </c>
      <c r="AQ36" s="173">
        <v>0</v>
      </c>
      <c r="AR36" s="173">
        <v>0</v>
      </c>
      <c r="AS36" s="173">
        <v>0</v>
      </c>
      <c r="AT36" s="173">
        <v>0</v>
      </c>
      <c r="AU36" s="173">
        <v>0</v>
      </c>
      <c r="AV36" s="173">
        <v>0</v>
      </c>
      <c r="AW36" s="173">
        <v>0</v>
      </c>
      <c r="AX36" s="173">
        <v>0</v>
      </c>
      <c r="AY36" s="173">
        <v>0</v>
      </c>
      <c r="AZ36" s="173">
        <v>0</v>
      </c>
      <c r="BA36" s="173">
        <v>0</v>
      </c>
      <c r="BB36" s="173">
        <v>0</v>
      </c>
      <c r="BC36" s="173">
        <v>0</v>
      </c>
      <c r="BD36" s="173">
        <v>0</v>
      </c>
      <c r="BE36" s="173">
        <v>0</v>
      </c>
      <c r="BF36" s="173">
        <v>0</v>
      </c>
      <c r="BG36" s="173">
        <v>0</v>
      </c>
      <c r="BH36" s="173">
        <v>0</v>
      </c>
      <c r="BI36" s="173">
        <v>0</v>
      </c>
      <c r="BJ36" s="173">
        <v>0</v>
      </c>
      <c r="BK36" s="173">
        <v>0</v>
      </c>
      <c r="BL36" s="173">
        <v>0</v>
      </c>
      <c r="BM36" s="173">
        <v>0</v>
      </c>
      <c r="BN36" s="173">
        <v>0</v>
      </c>
      <c r="BO36" s="173">
        <v>0</v>
      </c>
      <c r="BP36" s="126"/>
      <c r="BQ36" s="177">
        <f t="shared" si="1"/>
        <v>0</v>
      </c>
    </row>
    <row r="37" spans="1:69">
      <c r="A37" s="172" t="s">
        <v>98</v>
      </c>
      <c r="B37" s="172" t="s">
        <v>25</v>
      </c>
      <c r="C37" s="172" t="s">
        <v>12</v>
      </c>
      <c r="D37" s="173">
        <v>1</v>
      </c>
      <c r="E37" s="172">
        <v>2025</v>
      </c>
      <c r="F37" s="174">
        <v>0</v>
      </c>
      <c r="G37" s="173">
        <v>0</v>
      </c>
      <c r="H37" s="173">
        <v>0</v>
      </c>
      <c r="I37" s="173">
        <v>0</v>
      </c>
      <c r="J37" s="173">
        <v>0</v>
      </c>
      <c r="K37" s="173">
        <v>0</v>
      </c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0</v>
      </c>
      <c r="T37" s="173">
        <v>0</v>
      </c>
      <c r="U37" s="173">
        <v>0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  <c r="AF37" s="173">
        <v>0</v>
      </c>
      <c r="AG37" s="173">
        <v>0</v>
      </c>
      <c r="AH37" s="173">
        <v>0</v>
      </c>
      <c r="AI37" s="173">
        <v>0</v>
      </c>
      <c r="AJ37" s="173">
        <v>0</v>
      </c>
      <c r="AK37" s="173">
        <v>0</v>
      </c>
      <c r="AL37" s="173">
        <v>0</v>
      </c>
      <c r="AM37" s="173">
        <v>0</v>
      </c>
      <c r="AN37" s="173">
        <v>0</v>
      </c>
      <c r="AO37" s="173">
        <v>0</v>
      </c>
      <c r="AP37" s="173">
        <v>0</v>
      </c>
      <c r="AQ37" s="173">
        <v>0</v>
      </c>
      <c r="AR37" s="173">
        <v>0</v>
      </c>
      <c r="AS37" s="173">
        <v>0</v>
      </c>
      <c r="AT37" s="173">
        <v>0</v>
      </c>
      <c r="AU37" s="173">
        <v>0</v>
      </c>
      <c r="AV37" s="173">
        <v>0</v>
      </c>
      <c r="AW37" s="173">
        <v>0</v>
      </c>
      <c r="AX37" s="173">
        <v>0</v>
      </c>
      <c r="AY37" s="173">
        <v>0</v>
      </c>
      <c r="AZ37" s="173">
        <v>0</v>
      </c>
      <c r="BA37" s="173">
        <v>0</v>
      </c>
      <c r="BB37" s="173">
        <v>0</v>
      </c>
      <c r="BC37" s="173">
        <v>0</v>
      </c>
      <c r="BD37" s="173">
        <v>0</v>
      </c>
      <c r="BE37" s="173">
        <v>0</v>
      </c>
      <c r="BF37" s="173">
        <v>0</v>
      </c>
      <c r="BG37" s="173">
        <v>0</v>
      </c>
      <c r="BH37" s="173">
        <v>0</v>
      </c>
      <c r="BI37" s="173">
        <v>0</v>
      </c>
      <c r="BJ37" s="173">
        <v>0</v>
      </c>
      <c r="BK37" s="173">
        <v>0</v>
      </c>
      <c r="BL37" s="173">
        <v>0</v>
      </c>
      <c r="BM37" s="173">
        <v>0</v>
      </c>
      <c r="BN37" s="173">
        <v>0</v>
      </c>
      <c r="BO37" s="173">
        <v>0</v>
      </c>
      <c r="BP37" s="126"/>
      <c r="BQ37" s="177">
        <f t="shared" si="1"/>
        <v>0</v>
      </c>
    </row>
    <row r="38" spans="1:69">
      <c r="A38" s="172" t="s">
        <v>98</v>
      </c>
      <c r="B38" s="172" t="s">
        <v>25</v>
      </c>
      <c r="C38" s="172" t="s">
        <v>12</v>
      </c>
      <c r="D38" s="173">
        <v>1</v>
      </c>
      <c r="E38" s="172">
        <v>2026</v>
      </c>
      <c r="F38" s="174">
        <v>0</v>
      </c>
      <c r="G38" s="173">
        <v>0</v>
      </c>
      <c r="H38" s="173">
        <v>0</v>
      </c>
      <c r="I38" s="173">
        <v>0</v>
      </c>
      <c r="J38" s="173">
        <v>0</v>
      </c>
      <c r="K38" s="173">
        <v>0</v>
      </c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0</v>
      </c>
      <c r="T38" s="173">
        <v>0</v>
      </c>
      <c r="U38" s="173">
        <v>0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  <c r="AF38" s="173">
        <v>0</v>
      </c>
      <c r="AG38" s="173">
        <v>0</v>
      </c>
      <c r="AH38" s="173">
        <v>0</v>
      </c>
      <c r="AI38" s="173">
        <v>0</v>
      </c>
      <c r="AJ38" s="173">
        <v>0</v>
      </c>
      <c r="AK38" s="173">
        <v>0</v>
      </c>
      <c r="AL38" s="173">
        <v>0</v>
      </c>
      <c r="AM38" s="173">
        <v>0</v>
      </c>
      <c r="AN38" s="173">
        <v>0</v>
      </c>
      <c r="AO38" s="173">
        <v>0</v>
      </c>
      <c r="AP38" s="173">
        <v>0</v>
      </c>
      <c r="AQ38" s="173">
        <v>0</v>
      </c>
      <c r="AR38" s="173">
        <v>0</v>
      </c>
      <c r="AS38" s="173">
        <v>0</v>
      </c>
      <c r="AT38" s="173">
        <v>0</v>
      </c>
      <c r="AU38" s="173">
        <v>0</v>
      </c>
      <c r="AV38" s="173">
        <v>0</v>
      </c>
      <c r="AW38" s="173">
        <v>0</v>
      </c>
      <c r="AX38" s="173">
        <v>0</v>
      </c>
      <c r="AY38" s="173">
        <v>0</v>
      </c>
      <c r="AZ38" s="173">
        <v>0</v>
      </c>
      <c r="BA38" s="173">
        <v>0</v>
      </c>
      <c r="BB38" s="173">
        <v>0</v>
      </c>
      <c r="BC38" s="173">
        <v>0</v>
      </c>
      <c r="BD38" s="173">
        <v>0</v>
      </c>
      <c r="BE38" s="173">
        <v>0</v>
      </c>
      <c r="BF38" s="173">
        <v>0</v>
      </c>
      <c r="BG38" s="173">
        <v>0</v>
      </c>
      <c r="BH38" s="173">
        <v>0</v>
      </c>
      <c r="BI38" s="173">
        <v>0</v>
      </c>
      <c r="BJ38" s="173">
        <v>0</v>
      </c>
      <c r="BK38" s="173">
        <v>0</v>
      </c>
      <c r="BL38" s="173">
        <v>0</v>
      </c>
      <c r="BM38" s="173">
        <v>0</v>
      </c>
      <c r="BN38" s="173">
        <v>0</v>
      </c>
      <c r="BO38" s="173">
        <v>0</v>
      </c>
      <c r="BP38" s="126"/>
      <c r="BQ38" s="177">
        <f t="shared" si="1"/>
        <v>0</v>
      </c>
    </row>
    <row r="39" spans="1:69">
      <c r="A39" s="172" t="s">
        <v>98</v>
      </c>
      <c r="B39" s="172" t="s">
        <v>25</v>
      </c>
      <c r="C39" s="172" t="s">
        <v>12</v>
      </c>
      <c r="D39" s="173">
        <v>1</v>
      </c>
      <c r="E39" s="172">
        <v>2027</v>
      </c>
      <c r="F39" s="174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  <c r="AF39" s="173">
        <v>0</v>
      </c>
      <c r="AG39" s="173">
        <v>0</v>
      </c>
      <c r="AH39" s="173">
        <v>0</v>
      </c>
      <c r="AI39" s="173">
        <v>0</v>
      </c>
      <c r="AJ39" s="173">
        <v>0</v>
      </c>
      <c r="AK39" s="173">
        <v>0</v>
      </c>
      <c r="AL39" s="173">
        <v>0</v>
      </c>
      <c r="AM39" s="173">
        <v>0</v>
      </c>
      <c r="AN39" s="173">
        <v>0</v>
      </c>
      <c r="AO39" s="173">
        <v>0</v>
      </c>
      <c r="AP39" s="173">
        <v>0</v>
      </c>
      <c r="AQ39" s="173">
        <v>0</v>
      </c>
      <c r="AR39" s="173">
        <v>0</v>
      </c>
      <c r="AS39" s="173">
        <v>0</v>
      </c>
      <c r="AT39" s="173">
        <v>0</v>
      </c>
      <c r="AU39" s="173">
        <v>0</v>
      </c>
      <c r="AV39" s="173">
        <v>0</v>
      </c>
      <c r="AW39" s="173">
        <v>0</v>
      </c>
      <c r="AX39" s="173">
        <v>0</v>
      </c>
      <c r="AY39" s="173">
        <v>0</v>
      </c>
      <c r="AZ39" s="173">
        <v>0</v>
      </c>
      <c r="BA39" s="173">
        <v>0</v>
      </c>
      <c r="BB39" s="173">
        <v>0</v>
      </c>
      <c r="BC39" s="173">
        <v>0</v>
      </c>
      <c r="BD39" s="173">
        <v>0</v>
      </c>
      <c r="BE39" s="173">
        <v>0</v>
      </c>
      <c r="BF39" s="173">
        <v>0</v>
      </c>
      <c r="BG39" s="173">
        <v>0</v>
      </c>
      <c r="BH39" s="173">
        <v>0</v>
      </c>
      <c r="BI39" s="173">
        <v>0</v>
      </c>
      <c r="BJ39" s="173">
        <v>0</v>
      </c>
      <c r="BK39" s="173">
        <v>0</v>
      </c>
      <c r="BL39" s="173">
        <v>0</v>
      </c>
      <c r="BM39" s="173">
        <v>0</v>
      </c>
      <c r="BN39" s="173">
        <v>0</v>
      </c>
      <c r="BO39" s="173">
        <v>0</v>
      </c>
      <c r="BP39" s="126"/>
      <c r="BQ39" s="177">
        <f t="shared" si="1"/>
        <v>0</v>
      </c>
    </row>
    <row r="40" spans="1:69">
      <c r="A40" s="172" t="s">
        <v>98</v>
      </c>
      <c r="B40" s="172" t="s">
        <v>25</v>
      </c>
      <c r="C40" s="172" t="s">
        <v>12</v>
      </c>
      <c r="D40" s="173">
        <v>1</v>
      </c>
      <c r="E40" s="172">
        <v>2028</v>
      </c>
      <c r="F40" s="174">
        <v>0</v>
      </c>
      <c r="G40" s="173">
        <v>0</v>
      </c>
      <c r="H40" s="173">
        <v>0</v>
      </c>
      <c r="I40" s="173">
        <v>0</v>
      </c>
      <c r="J40" s="173">
        <v>0</v>
      </c>
      <c r="K40" s="173">
        <v>0</v>
      </c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  <c r="AF40" s="173">
        <v>0</v>
      </c>
      <c r="AG40" s="173">
        <v>0</v>
      </c>
      <c r="AH40" s="173">
        <v>0</v>
      </c>
      <c r="AI40" s="173">
        <v>0</v>
      </c>
      <c r="AJ40" s="173">
        <v>0</v>
      </c>
      <c r="AK40" s="173">
        <v>0</v>
      </c>
      <c r="AL40" s="173">
        <v>0</v>
      </c>
      <c r="AM40" s="173">
        <v>0</v>
      </c>
      <c r="AN40" s="173">
        <v>0</v>
      </c>
      <c r="AO40" s="173">
        <v>0</v>
      </c>
      <c r="AP40" s="173">
        <v>0</v>
      </c>
      <c r="AQ40" s="173">
        <v>0</v>
      </c>
      <c r="AR40" s="173">
        <v>0</v>
      </c>
      <c r="AS40" s="173">
        <v>0</v>
      </c>
      <c r="AT40" s="173">
        <v>0</v>
      </c>
      <c r="AU40" s="173">
        <v>0</v>
      </c>
      <c r="AV40" s="173">
        <v>0</v>
      </c>
      <c r="AW40" s="173">
        <v>0</v>
      </c>
      <c r="AX40" s="173">
        <v>0</v>
      </c>
      <c r="AY40" s="173">
        <v>0</v>
      </c>
      <c r="AZ40" s="173">
        <v>0</v>
      </c>
      <c r="BA40" s="173">
        <v>0</v>
      </c>
      <c r="BB40" s="173">
        <v>0</v>
      </c>
      <c r="BC40" s="173">
        <v>0</v>
      </c>
      <c r="BD40" s="173">
        <v>0</v>
      </c>
      <c r="BE40" s="173">
        <v>0</v>
      </c>
      <c r="BF40" s="173">
        <v>0</v>
      </c>
      <c r="BG40" s="173">
        <v>0</v>
      </c>
      <c r="BH40" s="173">
        <v>0</v>
      </c>
      <c r="BI40" s="173">
        <v>0</v>
      </c>
      <c r="BJ40" s="173">
        <v>0</v>
      </c>
      <c r="BK40" s="173">
        <v>0</v>
      </c>
      <c r="BL40" s="173">
        <v>0</v>
      </c>
      <c r="BM40" s="173">
        <v>0</v>
      </c>
      <c r="BN40" s="173">
        <v>0</v>
      </c>
      <c r="BO40" s="173">
        <v>0</v>
      </c>
      <c r="BP40" s="126"/>
      <c r="BQ40" s="177">
        <f t="shared" si="1"/>
        <v>0</v>
      </c>
    </row>
    <row r="41" spans="1:69">
      <c r="A41" s="172" t="s">
        <v>98</v>
      </c>
      <c r="B41" s="172" t="s">
        <v>25</v>
      </c>
      <c r="C41" s="172" t="s">
        <v>12</v>
      </c>
      <c r="D41" s="173">
        <v>1</v>
      </c>
      <c r="E41" s="172">
        <v>2029</v>
      </c>
      <c r="F41" s="174">
        <v>0</v>
      </c>
      <c r="G41" s="173">
        <v>0</v>
      </c>
      <c r="H41" s="173">
        <v>0</v>
      </c>
      <c r="I41" s="173">
        <v>0</v>
      </c>
      <c r="J41" s="173">
        <v>0</v>
      </c>
      <c r="K41" s="173">
        <v>0</v>
      </c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  <c r="AF41" s="173">
        <v>0</v>
      </c>
      <c r="AG41" s="173">
        <v>0</v>
      </c>
      <c r="AH41" s="173">
        <v>0</v>
      </c>
      <c r="AI41" s="173">
        <v>0</v>
      </c>
      <c r="AJ41" s="173">
        <v>0</v>
      </c>
      <c r="AK41" s="173">
        <v>0</v>
      </c>
      <c r="AL41" s="173">
        <v>0</v>
      </c>
      <c r="AM41" s="173">
        <v>0</v>
      </c>
      <c r="AN41" s="173">
        <v>0</v>
      </c>
      <c r="AO41" s="173">
        <v>0</v>
      </c>
      <c r="AP41" s="173">
        <v>0</v>
      </c>
      <c r="AQ41" s="173">
        <v>0</v>
      </c>
      <c r="AR41" s="173">
        <v>0</v>
      </c>
      <c r="AS41" s="173">
        <v>0</v>
      </c>
      <c r="AT41" s="173">
        <v>0</v>
      </c>
      <c r="AU41" s="173">
        <v>0</v>
      </c>
      <c r="AV41" s="173">
        <v>0</v>
      </c>
      <c r="AW41" s="173">
        <v>0</v>
      </c>
      <c r="AX41" s="173">
        <v>0</v>
      </c>
      <c r="AY41" s="173">
        <v>0</v>
      </c>
      <c r="AZ41" s="173">
        <v>0</v>
      </c>
      <c r="BA41" s="173">
        <v>0</v>
      </c>
      <c r="BB41" s="173">
        <v>0</v>
      </c>
      <c r="BC41" s="173">
        <v>0</v>
      </c>
      <c r="BD41" s="173">
        <v>0</v>
      </c>
      <c r="BE41" s="173">
        <v>0</v>
      </c>
      <c r="BF41" s="173">
        <v>0</v>
      </c>
      <c r="BG41" s="173">
        <v>0</v>
      </c>
      <c r="BH41" s="173">
        <v>0</v>
      </c>
      <c r="BI41" s="173">
        <v>0</v>
      </c>
      <c r="BJ41" s="173">
        <v>0</v>
      </c>
      <c r="BK41" s="173">
        <v>0</v>
      </c>
      <c r="BL41" s="173">
        <v>0</v>
      </c>
      <c r="BM41" s="173">
        <v>0</v>
      </c>
      <c r="BN41" s="173">
        <v>0</v>
      </c>
      <c r="BO41" s="173">
        <v>0</v>
      </c>
      <c r="BP41" s="126"/>
      <c r="BQ41" s="177">
        <f t="shared" si="1"/>
        <v>0</v>
      </c>
    </row>
    <row r="42" spans="1:69">
      <c r="A42" s="172" t="s">
        <v>98</v>
      </c>
      <c r="B42" s="172" t="s">
        <v>25</v>
      </c>
      <c r="C42" s="172" t="s">
        <v>12</v>
      </c>
      <c r="D42" s="173">
        <v>1</v>
      </c>
      <c r="E42" s="172">
        <v>2030</v>
      </c>
      <c r="F42" s="174">
        <v>0</v>
      </c>
      <c r="G42" s="173">
        <v>0</v>
      </c>
      <c r="H42" s="173">
        <v>0</v>
      </c>
      <c r="I42" s="173">
        <v>0</v>
      </c>
      <c r="J42" s="173">
        <v>0</v>
      </c>
      <c r="K42" s="173">
        <v>0</v>
      </c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3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  <c r="AF42" s="173">
        <v>0</v>
      </c>
      <c r="AG42" s="173">
        <v>0</v>
      </c>
      <c r="AH42" s="173">
        <v>0</v>
      </c>
      <c r="AI42" s="173">
        <v>0</v>
      </c>
      <c r="AJ42" s="173">
        <v>0</v>
      </c>
      <c r="AK42" s="173">
        <v>0</v>
      </c>
      <c r="AL42" s="173">
        <v>0</v>
      </c>
      <c r="AM42" s="173">
        <v>0</v>
      </c>
      <c r="AN42" s="173">
        <v>0</v>
      </c>
      <c r="AO42" s="173">
        <v>0</v>
      </c>
      <c r="AP42" s="173">
        <v>0</v>
      </c>
      <c r="AQ42" s="173">
        <v>0</v>
      </c>
      <c r="AR42" s="173">
        <v>0</v>
      </c>
      <c r="AS42" s="173">
        <v>0</v>
      </c>
      <c r="AT42" s="173">
        <v>0</v>
      </c>
      <c r="AU42" s="173">
        <v>0</v>
      </c>
      <c r="AV42" s="173">
        <v>0</v>
      </c>
      <c r="AW42" s="173">
        <v>0</v>
      </c>
      <c r="AX42" s="173">
        <v>0</v>
      </c>
      <c r="AY42" s="173">
        <v>0</v>
      </c>
      <c r="AZ42" s="173">
        <v>0</v>
      </c>
      <c r="BA42" s="173">
        <v>0</v>
      </c>
      <c r="BB42" s="173">
        <v>0</v>
      </c>
      <c r="BC42" s="173">
        <v>0</v>
      </c>
      <c r="BD42" s="173">
        <v>0</v>
      </c>
      <c r="BE42" s="173">
        <v>0</v>
      </c>
      <c r="BF42" s="173">
        <v>0</v>
      </c>
      <c r="BG42" s="173">
        <v>0</v>
      </c>
      <c r="BH42" s="173">
        <v>0</v>
      </c>
      <c r="BI42" s="173">
        <v>0</v>
      </c>
      <c r="BJ42" s="173">
        <v>0</v>
      </c>
      <c r="BK42" s="173">
        <v>0</v>
      </c>
      <c r="BL42" s="173">
        <v>0</v>
      </c>
      <c r="BM42" s="173">
        <v>0</v>
      </c>
      <c r="BN42" s="173">
        <v>0</v>
      </c>
      <c r="BO42" s="173">
        <v>0</v>
      </c>
      <c r="BP42" s="126"/>
      <c r="BQ42" s="177">
        <f t="shared" si="1"/>
        <v>0</v>
      </c>
    </row>
    <row r="43" spans="1:69">
      <c r="A43" s="172" t="s">
        <v>98</v>
      </c>
      <c r="B43" s="172" t="s">
        <v>25</v>
      </c>
      <c r="C43" s="172" t="s">
        <v>12</v>
      </c>
      <c r="D43" s="173">
        <v>1</v>
      </c>
      <c r="E43" s="172">
        <v>2031</v>
      </c>
      <c r="F43" s="174">
        <v>0</v>
      </c>
      <c r="G43" s="173">
        <v>0</v>
      </c>
      <c r="H43" s="173">
        <v>0</v>
      </c>
      <c r="I43" s="173">
        <v>0</v>
      </c>
      <c r="J43" s="173">
        <v>0</v>
      </c>
      <c r="K43" s="173">
        <v>3580.0433392579598</v>
      </c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  <c r="AF43" s="173">
        <v>0</v>
      </c>
      <c r="AG43" s="173">
        <v>0</v>
      </c>
      <c r="AH43" s="173">
        <v>0</v>
      </c>
      <c r="AI43" s="173">
        <v>0</v>
      </c>
      <c r="AJ43" s="173">
        <v>0</v>
      </c>
      <c r="AK43" s="173">
        <v>0</v>
      </c>
      <c r="AL43" s="173">
        <v>0</v>
      </c>
      <c r="AM43" s="173">
        <v>0</v>
      </c>
      <c r="AN43" s="173">
        <v>0</v>
      </c>
      <c r="AO43" s="173">
        <v>0</v>
      </c>
      <c r="AP43" s="173">
        <v>0</v>
      </c>
      <c r="AQ43" s="173">
        <v>0</v>
      </c>
      <c r="AR43" s="173">
        <v>0</v>
      </c>
      <c r="AS43" s="173">
        <v>0</v>
      </c>
      <c r="AT43" s="173">
        <v>0</v>
      </c>
      <c r="AU43" s="173">
        <v>0</v>
      </c>
      <c r="AV43" s="173">
        <v>0</v>
      </c>
      <c r="AW43" s="173">
        <v>0</v>
      </c>
      <c r="AX43" s="173">
        <v>0</v>
      </c>
      <c r="AY43" s="173">
        <v>0</v>
      </c>
      <c r="AZ43" s="173">
        <v>0</v>
      </c>
      <c r="BA43" s="173">
        <v>0</v>
      </c>
      <c r="BB43" s="173">
        <v>0</v>
      </c>
      <c r="BC43" s="173">
        <v>0</v>
      </c>
      <c r="BD43" s="173">
        <v>0</v>
      </c>
      <c r="BE43" s="173">
        <v>0</v>
      </c>
      <c r="BF43" s="173">
        <v>0</v>
      </c>
      <c r="BG43" s="173">
        <v>0</v>
      </c>
      <c r="BH43" s="173">
        <v>0</v>
      </c>
      <c r="BI43" s="173">
        <v>0</v>
      </c>
      <c r="BJ43" s="173">
        <v>0</v>
      </c>
      <c r="BK43" s="173">
        <v>0</v>
      </c>
      <c r="BL43" s="173">
        <v>0</v>
      </c>
      <c r="BM43" s="173">
        <v>0</v>
      </c>
      <c r="BN43" s="173">
        <v>0</v>
      </c>
      <c r="BO43" s="173">
        <v>0</v>
      </c>
      <c r="BP43" s="126"/>
      <c r="BQ43" s="177">
        <f t="shared" si="1"/>
        <v>3580.0433392579598</v>
      </c>
    </row>
    <row r="44" spans="1:69">
      <c r="A44" s="172" t="s">
        <v>98</v>
      </c>
      <c r="B44" s="172" t="s">
        <v>25</v>
      </c>
      <c r="C44" s="172" t="s">
        <v>12</v>
      </c>
      <c r="D44" s="173">
        <v>1</v>
      </c>
      <c r="E44" s="172">
        <v>2032</v>
      </c>
      <c r="F44" s="174">
        <v>0</v>
      </c>
      <c r="G44" s="173">
        <v>0</v>
      </c>
      <c r="H44" s="173">
        <v>0</v>
      </c>
      <c r="I44" s="173">
        <v>0</v>
      </c>
      <c r="J44" s="173">
        <v>0</v>
      </c>
      <c r="K44" s="173">
        <v>3677.6317853190999</v>
      </c>
      <c r="L44" s="173">
        <v>0</v>
      </c>
      <c r="M44" s="173">
        <v>0</v>
      </c>
      <c r="N44" s="173">
        <v>0</v>
      </c>
      <c r="O44" s="173">
        <v>0</v>
      </c>
      <c r="P44" s="173">
        <v>0</v>
      </c>
      <c r="Q44" s="173">
        <v>0</v>
      </c>
      <c r="R44" s="173">
        <v>0</v>
      </c>
      <c r="S44" s="173">
        <v>0</v>
      </c>
      <c r="T44" s="173">
        <v>0</v>
      </c>
      <c r="U44" s="173">
        <v>0</v>
      </c>
      <c r="V44" s="173">
        <v>0</v>
      </c>
      <c r="W44" s="173">
        <v>0</v>
      </c>
      <c r="X44" s="173">
        <v>0</v>
      </c>
      <c r="Y44" s="173">
        <v>0</v>
      </c>
      <c r="Z44" s="173">
        <v>0</v>
      </c>
      <c r="AA44" s="173">
        <v>0</v>
      </c>
      <c r="AB44" s="173">
        <v>0</v>
      </c>
      <c r="AC44" s="173">
        <v>0</v>
      </c>
      <c r="AD44" s="173">
        <v>0</v>
      </c>
      <c r="AE44" s="173">
        <v>0</v>
      </c>
      <c r="AF44" s="173">
        <v>0</v>
      </c>
      <c r="AG44" s="173">
        <v>0</v>
      </c>
      <c r="AH44" s="173">
        <v>0</v>
      </c>
      <c r="AI44" s="173">
        <v>0</v>
      </c>
      <c r="AJ44" s="173">
        <v>0</v>
      </c>
      <c r="AK44" s="173">
        <v>0</v>
      </c>
      <c r="AL44" s="173">
        <v>0</v>
      </c>
      <c r="AM44" s="173">
        <v>0</v>
      </c>
      <c r="AN44" s="173">
        <v>0</v>
      </c>
      <c r="AO44" s="173">
        <v>0</v>
      </c>
      <c r="AP44" s="173">
        <v>0</v>
      </c>
      <c r="AQ44" s="173">
        <v>0</v>
      </c>
      <c r="AR44" s="173">
        <v>0</v>
      </c>
      <c r="AS44" s="173">
        <v>0</v>
      </c>
      <c r="AT44" s="173">
        <v>0</v>
      </c>
      <c r="AU44" s="173">
        <v>0</v>
      </c>
      <c r="AV44" s="173">
        <v>0</v>
      </c>
      <c r="AW44" s="173">
        <v>0</v>
      </c>
      <c r="AX44" s="173">
        <v>0</v>
      </c>
      <c r="AY44" s="173">
        <v>0</v>
      </c>
      <c r="AZ44" s="173">
        <v>0</v>
      </c>
      <c r="BA44" s="173">
        <v>0</v>
      </c>
      <c r="BB44" s="173">
        <v>0</v>
      </c>
      <c r="BC44" s="173">
        <v>0</v>
      </c>
      <c r="BD44" s="173">
        <v>0</v>
      </c>
      <c r="BE44" s="173">
        <v>0</v>
      </c>
      <c r="BF44" s="173">
        <v>0</v>
      </c>
      <c r="BG44" s="173">
        <v>0</v>
      </c>
      <c r="BH44" s="173">
        <v>0</v>
      </c>
      <c r="BI44" s="173">
        <v>0</v>
      </c>
      <c r="BJ44" s="173">
        <v>0</v>
      </c>
      <c r="BK44" s="173">
        <v>0</v>
      </c>
      <c r="BL44" s="173">
        <v>0</v>
      </c>
      <c r="BM44" s="173">
        <v>0</v>
      </c>
      <c r="BN44" s="173">
        <v>0</v>
      </c>
      <c r="BO44" s="173">
        <v>0</v>
      </c>
      <c r="BP44" s="126"/>
      <c r="BQ44" s="177">
        <f t="shared" si="1"/>
        <v>3677.6317853190999</v>
      </c>
    </row>
    <row r="45" spans="1:69">
      <c r="A45" s="172" t="s">
        <v>98</v>
      </c>
      <c r="B45" s="172" t="s">
        <v>25</v>
      </c>
      <c r="C45" s="172" t="s">
        <v>12</v>
      </c>
      <c r="D45" s="173">
        <v>1</v>
      </c>
      <c r="E45" s="172">
        <v>2033</v>
      </c>
      <c r="F45" s="174">
        <v>0</v>
      </c>
      <c r="G45" s="173">
        <v>0</v>
      </c>
      <c r="H45" s="173">
        <v>0</v>
      </c>
      <c r="I45" s="173">
        <v>0</v>
      </c>
      <c r="J45" s="173">
        <v>0</v>
      </c>
      <c r="K45" s="173">
        <v>3768.97303912302</v>
      </c>
      <c r="L45" s="173">
        <v>0</v>
      </c>
      <c r="M45" s="173">
        <v>0</v>
      </c>
      <c r="N45" s="173">
        <v>0</v>
      </c>
      <c r="O45" s="173">
        <v>0</v>
      </c>
      <c r="P45" s="173">
        <v>0</v>
      </c>
      <c r="Q45" s="173">
        <v>0</v>
      </c>
      <c r="R45" s="173">
        <v>0</v>
      </c>
      <c r="S45" s="173">
        <v>0</v>
      </c>
      <c r="T45" s="173">
        <v>0</v>
      </c>
      <c r="U45" s="173">
        <v>0</v>
      </c>
      <c r="V45" s="173">
        <v>0</v>
      </c>
      <c r="W45" s="173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0</v>
      </c>
      <c r="AC45" s="173">
        <v>0</v>
      </c>
      <c r="AD45" s="173">
        <v>0</v>
      </c>
      <c r="AE45" s="173">
        <v>0</v>
      </c>
      <c r="AF45" s="173">
        <v>0</v>
      </c>
      <c r="AG45" s="173">
        <v>0</v>
      </c>
      <c r="AH45" s="173">
        <v>0</v>
      </c>
      <c r="AI45" s="173">
        <v>0</v>
      </c>
      <c r="AJ45" s="173">
        <v>0</v>
      </c>
      <c r="AK45" s="173">
        <v>0</v>
      </c>
      <c r="AL45" s="173">
        <v>0</v>
      </c>
      <c r="AM45" s="173">
        <v>0</v>
      </c>
      <c r="AN45" s="173">
        <v>0</v>
      </c>
      <c r="AO45" s="173">
        <v>0</v>
      </c>
      <c r="AP45" s="173">
        <v>0</v>
      </c>
      <c r="AQ45" s="173">
        <v>0</v>
      </c>
      <c r="AR45" s="173">
        <v>0</v>
      </c>
      <c r="AS45" s="173">
        <v>0</v>
      </c>
      <c r="AT45" s="173">
        <v>0</v>
      </c>
      <c r="AU45" s="173">
        <v>0</v>
      </c>
      <c r="AV45" s="173">
        <v>0</v>
      </c>
      <c r="AW45" s="173">
        <v>0</v>
      </c>
      <c r="AX45" s="173">
        <v>0</v>
      </c>
      <c r="AY45" s="173">
        <v>0</v>
      </c>
      <c r="AZ45" s="173">
        <v>0</v>
      </c>
      <c r="BA45" s="173">
        <v>0</v>
      </c>
      <c r="BB45" s="173">
        <v>0</v>
      </c>
      <c r="BC45" s="173">
        <v>0</v>
      </c>
      <c r="BD45" s="173">
        <v>0</v>
      </c>
      <c r="BE45" s="173">
        <v>0</v>
      </c>
      <c r="BF45" s="173">
        <v>0</v>
      </c>
      <c r="BG45" s="173">
        <v>0</v>
      </c>
      <c r="BH45" s="173">
        <v>0</v>
      </c>
      <c r="BI45" s="173">
        <v>0</v>
      </c>
      <c r="BJ45" s="173">
        <v>0</v>
      </c>
      <c r="BK45" s="173">
        <v>0</v>
      </c>
      <c r="BL45" s="173">
        <v>0</v>
      </c>
      <c r="BM45" s="173">
        <v>0</v>
      </c>
      <c r="BN45" s="173">
        <v>0</v>
      </c>
      <c r="BO45" s="173">
        <v>0</v>
      </c>
      <c r="BP45" s="126"/>
      <c r="BQ45" s="177">
        <f t="shared" si="1"/>
        <v>3768.97303912302</v>
      </c>
    </row>
    <row r="46" spans="1:69">
      <c r="A46" s="172" t="s">
        <v>98</v>
      </c>
      <c r="B46" s="172" t="s">
        <v>25</v>
      </c>
      <c r="C46" s="172" t="s">
        <v>12</v>
      </c>
      <c r="D46" s="173">
        <v>1</v>
      </c>
      <c r="E46" s="172">
        <v>2034</v>
      </c>
      <c r="F46" s="174">
        <v>0</v>
      </c>
      <c r="G46" s="173">
        <v>0</v>
      </c>
      <c r="H46" s="173">
        <v>0</v>
      </c>
      <c r="I46" s="173">
        <v>0</v>
      </c>
      <c r="J46" s="173">
        <v>0</v>
      </c>
      <c r="K46" s="173">
        <v>3660.6855798855599</v>
      </c>
      <c r="L46" s="173">
        <v>0</v>
      </c>
      <c r="M46" s="173">
        <v>0</v>
      </c>
      <c r="N46" s="173">
        <v>0</v>
      </c>
      <c r="O46" s="173">
        <v>0</v>
      </c>
      <c r="P46" s="173">
        <v>0</v>
      </c>
      <c r="Q46" s="173">
        <v>0</v>
      </c>
      <c r="R46" s="173">
        <v>0</v>
      </c>
      <c r="S46" s="173">
        <v>0</v>
      </c>
      <c r="T46" s="173">
        <v>0</v>
      </c>
      <c r="U46" s="173">
        <v>0</v>
      </c>
      <c r="V46" s="173">
        <v>0</v>
      </c>
      <c r="W46" s="173">
        <v>0</v>
      </c>
      <c r="X46" s="173">
        <v>0</v>
      </c>
      <c r="Y46" s="173">
        <v>0</v>
      </c>
      <c r="Z46" s="173">
        <v>0</v>
      </c>
      <c r="AA46" s="173">
        <v>0</v>
      </c>
      <c r="AB46" s="173">
        <v>0</v>
      </c>
      <c r="AC46" s="173">
        <v>0</v>
      </c>
      <c r="AD46" s="173">
        <v>0</v>
      </c>
      <c r="AE46" s="173">
        <v>0</v>
      </c>
      <c r="AF46" s="173">
        <v>0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0</v>
      </c>
      <c r="AM46" s="173">
        <v>0</v>
      </c>
      <c r="AN46" s="173">
        <v>0</v>
      </c>
      <c r="AO46" s="173">
        <v>0</v>
      </c>
      <c r="AP46" s="173">
        <v>0</v>
      </c>
      <c r="AQ46" s="173">
        <v>0</v>
      </c>
      <c r="AR46" s="173">
        <v>0</v>
      </c>
      <c r="AS46" s="173">
        <v>0</v>
      </c>
      <c r="AT46" s="173">
        <v>0</v>
      </c>
      <c r="AU46" s="173">
        <v>0</v>
      </c>
      <c r="AV46" s="173">
        <v>0</v>
      </c>
      <c r="AW46" s="173">
        <v>0</v>
      </c>
      <c r="AX46" s="173">
        <v>0</v>
      </c>
      <c r="AY46" s="173">
        <v>0</v>
      </c>
      <c r="AZ46" s="173">
        <v>0</v>
      </c>
      <c r="BA46" s="173">
        <v>0</v>
      </c>
      <c r="BB46" s="173">
        <v>0</v>
      </c>
      <c r="BC46" s="173">
        <v>0</v>
      </c>
      <c r="BD46" s="173">
        <v>0</v>
      </c>
      <c r="BE46" s="173">
        <v>0</v>
      </c>
      <c r="BF46" s="173">
        <v>0</v>
      </c>
      <c r="BG46" s="173">
        <v>0</v>
      </c>
      <c r="BH46" s="173">
        <v>0</v>
      </c>
      <c r="BI46" s="173">
        <v>0</v>
      </c>
      <c r="BJ46" s="173">
        <v>0</v>
      </c>
      <c r="BK46" s="173">
        <v>0</v>
      </c>
      <c r="BL46" s="173">
        <v>0</v>
      </c>
      <c r="BM46" s="173">
        <v>0</v>
      </c>
      <c r="BN46" s="173">
        <v>0</v>
      </c>
      <c r="BO46" s="173">
        <v>0</v>
      </c>
      <c r="BP46" s="126"/>
      <c r="BQ46" s="177">
        <f t="shared" si="1"/>
        <v>3660.6855798855599</v>
      </c>
    </row>
    <row r="47" spans="1:69">
      <c r="A47" s="172" t="s">
        <v>98</v>
      </c>
      <c r="B47" s="172" t="s">
        <v>25</v>
      </c>
      <c r="C47" s="172" t="s">
        <v>12</v>
      </c>
      <c r="D47" s="173">
        <v>1</v>
      </c>
      <c r="E47" s="172">
        <v>2035</v>
      </c>
      <c r="F47" s="174">
        <v>0</v>
      </c>
      <c r="G47" s="173">
        <v>0</v>
      </c>
      <c r="H47" s="173">
        <v>0</v>
      </c>
      <c r="I47" s="173">
        <v>0</v>
      </c>
      <c r="J47" s="173">
        <v>0</v>
      </c>
      <c r="K47" s="173">
        <v>3794.6675530766402</v>
      </c>
      <c r="L47" s="173">
        <v>0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</v>
      </c>
      <c r="T47" s="173">
        <v>0</v>
      </c>
      <c r="U47" s="173">
        <v>0</v>
      </c>
      <c r="V47" s="173">
        <v>0</v>
      </c>
      <c r="W47" s="173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0</v>
      </c>
      <c r="AC47" s="173">
        <v>0</v>
      </c>
      <c r="AD47" s="173">
        <v>0</v>
      </c>
      <c r="AE47" s="173">
        <v>0</v>
      </c>
      <c r="AF47" s="173">
        <v>0</v>
      </c>
      <c r="AG47" s="173">
        <v>0</v>
      </c>
      <c r="AH47" s="173">
        <v>0</v>
      </c>
      <c r="AI47" s="173">
        <v>0</v>
      </c>
      <c r="AJ47" s="173">
        <v>0</v>
      </c>
      <c r="AK47" s="173">
        <v>0</v>
      </c>
      <c r="AL47" s="173">
        <v>0</v>
      </c>
      <c r="AM47" s="173">
        <v>0</v>
      </c>
      <c r="AN47" s="173">
        <v>0</v>
      </c>
      <c r="AO47" s="173">
        <v>0</v>
      </c>
      <c r="AP47" s="173">
        <v>0</v>
      </c>
      <c r="AQ47" s="173">
        <v>0</v>
      </c>
      <c r="AR47" s="173">
        <v>0</v>
      </c>
      <c r="AS47" s="173">
        <v>0</v>
      </c>
      <c r="AT47" s="173">
        <v>0</v>
      </c>
      <c r="AU47" s="173">
        <v>0</v>
      </c>
      <c r="AV47" s="173">
        <v>0</v>
      </c>
      <c r="AW47" s="173">
        <v>0</v>
      </c>
      <c r="AX47" s="173">
        <v>0</v>
      </c>
      <c r="AY47" s="173">
        <v>0</v>
      </c>
      <c r="AZ47" s="173">
        <v>0</v>
      </c>
      <c r="BA47" s="173">
        <v>0</v>
      </c>
      <c r="BB47" s="173">
        <v>0</v>
      </c>
      <c r="BC47" s="173">
        <v>0</v>
      </c>
      <c r="BD47" s="173">
        <v>0</v>
      </c>
      <c r="BE47" s="173">
        <v>0</v>
      </c>
      <c r="BF47" s="173">
        <v>0</v>
      </c>
      <c r="BG47" s="173">
        <v>0</v>
      </c>
      <c r="BH47" s="173">
        <v>0</v>
      </c>
      <c r="BI47" s="173">
        <v>0</v>
      </c>
      <c r="BJ47" s="173">
        <v>0</v>
      </c>
      <c r="BK47" s="173">
        <v>0</v>
      </c>
      <c r="BL47" s="173">
        <v>0</v>
      </c>
      <c r="BM47" s="173">
        <v>0</v>
      </c>
      <c r="BN47" s="173">
        <v>0</v>
      </c>
      <c r="BO47" s="173">
        <v>0</v>
      </c>
      <c r="BP47" s="126"/>
      <c r="BQ47" s="177">
        <f t="shared" si="1"/>
        <v>3794.6675530766402</v>
      </c>
    </row>
    <row r="48" spans="1:69">
      <c r="A48" s="172" t="s">
        <v>98</v>
      </c>
      <c r="B48" s="172" t="s">
        <v>25</v>
      </c>
      <c r="C48" s="172" t="s">
        <v>12</v>
      </c>
      <c r="D48" s="173">
        <v>1</v>
      </c>
      <c r="E48" s="172">
        <v>2036</v>
      </c>
      <c r="F48" s="174">
        <v>0</v>
      </c>
      <c r="G48" s="173">
        <v>0</v>
      </c>
      <c r="H48" s="173">
        <v>0</v>
      </c>
      <c r="I48" s="173">
        <v>0</v>
      </c>
      <c r="J48" s="173">
        <v>0</v>
      </c>
      <c r="K48" s="173">
        <v>3472.4166137760099</v>
      </c>
      <c r="L48" s="173">
        <v>0</v>
      </c>
      <c r="M48" s="173">
        <v>0</v>
      </c>
      <c r="N48" s="173">
        <v>0</v>
      </c>
      <c r="O48" s="173">
        <v>0</v>
      </c>
      <c r="P48" s="173">
        <v>0</v>
      </c>
      <c r="Q48" s="173">
        <v>0</v>
      </c>
      <c r="R48" s="173">
        <v>0</v>
      </c>
      <c r="S48" s="173">
        <v>0</v>
      </c>
      <c r="T48" s="173">
        <v>0</v>
      </c>
      <c r="U48" s="173">
        <v>0</v>
      </c>
      <c r="V48" s="173">
        <v>0</v>
      </c>
      <c r="W48" s="173">
        <v>0</v>
      </c>
      <c r="X48" s="173">
        <v>0</v>
      </c>
      <c r="Y48" s="173">
        <v>0</v>
      </c>
      <c r="Z48" s="173">
        <v>0</v>
      </c>
      <c r="AA48" s="173">
        <v>0</v>
      </c>
      <c r="AB48" s="173">
        <v>0</v>
      </c>
      <c r="AC48" s="173">
        <v>0</v>
      </c>
      <c r="AD48" s="173">
        <v>0</v>
      </c>
      <c r="AE48" s="173">
        <v>0</v>
      </c>
      <c r="AF48" s="173">
        <v>0</v>
      </c>
      <c r="AG48" s="173">
        <v>0</v>
      </c>
      <c r="AH48" s="173">
        <v>0</v>
      </c>
      <c r="AI48" s="173">
        <v>0</v>
      </c>
      <c r="AJ48" s="173">
        <v>0</v>
      </c>
      <c r="AK48" s="173">
        <v>0</v>
      </c>
      <c r="AL48" s="173">
        <v>0</v>
      </c>
      <c r="AM48" s="173">
        <v>0</v>
      </c>
      <c r="AN48" s="173">
        <v>0</v>
      </c>
      <c r="AO48" s="173">
        <v>0</v>
      </c>
      <c r="AP48" s="173">
        <v>0</v>
      </c>
      <c r="AQ48" s="173">
        <v>0</v>
      </c>
      <c r="AR48" s="173">
        <v>0</v>
      </c>
      <c r="AS48" s="173">
        <v>0</v>
      </c>
      <c r="AT48" s="173">
        <v>0</v>
      </c>
      <c r="AU48" s="173">
        <v>0</v>
      </c>
      <c r="AV48" s="173">
        <v>0</v>
      </c>
      <c r="AW48" s="173">
        <v>0</v>
      </c>
      <c r="AX48" s="173">
        <v>0</v>
      </c>
      <c r="AY48" s="173">
        <v>0</v>
      </c>
      <c r="AZ48" s="173">
        <v>0</v>
      </c>
      <c r="BA48" s="173">
        <v>0</v>
      </c>
      <c r="BB48" s="173">
        <v>0</v>
      </c>
      <c r="BC48" s="173">
        <v>0</v>
      </c>
      <c r="BD48" s="173">
        <v>0</v>
      </c>
      <c r="BE48" s="173">
        <v>0</v>
      </c>
      <c r="BF48" s="173">
        <v>0</v>
      </c>
      <c r="BG48" s="173">
        <v>0</v>
      </c>
      <c r="BH48" s="173">
        <v>0</v>
      </c>
      <c r="BI48" s="173">
        <v>0</v>
      </c>
      <c r="BJ48" s="173">
        <v>0</v>
      </c>
      <c r="BK48" s="173">
        <v>0</v>
      </c>
      <c r="BL48" s="173">
        <v>0</v>
      </c>
      <c r="BM48" s="173">
        <v>0</v>
      </c>
      <c r="BN48" s="173">
        <v>0</v>
      </c>
      <c r="BO48" s="173">
        <v>0</v>
      </c>
      <c r="BP48" s="126"/>
      <c r="BQ48" s="177">
        <f t="shared" si="1"/>
        <v>3472.4166137760099</v>
      </c>
    </row>
    <row r="49" spans="1:69">
      <c r="A49" s="172" t="s">
        <v>98</v>
      </c>
      <c r="B49" s="172" t="s">
        <v>25</v>
      </c>
      <c r="C49" s="172" t="s">
        <v>12</v>
      </c>
      <c r="D49" s="173">
        <v>1</v>
      </c>
      <c r="E49" s="172">
        <v>2037</v>
      </c>
      <c r="F49" s="174">
        <v>0</v>
      </c>
      <c r="G49" s="173">
        <v>0</v>
      </c>
      <c r="H49" s="173">
        <v>0</v>
      </c>
      <c r="I49" s="173">
        <v>0</v>
      </c>
      <c r="J49" s="173">
        <v>0</v>
      </c>
      <c r="K49" s="173">
        <v>3721.4157667128902</v>
      </c>
      <c r="L49" s="173">
        <v>0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0</v>
      </c>
      <c r="S49" s="173">
        <v>0</v>
      </c>
      <c r="T49" s="173">
        <v>0</v>
      </c>
      <c r="U49" s="173">
        <v>0</v>
      </c>
      <c r="V49" s="173">
        <v>0</v>
      </c>
      <c r="W49" s="173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0</v>
      </c>
      <c r="AC49" s="173">
        <v>0</v>
      </c>
      <c r="AD49" s="173">
        <v>0</v>
      </c>
      <c r="AE49" s="173">
        <v>0</v>
      </c>
      <c r="AF49" s="173">
        <v>0</v>
      </c>
      <c r="AG49" s="173">
        <v>0</v>
      </c>
      <c r="AH49" s="173">
        <v>0</v>
      </c>
      <c r="AI49" s="173">
        <v>0</v>
      </c>
      <c r="AJ49" s="173">
        <v>0</v>
      </c>
      <c r="AK49" s="173">
        <v>0</v>
      </c>
      <c r="AL49" s="173">
        <v>0</v>
      </c>
      <c r="AM49" s="173">
        <v>0</v>
      </c>
      <c r="AN49" s="173">
        <v>0</v>
      </c>
      <c r="AO49" s="173">
        <v>0</v>
      </c>
      <c r="AP49" s="173">
        <v>0</v>
      </c>
      <c r="AQ49" s="173">
        <v>0</v>
      </c>
      <c r="AR49" s="173">
        <v>0</v>
      </c>
      <c r="AS49" s="173">
        <v>0</v>
      </c>
      <c r="AT49" s="173">
        <v>0</v>
      </c>
      <c r="AU49" s="173">
        <v>0</v>
      </c>
      <c r="AV49" s="173">
        <v>0</v>
      </c>
      <c r="AW49" s="173">
        <v>0</v>
      </c>
      <c r="AX49" s="173">
        <v>0</v>
      </c>
      <c r="AY49" s="173">
        <v>0</v>
      </c>
      <c r="AZ49" s="173">
        <v>0</v>
      </c>
      <c r="BA49" s="173">
        <v>0</v>
      </c>
      <c r="BB49" s="173">
        <v>0</v>
      </c>
      <c r="BC49" s="173">
        <v>0</v>
      </c>
      <c r="BD49" s="173">
        <v>0</v>
      </c>
      <c r="BE49" s="173">
        <v>0</v>
      </c>
      <c r="BF49" s="173">
        <v>0</v>
      </c>
      <c r="BG49" s="173">
        <v>0</v>
      </c>
      <c r="BH49" s="173">
        <v>0</v>
      </c>
      <c r="BI49" s="173">
        <v>0</v>
      </c>
      <c r="BJ49" s="173">
        <v>0</v>
      </c>
      <c r="BK49" s="173">
        <v>0</v>
      </c>
      <c r="BL49" s="173">
        <v>0</v>
      </c>
      <c r="BM49" s="173">
        <v>0</v>
      </c>
      <c r="BN49" s="173">
        <v>0</v>
      </c>
      <c r="BO49" s="173">
        <v>0</v>
      </c>
      <c r="BP49" s="126"/>
      <c r="BQ49" s="177">
        <f t="shared" si="1"/>
        <v>3721.4157667128902</v>
      </c>
    </row>
    <row r="50" spans="1:69">
      <c r="A50" s="172" t="s">
        <v>98</v>
      </c>
      <c r="B50" s="172" t="s">
        <v>25</v>
      </c>
      <c r="C50" s="172" t="s">
        <v>12</v>
      </c>
      <c r="D50" s="173">
        <v>1</v>
      </c>
      <c r="E50" s="172">
        <v>2038</v>
      </c>
      <c r="F50" s="174">
        <v>0</v>
      </c>
      <c r="G50" s="173">
        <v>0</v>
      </c>
      <c r="H50" s="173">
        <v>0</v>
      </c>
      <c r="I50" s="173">
        <v>0</v>
      </c>
      <c r="J50" s="173">
        <v>0</v>
      </c>
      <c r="K50" s="173">
        <v>3633.3773673906198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3">
        <v>0</v>
      </c>
      <c r="X50" s="173">
        <v>0</v>
      </c>
      <c r="Y50" s="173">
        <v>0</v>
      </c>
      <c r="Z50" s="173">
        <v>0</v>
      </c>
      <c r="AA50" s="173">
        <v>0</v>
      </c>
      <c r="AB50" s="173">
        <v>0</v>
      </c>
      <c r="AC50" s="173">
        <v>0</v>
      </c>
      <c r="AD50" s="173">
        <v>0</v>
      </c>
      <c r="AE50" s="173">
        <v>0</v>
      </c>
      <c r="AF50" s="173">
        <v>0</v>
      </c>
      <c r="AG50" s="173">
        <v>0</v>
      </c>
      <c r="AH50" s="173">
        <v>0</v>
      </c>
      <c r="AI50" s="173">
        <v>0</v>
      </c>
      <c r="AJ50" s="173">
        <v>0</v>
      </c>
      <c r="AK50" s="173">
        <v>0</v>
      </c>
      <c r="AL50" s="173">
        <v>0</v>
      </c>
      <c r="AM50" s="173">
        <v>0</v>
      </c>
      <c r="AN50" s="173">
        <v>0</v>
      </c>
      <c r="AO50" s="173">
        <v>0</v>
      </c>
      <c r="AP50" s="173">
        <v>0</v>
      </c>
      <c r="AQ50" s="173">
        <v>0</v>
      </c>
      <c r="AR50" s="173">
        <v>0</v>
      </c>
      <c r="AS50" s="173">
        <v>0</v>
      </c>
      <c r="AT50" s="173">
        <v>0</v>
      </c>
      <c r="AU50" s="173">
        <v>0</v>
      </c>
      <c r="AV50" s="173">
        <v>0</v>
      </c>
      <c r="AW50" s="173">
        <v>0</v>
      </c>
      <c r="AX50" s="173">
        <v>0</v>
      </c>
      <c r="AY50" s="173">
        <v>0</v>
      </c>
      <c r="AZ50" s="173">
        <v>0</v>
      </c>
      <c r="BA50" s="173">
        <v>0</v>
      </c>
      <c r="BB50" s="173">
        <v>0</v>
      </c>
      <c r="BC50" s="173">
        <v>0</v>
      </c>
      <c r="BD50" s="173">
        <v>0</v>
      </c>
      <c r="BE50" s="173">
        <v>0</v>
      </c>
      <c r="BF50" s="173">
        <v>0</v>
      </c>
      <c r="BG50" s="173">
        <v>0</v>
      </c>
      <c r="BH50" s="173">
        <v>0</v>
      </c>
      <c r="BI50" s="173">
        <v>0</v>
      </c>
      <c r="BJ50" s="173">
        <v>0</v>
      </c>
      <c r="BK50" s="173">
        <v>0</v>
      </c>
      <c r="BL50" s="173">
        <v>0</v>
      </c>
      <c r="BM50" s="173">
        <v>0</v>
      </c>
      <c r="BN50" s="173">
        <v>0</v>
      </c>
      <c r="BO50" s="173">
        <v>0</v>
      </c>
      <c r="BP50" s="126"/>
      <c r="BQ50" s="177">
        <f t="shared" si="1"/>
        <v>3633.3773673906198</v>
      </c>
    </row>
    <row r="51" spans="1:69">
      <c r="A51" s="172" t="s">
        <v>98</v>
      </c>
      <c r="B51" s="172" t="s">
        <v>25</v>
      </c>
      <c r="C51" s="172" t="s">
        <v>12</v>
      </c>
      <c r="D51" s="173">
        <v>1</v>
      </c>
      <c r="E51" s="172">
        <v>2039</v>
      </c>
      <c r="F51" s="174">
        <v>0</v>
      </c>
      <c r="G51" s="173">
        <v>0</v>
      </c>
      <c r="H51" s="173">
        <v>0</v>
      </c>
      <c r="I51" s="173">
        <v>0</v>
      </c>
      <c r="J51" s="173">
        <v>0</v>
      </c>
      <c r="K51" s="173">
        <v>3588.6975393560201</v>
      </c>
      <c r="L51" s="173">
        <v>0</v>
      </c>
      <c r="M51" s="173">
        <v>0</v>
      </c>
      <c r="N51" s="173">
        <v>0</v>
      </c>
      <c r="O51" s="173">
        <v>0</v>
      </c>
      <c r="P51" s="173">
        <v>0</v>
      </c>
      <c r="Q51" s="173">
        <v>0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3">
        <v>0</v>
      </c>
      <c r="X51" s="173">
        <v>0</v>
      </c>
      <c r="Y51" s="173">
        <v>0</v>
      </c>
      <c r="Z51" s="173">
        <v>0</v>
      </c>
      <c r="AA51" s="173">
        <v>0</v>
      </c>
      <c r="AB51" s="173">
        <v>0</v>
      </c>
      <c r="AC51" s="173">
        <v>0</v>
      </c>
      <c r="AD51" s="173">
        <v>0</v>
      </c>
      <c r="AE51" s="173">
        <v>0</v>
      </c>
      <c r="AF51" s="173">
        <v>0</v>
      </c>
      <c r="AG51" s="173">
        <v>0</v>
      </c>
      <c r="AH51" s="173">
        <v>0</v>
      </c>
      <c r="AI51" s="173">
        <v>0</v>
      </c>
      <c r="AJ51" s="173">
        <v>0</v>
      </c>
      <c r="AK51" s="173">
        <v>0</v>
      </c>
      <c r="AL51" s="173">
        <v>0</v>
      </c>
      <c r="AM51" s="173">
        <v>0</v>
      </c>
      <c r="AN51" s="173">
        <v>0</v>
      </c>
      <c r="AO51" s="173">
        <v>0</v>
      </c>
      <c r="AP51" s="173">
        <v>0</v>
      </c>
      <c r="AQ51" s="173">
        <v>0</v>
      </c>
      <c r="AR51" s="173">
        <v>0</v>
      </c>
      <c r="AS51" s="173">
        <v>0</v>
      </c>
      <c r="AT51" s="173">
        <v>0</v>
      </c>
      <c r="AU51" s="173">
        <v>0</v>
      </c>
      <c r="AV51" s="173">
        <v>0</v>
      </c>
      <c r="AW51" s="173">
        <v>0</v>
      </c>
      <c r="AX51" s="173">
        <v>0</v>
      </c>
      <c r="AY51" s="173">
        <v>0</v>
      </c>
      <c r="AZ51" s="173">
        <v>0</v>
      </c>
      <c r="BA51" s="173">
        <v>0</v>
      </c>
      <c r="BB51" s="173">
        <v>0</v>
      </c>
      <c r="BC51" s="173">
        <v>0</v>
      </c>
      <c r="BD51" s="173">
        <v>0</v>
      </c>
      <c r="BE51" s="173">
        <v>0</v>
      </c>
      <c r="BF51" s="173">
        <v>0</v>
      </c>
      <c r="BG51" s="173">
        <v>0</v>
      </c>
      <c r="BH51" s="173">
        <v>0</v>
      </c>
      <c r="BI51" s="173">
        <v>0</v>
      </c>
      <c r="BJ51" s="173">
        <v>0</v>
      </c>
      <c r="BK51" s="173">
        <v>0</v>
      </c>
      <c r="BL51" s="173">
        <v>0</v>
      </c>
      <c r="BM51" s="173">
        <v>0</v>
      </c>
      <c r="BN51" s="173">
        <v>0</v>
      </c>
      <c r="BO51" s="173">
        <v>0</v>
      </c>
      <c r="BP51" s="126"/>
      <c r="BQ51" s="177">
        <f t="shared" si="1"/>
        <v>3588.6975393560201</v>
      </c>
    </row>
    <row r="52" spans="1:69">
      <c r="A52" s="172" t="s">
        <v>98</v>
      </c>
      <c r="B52" s="172" t="s">
        <v>25</v>
      </c>
      <c r="C52" s="172" t="s">
        <v>12</v>
      </c>
      <c r="D52" s="173">
        <v>1</v>
      </c>
      <c r="E52" s="172">
        <v>2040</v>
      </c>
      <c r="F52" s="174">
        <v>0</v>
      </c>
      <c r="G52" s="173">
        <v>0</v>
      </c>
      <c r="H52" s="173">
        <v>0</v>
      </c>
      <c r="I52" s="173">
        <v>0</v>
      </c>
      <c r="J52" s="173">
        <v>0</v>
      </c>
      <c r="K52" s="173">
        <v>2904.72289584396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0</v>
      </c>
      <c r="W52" s="173">
        <v>0</v>
      </c>
      <c r="X52" s="173">
        <v>0</v>
      </c>
      <c r="Y52" s="173">
        <v>0</v>
      </c>
      <c r="Z52" s="173">
        <v>0</v>
      </c>
      <c r="AA52" s="173">
        <v>0</v>
      </c>
      <c r="AB52" s="173">
        <v>0</v>
      </c>
      <c r="AC52" s="173">
        <v>0</v>
      </c>
      <c r="AD52" s="173">
        <v>0</v>
      </c>
      <c r="AE52" s="173">
        <v>0</v>
      </c>
      <c r="AF52" s="173">
        <v>0</v>
      </c>
      <c r="AG52" s="173">
        <v>0</v>
      </c>
      <c r="AH52" s="173">
        <v>0</v>
      </c>
      <c r="AI52" s="173">
        <v>0</v>
      </c>
      <c r="AJ52" s="173">
        <v>0</v>
      </c>
      <c r="AK52" s="173">
        <v>0</v>
      </c>
      <c r="AL52" s="173">
        <v>0</v>
      </c>
      <c r="AM52" s="173">
        <v>0</v>
      </c>
      <c r="AN52" s="173">
        <v>0</v>
      </c>
      <c r="AO52" s="173">
        <v>0</v>
      </c>
      <c r="AP52" s="173">
        <v>0</v>
      </c>
      <c r="AQ52" s="173">
        <v>0</v>
      </c>
      <c r="AR52" s="173">
        <v>0</v>
      </c>
      <c r="AS52" s="173">
        <v>0</v>
      </c>
      <c r="AT52" s="173">
        <v>0</v>
      </c>
      <c r="AU52" s="173">
        <v>0</v>
      </c>
      <c r="AV52" s="173">
        <v>0</v>
      </c>
      <c r="AW52" s="173">
        <v>0</v>
      </c>
      <c r="AX52" s="173">
        <v>0</v>
      </c>
      <c r="AY52" s="173">
        <v>0</v>
      </c>
      <c r="AZ52" s="173">
        <v>0</v>
      </c>
      <c r="BA52" s="173">
        <v>0</v>
      </c>
      <c r="BB52" s="173">
        <v>0</v>
      </c>
      <c r="BC52" s="173">
        <v>0</v>
      </c>
      <c r="BD52" s="173">
        <v>0</v>
      </c>
      <c r="BE52" s="173">
        <v>0</v>
      </c>
      <c r="BF52" s="173">
        <v>0</v>
      </c>
      <c r="BG52" s="173">
        <v>0</v>
      </c>
      <c r="BH52" s="173">
        <v>0</v>
      </c>
      <c r="BI52" s="173">
        <v>0</v>
      </c>
      <c r="BJ52" s="173">
        <v>0</v>
      </c>
      <c r="BK52" s="173">
        <v>0</v>
      </c>
      <c r="BL52" s="173">
        <v>0</v>
      </c>
      <c r="BM52" s="173">
        <v>0</v>
      </c>
      <c r="BN52" s="173">
        <v>0</v>
      </c>
      <c r="BO52" s="173">
        <v>0</v>
      </c>
      <c r="BP52" s="126"/>
      <c r="BQ52" s="177">
        <f t="shared" si="1"/>
        <v>2904.72289584396</v>
      </c>
    </row>
    <row r="53" spans="1:69">
      <c r="A53" s="172" t="s">
        <v>98</v>
      </c>
      <c r="B53" s="172" t="s">
        <v>25</v>
      </c>
      <c r="C53" s="172" t="s">
        <v>12</v>
      </c>
      <c r="D53" s="173">
        <v>1</v>
      </c>
      <c r="E53" s="172">
        <v>2041</v>
      </c>
      <c r="F53" s="174">
        <v>0</v>
      </c>
      <c r="G53" s="173">
        <v>0</v>
      </c>
      <c r="H53" s="173">
        <v>0</v>
      </c>
      <c r="I53" s="173">
        <v>0</v>
      </c>
      <c r="J53" s="173">
        <v>0</v>
      </c>
      <c r="K53" s="173">
        <v>2821.4116330478601</v>
      </c>
      <c r="L53" s="173">
        <v>0</v>
      </c>
      <c r="M53" s="173">
        <v>0</v>
      </c>
      <c r="N53" s="173">
        <v>0</v>
      </c>
      <c r="O53" s="173">
        <v>0</v>
      </c>
      <c r="P53" s="173">
        <v>0</v>
      </c>
      <c r="Q53" s="173">
        <v>0</v>
      </c>
      <c r="R53" s="173">
        <v>0</v>
      </c>
      <c r="S53" s="173">
        <v>0</v>
      </c>
      <c r="T53" s="173">
        <v>0</v>
      </c>
      <c r="U53" s="173">
        <v>0</v>
      </c>
      <c r="V53" s="173">
        <v>0</v>
      </c>
      <c r="W53" s="173">
        <v>0</v>
      </c>
      <c r="X53" s="173">
        <v>0</v>
      </c>
      <c r="Y53" s="173">
        <v>0</v>
      </c>
      <c r="Z53" s="173">
        <v>0</v>
      </c>
      <c r="AA53" s="173">
        <v>0</v>
      </c>
      <c r="AB53" s="173">
        <v>0</v>
      </c>
      <c r="AC53" s="173">
        <v>0</v>
      </c>
      <c r="AD53" s="173">
        <v>0</v>
      </c>
      <c r="AE53" s="173">
        <v>0</v>
      </c>
      <c r="AF53" s="173">
        <v>0</v>
      </c>
      <c r="AG53" s="173">
        <v>0</v>
      </c>
      <c r="AH53" s="173">
        <v>0</v>
      </c>
      <c r="AI53" s="173">
        <v>0</v>
      </c>
      <c r="AJ53" s="173">
        <v>0</v>
      </c>
      <c r="AK53" s="173">
        <v>0</v>
      </c>
      <c r="AL53" s="173">
        <v>0</v>
      </c>
      <c r="AM53" s="173">
        <v>0</v>
      </c>
      <c r="AN53" s="173">
        <v>0</v>
      </c>
      <c r="AO53" s="173">
        <v>0</v>
      </c>
      <c r="AP53" s="173">
        <v>0</v>
      </c>
      <c r="AQ53" s="173">
        <v>0</v>
      </c>
      <c r="AR53" s="173">
        <v>0</v>
      </c>
      <c r="AS53" s="173">
        <v>0</v>
      </c>
      <c r="AT53" s="173">
        <v>0</v>
      </c>
      <c r="AU53" s="173">
        <v>0</v>
      </c>
      <c r="AV53" s="173">
        <v>0</v>
      </c>
      <c r="AW53" s="173">
        <v>0</v>
      </c>
      <c r="AX53" s="173">
        <v>0</v>
      </c>
      <c r="AY53" s="173">
        <v>0</v>
      </c>
      <c r="AZ53" s="173">
        <v>0</v>
      </c>
      <c r="BA53" s="173">
        <v>0</v>
      </c>
      <c r="BB53" s="173">
        <v>0</v>
      </c>
      <c r="BC53" s="173">
        <v>0</v>
      </c>
      <c r="BD53" s="173">
        <v>0</v>
      </c>
      <c r="BE53" s="173">
        <v>0</v>
      </c>
      <c r="BF53" s="173">
        <v>0</v>
      </c>
      <c r="BG53" s="173">
        <v>0</v>
      </c>
      <c r="BH53" s="173">
        <v>0</v>
      </c>
      <c r="BI53" s="173">
        <v>0</v>
      </c>
      <c r="BJ53" s="173">
        <v>0</v>
      </c>
      <c r="BK53" s="173">
        <v>0</v>
      </c>
      <c r="BL53" s="173">
        <v>0</v>
      </c>
      <c r="BM53" s="173">
        <v>0</v>
      </c>
      <c r="BN53" s="173">
        <v>0</v>
      </c>
      <c r="BO53" s="173">
        <v>0</v>
      </c>
      <c r="BP53" s="126"/>
      <c r="BQ53" s="177">
        <f t="shared" si="1"/>
        <v>2821.4116330478601</v>
      </c>
    </row>
    <row r="54" spans="1:69">
      <c r="A54" s="172" t="s">
        <v>98</v>
      </c>
      <c r="B54" s="172" t="s">
        <v>25</v>
      </c>
      <c r="C54" s="172" t="s">
        <v>12</v>
      </c>
      <c r="D54" s="173">
        <v>1</v>
      </c>
      <c r="E54" s="172">
        <v>2042</v>
      </c>
      <c r="F54" s="174">
        <v>0</v>
      </c>
      <c r="G54" s="173">
        <v>0</v>
      </c>
      <c r="H54" s="173">
        <v>0</v>
      </c>
      <c r="I54" s="173">
        <v>0</v>
      </c>
      <c r="J54" s="173">
        <v>0</v>
      </c>
      <c r="K54" s="173">
        <v>2471.14093070119</v>
      </c>
      <c r="L54" s="173">
        <v>0</v>
      </c>
      <c r="M54" s="173">
        <v>0</v>
      </c>
      <c r="N54" s="173">
        <v>0</v>
      </c>
      <c r="O54" s="173">
        <v>0</v>
      </c>
      <c r="P54" s="173">
        <v>0</v>
      </c>
      <c r="Q54" s="173">
        <v>0</v>
      </c>
      <c r="R54" s="173">
        <v>0</v>
      </c>
      <c r="S54" s="173">
        <v>0</v>
      </c>
      <c r="T54" s="173">
        <v>0</v>
      </c>
      <c r="U54" s="173">
        <v>0</v>
      </c>
      <c r="V54" s="173">
        <v>0</v>
      </c>
      <c r="W54" s="173">
        <v>0</v>
      </c>
      <c r="X54" s="173">
        <v>0</v>
      </c>
      <c r="Y54" s="173">
        <v>0</v>
      </c>
      <c r="Z54" s="173">
        <v>0</v>
      </c>
      <c r="AA54" s="173">
        <v>0</v>
      </c>
      <c r="AB54" s="173">
        <v>0</v>
      </c>
      <c r="AC54" s="173">
        <v>0</v>
      </c>
      <c r="AD54" s="173">
        <v>0</v>
      </c>
      <c r="AE54" s="173">
        <v>0</v>
      </c>
      <c r="AF54" s="173">
        <v>0</v>
      </c>
      <c r="AG54" s="173">
        <v>0</v>
      </c>
      <c r="AH54" s="173">
        <v>0</v>
      </c>
      <c r="AI54" s="173">
        <v>0</v>
      </c>
      <c r="AJ54" s="173">
        <v>0</v>
      </c>
      <c r="AK54" s="173">
        <v>0</v>
      </c>
      <c r="AL54" s="173">
        <v>0</v>
      </c>
      <c r="AM54" s="173">
        <v>0</v>
      </c>
      <c r="AN54" s="173">
        <v>0</v>
      </c>
      <c r="AO54" s="173">
        <v>0</v>
      </c>
      <c r="AP54" s="173">
        <v>0</v>
      </c>
      <c r="AQ54" s="173">
        <v>0</v>
      </c>
      <c r="AR54" s="173">
        <v>0</v>
      </c>
      <c r="AS54" s="173">
        <v>0</v>
      </c>
      <c r="AT54" s="173">
        <v>0</v>
      </c>
      <c r="AU54" s="173">
        <v>0</v>
      </c>
      <c r="AV54" s="173">
        <v>0</v>
      </c>
      <c r="AW54" s="173">
        <v>0</v>
      </c>
      <c r="AX54" s="173">
        <v>0</v>
      </c>
      <c r="AY54" s="173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3">
        <v>0</v>
      </c>
      <c r="BI54" s="173">
        <v>0</v>
      </c>
      <c r="BJ54" s="173">
        <v>0</v>
      </c>
      <c r="BK54" s="173">
        <v>0</v>
      </c>
      <c r="BL54" s="173">
        <v>0</v>
      </c>
      <c r="BM54" s="173">
        <v>0</v>
      </c>
      <c r="BN54" s="173">
        <v>0</v>
      </c>
      <c r="BO54" s="173">
        <v>0</v>
      </c>
      <c r="BP54" s="126"/>
      <c r="BQ54" s="177">
        <f t="shared" si="1"/>
        <v>2471.14093070119</v>
      </c>
    </row>
    <row r="55" spans="1:69">
      <c r="A55" s="172" t="s">
        <v>98</v>
      </c>
      <c r="B55" s="172" t="s">
        <v>25</v>
      </c>
      <c r="C55" s="172" t="s">
        <v>12</v>
      </c>
      <c r="D55" s="173">
        <v>1</v>
      </c>
      <c r="E55" s="172">
        <v>2043</v>
      </c>
      <c r="F55" s="174">
        <v>0</v>
      </c>
      <c r="G55" s="173">
        <v>0</v>
      </c>
      <c r="H55" s="173">
        <v>0</v>
      </c>
      <c r="I55" s="173">
        <v>0</v>
      </c>
      <c r="J55" s="173">
        <v>0</v>
      </c>
      <c r="K55" s="173">
        <v>1721.51867665804</v>
      </c>
      <c r="L55" s="173">
        <v>0</v>
      </c>
      <c r="M55" s="173">
        <v>0</v>
      </c>
      <c r="N55" s="173">
        <v>0</v>
      </c>
      <c r="O55" s="173">
        <v>0</v>
      </c>
      <c r="P55" s="173">
        <v>0</v>
      </c>
      <c r="Q55" s="173">
        <v>0</v>
      </c>
      <c r="R55" s="173">
        <v>0</v>
      </c>
      <c r="S55" s="173">
        <v>0</v>
      </c>
      <c r="T55" s="173">
        <v>0</v>
      </c>
      <c r="U55" s="173">
        <v>0</v>
      </c>
      <c r="V55" s="173">
        <v>0</v>
      </c>
      <c r="W55" s="173">
        <v>0</v>
      </c>
      <c r="X55" s="173">
        <v>0</v>
      </c>
      <c r="Y55" s="173">
        <v>0</v>
      </c>
      <c r="Z55" s="173">
        <v>0</v>
      </c>
      <c r="AA55" s="173">
        <v>0</v>
      </c>
      <c r="AB55" s="173">
        <v>0</v>
      </c>
      <c r="AC55" s="173">
        <v>0</v>
      </c>
      <c r="AD55" s="173">
        <v>0</v>
      </c>
      <c r="AE55" s="173">
        <v>0</v>
      </c>
      <c r="AF55" s="173">
        <v>0</v>
      </c>
      <c r="AG55" s="173">
        <v>0</v>
      </c>
      <c r="AH55" s="173">
        <v>0</v>
      </c>
      <c r="AI55" s="173">
        <v>0</v>
      </c>
      <c r="AJ55" s="173">
        <v>0</v>
      </c>
      <c r="AK55" s="173">
        <v>0</v>
      </c>
      <c r="AL55" s="173">
        <v>0</v>
      </c>
      <c r="AM55" s="173">
        <v>0</v>
      </c>
      <c r="AN55" s="173">
        <v>0</v>
      </c>
      <c r="AO55" s="173">
        <v>0</v>
      </c>
      <c r="AP55" s="173">
        <v>0</v>
      </c>
      <c r="AQ55" s="173">
        <v>0</v>
      </c>
      <c r="AR55" s="173">
        <v>0</v>
      </c>
      <c r="AS55" s="173">
        <v>0</v>
      </c>
      <c r="AT55" s="173">
        <v>0</v>
      </c>
      <c r="AU55" s="173">
        <v>0</v>
      </c>
      <c r="AV55" s="173">
        <v>0</v>
      </c>
      <c r="AW55" s="173">
        <v>0</v>
      </c>
      <c r="AX55" s="173">
        <v>0</v>
      </c>
      <c r="AY55" s="173">
        <v>0</v>
      </c>
      <c r="AZ55" s="173">
        <v>0</v>
      </c>
      <c r="BA55" s="173">
        <v>0</v>
      </c>
      <c r="BB55" s="173">
        <v>0</v>
      </c>
      <c r="BC55" s="173">
        <v>0</v>
      </c>
      <c r="BD55" s="173">
        <v>0</v>
      </c>
      <c r="BE55" s="173">
        <v>0</v>
      </c>
      <c r="BF55" s="173">
        <v>0</v>
      </c>
      <c r="BG55" s="173">
        <v>0</v>
      </c>
      <c r="BH55" s="173">
        <v>0</v>
      </c>
      <c r="BI55" s="173">
        <v>0</v>
      </c>
      <c r="BJ55" s="173">
        <v>0</v>
      </c>
      <c r="BK55" s="173">
        <v>0</v>
      </c>
      <c r="BL55" s="173">
        <v>0</v>
      </c>
      <c r="BM55" s="173">
        <v>0</v>
      </c>
      <c r="BN55" s="173">
        <v>0</v>
      </c>
      <c r="BO55" s="173">
        <v>0</v>
      </c>
      <c r="BP55" s="126"/>
      <c r="BQ55" s="177">
        <f t="shared" si="1"/>
        <v>1721.51867665804</v>
      </c>
    </row>
    <row r="56" spans="1:69">
      <c r="A56" s="172" t="s">
        <v>98</v>
      </c>
      <c r="B56" s="172" t="s">
        <v>25</v>
      </c>
      <c r="C56" s="172" t="s">
        <v>12</v>
      </c>
      <c r="D56" s="173">
        <v>1</v>
      </c>
      <c r="E56" s="172">
        <v>2044</v>
      </c>
      <c r="F56" s="174">
        <v>0</v>
      </c>
      <c r="G56" s="173">
        <v>0</v>
      </c>
      <c r="H56" s="173">
        <v>0</v>
      </c>
      <c r="I56" s="173">
        <v>0</v>
      </c>
      <c r="J56" s="173">
        <v>0</v>
      </c>
      <c r="K56" s="173">
        <v>1626.94280571268</v>
      </c>
      <c r="L56" s="173">
        <v>0</v>
      </c>
      <c r="M56" s="173">
        <v>0</v>
      </c>
      <c r="N56" s="173">
        <v>0</v>
      </c>
      <c r="O56" s="173">
        <v>0</v>
      </c>
      <c r="P56" s="173">
        <v>0</v>
      </c>
      <c r="Q56" s="173">
        <v>0</v>
      </c>
      <c r="R56" s="173">
        <v>0</v>
      </c>
      <c r="S56" s="173">
        <v>0</v>
      </c>
      <c r="T56" s="173">
        <v>0</v>
      </c>
      <c r="U56" s="173">
        <v>0</v>
      </c>
      <c r="V56" s="173">
        <v>0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0</v>
      </c>
      <c r="AC56" s="173">
        <v>0</v>
      </c>
      <c r="AD56" s="173">
        <v>0</v>
      </c>
      <c r="AE56" s="173">
        <v>0</v>
      </c>
      <c r="AF56" s="173">
        <v>0</v>
      </c>
      <c r="AG56" s="173">
        <v>0</v>
      </c>
      <c r="AH56" s="173">
        <v>0</v>
      </c>
      <c r="AI56" s="173">
        <v>0</v>
      </c>
      <c r="AJ56" s="173">
        <v>0</v>
      </c>
      <c r="AK56" s="173">
        <v>0</v>
      </c>
      <c r="AL56" s="173">
        <v>0</v>
      </c>
      <c r="AM56" s="173">
        <v>0</v>
      </c>
      <c r="AN56" s="173">
        <v>0</v>
      </c>
      <c r="AO56" s="173">
        <v>0</v>
      </c>
      <c r="AP56" s="173">
        <v>0</v>
      </c>
      <c r="AQ56" s="173">
        <v>0</v>
      </c>
      <c r="AR56" s="173">
        <v>0</v>
      </c>
      <c r="AS56" s="173">
        <v>0</v>
      </c>
      <c r="AT56" s="173">
        <v>0</v>
      </c>
      <c r="AU56" s="173">
        <v>0</v>
      </c>
      <c r="AV56" s="173">
        <v>0</v>
      </c>
      <c r="AW56" s="173">
        <v>0</v>
      </c>
      <c r="AX56" s="173">
        <v>0</v>
      </c>
      <c r="AY56" s="173">
        <v>0</v>
      </c>
      <c r="AZ56" s="173">
        <v>0</v>
      </c>
      <c r="BA56" s="173">
        <v>0</v>
      </c>
      <c r="BB56" s="173">
        <v>0</v>
      </c>
      <c r="BC56" s="173">
        <v>0</v>
      </c>
      <c r="BD56" s="173">
        <v>0</v>
      </c>
      <c r="BE56" s="173">
        <v>0</v>
      </c>
      <c r="BF56" s="173">
        <v>0</v>
      </c>
      <c r="BG56" s="173">
        <v>0</v>
      </c>
      <c r="BH56" s="173">
        <v>0</v>
      </c>
      <c r="BI56" s="173">
        <v>0</v>
      </c>
      <c r="BJ56" s="173">
        <v>0</v>
      </c>
      <c r="BK56" s="173">
        <v>0</v>
      </c>
      <c r="BL56" s="173">
        <v>0</v>
      </c>
      <c r="BM56" s="173">
        <v>0</v>
      </c>
      <c r="BN56" s="173">
        <v>0</v>
      </c>
      <c r="BO56" s="173">
        <v>0</v>
      </c>
      <c r="BP56" s="126"/>
      <c r="BQ56" s="177">
        <f t="shared" si="1"/>
        <v>1626.94280571268</v>
      </c>
    </row>
    <row r="57" spans="1:69">
      <c r="A57" s="172" t="s">
        <v>98</v>
      </c>
      <c r="B57" s="172" t="s">
        <v>25</v>
      </c>
      <c r="C57" s="172" t="s">
        <v>12</v>
      </c>
      <c r="D57" s="173">
        <v>1</v>
      </c>
      <c r="E57" s="172">
        <v>2045</v>
      </c>
      <c r="F57" s="174">
        <v>0</v>
      </c>
      <c r="G57" s="173">
        <v>0</v>
      </c>
      <c r="H57" s="173">
        <v>0</v>
      </c>
      <c r="I57" s="173">
        <v>0</v>
      </c>
      <c r="J57" s="173">
        <v>0</v>
      </c>
      <c r="K57" s="173">
        <v>1434.57275228765</v>
      </c>
      <c r="L57" s="173">
        <v>0</v>
      </c>
      <c r="M57" s="173">
        <v>0</v>
      </c>
      <c r="N57" s="173">
        <v>0</v>
      </c>
      <c r="O57" s="173">
        <v>0</v>
      </c>
      <c r="P57" s="173">
        <v>0</v>
      </c>
      <c r="Q57" s="173">
        <v>0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3">
        <v>0</v>
      </c>
      <c r="X57" s="173">
        <v>0</v>
      </c>
      <c r="Y57" s="173">
        <v>0</v>
      </c>
      <c r="Z57" s="173">
        <v>0</v>
      </c>
      <c r="AA57" s="173">
        <v>0</v>
      </c>
      <c r="AB57" s="173">
        <v>0</v>
      </c>
      <c r="AC57" s="173">
        <v>0</v>
      </c>
      <c r="AD57" s="173">
        <v>0</v>
      </c>
      <c r="AE57" s="173">
        <v>0</v>
      </c>
      <c r="AF57" s="173">
        <v>0</v>
      </c>
      <c r="AG57" s="173">
        <v>0</v>
      </c>
      <c r="AH57" s="173">
        <v>0</v>
      </c>
      <c r="AI57" s="173">
        <v>0</v>
      </c>
      <c r="AJ57" s="173">
        <v>0</v>
      </c>
      <c r="AK57" s="173">
        <v>0</v>
      </c>
      <c r="AL57" s="173">
        <v>0</v>
      </c>
      <c r="AM57" s="173">
        <v>0</v>
      </c>
      <c r="AN57" s="173">
        <v>0</v>
      </c>
      <c r="AO57" s="173">
        <v>0</v>
      </c>
      <c r="AP57" s="173">
        <v>0</v>
      </c>
      <c r="AQ57" s="173">
        <v>0</v>
      </c>
      <c r="AR57" s="173">
        <v>0</v>
      </c>
      <c r="AS57" s="173">
        <v>0</v>
      </c>
      <c r="AT57" s="173">
        <v>0</v>
      </c>
      <c r="AU57" s="173">
        <v>0</v>
      </c>
      <c r="AV57" s="173">
        <v>0</v>
      </c>
      <c r="AW57" s="173">
        <v>0</v>
      </c>
      <c r="AX57" s="173">
        <v>0</v>
      </c>
      <c r="AY57" s="173">
        <v>0</v>
      </c>
      <c r="AZ57" s="173">
        <v>0</v>
      </c>
      <c r="BA57" s="173">
        <v>0</v>
      </c>
      <c r="BB57" s="173">
        <v>0</v>
      </c>
      <c r="BC57" s="173">
        <v>0</v>
      </c>
      <c r="BD57" s="173">
        <v>0</v>
      </c>
      <c r="BE57" s="173">
        <v>0</v>
      </c>
      <c r="BF57" s="173">
        <v>0</v>
      </c>
      <c r="BG57" s="173">
        <v>0</v>
      </c>
      <c r="BH57" s="173">
        <v>0</v>
      </c>
      <c r="BI57" s="173">
        <v>0</v>
      </c>
      <c r="BJ57" s="173">
        <v>0</v>
      </c>
      <c r="BK57" s="173">
        <v>0</v>
      </c>
      <c r="BL57" s="173">
        <v>0</v>
      </c>
      <c r="BM57" s="173">
        <v>0</v>
      </c>
      <c r="BN57" s="173">
        <v>0</v>
      </c>
      <c r="BO57" s="173">
        <v>0</v>
      </c>
      <c r="BP57" s="126"/>
      <c r="BQ57" s="177">
        <f t="shared" si="1"/>
        <v>1434.57275228765</v>
      </c>
    </row>
    <row r="58" spans="1:69">
      <c r="A58" s="172" t="s">
        <v>98</v>
      </c>
      <c r="B58" s="172" t="s">
        <v>25</v>
      </c>
      <c r="C58" s="172" t="s">
        <v>12</v>
      </c>
      <c r="D58" s="173">
        <v>1</v>
      </c>
      <c r="E58" s="172">
        <v>2046</v>
      </c>
      <c r="F58" s="174">
        <v>0</v>
      </c>
      <c r="G58" s="173">
        <v>0</v>
      </c>
      <c r="H58" s="173">
        <v>0</v>
      </c>
      <c r="I58" s="173">
        <v>0</v>
      </c>
      <c r="J58" s="173">
        <v>0</v>
      </c>
      <c r="K58" s="173">
        <v>995.40178057921003</v>
      </c>
      <c r="L58" s="173">
        <v>0</v>
      </c>
      <c r="M58" s="173">
        <v>0</v>
      </c>
      <c r="N58" s="173">
        <v>0</v>
      </c>
      <c r="O58" s="173">
        <v>0</v>
      </c>
      <c r="P58" s="173">
        <v>0</v>
      </c>
      <c r="Q58" s="173">
        <v>0</v>
      </c>
      <c r="R58" s="173">
        <v>0</v>
      </c>
      <c r="S58" s="173">
        <v>0</v>
      </c>
      <c r="T58" s="173">
        <v>0</v>
      </c>
      <c r="U58" s="173">
        <v>0</v>
      </c>
      <c r="V58" s="173">
        <v>0</v>
      </c>
      <c r="W58" s="173">
        <v>0</v>
      </c>
      <c r="X58" s="173">
        <v>0</v>
      </c>
      <c r="Y58" s="173">
        <v>0</v>
      </c>
      <c r="Z58" s="173">
        <v>0</v>
      </c>
      <c r="AA58" s="173">
        <v>0</v>
      </c>
      <c r="AB58" s="173">
        <v>0</v>
      </c>
      <c r="AC58" s="173">
        <v>0</v>
      </c>
      <c r="AD58" s="173">
        <v>0</v>
      </c>
      <c r="AE58" s="173">
        <v>0</v>
      </c>
      <c r="AF58" s="173">
        <v>0</v>
      </c>
      <c r="AG58" s="173">
        <v>0</v>
      </c>
      <c r="AH58" s="173">
        <v>0</v>
      </c>
      <c r="AI58" s="173">
        <v>0</v>
      </c>
      <c r="AJ58" s="173">
        <v>0</v>
      </c>
      <c r="AK58" s="173">
        <v>0</v>
      </c>
      <c r="AL58" s="173">
        <v>0</v>
      </c>
      <c r="AM58" s="173">
        <v>0</v>
      </c>
      <c r="AN58" s="173">
        <v>0</v>
      </c>
      <c r="AO58" s="173">
        <v>0</v>
      </c>
      <c r="AP58" s="173">
        <v>0</v>
      </c>
      <c r="AQ58" s="173">
        <v>0</v>
      </c>
      <c r="AR58" s="173">
        <v>0</v>
      </c>
      <c r="AS58" s="173">
        <v>0</v>
      </c>
      <c r="AT58" s="173">
        <v>0</v>
      </c>
      <c r="AU58" s="173">
        <v>0</v>
      </c>
      <c r="AV58" s="173">
        <v>0</v>
      </c>
      <c r="AW58" s="173">
        <v>0</v>
      </c>
      <c r="AX58" s="173">
        <v>0</v>
      </c>
      <c r="AY58" s="173">
        <v>0</v>
      </c>
      <c r="AZ58" s="173">
        <v>0</v>
      </c>
      <c r="BA58" s="173">
        <v>0</v>
      </c>
      <c r="BB58" s="173">
        <v>0</v>
      </c>
      <c r="BC58" s="173">
        <v>0</v>
      </c>
      <c r="BD58" s="173">
        <v>0</v>
      </c>
      <c r="BE58" s="173">
        <v>0</v>
      </c>
      <c r="BF58" s="173">
        <v>0</v>
      </c>
      <c r="BG58" s="173">
        <v>0</v>
      </c>
      <c r="BH58" s="173">
        <v>0</v>
      </c>
      <c r="BI58" s="173">
        <v>0</v>
      </c>
      <c r="BJ58" s="173">
        <v>0</v>
      </c>
      <c r="BK58" s="173">
        <v>0</v>
      </c>
      <c r="BL58" s="173">
        <v>0</v>
      </c>
      <c r="BM58" s="173">
        <v>0</v>
      </c>
      <c r="BN58" s="173">
        <v>0</v>
      </c>
      <c r="BO58" s="173">
        <v>0</v>
      </c>
      <c r="BP58" s="126"/>
      <c r="BQ58" s="177">
        <f t="shared" si="1"/>
        <v>995.40178057921003</v>
      </c>
    </row>
    <row r="59" spans="1:69">
      <c r="A59" s="172" t="s">
        <v>98</v>
      </c>
      <c r="B59" s="172" t="s">
        <v>25</v>
      </c>
      <c r="C59" s="172" t="s">
        <v>12</v>
      </c>
      <c r="D59" s="173">
        <v>1</v>
      </c>
      <c r="E59" s="172">
        <v>2047</v>
      </c>
      <c r="F59" s="174">
        <v>0</v>
      </c>
      <c r="G59" s="173">
        <v>0</v>
      </c>
      <c r="H59" s="173">
        <v>0</v>
      </c>
      <c r="I59" s="173">
        <v>0</v>
      </c>
      <c r="J59" s="173">
        <v>0</v>
      </c>
      <c r="K59" s="173">
        <v>1049.8960144289299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3">
        <v>0</v>
      </c>
      <c r="X59" s="173">
        <v>0</v>
      </c>
      <c r="Y59" s="173">
        <v>0</v>
      </c>
      <c r="Z59" s="173">
        <v>0</v>
      </c>
      <c r="AA59" s="173">
        <v>0</v>
      </c>
      <c r="AB59" s="173">
        <v>0</v>
      </c>
      <c r="AC59" s="173">
        <v>0</v>
      </c>
      <c r="AD59" s="173">
        <v>0</v>
      </c>
      <c r="AE59" s="173">
        <v>0</v>
      </c>
      <c r="AF59" s="173">
        <v>0</v>
      </c>
      <c r="AG59" s="173">
        <v>0</v>
      </c>
      <c r="AH59" s="173">
        <v>0</v>
      </c>
      <c r="AI59" s="173">
        <v>0</v>
      </c>
      <c r="AJ59" s="173">
        <v>0</v>
      </c>
      <c r="AK59" s="173">
        <v>0</v>
      </c>
      <c r="AL59" s="173">
        <v>0</v>
      </c>
      <c r="AM59" s="173">
        <v>0</v>
      </c>
      <c r="AN59" s="173">
        <v>0</v>
      </c>
      <c r="AO59" s="173">
        <v>0</v>
      </c>
      <c r="AP59" s="173">
        <v>0</v>
      </c>
      <c r="AQ59" s="173">
        <v>0</v>
      </c>
      <c r="AR59" s="173">
        <v>0</v>
      </c>
      <c r="AS59" s="173">
        <v>0</v>
      </c>
      <c r="AT59" s="173">
        <v>0</v>
      </c>
      <c r="AU59" s="173">
        <v>0</v>
      </c>
      <c r="AV59" s="173">
        <v>0</v>
      </c>
      <c r="AW59" s="173">
        <v>0</v>
      </c>
      <c r="AX59" s="173">
        <v>0</v>
      </c>
      <c r="AY59" s="173">
        <v>0</v>
      </c>
      <c r="AZ59" s="173">
        <v>0</v>
      </c>
      <c r="BA59" s="173">
        <v>0</v>
      </c>
      <c r="BB59" s="173">
        <v>0</v>
      </c>
      <c r="BC59" s="173">
        <v>0</v>
      </c>
      <c r="BD59" s="173">
        <v>0</v>
      </c>
      <c r="BE59" s="173">
        <v>0</v>
      </c>
      <c r="BF59" s="173">
        <v>0</v>
      </c>
      <c r="BG59" s="173">
        <v>0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173">
        <v>0</v>
      </c>
      <c r="BN59" s="173">
        <v>0</v>
      </c>
      <c r="BO59" s="173">
        <v>0</v>
      </c>
      <c r="BP59" s="126"/>
      <c r="BQ59" s="177">
        <f t="shared" si="1"/>
        <v>1049.8960144289299</v>
      </c>
    </row>
    <row r="60" spans="1:69">
      <c r="A60" s="172" t="s">
        <v>98</v>
      </c>
      <c r="B60" s="172" t="s">
        <v>25</v>
      </c>
      <c r="C60" s="172" t="s">
        <v>12</v>
      </c>
      <c r="D60" s="173">
        <v>1</v>
      </c>
      <c r="E60" s="172">
        <v>2048</v>
      </c>
      <c r="F60" s="174">
        <v>0</v>
      </c>
      <c r="G60" s="173">
        <v>0</v>
      </c>
      <c r="H60" s="173">
        <v>0</v>
      </c>
      <c r="I60" s="173">
        <v>0</v>
      </c>
      <c r="J60" s="173">
        <v>0</v>
      </c>
      <c r="K60" s="173">
        <v>814.25556232127997</v>
      </c>
      <c r="L60" s="173">
        <v>0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3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0</v>
      </c>
      <c r="AC60" s="173">
        <v>0</v>
      </c>
      <c r="AD60" s="173">
        <v>0</v>
      </c>
      <c r="AE60" s="173">
        <v>0</v>
      </c>
      <c r="AF60" s="173">
        <v>0</v>
      </c>
      <c r="AG60" s="173">
        <v>0</v>
      </c>
      <c r="AH60" s="173">
        <v>0</v>
      </c>
      <c r="AI60" s="173">
        <v>0</v>
      </c>
      <c r="AJ60" s="173">
        <v>0</v>
      </c>
      <c r="AK60" s="173">
        <v>0</v>
      </c>
      <c r="AL60" s="173">
        <v>0</v>
      </c>
      <c r="AM60" s="173">
        <v>0</v>
      </c>
      <c r="AN60" s="173">
        <v>0</v>
      </c>
      <c r="AO60" s="173">
        <v>0</v>
      </c>
      <c r="AP60" s="173">
        <v>0</v>
      </c>
      <c r="AQ60" s="173">
        <v>0</v>
      </c>
      <c r="AR60" s="173">
        <v>0</v>
      </c>
      <c r="AS60" s="173">
        <v>0</v>
      </c>
      <c r="AT60" s="173">
        <v>0</v>
      </c>
      <c r="AU60" s="173">
        <v>0</v>
      </c>
      <c r="AV60" s="173">
        <v>0</v>
      </c>
      <c r="AW60" s="173">
        <v>0</v>
      </c>
      <c r="AX60" s="173">
        <v>0</v>
      </c>
      <c r="AY60" s="173">
        <v>0</v>
      </c>
      <c r="AZ60" s="173">
        <v>0</v>
      </c>
      <c r="BA60" s="173">
        <v>0</v>
      </c>
      <c r="BB60" s="173">
        <v>0</v>
      </c>
      <c r="BC60" s="173">
        <v>0</v>
      </c>
      <c r="BD60" s="173">
        <v>0</v>
      </c>
      <c r="BE60" s="173">
        <v>0</v>
      </c>
      <c r="BF60" s="173">
        <v>0</v>
      </c>
      <c r="BG60" s="173">
        <v>0</v>
      </c>
      <c r="BH60" s="173">
        <v>0</v>
      </c>
      <c r="BI60" s="173">
        <v>0</v>
      </c>
      <c r="BJ60" s="173">
        <v>0</v>
      </c>
      <c r="BK60" s="173">
        <v>0</v>
      </c>
      <c r="BL60" s="173">
        <v>0</v>
      </c>
      <c r="BM60" s="173">
        <v>0</v>
      </c>
      <c r="BN60" s="173">
        <v>0</v>
      </c>
      <c r="BO60" s="173">
        <v>0</v>
      </c>
      <c r="BP60" s="126"/>
      <c r="BQ60" s="177">
        <f t="shared" si="1"/>
        <v>814.25556232127997</v>
      </c>
    </row>
    <row r="61" spans="1:69">
      <c r="A61" s="172" t="s">
        <v>98</v>
      </c>
      <c r="B61" s="172" t="s">
        <v>25</v>
      </c>
      <c r="C61" s="172" t="s">
        <v>12</v>
      </c>
      <c r="D61" s="173">
        <v>1</v>
      </c>
      <c r="E61" s="172">
        <v>2049</v>
      </c>
      <c r="F61" s="174">
        <v>0</v>
      </c>
      <c r="G61" s="173">
        <v>0</v>
      </c>
      <c r="H61" s="173">
        <v>0</v>
      </c>
      <c r="I61" s="173">
        <v>0</v>
      </c>
      <c r="J61" s="173">
        <v>0</v>
      </c>
      <c r="K61" s="173">
        <v>563.08680633502001</v>
      </c>
      <c r="L61" s="173">
        <v>0</v>
      </c>
      <c r="M61" s="173">
        <v>0</v>
      </c>
      <c r="N61" s="173">
        <v>0</v>
      </c>
      <c r="O61" s="173">
        <v>0</v>
      </c>
      <c r="P61" s="173">
        <v>0</v>
      </c>
      <c r="Q61" s="173">
        <v>0</v>
      </c>
      <c r="R61" s="173">
        <v>0</v>
      </c>
      <c r="S61" s="173">
        <v>0</v>
      </c>
      <c r="T61" s="173">
        <v>0</v>
      </c>
      <c r="U61" s="173">
        <v>0</v>
      </c>
      <c r="V61" s="173">
        <v>0</v>
      </c>
      <c r="W61" s="173">
        <v>0</v>
      </c>
      <c r="X61" s="173">
        <v>0</v>
      </c>
      <c r="Y61" s="173">
        <v>0</v>
      </c>
      <c r="Z61" s="173">
        <v>0</v>
      </c>
      <c r="AA61" s="173">
        <v>0</v>
      </c>
      <c r="AB61" s="173">
        <v>0</v>
      </c>
      <c r="AC61" s="173">
        <v>0</v>
      </c>
      <c r="AD61" s="173">
        <v>0</v>
      </c>
      <c r="AE61" s="173">
        <v>0</v>
      </c>
      <c r="AF61" s="173">
        <v>0</v>
      </c>
      <c r="AG61" s="173">
        <v>0</v>
      </c>
      <c r="AH61" s="173">
        <v>0</v>
      </c>
      <c r="AI61" s="173">
        <v>0</v>
      </c>
      <c r="AJ61" s="173">
        <v>0</v>
      </c>
      <c r="AK61" s="173">
        <v>0</v>
      </c>
      <c r="AL61" s="173">
        <v>0</v>
      </c>
      <c r="AM61" s="173">
        <v>0</v>
      </c>
      <c r="AN61" s="173">
        <v>0</v>
      </c>
      <c r="AO61" s="173">
        <v>0</v>
      </c>
      <c r="AP61" s="173">
        <v>0</v>
      </c>
      <c r="AQ61" s="173">
        <v>0</v>
      </c>
      <c r="AR61" s="173">
        <v>0</v>
      </c>
      <c r="AS61" s="173">
        <v>0</v>
      </c>
      <c r="AT61" s="173">
        <v>0</v>
      </c>
      <c r="AU61" s="173">
        <v>0</v>
      </c>
      <c r="AV61" s="173">
        <v>0</v>
      </c>
      <c r="AW61" s="173">
        <v>0</v>
      </c>
      <c r="AX61" s="173">
        <v>0</v>
      </c>
      <c r="AY61" s="173">
        <v>0</v>
      </c>
      <c r="AZ61" s="173">
        <v>0</v>
      </c>
      <c r="BA61" s="173">
        <v>0</v>
      </c>
      <c r="BB61" s="173">
        <v>0</v>
      </c>
      <c r="BC61" s="173">
        <v>0</v>
      </c>
      <c r="BD61" s="173">
        <v>0</v>
      </c>
      <c r="BE61" s="173">
        <v>0</v>
      </c>
      <c r="BF61" s="173">
        <v>0</v>
      </c>
      <c r="BG61" s="173">
        <v>0</v>
      </c>
      <c r="BH61" s="173">
        <v>0</v>
      </c>
      <c r="BI61" s="173">
        <v>0</v>
      </c>
      <c r="BJ61" s="173">
        <v>0</v>
      </c>
      <c r="BK61" s="173">
        <v>0</v>
      </c>
      <c r="BL61" s="173">
        <v>0</v>
      </c>
      <c r="BM61" s="173">
        <v>0</v>
      </c>
      <c r="BN61" s="173">
        <v>0</v>
      </c>
      <c r="BO61" s="173">
        <v>0</v>
      </c>
      <c r="BP61" s="126"/>
      <c r="BQ61" s="177">
        <f t="shared" si="1"/>
        <v>563.08680633502001</v>
      </c>
    </row>
    <row r="62" spans="1:69">
      <c r="A62" s="172" t="s">
        <v>98</v>
      </c>
      <c r="B62" s="172" t="s">
        <v>25</v>
      </c>
      <c r="C62" s="172" t="s">
        <v>13</v>
      </c>
      <c r="D62" s="173">
        <v>1</v>
      </c>
      <c r="E62" s="172">
        <v>2020</v>
      </c>
      <c r="F62" s="174">
        <v>0</v>
      </c>
      <c r="G62" s="173">
        <v>0</v>
      </c>
      <c r="H62" s="173">
        <v>0</v>
      </c>
      <c r="I62" s="173">
        <v>0</v>
      </c>
      <c r="J62" s="173">
        <v>0</v>
      </c>
      <c r="K62" s="173">
        <v>0</v>
      </c>
      <c r="L62" s="173">
        <v>0</v>
      </c>
      <c r="M62" s="173">
        <v>0</v>
      </c>
      <c r="N62" s="173">
        <v>0</v>
      </c>
      <c r="O62" s="173">
        <v>0</v>
      </c>
      <c r="P62" s="173">
        <v>0</v>
      </c>
      <c r="Q62" s="173">
        <v>0</v>
      </c>
      <c r="R62" s="173">
        <v>0</v>
      </c>
      <c r="S62" s="173">
        <v>0</v>
      </c>
      <c r="T62" s="173">
        <v>0</v>
      </c>
      <c r="U62" s="173">
        <v>0</v>
      </c>
      <c r="V62" s="173">
        <v>0</v>
      </c>
      <c r="W62" s="173">
        <v>0</v>
      </c>
      <c r="X62" s="173">
        <v>0</v>
      </c>
      <c r="Y62" s="173">
        <v>0</v>
      </c>
      <c r="Z62" s="173">
        <v>0</v>
      </c>
      <c r="AA62" s="173">
        <v>0</v>
      </c>
      <c r="AB62" s="173">
        <v>0</v>
      </c>
      <c r="AC62" s="173">
        <v>0</v>
      </c>
      <c r="AD62" s="173">
        <v>0</v>
      </c>
      <c r="AE62" s="173">
        <v>0</v>
      </c>
      <c r="AF62" s="173">
        <v>0</v>
      </c>
      <c r="AG62" s="173">
        <v>0</v>
      </c>
      <c r="AH62" s="173">
        <v>0</v>
      </c>
      <c r="AI62" s="173">
        <v>0</v>
      </c>
      <c r="AJ62" s="173">
        <v>0</v>
      </c>
      <c r="AK62" s="173">
        <v>0</v>
      </c>
      <c r="AL62" s="173">
        <v>0</v>
      </c>
      <c r="AM62" s="173">
        <v>0</v>
      </c>
      <c r="AN62" s="173">
        <v>0</v>
      </c>
      <c r="AO62" s="173">
        <v>0</v>
      </c>
      <c r="AP62" s="173">
        <v>0</v>
      </c>
      <c r="AQ62" s="173">
        <v>0</v>
      </c>
      <c r="AR62" s="173">
        <v>0</v>
      </c>
      <c r="AS62" s="173">
        <v>0</v>
      </c>
      <c r="AT62" s="173">
        <v>0</v>
      </c>
      <c r="AU62" s="173">
        <v>0</v>
      </c>
      <c r="AV62" s="173">
        <v>0</v>
      </c>
      <c r="AW62" s="173">
        <v>0</v>
      </c>
      <c r="AX62" s="173">
        <v>0</v>
      </c>
      <c r="AY62" s="173">
        <v>0</v>
      </c>
      <c r="AZ62" s="173">
        <v>0</v>
      </c>
      <c r="BA62" s="173">
        <v>0</v>
      </c>
      <c r="BB62" s="173">
        <v>0</v>
      </c>
      <c r="BC62" s="173">
        <v>0</v>
      </c>
      <c r="BD62" s="173">
        <v>0</v>
      </c>
      <c r="BE62" s="173">
        <v>0</v>
      </c>
      <c r="BF62" s="173">
        <v>0</v>
      </c>
      <c r="BG62" s="173">
        <v>0</v>
      </c>
      <c r="BH62" s="173">
        <v>0</v>
      </c>
      <c r="BI62" s="173">
        <v>0</v>
      </c>
      <c r="BJ62" s="173">
        <v>0</v>
      </c>
      <c r="BK62" s="173">
        <v>0</v>
      </c>
      <c r="BL62" s="173">
        <v>0</v>
      </c>
      <c r="BM62" s="173">
        <v>0</v>
      </c>
      <c r="BN62" s="173">
        <v>0</v>
      </c>
      <c r="BO62" s="173">
        <v>0</v>
      </c>
      <c r="BP62" s="126"/>
      <c r="BQ62" s="177">
        <f t="shared" si="1"/>
        <v>0</v>
      </c>
    </row>
    <row r="63" spans="1:69">
      <c r="A63" s="172" t="s">
        <v>98</v>
      </c>
      <c r="B63" s="172" t="s">
        <v>25</v>
      </c>
      <c r="C63" s="172" t="s">
        <v>13</v>
      </c>
      <c r="D63" s="173">
        <v>1</v>
      </c>
      <c r="E63" s="172">
        <v>2021</v>
      </c>
      <c r="F63" s="174">
        <v>0</v>
      </c>
      <c r="G63" s="173">
        <v>0</v>
      </c>
      <c r="H63" s="173">
        <v>0</v>
      </c>
      <c r="I63" s="173">
        <v>0</v>
      </c>
      <c r="J63" s="173">
        <v>0</v>
      </c>
      <c r="K63" s="173">
        <v>0</v>
      </c>
      <c r="L63" s="173">
        <v>0</v>
      </c>
      <c r="M63" s="173">
        <v>0</v>
      </c>
      <c r="N63" s="173">
        <v>0</v>
      </c>
      <c r="O63" s="173">
        <v>0</v>
      </c>
      <c r="P63" s="173">
        <v>0</v>
      </c>
      <c r="Q63" s="173">
        <v>0</v>
      </c>
      <c r="R63" s="173">
        <v>0</v>
      </c>
      <c r="S63" s="173">
        <v>0</v>
      </c>
      <c r="T63" s="173">
        <v>0</v>
      </c>
      <c r="U63" s="173">
        <v>0</v>
      </c>
      <c r="V63" s="173">
        <v>0</v>
      </c>
      <c r="W63" s="173">
        <v>0</v>
      </c>
      <c r="X63" s="173">
        <v>0</v>
      </c>
      <c r="Y63" s="173">
        <v>0</v>
      </c>
      <c r="Z63" s="173">
        <v>0</v>
      </c>
      <c r="AA63" s="173">
        <v>0</v>
      </c>
      <c r="AB63" s="173">
        <v>0</v>
      </c>
      <c r="AC63" s="173">
        <v>0</v>
      </c>
      <c r="AD63" s="173">
        <v>0</v>
      </c>
      <c r="AE63" s="173">
        <v>0</v>
      </c>
      <c r="AF63" s="173">
        <v>0</v>
      </c>
      <c r="AG63" s="173">
        <v>0</v>
      </c>
      <c r="AH63" s="173">
        <v>0</v>
      </c>
      <c r="AI63" s="173">
        <v>0</v>
      </c>
      <c r="AJ63" s="173">
        <v>0</v>
      </c>
      <c r="AK63" s="173">
        <v>0</v>
      </c>
      <c r="AL63" s="173">
        <v>0</v>
      </c>
      <c r="AM63" s="173">
        <v>0</v>
      </c>
      <c r="AN63" s="173">
        <v>0</v>
      </c>
      <c r="AO63" s="173">
        <v>0</v>
      </c>
      <c r="AP63" s="173">
        <v>0</v>
      </c>
      <c r="AQ63" s="173">
        <v>0</v>
      </c>
      <c r="AR63" s="173">
        <v>0</v>
      </c>
      <c r="AS63" s="173">
        <v>0</v>
      </c>
      <c r="AT63" s="173">
        <v>0</v>
      </c>
      <c r="AU63" s="173">
        <v>0</v>
      </c>
      <c r="AV63" s="173">
        <v>0</v>
      </c>
      <c r="AW63" s="173">
        <v>0</v>
      </c>
      <c r="AX63" s="173">
        <v>0</v>
      </c>
      <c r="AY63" s="173">
        <v>0</v>
      </c>
      <c r="AZ63" s="173">
        <v>0</v>
      </c>
      <c r="BA63" s="173">
        <v>0</v>
      </c>
      <c r="BB63" s="173">
        <v>0</v>
      </c>
      <c r="BC63" s="173">
        <v>0</v>
      </c>
      <c r="BD63" s="173">
        <v>0</v>
      </c>
      <c r="BE63" s="173">
        <v>0</v>
      </c>
      <c r="BF63" s="173">
        <v>0</v>
      </c>
      <c r="BG63" s="173">
        <v>0</v>
      </c>
      <c r="BH63" s="173">
        <v>0</v>
      </c>
      <c r="BI63" s="173">
        <v>0</v>
      </c>
      <c r="BJ63" s="173">
        <v>0</v>
      </c>
      <c r="BK63" s="173">
        <v>0</v>
      </c>
      <c r="BL63" s="173">
        <v>0</v>
      </c>
      <c r="BM63" s="173">
        <v>0</v>
      </c>
      <c r="BN63" s="173">
        <v>0</v>
      </c>
      <c r="BO63" s="173">
        <v>0</v>
      </c>
      <c r="BP63" s="126"/>
      <c r="BQ63" s="177">
        <f t="shared" si="1"/>
        <v>0</v>
      </c>
    </row>
    <row r="64" spans="1:69">
      <c r="A64" s="172" t="s">
        <v>98</v>
      </c>
      <c r="B64" s="172" t="s">
        <v>25</v>
      </c>
      <c r="C64" s="172" t="s">
        <v>13</v>
      </c>
      <c r="D64" s="173">
        <v>1</v>
      </c>
      <c r="E64" s="172">
        <v>2022</v>
      </c>
      <c r="F64" s="174">
        <v>0</v>
      </c>
      <c r="G64" s="173">
        <v>0</v>
      </c>
      <c r="H64" s="173">
        <v>0</v>
      </c>
      <c r="I64" s="173">
        <v>0</v>
      </c>
      <c r="J64" s="173">
        <v>0</v>
      </c>
      <c r="K64" s="173">
        <v>0</v>
      </c>
      <c r="L64" s="173">
        <v>0</v>
      </c>
      <c r="M64" s="173">
        <v>0</v>
      </c>
      <c r="N64" s="173">
        <v>0</v>
      </c>
      <c r="O64" s="173">
        <v>0</v>
      </c>
      <c r="P64" s="173">
        <v>0</v>
      </c>
      <c r="Q64" s="173">
        <v>0</v>
      </c>
      <c r="R64" s="173">
        <v>0</v>
      </c>
      <c r="S64" s="173">
        <v>0</v>
      </c>
      <c r="T64" s="173">
        <v>0</v>
      </c>
      <c r="U64" s="173">
        <v>0</v>
      </c>
      <c r="V64" s="173">
        <v>0</v>
      </c>
      <c r="W64" s="173">
        <v>0</v>
      </c>
      <c r="X64" s="173">
        <v>0</v>
      </c>
      <c r="Y64" s="173">
        <v>0</v>
      </c>
      <c r="Z64" s="173">
        <v>0</v>
      </c>
      <c r="AA64" s="173">
        <v>0</v>
      </c>
      <c r="AB64" s="173">
        <v>0</v>
      </c>
      <c r="AC64" s="173">
        <v>0</v>
      </c>
      <c r="AD64" s="173">
        <v>0</v>
      </c>
      <c r="AE64" s="173">
        <v>0</v>
      </c>
      <c r="AF64" s="173">
        <v>0</v>
      </c>
      <c r="AG64" s="173">
        <v>0</v>
      </c>
      <c r="AH64" s="173">
        <v>0</v>
      </c>
      <c r="AI64" s="173">
        <v>0</v>
      </c>
      <c r="AJ64" s="173">
        <v>0</v>
      </c>
      <c r="AK64" s="173">
        <v>0</v>
      </c>
      <c r="AL64" s="173">
        <v>0</v>
      </c>
      <c r="AM64" s="173">
        <v>0</v>
      </c>
      <c r="AN64" s="173">
        <v>0</v>
      </c>
      <c r="AO64" s="173">
        <v>0</v>
      </c>
      <c r="AP64" s="173">
        <v>0</v>
      </c>
      <c r="AQ64" s="173">
        <v>0</v>
      </c>
      <c r="AR64" s="173">
        <v>0</v>
      </c>
      <c r="AS64" s="173">
        <v>0</v>
      </c>
      <c r="AT64" s="173">
        <v>0</v>
      </c>
      <c r="AU64" s="173">
        <v>0</v>
      </c>
      <c r="AV64" s="173">
        <v>0</v>
      </c>
      <c r="AW64" s="173">
        <v>0</v>
      </c>
      <c r="AX64" s="173">
        <v>0</v>
      </c>
      <c r="AY64" s="173">
        <v>0</v>
      </c>
      <c r="AZ64" s="173">
        <v>0</v>
      </c>
      <c r="BA64" s="173">
        <v>0</v>
      </c>
      <c r="BB64" s="173">
        <v>0</v>
      </c>
      <c r="BC64" s="173">
        <v>0</v>
      </c>
      <c r="BD64" s="173">
        <v>0</v>
      </c>
      <c r="BE64" s="173">
        <v>0</v>
      </c>
      <c r="BF64" s="173">
        <v>0</v>
      </c>
      <c r="BG64" s="173">
        <v>0</v>
      </c>
      <c r="BH64" s="173">
        <v>0</v>
      </c>
      <c r="BI64" s="173">
        <v>0</v>
      </c>
      <c r="BJ64" s="173">
        <v>0</v>
      </c>
      <c r="BK64" s="173">
        <v>0</v>
      </c>
      <c r="BL64" s="173">
        <v>0</v>
      </c>
      <c r="BM64" s="173">
        <v>0</v>
      </c>
      <c r="BN64" s="173">
        <v>0</v>
      </c>
      <c r="BO64" s="173">
        <v>0</v>
      </c>
      <c r="BP64" s="126"/>
      <c r="BQ64" s="177">
        <f t="shared" si="1"/>
        <v>0</v>
      </c>
    </row>
    <row r="65" spans="1:69">
      <c r="A65" s="172" t="s">
        <v>98</v>
      </c>
      <c r="B65" s="172" t="s">
        <v>25</v>
      </c>
      <c r="C65" s="172" t="s">
        <v>13</v>
      </c>
      <c r="D65" s="173">
        <v>1</v>
      </c>
      <c r="E65" s="172">
        <v>2023</v>
      </c>
      <c r="F65" s="174">
        <v>0</v>
      </c>
      <c r="G65" s="173">
        <v>0</v>
      </c>
      <c r="H65" s="173">
        <v>0</v>
      </c>
      <c r="I65" s="173">
        <v>0</v>
      </c>
      <c r="J65" s="173">
        <v>0</v>
      </c>
      <c r="K65" s="173">
        <v>0</v>
      </c>
      <c r="L65" s="173">
        <v>0</v>
      </c>
      <c r="M65" s="173">
        <v>0</v>
      </c>
      <c r="N65" s="173">
        <v>0</v>
      </c>
      <c r="O65" s="173">
        <v>0</v>
      </c>
      <c r="P65" s="173">
        <v>0</v>
      </c>
      <c r="Q65" s="173">
        <v>0</v>
      </c>
      <c r="R65" s="173">
        <v>486.86247839619</v>
      </c>
      <c r="S65" s="173">
        <v>0</v>
      </c>
      <c r="T65" s="173">
        <v>0</v>
      </c>
      <c r="U65" s="173">
        <v>0</v>
      </c>
      <c r="V65" s="173">
        <v>0</v>
      </c>
      <c r="W65" s="173">
        <v>0</v>
      </c>
      <c r="X65" s="173">
        <v>0</v>
      </c>
      <c r="Y65" s="173">
        <v>0</v>
      </c>
      <c r="Z65" s="173">
        <v>0</v>
      </c>
      <c r="AA65" s="173">
        <v>0</v>
      </c>
      <c r="AB65" s="173">
        <v>0</v>
      </c>
      <c r="AC65" s="173">
        <v>0</v>
      </c>
      <c r="AD65" s="173">
        <v>0</v>
      </c>
      <c r="AE65" s="173">
        <v>0</v>
      </c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0</v>
      </c>
      <c r="AM65" s="173">
        <v>0</v>
      </c>
      <c r="AN65" s="173">
        <v>0</v>
      </c>
      <c r="AO65" s="173">
        <v>0</v>
      </c>
      <c r="AP65" s="173">
        <v>0</v>
      </c>
      <c r="AQ65" s="173">
        <v>0</v>
      </c>
      <c r="AR65" s="173">
        <v>0</v>
      </c>
      <c r="AS65" s="173">
        <v>0</v>
      </c>
      <c r="AT65" s="173">
        <v>0</v>
      </c>
      <c r="AU65" s="173">
        <v>0</v>
      </c>
      <c r="AV65" s="173">
        <v>0</v>
      </c>
      <c r="AW65" s="173">
        <v>0</v>
      </c>
      <c r="AX65" s="173">
        <v>0</v>
      </c>
      <c r="AY65" s="173">
        <v>0</v>
      </c>
      <c r="AZ65" s="173">
        <v>0</v>
      </c>
      <c r="BA65" s="173">
        <v>0</v>
      </c>
      <c r="BB65" s="173">
        <v>0</v>
      </c>
      <c r="BC65" s="173">
        <v>0</v>
      </c>
      <c r="BD65" s="173">
        <v>0</v>
      </c>
      <c r="BE65" s="173">
        <v>0</v>
      </c>
      <c r="BF65" s="173">
        <v>0</v>
      </c>
      <c r="BG65" s="173">
        <v>0</v>
      </c>
      <c r="BH65" s="173">
        <v>0</v>
      </c>
      <c r="BI65" s="173">
        <v>0</v>
      </c>
      <c r="BJ65" s="173">
        <v>0</v>
      </c>
      <c r="BK65" s="173">
        <v>0</v>
      </c>
      <c r="BL65" s="173">
        <v>0</v>
      </c>
      <c r="BM65" s="173">
        <v>0</v>
      </c>
      <c r="BN65" s="173">
        <v>0</v>
      </c>
      <c r="BO65" s="173">
        <v>0</v>
      </c>
      <c r="BP65" s="126"/>
      <c r="BQ65" s="177">
        <f t="shared" si="1"/>
        <v>486.86247839619</v>
      </c>
    </row>
    <row r="66" spans="1:69">
      <c r="A66" s="172" t="s">
        <v>98</v>
      </c>
      <c r="B66" s="172" t="s">
        <v>25</v>
      </c>
      <c r="C66" s="172" t="s">
        <v>13</v>
      </c>
      <c r="D66" s="173">
        <v>1</v>
      </c>
      <c r="E66" s="172">
        <v>2024</v>
      </c>
      <c r="F66" s="174">
        <v>0</v>
      </c>
      <c r="G66" s="173">
        <v>0</v>
      </c>
      <c r="H66" s="173">
        <v>0</v>
      </c>
      <c r="I66" s="173">
        <v>0</v>
      </c>
      <c r="J66" s="173">
        <v>0</v>
      </c>
      <c r="K66" s="173">
        <v>0</v>
      </c>
      <c r="L66" s="173">
        <v>0</v>
      </c>
      <c r="M66" s="173">
        <v>0</v>
      </c>
      <c r="N66" s="173">
        <v>0</v>
      </c>
      <c r="O66" s="173">
        <v>0</v>
      </c>
      <c r="P66" s="173">
        <v>0</v>
      </c>
      <c r="Q66" s="173">
        <v>0</v>
      </c>
      <c r="R66" s="173">
        <v>748.77952137857005</v>
      </c>
      <c r="S66" s="173">
        <v>0</v>
      </c>
      <c r="T66" s="173">
        <v>0</v>
      </c>
      <c r="U66" s="173">
        <v>0</v>
      </c>
      <c r="V66" s="173">
        <v>0</v>
      </c>
      <c r="W66" s="173">
        <v>0</v>
      </c>
      <c r="X66" s="173">
        <v>0</v>
      </c>
      <c r="Y66" s="173">
        <v>0</v>
      </c>
      <c r="Z66" s="173">
        <v>0</v>
      </c>
      <c r="AA66" s="173">
        <v>0</v>
      </c>
      <c r="AB66" s="173">
        <v>0</v>
      </c>
      <c r="AC66" s="173">
        <v>0</v>
      </c>
      <c r="AD66" s="173">
        <v>0</v>
      </c>
      <c r="AE66" s="173">
        <v>0</v>
      </c>
      <c r="AF66" s="173">
        <v>0</v>
      </c>
      <c r="AG66" s="173">
        <v>0</v>
      </c>
      <c r="AH66" s="173">
        <v>0</v>
      </c>
      <c r="AI66" s="173">
        <v>0</v>
      </c>
      <c r="AJ66" s="173">
        <v>0</v>
      </c>
      <c r="AK66" s="173">
        <v>0</v>
      </c>
      <c r="AL66" s="173">
        <v>0</v>
      </c>
      <c r="AM66" s="173">
        <v>0</v>
      </c>
      <c r="AN66" s="173">
        <v>0</v>
      </c>
      <c r="AO66" s="173">
        <v>0</v>
      </c>
      <c r="AP66" s="173">
        <v>0</v>
      </c>
      <c r="AQ66" s="173">
        <v>0</v>
      </c>
      <c r="AR66" s="173">
        <v>0</v>
      </c>
      <c r="AS66" s="173">
        <v>0</v>
      </c>
      <c r="AT66" s="173">
        <v>0</v>
      </c>
      <c r="AU66" s="173">
        <v>0</v>
      </c>
      <c r="AV66" s="173">
        <v>0</v>
      </c>
      <c r="AW66" s="173">
        <v>0</v>
      </c>
      <c r="AX66" s="173">
        <v>0</v>
      </c>
      <c r="AY66" s="173">
        <v>0</v>
      </c>
      <c r="AZ66" s="173">
        <v>0</v>
      </c>
      <c r="BA66" s="173">
        <v>0</v>
      </c>
      <c r="BB66" s="173">
        <v>0</v>
      </c>
      <c r="BC66" s="173">
        <v>0</v>
      </c>
      <c r="BD66" s="173">
        <v>0</v>
      </c>
      <c r="BE66" s="173">
        <v>0</v>
      </c>
      <c r="BF66" s="173">
        <v>0</v>
      </c>
      <c r="BG66" s="173">
        <v>0</v>
      </c>
      <c r="BH66" s="173">
        <v>0</v>
      </c>
      <c r="BI66" s="173">
        <v>0</v>
      </c>
      <c r="BJ66" s="173">
        <v>0</v>
      </c>
      <c r="BK66" s="173">
        <v>0</v>
      </c>
      <c r="BL66" s="173">
        <v>0</v>
      </c>
      <c r="BM66" s="173">
        <v>0</v>
      </c>
      <c r="BN66" s="173">
        <v>0</v>
      </c>
      <c r="BO66" s="173">
        <v>0</v>
      </c>
      <c r="BP66" s="126"/>
      <c r="BQ66" s="177">
        <f t="shared" ref="BQ66:BQ97" si="2">SUM(G66:BO66)</f>
        <v>748.77952137857005</v>
      </c>
    </row>
    <row r="67" spans="1:69">
      <c r="A67" s="172" t="s">
        <v>98</v>
      </c>
      <c r="B67" s="172" t="s">
        <v>25</v>
      </c>
      <c r="C67" s="172" t="s">
        <v>13</v>
      </c>
      <c r="D67" s="173">
        <v>1</v>
      </c>
      <c r="E67" s="172">
        <v>2025</v>
      </c>
      <c r="F67" s="174">
        <v>0</v>
      </c>
      <c r="G67" s="173">
        <v>0</v>
      </c>
      <c r="H67" s="173">
        <v>0</v>
      </c>
      <c r="I67" s="173">
        <v>0</v>
      </c>
      <c r="J67" s="173">
        <v>0</v>
      </c>
      <c r="K67" s="173">
        <v>0</v>
      </c>
      <c r="L67" s="173">
        <v>0</v>
      </c>
      <c r="M67" s="173">
        <v>0</v>
      </c>
      <c r="N67" s="173">
        <v>0</v>
      </c>
      <c r="O67" s="173">
        <v>0</v>
      </c>
      <c r="P67" s="173">
        <v>0</v>
      </c>
      <c r="Q67" s="173">
        <v>0</v>
      </c>
      <c r="R67" s="173">
        <v>767.76392488033002</v>
      </c>
      <c r="S67" s="173">
        <v>0</v>
      </c>
      <c r="T67" s="173">
        <v>0</v>
      </c>
      <c r="U67" s="173">
        <v>0</v>
      </c>
      <c r="V67" s="173">
        <v>0</v>
      </c>
      <c r="W67" s="173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0</v>
      </c>
      <c r="AC67" s="173">
        <v>0</v>
      </c>
      <c r="AD67" s="173">
        <v>0</v>
      </c>
      <c r="AE67" s="173">
        <v>0</v>
      </c>
      <c r="AF67" s="173">
        <v>0</v>
      </c>
      <c r="AG67" s="173">
        <v>0</v>
      </c>
      <c r="AH67" s="173">
        <v>0</v>
      </c>
      <c r="AI67" s="173">
        <v>0</v>
      </c>
      <c r="AJ67" s="173">
        <v>0</v>
      </c>
      <c r="AK67" s="173">
        <v>0</v>
      </c>
      <c r="AL67" s="173">
        <v>0</v>
      </c>
      <c r="AM67" s="173">
        <v>0</v>
      </c>
      <c r="AN67" s="173">
        <v>0</v>
      </c>
      <c r="AO67" s="173">
        <v>0</v>
      </c>
      <c r="AP67" s="173">
        <v>0</v>
      </c>
      <c r="AQ67" s="173">
        <v>0</v>
      </c>
      <c r="AR67" s="173">
        <v>0</v>
      </c>
      <c r="AS67" s="173">
        <v>0</v>
      </c>
      <c r="AT67" s="173">
        <v>0</v>
      </c>
      <c r="AU67" s="173">
        <v>0</v>
      </c>
      <c r="AV67" s="173">
        <v>0</v>
      </c>
      <c r="AW67" s="173">
        <v>0</v>
      </c>
      <c r="AX67" s="173">
        <v>0</v>
      </c>
      <c r="AY67" s="173">
        <v>0</v>
      </c>
      <c r="AZ67" s="173">
        <v>0</v>
      </c>
      <c r="BA67" s="173">
        <v>0</v>
      </c>
      <c r="BB67" s="173">
        <v>0</v>
      </c>
      <c r="BC67" s="173">
        <v>0</v>
      </c>
      <c r="BD67" s="173">
        <v>0</v>
      </c>
      <c r="BE67" s="173">
        <v>0</v>
      </c>
      <c r="BF67" s="173">
        <v>0</v>
      </c>
      <c r="BG67" s="173">
        <v>0</v>
      </c>
      <c r="BH67" s="173">
        <v>0</v>
      </c>
      <c r="BI67" s="173">
        <v>0</v>
      </c>
      <c r="BJ67" s="173">
        <v>0</v>
      </c>
      <c r="BK67" s="173">
        <v>0</v>
      </c>
      <c r="BL67" s="173">
        <v>0</v>
      </c>
      <c r="BM67" s="173">
        <v>0</v>
      </c>
      <c r="BN67" s="173">
        <v>0</v>
      </c>
      <c r="BO67" s="173">
        <v>0</v>
      </c>
      <c r="BP67" s="126"/>
      <c r="BQ67" s="177">
        <f t="shared" si="2"/>
        <v>767.76392488033002</v>
      </c>
    </row>
    <row r="68" spans="1:69">
      <c r="A68" s="172" t="s">
        <v>98</v>
      </c>
      <c r="B68" s="172" t="s">
        <v>25</v>
      </c>
      <c r="C68" s="172" t="s">
        <v>13</v>
      </c>
      <c r="D68" s="173">
        <v>1</v>
      </c>
      <c r="E68" s="172">
        <v>2026</v>
      </c>
      <c r="F68" s="174">
        <v>0</v>
      </c>
      <c r="G68" s="173">
        <v>0</v>
      </c>
      <c r="H68" s="173">
        <v>0</v>
      </c>
      <c r="I68" s="173">
        <v>0</v>
      </c>
      <c r="J68" s="173">
        <v>0</v>
      </c>
      <c r="K68" s="173">
        <v>0</v>
      </c>
      <c r="L68" s="173">
        <v>0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788.15371282766</v>
      </c>
      <c r="S68" s="173">
        <v>0</v>
      </c>
      <c r="T68" s="173">
        <v>0</v>
      </c>
      <c r="U68" s="173">
        <v>0</v>
      </c>
      <c r="V68" s="173">
        <v>0</v>
      </c>
      <c r="W68" s="173">
        <v>0</v>
      </c>
      <c r="X68" s="173">
        <v>0</v>
      </c>
      <c r="Y68" s="173">
        <v>0</v>
      </c>
      <c r="Z68" s="173">
        <v>0</v>
      </c>
      <c r="AA68" s="173">
        <v>0</v>
      </c>
      <c r="AB68" s="173">
        <v>0</v>
      </c>
      <c r="AC68" s="173">
        <v>0</v>
      </c>
      <c r="AD68" s="173">
        <v>0</v>
      </c>
      <c r="AE68" s="173">
        <v>0</v>
      </c>
      <c r="AF68" s="173">
        <v>0</v>
      </c>
      <c r="AG68" s="173">
        <v>0</v>
      </c>
      <c r="AH68" s="173">
        <v>0</v>
      </c>
      <c r="AI68" s="173">
        <v>0</v>
      </c>
      <c r="AJ68" s="173">
        <v>0</v>
      </c>
      <c r="AK68" s="173">
        <v>0</v>
      </c>
      <c r="AL68" s="173">
        <v>0</v>
      </c>
      <c r="AM68" s="173">
        <v>0</v>
      </c>
      <c r="AN68" s="173">
        <v>0</v>
      </c>
      <c r="AO68" s="173">
        <v>0</v>
      </c>
      <c r="AP68" s="173">
        <v>0</v>
      </c>
      <c r="AQ68" s="173">
        <v>0</v>
      </c>
      <c r="AR68" s="173">
        <v>0</v>
      </c>
      <c r="AS68" s="173">
        <v>0</v>
      </c>
      <c r="AT68" s="173">
        <v>0</v>
      </c>
      <c r="AU68" s="173">
        <v>0</v>
      </c>
      <c r="AV68" s="173">
        <v>0</v>
      </c>
      <c r="AW68" s="173">
        <v>0</v>
      </c>
      <c r="AX68" s="173">
        <v>0</v>
      </c>
      <c r="AY68" s="173">
        <v>0</v>
      </c>
      <c r="AZ68" s="173">
        <v>0</v>
      </c>
      <c r="BA68" s="173">
        <v>0</v>
      </c>
      <c r="BB68" s="173">
        <v>0</v>
      </c>
      <c r="BC68" s="173">
        <v>0</v>
      </c>
      <c r="BD68" s="173">
        <v>0</v>
      </c>
      <c r="BE68" s="173">
        <v>0</v>
      </c>
      <c r="BF68" s="173">
        <v>0</v>
      </c>
      <c r="BG68" s="173">
        <v>0</v>
      </c>
      <c r="BH68" s="173">
        <v>0</v>
      </c>
      <c r="BI68" s="173">
        <v>0</v>
      </c>
      <c r="BJ68" s="173">
        <v>0</v>
      </c>
      <c r="BK68" s="173">
        <v>0</v>
      </c>
      <c r="BL68" s="173">
        <v>0</v>
      </c>
      <c r="BM68" s="173">
        <v>0</v>
      </c>
      <c r="BN68" s="173">
        <v>0</v>
      </c>
      <c r="BO68" s="173">
        <v>0</v>
      </c>
      <c r="BP68" s="126"/>
      <c r="BQ68" s="177">
        <f t="shared" si="2"/>
        <v>788.15371282766</v>
      </c>
    </row>
    <row r="69" spans="1:69">
      <c r="A69" s="172" t="s">
        <v>98</v>
      </c>
      <c r="B69" s="172" t="s">
        <v>25</v>
      </c>
      <c r="C69" s="172" t="s">
        <v>13</v>
      </c>
      <c r="D69" s="173">
        <v>1</v>
      </c>
      <c r="E69" s="172">
        <v>2027</v>
      </c>
      <c r="F69" s="174">
        <v>0</v>
      </c>
      <c r="G69" s="173">
        <v>0</v>
      </c>
      <c r="H69" s="173">
        <v>0</v>
      </c>
      <c r="I69" s="173">
        <v>0</v>
      </c>
      <c r="J69" s="173">
        <v>0</v>
      </c>
      <c r="K69" s="173">
        <v>0</v>
      </c>
      <c r="L69" s="173">
        <v>0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1074.58358198822</v>
      </c>
      <c r="S69" s="173">
        <v>0</v>
      </c>
      <c r="T69" s="173">
        <v>0</v>
      </c>
      <c r="U69" s="173">
        <v>0</v>
      </c>
      <c r="V69" s="173">
        <v>0</v>
      </c>
      <c r="W69" s="173">
        <v>0</v>
      </c>
      <c r="X69" s="173">
        <v>0</v>
      </c>
      <c r="Y69" s="173">
        <v>0</v>
      </c>
      <c r="Z69" s="173">
        <v>0</v>
      </c>
      <c r="AA69" s="173">
        <v>0</v>
      </c>
      <c r="AB69" s="173">
        <v>0</v>
      </c>
      <c r="AC69" s="173">
        <v>0</v>
      </c>
      <c r="AD69" s="173">
        <v>0</v>
      </c>
      <c r="AE69" s="173">
        <v>0</v>
      </c>
      <c r="AF69" s="173">
        <v>0</v>
      </c>
      <c r="AG69" s="173">
        <v>0</v>
      </c>
      <c r="AH69" s="173">
        <v>0</v>
      </c>
      <c r="AI69" s="173">
        <v>0</v>
      </c>
      <c r="AJ69" s="173">
        <v>0</v>
      </c>
      <c r="AK69" s="173">
        <v>0</v>
      </c>
      <c r="AL69" s="173">
        <v>0</v>
      </c>
      <c r="AM69" s="173">
        <v>0</v>
      </c>
      <c r="AN69" s="173">
        <v>0</v>
      </c>
      <c r="AO69" s="173">
        <v>0</v>
      </c>
      <c r="AP69" s="173">
        <v>0</v>
      </c>
      <c r="AQ69" s="173">
        <v>0</v>
      </c>
      <c r="AR69" s="173">
        <v>0</v>
      </c>
      <c r="AS69" s="173">
        <v>0</v>
      </c>
      <c r="AT69" s="173">
        <v>0</v>
      </c>
      <c r="AU69" s="173">
        <v>0</v>
      </c>
      <c r="AV69" s="173">
        <v>0</v>
      </c>
      <c r="AW69" s="173">
        <v>0</v>
      </c>
      <c r="AX69" s="173">
        <v>0</v>
      </c>
      <c r="AY69" s="173">
        <v>0</v>
      </c>
      <c r="AZ69" s="173">
        <v>0</v>
      </c>
      <c r="BA69" s="173">
        <v>0</v>
      </c>
      <c r="BB69" s="173">
        <v>0</v>
      </c>
      <c r="BC69" s="173">
        <v>0</v>
      </c>
      <c r="BD69" s="173">
        <v>0</v>
      </c>
      <c r="BE69" s="173">
        <v>0</v>
      </c>
      <c r="BF69" s="173">
        <v>0</v>
      </c>
      <c r="BG69" s="173">
        <v>0</v>
      </c>
      <c r="BH69" s="173">
        <v>0</v>
      </c>
      <c r="BI69" s="173">
        <v>0</v>
      </c>
      <c r="BJ69" s="173">
        <v>0</v>
      </c>
      <c r="BK69" s="173">
        <v>0</v>
      </c>
      <c r="BL69" s="173">
        <v>0</v>
      </c>
      <c r="BM69" s="173">
        <v>0</v>
      </c>
      <c r="BN69" s="173">
        <v>0</v>
      </c>
      <c r="BO69" s="173">
        <v>0</v>
      </c>
      <c r="BP69" s="126"/>
      <c r="BQ69" s="177">
        <f t="shared" si="2"/>
        <v>1074.58358198822</v>
      </c>
    </row>
    <row r="70" spans="1:69">
      <c r="A70" s="172" t="s">
        <v>98</v>
      </c>
      <c r="B70" s="172" t="s">
        <v>25</v>
      </c>
      <c r="C70" s="172" t="s">
        <v>13</v>
      </c>
      <c r="D70" s="173">
        <v>1</v>
      </c>
      <c r="E70" s="172">
        <v>2028</v>
      </c>
      <c r="F70" s="174">
        <v>0</v>
      </c>
      <c r="G70" s="173">
        <v>0</v>
      </c>
      <c r="H70" s="173">
        <v>0</v>
      </c>
      <c r="I70" s="173">
        <v>0</v>
      </c>
      <c r="J70" s="173">
        <v>0</v>
      </c>
      <c r="K70" s="173">
        <v>0</v>
      </c>
      <c r="L70" s="173">
        <v>0</v>
      </c>
      <c r="M70" s="173">
        <v>0</v>
      </c>
      <c r="N70" s="173">
        <v>0</v>
      </c>
      <c r="O70" s="173">
        <v>0</v>
      </c>
      <c r="P70" s="173">
        <v>0</v>
      </c>
      <c r="Q70" s="173">
        <v>0</v>
      </c>
      <c r="R70" s="173">
        <v>1100.64823833988</v>
      </c>
      <c r="S70" s="173">
        <v>0</v>
      </c>
      <c r="T70" s="173">
        <v>0</v>
      </c>
      <c r="U70" s="173">
        <v>0</v>
      </c>
      <c r="V70" s="173">
        <v>0</v>
      </c>
      <c r="W70" s="173">
        <v>0</v>
      </c>
      <c r="X70" s="173">
        <v>0</v>
      </c>
      <c r="Y70" s="173">
        <v>0</v>
      </c>
      <c r="Z70" s="173">
        <v>0</v>
      </c>
      <c r="AA70" s="173">
        <v>0</v>
      </c>
      <c r="AB70" s="173">
        <v>0</v>
      </c>
      <c r="AC70" s="173">
        <v>0</v>
      </c>
      <c r="AD70" s="173">
        <v>0</v>
      </c>
      <c r="AE70" s="173">
        <v>0</v>
      </c>
      <c r="AF70" s="173">
        <v>0</v>
      </c>
      <c r="AG70" s="173">
        <v>0</v>
      </c>
      <c r="AH70" s="173">
        <v>0</v>
      </c>
      <c r="AI70" s="173">
        <v>0</v>
      </c>
      <c r="AJ70" s="173">
        <v>0</v>
      </c>
      <c r="AK70" s="173">
        <v>0</v>
      </c>
      <c r="AL70" s="173">
        <v>0</v>
      </c>
      <c r="AM70" s="173">
        <v>0</v>
      </c>
      <c r="AN70" s="173">
        <v>0</v>
      </c>
      <c r="AO70" s="173">
        <v>0</v>
      </c>
      <c r="AP70" s="173">
        <v>0</v>
      </c>
      <c r="AQ70" s="173">
        <v>0</v>
      </c>
      <c r="AR70" s="173">
        <v>0</v>
      </c>
      <c r="AS70" s="173">
        <v>0</v>
      </c>
      <c r="AT70" s="173">
        <v>0</v>
      </c>
      <c r="AU70" s="173">
        <v>0</v>
      </c>
      <c r="AV70" s="173">
        <v>0</v>
      </c>
      <c r="AW70" s="173">
        <v>0</v>
      </c>
      <c r="AX70" s="173">
        <v>0</v>
      </c>
      <c r="AY70" s="173">
        <v>0</v>
      </c>
      <c r="AZ70" s="173">
        <v>0</v>
      </c>
      <c r="BA70" s="173">
        <v>0</v>
      </c>
      <c r="BB70" s="173">
        <v>0</v>
      </c>
      <c r="BC70" s="173">
        <v>0</v>
      </c>
      <c r="BD70" s="173">
        <v>0</v>
      </c>
      <c r="BE70" s="173">
        <v>0</v>
      </c>
      <c r="BF70" s="173">
        <v>0</v>
      </c>
      <c r="BG70" s="173">
        <v>0</v>
      </c>
      <c r="BH70" s="173">
        <v>0</v>
      </c>
      <c r="BI70" s="173">
        <v>0</v>
      </c>
      <c r="BJ70" s="173">
        <v>0</v>
      </c>
      <c r="BK70" s="173">
        <v>0</v>
      </c>
      <c r="BL70" s="173">
        <v>0</v>
      </c>
      <c r="BM70" s="173">
        <v>0</v>
      </c>
      <c r="BN70" s="173">
        <v>0</v>
      </c>
      <c r="BO70" s="173">
        <v>0</v>
      </c>
      <c r="BP70" s="126"/>
      <c r="BQ70" s="177">
        <f t="shared" si="2"/>
        <v>1100.64823833988</v>
      </c>
    </row>
    <row r="71" spans="1:69">
      <c r="A71" s="172" t="s">
        <v>98</v>
      </c>
      <c r="B71" s="172" t="s">
        <v>25</v>
      </c>
      <c r="C71" s="172" t="s">
        <v>13</v>
      </c>
      <c r="D71" s="173">
        <v>1</v>
      </c>
      <c r="E71" s="172">
        <v>2029</v>
      </c>
      <c r="F71" s="174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1405.1096965792401</v>
      </c>
      <c r="S71" s="173">
        <v>0</v>
      </c>
      <c r="T71" s="173">
        <v>0</v>
      </c>
      <c r="U71" s="173">
        <v>0</v>
      </c>
      <c r="V71" s="173">
        <v>0</v>
      </c>
      <c r="W71" s="173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0</v>
      </c>
      <c r="AC71" s="173">
        <v>0</v>
      </c>
      <c r="AD71" s="173">
        <v>0</v>
      </c>
      <c r="AE71" s="173">
        <v>0</v>
      </c>
      <c r="AF71" s="173">
        <v>0</v>
      </c>
      <c r="AG71" s="173">
        <v>0</v>
      </c>
      <c r="AH71" s="173">
        <v>0</v>
      </c>
      <c r="AI71" s="173">
        <v>0</v>
      </c>
      <c r="AJ71" s="173">
        <v>0</v>
      </c>
      <c r="AK71" s="173">
        <v>0</v>
      </c>
      <c r="AL71" s="173">
        <v>0</v>
      </c>
      <c r="AM71" s="173">
        <v>0</v>
      </c>
      <c r="AN71" s="173">
        <v>0</v>
      </c>
      <c r="AO71" s="173">
        <v>0</v>
      </c>
      <c r="AP71" s="173">
        <v>0</v>
      </c>
      <c r="AQ71" s="173">
        <v>0</v>
      </c>
      <c r="AR71" s="173">
        <v>0</v>
      </c>
      <c r="AS71" s="173">
        <v>0</v>
      </c>
      <c r="AT71" s="173">
        <v>0</v>
      </c>
      <c r="AU71" s="173">
        <v>0</v>
      </c>
      <c r="AV71" s="173">
        <v>0</v>
      </c>
      <c r="AW71" s="173">
        <v>0</v>
      </c>
      <c r="AX71" s="173">
        <v>0</v>
      </c>
      <c r="AY71" s="173">
        <v>0</v>
      </c>
      <c r="AZ71" s="173">
        <v>0</v>
      </c>
      <c r="BA71" s="173">
        <v>0</v>
      </c>
      <c r="BB71" s="173">
        <v>0</v>
      </c>
      <c r="BC71" s="173">
        <v>0</v>
      </c>
      <c r="BD71" s="173">
        <v>0</v>
      </c>
      <c r="BE71" s="173">
        <v>0</v>
      </c>
      <c r="BF71" s="173">
        <v>0</v>
      </c>
      <c r="BG71" s="173">
        <v>0</v>
      </c>
      <c r="BH71" s="173">
        <v>0</v>
      </c>
      <c r="BI71" s="173">
        <v>0</v>
      </c>
      <c r="BJ71" s="173">
        <v>0</v>
      </c>
      <c r="BK71" s="173">
        <v>0</v>
      </c>
      <c r="BL71" s="173">
        <v>0</v>
      </c>
      <c r="BM71" s="173">
        <v>0</v>
      </c>
      <c r="BN71" s="173">
        <v>0</v>
      </c>
      <c r="BO71" s="173">
        <v>0</v>
      </c>
      <c r="BP71" s="126"/>
      <c r="BQ71" s="177">
        <f t="shared" si="2"/>
        <v>1405.1096965792401</v>
      </c>
    </row>
    <row r="72" spans="1:69">
      <c r="A72" s="172" t="s">
        <v>98</v>
      </c>
      <c r="B72" s="172" t="s">
        <v>25</v>
      </c>
      <c r="C72" s="172" t="s">
        <v>13</v>
      </c>
      <c r="D72" s="173">
        <v>1</v>
      </c>
      <c r="E72" s="172">
        <v>2030</v>
      </c>
      <c r="F72" s="174">
        <v>0</v>
      </c>
      <c r="G72" s="173">
        <v>0</v>
      </c>
      <c r="H72" s="173">
        <v>0</v>
      </c>
      <c r="I72" s="173">
        <v>0</v>
      </c>
      <c r="J72" s="173">
        <v>0</v>
      </c>
      <c r="K72" s="173">
        <v>0</v>
      </c>
      <c r="L72" s="173">
        <v>0</v>
      </c>
      <c r="M72" s="173">
        <v>0</v>
      </c>
      <c r="N72" s="173">
        <v>0</v>
      </c>
      <c r="O72" s="173">
        <v>0</v>
      </c>
      <c r="P72" s="173">
        <v>0</v>
      </c>
      <c r="Q72" s="173">
        <v>0</v>
      </c>
      <c r="R72" s="173">
        <v>1724.2881945529</v>
      </c>
      <c r="S72" s="173">
        <v>0</v>
      </c>
      <c r="T72" s="173">
        <v>0</v>
      </c>
      <c r="U72" s="173">
        <v>0</v>
      </c>
      <c r="V72" s="173">
        <v>0</v>
      </c>
      <c r="W72" s="173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0</v>
      </c>
      <c r="AC72" s="173">
        <v>0</v>
      </c>
      <c r="AD72" s="173">
        <v>0</v>
      </c>
      <c r="AE72" s="173">
        <v>0</v>
      </c>
      <c r="AF72" s="173">
        <v>0</v>
      </c>
      <c r="AG72" s="173">
        <v>0</v>
      </c>
      <c r="AH72" s="173">
        <v>0</v>
      </c>
      <c r="AI72" s="173">
        <v>0</v>
      </c>
      <c r="AJ72" s="173">
        <v>0</v>
      </c>
      <c r="AK72" s="173">
        <v>0</v>
      </c>
      <c r="AL72" s="173">
        <v>0</v>
      </c>
      <c r="AM72" s="173">
        <v>0</v>
      </c>
      <c r="AN72" s="173">
        <v>0</v>
      </c>
      <c r="AO72" s="173">
        <v>0</v>
      </c>
      <c r="AP72" s="173">
        <v>0</v>
      </c>
      <c r="AQ72" s="173">
        <v>0</v>
      </c>
      <c r="AR72" s="173">
        <v>0</v>
      </c>
      <c r="AS72" s="173">
        <v>0</v>
      </c>
      <c r="AT72" s="173">
        <v>0</v>
      </c>
      <c r="AU72" s="173">
        <v>0</v>
      </c>
      <c r="AV72" s="173">
        <v>0</v>
      </c>
      <c r="AW72" s="173">
        <v>0</v>
      </c>
      <c r="AX72" s="173">
        <v>0</v>
      </c>
      <c r="AY72" s="173">
        <v>0</v>
      </c>
      <c r="AZ72" s="173">
        <v>0</v>
      </c>
      <c r="BA72" s="173">
        <v>0</v>
      </c>
      <c r="BB72" s="173">
        <v>0</v>
      </c>
      <c r="BC72" s="173">
        <v>0</v>
      </c>
      <c r="BD72" s="173">
        <v>0</v>
      </c>
      <c r="BE72" s="173">
        <v>0</v>
      </c>
      <c r="BF72" s="173">
        <v>0</v>
      </c>
      <c r="BG72" s="173">
        <v>0</v>
      </c>
      <c r="BH72" s="173">
        <v>0</v>
      </c>
      <c r="BI72" s="173">
        <v>0</v>
      </c>
      <c r="BJ72" s="173">
        <v>0</v>
      </c>
      <c r="BK72" s="173">
        <v>0</v>
      </c>
      <c r="BL72" s="173">
        <v>0</v>
      </c>
      <c r="BM72" s="173">
        <v>0</v>
      </c>
      <c r="BN72" s="173">
        <v>0</v>
      </c>
      <c r="BO72" s="173">
        <v>0</v>
      </c>
      <c r="BP72" s="126"/>
      <c r="BQ72" s="177">
        <f t="shared" si="2"/>
        <v>1724.2881945529</v>
      </c>
    </row>
    <row r="73" spans="1:69">
      <c r="A73" s="172" t="s">
        <v>98</v>
      </c>
      <c r="B73" s="172" t="s">
        <v>25</v>
      </c>
      <c r="C73" s="172" t="s">
        <v>13</v>
      </c>
      <c r="D73" s="173">
        <v>1</v>
      </c>
      <c r="E73" s="172">
        <v>2031</v>
      </c>
      <c r="F73" s="174">
        <v>0</v>
      </c>
      <c r="G73" s="173">
        <v>0</v>
      </c>
      <c r="H73" s="173">
        <v>0</v>
      </c>
      <c r="I73" s="173">
        <v>0</v>
      </c>
      <c r="J73" s="173">
        <v>0</v>
      </c>
      <c r="K73" s="173">
        <v>205.80791415721001</v>
      </c>
      <c r="L73" s="173"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2053.0475993738301</v>
      </c>
      <c r="S73" s="173">
        <v>0</v>
      </c>
      <c r="T73" s="173">
        <v>0</v>
      </c>
      <c r="U73" s="173">
        <v>0</v>
      </c>
      <c r="V73" s="173">
        <v>0</v>
      </c>
      <c r="W73" s="173">
        <v>0</v>
      </c>
      <c r="X73" s="173">
        <v>0</v>
      </c>
      <c r="Y73" s="173">
        <v>0</v>
      </c>
      <c r="Z73" s="173">
        <v>0</v>
      </c>
      <c r="AA73" s="173">
        <v>0</v>
      </c>
      <c r="AB73" s="173">
        <v>0</v>
      </c>
      <c r="AC73" s="173">
        <v>0</v>
      </c>
      <c r="AD73" s="173">
        <v>0</v>
      </c>
      <c r="AE73" s="173">
        <v>0</v>
      </c>
      <c r="AF73" s="173">
        <v>0</v>
      </c>
      <c r="AG73" s="173">
        <v>0</v>
      </c>
      <c r="AH73" s="173">
        <v>0</v>
      </c>
      <c r="AI73" s="173">
        <v>0</v>
      </c>
      <c r="AJ73" s="173">
        <v>0</v>
      </c>
      <c r="AK73" s="173">
        <v>0</v>
      </c>
      <c r="AL73" s="173">
        <v>0</v>
      </c>
      <c r="AM73" s="173">
        <v>0</v>
      </c>
      <c r="AN73" s="173">
        <v>0</v>
      </c>
      <c r="AO73" s="173">
        <v>0</v>
      </c>
      <c r="AP73" s="173">
        <v>0</v>
      </c>
      <c r="AQ73" s="173">
        <v>0</v>
      </c>
      <c r="AR73" s="173">
        <v>0</v>
      </c>
      <c r="AS73" s="173">
        <v>0</v>
      </c>
      <c r="AT73" s="173">
        <v>0</v>
      </c>
      <c r="AU73" s="173">
        <v>0</v>
      </c>
      <c r="AV73" s="173">
        <v>0</v>
      </c>
      <c r="AW73" s="173">
        <v>0</v>
      </c>
      <c r="AX73" s="173">
        <v>0</v>
      </c>
      <c r="AY73" s="173">
        <v>0</v>
      </c>
      <c r="AZ73" s="173">
        <v>0</v>
      </c>
      <c r="BA73" s="173">
        <v>0</v>
      </c>
      <c r="BB73" s="173">
        <v>0</v>
      </c>
      <c r="BC73" s="173">
        <v>0</v>
      </c>
      <c r="BD73" s="173">
        <v>0</v>
      </c>
      <c r="BE73" s="173">
        <v>0</v>
      </c>
      <c r="BF73" s="173">
        <v>0</v>
      </c>
      <c r="BG73" s="173">
        <v>0</v>
      </c>
      <c r="BH73" s="173">
        <v>0</v>
      </c>
      <c r="BI73" s="173">
        <v>0</v>
      </c>
      <c r="BJ73" s="173">
        <v>0</v>
      </c>
      <c r="BK73" s="173">
        <v>0</v>
      </c>
      <c r="BL73" s="173">
        <v>0</v>
      </c>
      <c r="BM73" s="173">
        <v>0</v>
      </c>
      <c r="BN73" s="173">
        <v>0</v>
      </c>
      <c r="BO73" s="173">
        <v>0</v>
      </c>
      <c r="BP73" s="126"/>
      <c r="BQ73" s="177">
        <f t="shared" si="2"/>
        <v>2258.8555135310398</v>
      </c>
    </row>
    <row r="74" spans="1:69">
      <c r="A74" s="172" t="s">
        <v>98</v>
      </c>
      <c r="B74" s="172" t="s">
        <v>25</v>
      </c>
      <c r="C74" s="172" t="s">
        <v>13</v>
      </c>
      <c r="D74" s="173">
        <v>1</v>
      </c>
      <c r="E74" s="172">
        <v>2032</v>
      </c>
      <c r="F74" s="174">
        <v>0</v>
      </c>
      <c r="G74" s="173">
        <v>0</v>
      </c>
      <c r="H74" s="173">
        <v>0</v>
      </c>
      <c r="I74" s="173">
        <v>0</v>
      </c>
      <c r="J74" s="173">
        <v>0</v>
      </c>
      <c r="K74" s="173">
        <v>208.90605800995999</v>
      </c>
      <c r="L74" s="173">
        <v>0</v>
      </c>
      <c r="M74" s="173">
        <v>0</v>
      </c>
      <c r="N74" s="173">
        <v>0</v>
      </c>
      <c r="O74" s="173">
        <v>0</v>
      </c>
      <c r="P74" s="173">
        <v>0</v>
      </c>
      <c r="Q74" s="173">
        <v>0</v>
      </c>
      <c r="R74" s="173">
        <v>2101.3498837114298</v>
      </c>
      <c r="S74" s="173">
        <v>0</v>
      </c>
      <c r="T74" s="173">
        <v>0</v>
      </c>
      <c r="U74" s="173">
        <v>0</v>
      </c>
      <c r="V74" s="173">
        <v>0</v>
      </c>
      <c r="W74" s="173">
        <v>0</v>
      </c>
      <c r="X74" s="173">
        <v>0</v>
      </c>
      <c r="Y74" s="173">
        <v>0</v>
      </c>
      <c r="Z74" s="173">
        <v>0</v>
      </c>
      <c r="AA74" s="173">
        <v>0</v>
      </c>
      <c r="AB74" s="173">
        <v>0</v>
      </c>
      <c r="AC74" s="173">
        <v>0</v>
      </c>
      <c r="AD74" s="173">
        <v>0</v>
      </c>
      <c r="AE74" s="173">
        <v>0</v>
      </c>
      <c r="AF74" s="173">
        <v>0</v>
      </c>
      <c r="AG74" s="173">
        <v>0</v>
      </c>
      <c r="AH74" s="173">
        <v>0</v>
      </c>
      <c r="AI74" s="173">
        <v>0</v>
      </c>
      <c r="AJ74" s="173">
        <v>0</v>
      </c>
      <c r="AK74" s="173">
        <v>0</v>
      </c>
      <c r="AL74" s="173">
        <v>0</v>
      </c>
      <c r="AM74" s="173">
        <v>0</v>
      </c>
      <c r="AN74" s="173">
        <v>0</v>
      </c>
      <c r="AO74" s="173">
        <v>0</v>
      </c>
      <c r="AP74" s="173">
        <v>0</v>
      </c>
      <c r="AQ74" s="173">
        <v>0</v>
      </c>
      <c r="AR74" s="173">
        <v>0</v>
      </c>
      <c r="AS74" s="173">
        <v>0</v>
      </c>
      <c r="AT74" s="173">
        <v>0</v>
      </c>
      <c r="AU74" s="173">
        <v>0</v>
      </c>
      <c r="AV74" s="173">
        <v>0</v>
      </c>
      <c r="AW74" s="173">
        <v>0</v>
      </c>
      <c r="AX74" s="173">
        <v>0</v>
      </c>
      <c r="AY74" s="173">
        <v>0</v>
      </c>
      <c r="AZ74" s="173">
        <v>0</v>
      </c>
      <c r="BA74" s="173">
        <v>0</v>
      </c>
      <c r="BB74" s="173">
        <v>0</v>
      </c>
      <c r="BC74" s="173">
        <v>0</v>
      </c>
      <c r="BD74" s="173">
        <v>0</v>
      </c>
      <c r="BE74" s="173">
        <v>0</v>
      </c>
      <c r="BF74" s="173">
        <v>0</v>
      </c>
      <c r="BG74" s="173">
        <v>0</v>
      </c>
      <c r="BH74" s="173">
        <v>0</v>
      </c>
      <c r="BI74" s="173">
        <v>0</v>
      </c>
      <c r="BJ74" s="173">
        <v>0</v>
      </c>
      <c r="BK74" s="173">
        <v>0</v>
      </c>
      <c r="BL74" s="173">
        <v>0</v>
      </c>
      <c r="BM74" s="173">
        <v>0</v>
      </c>
      <c r="BN74" s="173">
        <v>0</v>
      </c>
      <c r="BO74" s="173">
        <v>0</v>
      </c>
      <c r="BP74" s="126"/>
      <c r="BQ74" s="177">
        <f t="shared" si="2"/>
        <v>2310.2559417213897</v>
      </c>
    </row>
    <row r="75" spans="1:69">
      <c r="A75" s="172" t="s">
        <v>98</v>
      </c>
      <c r="B75" s="172" t="s">
        <v>25</v>
      </c>
      <c r="C75" s="172" t="s">
        <v>13</v>
      </c>
      <c r="D75" s="173">
        <v>1</v>
      </c>
      <c r="E75" s="172">
        <v>2033</v>
      </c>
      <c r="F75" s="174">
        <v>0</v>
      </c>
      <c r="G75" s="173">
        <v>0</v>
      </c>
      <c r="H75" s="173">
        <v>0</v>
      </c>
      <c r="I75" s="173">
        <v>0</v>
      </c>
      <c r="J75" s="173">
        <v>0</v>
      </c>
      <c r="K75" s="173">
        <v>211.67883133642999</v>
      </c>
      <c r="L75" s="173">
        <v>0</v>
      </c>
      <c r="M75" s="173">
        <v>0</v>
      </c>
      <c r="N75" s="173">
        <v>0</v>
      </c>
      <c r="O75" s="173">
        <v>0</v>
      </c>
      <c r="P75" s="173">
        <v>0</v>
      </c>
      <c r="Q75" s="173">
        <v>0</v>
      </c>
      <c r="R75" s="173">
        <v>2454.6931416622901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0</v>
      </c>
      <c r="Y75" s="173">
        <v>0</v>
      </c>
      <c r="Z75" s="173">
        <v>0</v>
      </c>
      <c r="AA75" s="173">
        <v>0</v>
      </c>
      <c r="AB75" s="173">
        <v>0</v>
      </c>
      <c r="AC75" s="173">
        <v>0</v>
      </c>
      <c r="AD75" s="173">
        <v>0</v>
      </c>
      <c r="AE75" s="173">
        <v>0</v>
      </c>
      <c r="AF75" s="173">
        <v>0</v>
      </c>
      <c r="AG75" s="173">
        <v>0</v>
      </c>
      <c r="AH75" s="173">
        <v>0</v>
      </c>
      <c r="AI75" s="173">
        <v>0</v>
      </c>
      <c r="AJ75" s="173">
        <v>0</v>
      </c>
      <c r="AK75" s="173">
        <v>0</v>
      </c>
      <c r="AL75" s="173">
        <v>0</v>
      </c>
      <c r="AM75" s="173">
        <v>0</v>
      </c>
      <c r="AN75" s="173">
        <v>0</v>
      </c>
      <c r="AO75" s="173">
        <v>0</v>
      </c>
      <c r="AP75" s="173">
        <v>0</v>
      </c>
      <c r="AQ75" s="173">
        <v>0</v>
      </c>
      <c r="AR75" s="173">
        <v>0</v>
      </c>
      <c r="AS75" s="173">
        <v>0</v>
      </c>
      <c r="AT75" s="173">
        <v>0</v>
      </c>
      <c r="AU75" s="173">
        <v>0</v>
      </c>
      <c r="AV75" s="173">
        <v>0</v>
      </c>
      <c r="AW75" s="173">
        <v>0</v>
      </c>
      <c r="AX75" s="173">
        <v>0</v>
      </c>
      <c r="AY75" s="173">
        <v>0</v>
      </c>
      <c r="AZ75" s="173">
        <v>0</v>
      </c>
      <c r="BA75" s="173">
        <v>0</v>
      </c>
      <c r="BB75" s="173">
        <v>0</v>
      </c>
      <c r="BC75" s="173">
        <v>0</v>
      </c>
      <c r="BD75" s="173">
        <v>0</v>
      </c>
      <c r="BE75" s="173">
        <v>0</v>
      </c>
      <c r="BF75" s="173">
        <v>0</v>
      </c>
      <c r="BG75" s="173">
        <v>0</v>
      </c>
      <c r="BH75" s="173">
        <v>0</v>
      </c>
      <c r="BI75" s="173">
        <v>0</v>
      </c>
      <c r="BJ75" s="173">
        <v>0</v>
      </c>
      <c r="BK75" s="173">
        <v>0</v>
      </c>
      <c r="BL75" s="173">
        <v>0</v>
      </c>
      <c r="BM75" s="173">
        <v>0</v>
      </c>
      <c r="BN75" s="173">
        <v>0</v>
      </c>
      <c r="BO75" s="173">
        <v>0</v>
      </c>
      <c r="BP75" s="126"/>
      <c r="BQ75" s="177">
        <f t="shared" si="2"/>
        <v>2666.3719729987201</v>
      </c>
    </row>
    <row r="76" spans="1:69">
      <c r="A76" s="172" t="s">
        <v>98</v>
      </c>
      <c r="B76" s="172" t="s">
        <v>25</v>
      </c>
      <c r="C76" s="172" t="s">
        <v>13</v>
      </c>
      <c r="D76" s="173">
        <v>1</v>
      </c>
      <c r="E76" s="172">
        <v>2034</v>
      </c>
      <c r="F76" s="174">
        <v>0</v>
      </c>
      <c r="G76" s="173">
        <v>0</v>
      </c>
      <c r="H76" s="173">
        <v>0</v>
      </c>
      <c r="I76" s="173">
        <v>0</v>
      </c>
      <c r="J76" s="173">
        <v>0</v>
      </c>
      <c r="K76" s="173">
        <v>201.76942125695001</v>
      </c>
      <c r="L76" s="173">
        <v>0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2830.49311317102</v>
      </c>
      <c r="S76" s="173">
        <v>0</v>
      </c>
      <c r="T76" s="173">
        <v>0</v>
      </c>
      <c r="U76" s="173">
        <v>0</v>
      </c>
      <c r="V76" s="173">
        <v>0</v>
      </c>
      <c r="W76" s="173">
        <v>0</v>
      </c>
      <c r="X76" s="173">
        <v>0</v>
      </c>
      <c r="Y76" s="173">
        <v>0</v>
      </c>
      <c r="Z76" s="173">
        <v>0</v>
      </c>
      <c r="AA76" s="173">
        <v>0</v>
      </c>
      <c r="AB76" s="173">
        <v>0</v>
      </c>
      <c r="AC76" s="173">
        <v>0</v>
      </c>
      <c r="AD76" s="173">
        <v>0</v>
      </c>
      <c r="AE76" s="173">
        <v>0</v>
      </c>
      <c r="AF76" s="173">
        <v>0</v>
      </c>
      <c r="AG76" s="173">
        <v>0</v>
      </c>
      <c r="AH76" s="173">
        <v>0</v>
      </c>
      <c r="AI76" s="173">
        <v>0</v>
      </c>
      <c r="AJ76" s="173">
        <v>0</v>
      </c>
      <c r="AK76" s="173">
        <v>0</v>
      </c>
      <c r="AL76" s="173">
        <v>0</v>
      </c>
      <c r="AM76" s="173">
        <v>0</v>
      </c>
      <c r="AN76" s="173">
        <v>0</v>
      </c>
      <c r="AO76" s="173">
        <v>0</v>
      </c>
      <c r="AP76" s="173">
        <v>0</v>
      </c>
      <c r="AQ76" s="173">
        <v>0</v>
      </c>
      <c r="AR76" s="173">
        <v>0</v>
      </c>
      <c r="AS76" s="173">
        <v>0</v>
      </c>
      <c r="AT76" s="173">
        <v>0</v>
      </c>
      <c r="AU76" s="173">
        <v>0</v>
      </c>
      <c r="AV76" s="173">
        <v>0</v>
      </c>
      <c r="AW76" s="173">
        <v>0</v>
      </c>
      <c r="AX76" s="173">
        <v>0</v>
      </c>
      <c r="AY76" s="173">
        <v>0</v>
      </c>
      <c r="AZ76" s="173">
        <v>0</v>
      </c>
      <c r="BA76" s="173">
        <v>0</v>
      </c>
      <c r="BB76" s="173">
        <v>0</v>
      </c>
      <c r="BC76" s="173">
        <v>0</v>
      </c>
      <c r="BD76" s="173">
        <v>0</v>
      </c>
      <c r="BE76" s="173">
        <v>0</v>
      </c>
      <c r="BF76" s="173">
        <v>0</v>
      </c>
      <c r="BG76" s="173">
        <v>0</v>
      </c>
      <c r="BH76" s="173">
        <v>0</v>
      </c>
      <c r="BI76" s="173">
        <v>0</v>
      </c>
      <c r="BJ76" s="173">
        <v>0</v>
      </c>
      <c r="BK76" s="173">
        <v>0</v>
      </c>
      <c r="BL76" s="173">
        <v>0</v>
      </c>
      <c r="BM76" s="173">
        <v>0</v>
      </c>
      <c r="BN76" s="173">
        <v>0</v>
      </c>
      <c r="BO76" s="173">
        <v>0</v>
      </c>
      <c r="BP76" s="126"/>
      <c r="BQ76" s="177">
        <f t="shared" si="2"/>
        <v>3032.26253442797</v>
      </c>
    </row>
    <row r="77" spans="1:69">
      <c r="A77" s="172" t="s">
        <v>98</v>
      </c>
      <c r="B77" s="172" t="s">
        <v>25</v>
      </c>
      <c r="C77" s="172" t="s">
        <v>13</v>
      </c>
      <c r="D77" s="173">
        <v>1</v>
      </c>
      <c r="E77" s="172">
        <v>2035</v>
      </c>
      <c r="F77" s="174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206.25881784224001</v>
      </c>
      <c r="L77" s="173">
        <v>0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2884.9402237664699</v>
      </c>
      <c r="S77" s="173">
        <v>0</v>
      </c>
      <c r="T77" s="173">
        <v>0</v>
      </c>
      <c r="U77" s="173">
        <v>0</v>
      </c>
      <c r="V77" s="173">
        <v>0</v>
      </c>
      <c r="W77" s="173">
        <v>0</v>
      </c>
      <c r="X77" s="173">
        <v>0</v>
      </c>
      <c r="Y77" s="173">
        <v>0</v>
      </c>
      <c r="Z77" s="173">
        <v>0</v>
      </c>
      <c r="AA77" s="173">
        <v>0</v>
      </c>
      <c r="AB77" s="173">
        <v>0</v>
      </c>
      <c r="AC77" s="173">
        <v>0</v>
      </c>
      <c r="AD77" s="173">
        <v>0</v>
      </c>
      <c r="AE77" s="173">
        <v>0</v>
      </c>
      <c r="AF77" s="173">
        <v>0</v>
      </c>
      <c r="AG77" s="173">
        <v>0</v>
      </c>
      <c r="AH77" s="173">
        <v>0</v>
      </c>
      <c r="AI77" s="173">
        <v>0</v>
      </c>
      <c r="AJ77" s="173">
        <v>0</v>
      </c>
      <c r="AK77" s="173">
        <v>0</v>
      </c>
      <c r="AL77" s="173">
        <v>0</v>
      </c>
      <c r="AM77" s="173">
        <v>0</v>
      </c>
      <c r="AN77" s="173">
        <v>0</v>
      </c>
      <c r="AO77" s="173">
        <v>0</v>
      </c>
      <c r="AP77" s="173">
        <v>0</v>
      </c>
      <c r="AQ77" s="173">
        <v>0</v>
      </c>
      <c r="AR77" s="173">
        <v>0</v>
      </c>
      <c r="AS77" s="173">
        <v>0</v>
      </c>
      <c r="AT77" s="173">
        <v>0</v>
      </c>
      <c r="AU77" s="173">
        <v>0</v>
      </c>
      <c r="AV77" s="173">
        <v>0</v>
      </c>
      <c r="AW77" s="173">
        <v>0</v>
      </c>
      <c r="AX77" s="173">
        <v>0</v>
      </c>
      <c r="AY77" s="173">
        <v>0</v>
      </c>
      <c r="AZ77" s="173">
        <v>0</v>
      </c>
      <c r="BA77" s="173">
        <v>0</v>
      </c>
      <c r="BB77" s="173">
        <v>0</v>
      </c>
      <c r="BC77" s="173">
        <v>0</v>
      </c>
      <c r="BD77" s="173">
        <v>0</v>
      </c>
      <c r="BE77" s="173">
        <v>0</v>
      </c>
      <c r="BF77" s="173">
        <v>0</v>
      </c>
      <c r="BG77" s="173">
        <v>0</v>
      </c>
      <c r="BH77" s="173">
        <v>0</v>
      </c>
      <c r="BI77" s="173">
        <v>0</v>
      </c>
      <c r="BJ77" s="173">
        <v>0</v>
      </c>
      <c r="BK77" s="173">
        <v>0</v>
      </c>
      <c r="BL77" s="173">
        <v>0</v>
      </c>
      <c r="BM77" s="173">
        <v>0</v>
      </c>
      <c r="BN77" s="173">
        <v>0</v>
      </c>
      <c r="BO77" s="173">
        <v>0</v>
      </c>
      <c r="BP77" s="126"/>
      <c r="BQ77" s="177">
        <f t="shared" si="2"/>
        <v>3091.1990416087101</v>
      </c>
    </row>
    <row r="78" spans="1:69">
      <c r="A78" s="172" t="s">
        <v>98</v>
      </c>
      <c r="B78" s="172" t="s">
        <v>25</v>
      </c>
      <c r="C78" s="172" t="s">
        <v>13</v>
      </c>
      <c r="D78" s="173">
        <v>1</v>
      </c>
      <c r="E78" s="172">
        <v>2036</v>
      </c>
      <c r="F78" s="174">
        <v>0</v>
      </c>
      <c r="G78" s="173">
        <v>0</v>
      </c>
      <c r="H78" s="173">
        <v>0</v>
      </c>
      <c r="I78" s="173">
        <v>0</v>
      </c>
      <c r="J78" s="173">
        <v>0</v>
      </c>
      <c r="K78" s="173">
        <v>188.76823191125001</v>
      </c>
      <c r="L78" s="173">
        <v>0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3264.44674800448</v>
      </c>
      <c r="S78" s="173">
        <v>0</v>
      </c>
      <c r="T78" s="173">
        <v>0</v>
      </c>
      <c r="U78" s="173">
        <v>0</v>
      </c>
      <c r="V78" s="173">
        <v>0</v>
      </c>
      <c r="W78" s="173">
        <v>0</v>
      </c>
      <c r="X78" s="173">
        <v>0</v>
      </c>
      <c r="Y78" s="173">
        <v>0</v>
      </c>
      <c r="Z78" s="173">
        <v>0</v>
      </c>
      <c r="AA78" s="173">
        <v>0</v>
      </c>
      <c r="AB78" s="173">
        <v>0</v>
      </c>
      <c r="AC78" s="173">
        <v>0</v>
      </c>
      <c r="AD78" s="173">
        <v>0</v>
      </c>
      <c r="AE78" s="173">
        <v>0</v>
      </c>
      <c r="AF78" s="173">
        <v>0</v>
      </c>
      <c r="AG78" s="173">
        <v>0</v>
      </c>
      <c r="AH78" s="173">
        <v>0</v>
      </c>
      <c r="AI78" s="173">
        <v>0</v>
      </c>
      <c r="AJ78" s="173">
        <v>0</v>
      </c>
      <c r="AK78" s="173">
        <v>0</v>
      </c>
      <c r="AL78" s="173">
        <v>0</v>
      </c>
      <c r="AM78" s="173">
        <v>0</v>
      </c>
      <c r="AN78" s="173">
        <v>0</v>
      </c>
      <c r="AO78" s="173">
        <v>0</v>
      </c>
      <c r="AP78" s="173">
        <v>0</v>
      </c>
      <c r="AQ78" s="173">
        <v>0</v>
      </c>
      <c r="AR78" s="173">
        <v>0</v>
      </c>
      <c r="AS78" s="173">
        <v>0</v>
      </c>
      <c r="AT78" s="173">
        <v>0</v>
      </c>
      <c r="AU78" s="173">
        <v>0</v>
      </c>
      <c r="AV78" s="173">
        <v>0</v>
      </c>
      <c r="AW78" s="173">
        <v>0</v>
      </c>
      <c r="AX78" s="173">
        <v>0</v>
      </c>
      <c r="AY78" s="173">
        <v>0</v>
      </c>
      <c r="AZ78" s="173">
        <v>0</v>
      </c>
      <c r="BA78" s="173">
        <v>0</v>
      </c>
      <c r="BB78" s="173">
        <v>0</v>
      </c>
      <c r="BC78" s="173">
        <v>0</v>
      </c>
      <c r="BD78" s="173">
        <v>0</v>
      </c>
      <c r="BE78" s="173">
        <v>0</v>
      </c>
      <c r="BF78" s="173">
        <v>0</v>
      </c>
      <c r="BG78" s="173">
        <v>0</v>
      </c>
      <c r="BH78" s="173">
        <v>0</v>
      </c>
      <c r="BI78" s="173">
        <v>0</v>
      </c>
      <c r="BJ78" s="173">
        <v>0</v>
      </c>
      <c r="BK78" s="173">
        <v>0</v>
      </c>
      <c r="BL78" s="173">
        <v>0</v>
      </c>
      <c r="BM78" s="173">
        <v>0</v>
      </c>
      <c r="BN78" s="173">
        <v>0</v>
      </c>
      <c r="BO78" s="173">
        <v>0</v>
      </c>
      <c r="BP78" s="126"/>
      <c r="BQ78" s="177">
        <f t="shared" si="2"/>
        <v>3453.2149799157301</v>
      </c>
    </row>
    <row r="79" spans="1:69">
      <c r="A79" s="172" t="s">
        <v>98</v>
      </c>
      <c r="B79" s="172" t="s">
        <v>25</v>
      </c>
      <c r="C79" s="172" t="s">
        <v>13</v>
      </c>
      <c r="D79" s="173">
        <v>1</v>
      </c>
      <c r="E79" s="172">
        <v>2037</v>
      </c>
      <c r="F79" s="174">
        <v>0</v>
      </c>
      <c r="G79" s="173">
        <v>0</v>
      </c>
      <c r="H79" s="173">
        <v>0</v>
      </c>
      <c r="I79" s="173">
        <v>0</v>
      </c>
      <c r="J79" s="173">
        <v>0</v>
      </c>
      <c r="K79" s="173">
        <v>197.34107080678001</v>
      </c>
      <c r="L79" s="173">
        <v>0</v>
      </c>
      <c r="M79" s="173">
        <v>0</v>
      </c>
      <c r="N79" s="173">
        <v>0</v>
      </c>
      <c r="O79" s="173">
        <v>0</v>
      </c>
      <c r="P79" s="173">
        <v>0</v>
      </c>
      <c r="Q79" s="173">
        <v>0</v>
      </c>
      <c r="R79" s="173">
        <v>3343.4077486087499</v>
      </c>
      <c r="S79" s="173">
        <v>0</v>
      </c>
      <c r="T79" s="173">
        <v>0</v>
      </c>
      <c r="U79" s="173">
        <v>0</v>
      </c>
      <c r="V79" s="173">
        <v>0</v>
      </c>
      <c r="W79" s="173">
        <v>0</v>
      </c>
      <c r="X79" s="173">
        <v>0</v>
      </c>
      <c r="Y79" s="173">
        <v>0</v>
      </c>
      <c r="Z79" s="173">
        <v>0</v>
      </c>
      <c r="AA79" s="173">
        <v>0</v>
      </c>
      <c r="AB79" s="173">
        <v>0</v>
      </c>
      <c r="AC79" s="173">
        <v>0</v>
      </c>
      <c r="AD79" s="173">
        <v>0</v>
      </c>
      <c r="AE79" s="173">
        <v>0</v>
      </c>
      <c r="AF79" s="173">
        <v>0</v>
      </c>
      <c r="AG79" s="173">
        <v>0</v>
      </c>
      <c r="AH79" s="173">
        <v>0</v>
      </c>
      <c r="AI79" s="173">
        <v>0</v>
      </c>
      <c r="AJ79" s="173">
        <v>0</v>
      </c>
      <c r="AK79" s="173">
        <v>0</v>
      </c>
      <c r="AL79" s="173">
        <v>0</v>
      </c>
      <c r="AM79" s="173">
        <v>0</v>
      </c>
      <c r="AN79" s="173">
        <v>0</v>
      </c>
      <c r="AO79" s="173">
        <v>0</v>
      </c>
      <c r="AP79" s="173">
        <v>0</v>
      </c>
      <c r="AQ79" s="173">
        <v>0</v>
      </c>
      <c r="AR79" s="173">
        <v>0</v>
      </c>
      <c r="AS79" s="173">
        <v>0</v>
      </c>
      <c r="AT79" s="173">
        <v>0</v>
      </c>
      <c r="AU79" s="173">
        <v>0</v>
      </c>
      <c r="AV79" s="173">
        <v>0</v>
      </c>
      <c r="AW79" s="173">
        <v>0</v>
      </c>
      <c r="AX79" s="173">
        <v>0</v>
      </c>
      <c r="AY79" s="173">
        <v>0</v>
      </c>
      <c r="AZ79" s="173">
        <v>0</v>
      </c>
      <c r="BA79" s="173">
        <v>0</v>
      </c>
      <c r="BB79" s="173">
        <v>0</v>
      </c>
      <c r="BC79" s="173">
        <v>0</v>
      </c>
      <c r="BD79" s="173">
        <v>0</v>
      </c>
      <c r="BE79" s="173">
        <v>0</v>
      </c>
      <c r="BF79" s="173">
        <v>0</v>
      </c>
      <c r="BG79" s="173">
        <v>0</v>
      </c>
      <c r="BH79" s="173">
        <v>0</v>
      </c>
      <c r="BI79" s="173">
        <v>0</v>
      </c>
      <c r="BJ79" s="173">
        <v>0</v>
      </c>
      <c r="BK79" s="173">
        <v>0</v>
      </c>
      <c r="BL79" s="173">
        <v>0</v>
      </c>
      <c r="BM79" s="173">
        <v>0</v>
      </c>
      <c r="BN79" s="173">
        <v>0</v>
      </c>
      <c r="BO79" s="173">
        <v>0</v>
      </c>
      <c r="BP79" s="126"/>
      <c r="BQ79" s="177">
        <f t="shared" si="2"/>
        <v>3540.7488194155299</v>
      </c>
    </row>
    <row r="80" spans="1:69">
      <c r="A80" s="172" t="s">
        <v>98</v>
      </c>
      <c r="B80" s="172" t="s">
        <v>25</v>
      </c>
      <c r="C80" s="172" t="s">
        <v>13</v>
      </c>
      <c r="D80" s="173">
        <v>1</v>
      </c>
      <c r="E80" s="172">
        <v>2038</v>
      </c>
      <c r="F80" s="174">
        <v>0</v>
      </c>
      <c r="G80" s="173">
        <v>0</v>
      </c>
      <c r="H80" s="173">
        <v>0</v>
      </c>
      <c r="I80" s="173">
        <v>0</v>
      </c>
      <c r="J80" s="173">
        <v>0</v>
      </c>
      <c r="K80" s="173">
        <v>188.88734281663</v>
      </c>
      <c r="L80" s="173">
        <v>0</v>
      </c>
      <c r="M80" s="173">
        <v>0</v>
      </c>
      <c r="N80" s="173">
        <v>0</v>
      </c>
      <c r="O80" s="173">
        <v>0</v>
      </c>
      <c r="P80" s="173">
        <v>0</v>
      </c>
      <c r="Q80" s="173">
        <v>0</v>
      </c>
      <c r="R80" s="173">
        <v>3746.3078833946101</v>
      </c>
      <c r="S80" s="173">
        <v>0</v>
      </c>
      <c r="T80" s="173">
        <v>0</v>
      </c>
      <c r="U80" s="173">
        <v>0</v>
      </c>
      <c r="V80" s="173">
        <v>0</v>
      </c>
      <c r="W80" s="173">
        <v>0</v>
      </c>
      <c r="X80" s="173">
        <v>0</v>
      </c>
      <c r="Y80" s="173">
        <v>0</v>
      </c>
      <c r="Z80" s="173">
        <v>0</v>
      </c>
      <c r="AA80" s="173">
        <v>0</v>
      </c>
      <c r="AB80" s="173">
        <v>0</v>
      </c>
      <c r="AC80" s="173">
        <v>0</v>
      </c>
      <c r="AD80" s="173">
        <v>0</v>
      </c>
      <c r="AE80" s="173">
        <v>0</v>
      </c>
      <c r="AF80" s="173">
        <v>0</v>
      </c>
      <c r="AG80" s="173">
        <v>0</v>
      </c>
      <c r="AH80" s="173">
        <v>0</v>
      </c>
      <c r="AI80" s="173">
        <v>0</v>
      </c>
      <c r="AJ80" s="173">
        <v>0</v>
      </c>
      <c r="AK80" s="173">
        <v>0</v>
      </c>
      <c r="AL80" s="173">
        <v>0</v>
      </c>
      <c r="AM80" s="173">
        <v>0</v>
      </c>
      <c r="AN80" s="173">
        <v>0</v>
      </c>
      <c r="AO80" s="173">
        <v>0</v>
      </c>
      <c r="AP80" s="173">
        <v>0</v>
      </c>
      <c r="AQ80" s="173">
        <v>0</v>
      </c>
      <c r="AR80" s="173">
        <v>0</v>
      </c>
      <c r="AS80" s="173">
        <v>0</v>
      </c>
      <c r="AT80" s="173">
        <v>0</v>
      </c>
      <c r="AU80" s="173">
        <v>0</v>
      </c>
      <c r="AV80" s="173">
        <v>0</v>
      </c>
      <c r="AW80" s="173">
        <v>0</v>
      </c>
      <c r="AX80" s="173">
        <v>0</v>
      </c>
      <c r="AY80" s="173">
        <v>0</v>
      </c>
      <c r="AZ80" s="173">
        <v>0</v>
      </c>
      <c r="BA80" s="173">
        <v>0</v>
      </c>
      <c r="BB80" s="173">
        <v>0</v>
      </c>
      <c r="BC80" s="173">
        <v>0</v>
      </c>
      <c r="BD80" s="173">
        <v>0</v>
      </c>
      <c r="BE80" s="173">
        <v>0</v>
      </c>
      <c r="BF80" s="173">
        <v>0</v>
      </c>
      <c r="BG80" s="173">
        <v>0</v>
      </c>
      <c r="BH80" s="173">
        <v>0</v>
      </c>
      <c r="BI80" s="173">
        <v>0</v>
      </c>
      <c r="BJ80" s="173">
        <v>0</v>
      </c>
      <c r="BK80" s="173">
        <v>0</v>
      </c>
      <c r="BL80" s="173">
        <v>0</v>
      </c>
      <c r="BM80" s="173">
        <v>0</v>
      </c>
      <c r="BN80" s="173">
        <v>0</v>
      </c>
      <c r="BO80" s="173">
        <v>0</v>
      </c>
      <c r="BP80" s="126"/>
      <c r="BQ80" s="177">
        <f t="shared" si="2"/>
        <v>3935.19522621124</v>
      </c>
    </row>
    <row r="81" spans="1:69">
      <c r="A81" s="172" t="s">
        <v>98</v>
      </c>
      <c r="B81" s="172" t="s">
        <v>25</v>
      </c>
      <c r="C81" s="172" t="s">
        <v>13</v>
      </c>
      <c r="D81" s="173">
        <v>1</v>
      </c>
      <c r="E81" s="172">
        <v>2039</v>
      </c>
      <c r="F81" s="174">
        <v>0</v>
      </c>
      <c r="G81" s="173">
        <v>0</v>
      </c>
      <c r="H81" s="173">
        <v>0</v>
      </c>
      <c r="I81" s="173">
        <v>0</v>
      </c>
      <c r="J81" s="173">
        <v>0</v>
      </c>
      <c r="K81" s="173">
        <v>184.02662057521999</v>
      </c>
      <c r="L81" s="173">
        <v>0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3810.4486001702098</v>
      </c>
      <c r="S81" s="173">
        <v>0</v>
      </c>
      <c r="T81" s="173">
        <v>0</v>
      </c>
      <c r="U81" s="173">
        <v>0</v>
      </c>
      <c r="V81" s="173">
        <v>0</v>
      </c>
      <c r="W81" s="173">
        <v>0</v>
      </c>
      <c r="X81" s="173">
        <v>0</v>
      </c>
      <c r="Y81" s="173">
        <v>0</v>
      </c>
      <c r="Z81" s="173">
        <v>0</v>
      </c>
      <c r="AA81" s="173">
        <v>0</v>
      </c>
      <c r="AB81" s="173">
        <v>0</v>
      </c>
      <c r="AC81" s="173">
        <v>0</v>
      </c>
      <c r="AD81" s="173">
        <v>0</v>
      </c>
      <c r="AE81" s="173">
        <v>0</v>
      </c>
      <c r="AF81" s="173">
        <v>0</v>
      </c>
      <c r="AG81" s="173">
        <v>0</v>
      </c>
      <c r="AH81" s="173">
        <v>0</v>
      </c>
      <c r="AI81" s="173">
        <v>0</v>
      </c>
      <c r="AJ81" s="173">
        <v>0</v>
      </c>
      <c r="AK81" s="173">
        <v>0</v>
      </c>
      <c r="AL81" s="173">
        <v>0</v>
      </c>
      <c r="AM81" s="173">
        <v>0</v>
      </c>
      <c r="AN81" s="173">
        <v>0</v>
      </c>
      <c r="AO81" s="173">
        <v>0</v>
      </c>
      <c r="AP81" s="173">
        <v>0</v>
      </c>
      <c r="AQ81" s="173">
        <v>0</v>
      </c>
      <c r="AR81" s="173">
        <v>0</v>
      </c>
      <c r="AS81" s="173">
        <v>0</v>
      </c>
      <c r="AT81" s="173">
        <v>0</v>
      </c>
      <c r="AU81" s="173">
        <v>0</v>
      </c>
      <c r="AV81" s="173">
        <v>0</v>
      </c>
      <c r="AW81" s="173">
        <v>0</v>
      </c>
      <c r="AX81" s="173">
        <v>0</v>
      </c>
      <c r="AY81" s="173">
        <v>0</v>
      </c>
      <c r="AZ81" s="173">
        <v>0</v>
      </c>
      <c r="BA81" s="173">
        <v>0</v>
      </c>
      <c r="BB81" s="173">
        <v>0</v>
      </c>
      <c r="BC81" s="173">
        <v>0</v>
      </c>
      <c r="BD81" s="173">
        <v>0</v>
      </c>
      <c r="BE81" s="173">
        <v>0</v>
      </c>
      <c r="BF81" s="173">
        <v>0</v>
      </c>
      <c r="BG81" s="173">
        <v>0</v>
      </c>
      <c r="BH81" s="173">
        <v>0</v>
      </c>
      <c r="BI81" s="173">
        <v>0</v>
      </c>
      <c r="BJ81" s="173">
        <v>0</v>
      </c>
      <c r="BK81" s="173">
        <v>0</v>
      </c>
      <c r="BL81" s="173">
        <v>0</v>
      </c>
      <c r="BM81" s="173">
        <v>0</v>
      </c>
      <c r="BN81" s="173">
        <v>0</v>
      </c>
      <c r="BO81" s="173">
        <v>0</v>
      </c>
      <c r="BP81" s="126"/>
      <c r="BQ81" s="177">
        <f t="shared" si="2"/>
        <v>3994.4752207454299</v>
      </c>
    </row>
    <row r="82" spans="1:69">
      <c r="A82" s="172" t="s">
        <v>98</v>
      </c>
      <c r="B82" s="172" t="s">
        <v>25</v>
      </c>
      <c r="C82" s="172" t="s">
        <v>13</v>
      </c>
      <c r="D82" s="173">
        <v>1</v>
      </c>
      <c r="E82" s="172">
        <v>2040</v>
      </c>
      <c r="F82" s="174">
        <v>0</v>
      </c>
      <c r="G82" s="173">
        <v>0</v>
      </c>
      <c r="H82" s="173">
        <v>0</v>
      </c>
      <c r="I82" s="173">
        <v>0</v>
      </c>
      <c r="J82" s="173">
        <v>0</v>
      </c>
      <c r="K82" s="173">
        <v>147.93611530916999</v>
      </c>
      <c r="L82" s="173">
        <v>0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4217.32211362623</v>
      </c>
      <c r="S82" s="173">
        <v>0</v>
      </c>
      <c r="T82" s="173">
        <v>0</v>
      </c>
      <c r="U82" s="173">
        <v>0</v>
      </c>
      <c r="V82" s="173">
        <v>0</v>
      </c>
      <c r="W82" s="173">
        <v>0</v>
      </c>
      <c r="X82" s="173">
        <v>0</v>
      </c>
      <c r="Y82" s="173">
        <v>0</v>
      </c>
      <c r="Z82" s="173">
        <v>0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  <c r="AF82" s="173">
        <v>0</v>
      </c>
      <c r="AG82" s="173">
        <v>0</v>
      </c>
      <c r="AH82" s="173">
        <v>0</v>
      </c>
      <c r="AI82" s="173">
        <v>0</v>
      </c>
      <c r="AJ82" s="173">
        <v>0</v>
      </c>
      <c r="AK82" s="173">
        <v>0</v>
      </c>
      <c r="AL82" s="173">
        <v>0</v>
      </c>
      <c r="AM82" s="173">
        <v>0</v>
      </c>
      <c r="AN82" s="173">
        <v>0</v>
      </c>
      <c r="AO82" s="173">
        <v>0</v>
      </c>
      <c r="AP82" s="173">
        <v>0</v>
      </c>
      <c r="AQ82" s="173">
        <v>0</v>
      </c>
      <c r="AR82" s="173">
        <v>0</v>
      </c>
      <c r="AS82" s="173">
        <v>0</v>
      </c>
      <c r="AT82" s="173">
        <v>0</v>
      </c>
      <c r="AU82" s="173">
        <v>0</v>
      </c>
      <c r="AV82" s="173">
        <v>0</v>
      </c>
      <c r="AW82" s="173">
        <v>0</v>
      </c>
      <c r="AX82" s="173">
        <v>0</v>
      </c>
      <c r="AY82" s="173">
        <v>0</v>
      </c>
      <c r="AZ82" s="173">
        <v>0</v>
      </c>
      <c r="BA82" s="173">
        <v>0</v>
      </c>
      <c r="BB82" s="173">
        <v>0</v>
      </c>
      <c r="BC82" s="173">
        <v>0</v>
      </c>
      <c r="BD82" s="173">
        <v>0</v>
      </c>
      <c r="BE82" s="173">
        <v>0</v>
      </c>
      <c r="BF82" s="173">
        <v>0</v>
      </c>
      <c r="BG82" s="173">
        <v>0</v>
      </c>
      <c r="BH82" s="173">
        <v>0</v>
      </c>
      <c r="BI82" s="173">
        <v>0</v>
      </c>
      <c r="BJ82" s="173">
        <v>0</v>
      </c>
      <c r="BK82" s="173">
        <v>0</v>
      </c>
      <c r="BL82" s="173">
        <v>0</v>
      </c>
      <c r="BM82" s="173">
        <v>0</v>
      </c>
      <c r="BN82" s="173">
        <v>0</v>
      </c>
      <c r="BO82" s="173">
        <v>0</v>
      </c>
      <c r="BP82" s="126"/>
      <c r="BQ82" s="177">
        <f t="shared" si="2"/>
        <v>4365.2582289354004</v>
      </c>
    </row>
    <row r="83" spans="1:69">
      <c r="A83" s="172" t="s">
        <v>98</v>
      </c>
      <c r="B83" s="172" t="s">
        <v>25</v>
      </c>
      <c r="C83" s="172" t="s">
        <v>13</v>
      </c>
      <c r="D83" s="173">
        <v>1</v>
      </c>
      <c r="E83" s="172">
        <v>2041</v>
      </c>
      <c r="F83" s="174">
        <v>0</v>
      </c>
      <c r="G83" s="173">
        <v>0</v>
      </c>
      <c r="H83" s="173">
        <v>0</v>
      </c>
      <c r="I83" s="173">
        <v>0</v>
      </c>
      <c r="J83" s="173">
        <v>0</v>
      </c>
      <c r="K83" s="173">
        <v>140.68505784973999</v>
      </c>
      <c r="L83" s="173">
        <v>0</v>
      </c>
      <c r="M83" s="173">
        <v>0</v>
      </c>
      <c r="N83" s="173">
        <v>0</v>
      </c>
      <c r="O83" s="173">
        <v>0</v>
      </c>
      <c r="P83" s="173">
        <v>0</v>
      </c>
      <c r="Q83" s="173">
        <v>0</v>
      </c>
      <c r="R83" s="173">
        <v>4322.2687397010104</v>
      </c>
      <c r="S83" s="173">
        <v>0</v>
      </c>
      <c r="T83" s="173">
        <v>0</v>
      </c>
      <c r="U83" s="173">
        <v>0</v>
      </c>
      <c r="V83" s="173">
        <v>0</v>
      </c>
      <c r="W83" s="173">
        <v>0</v>
      </c>
      <c r="X83" s="173">
        <v>0</v>
      </c>
      <c r="Y83" s="173">
        <v>0</v>
      </c>
      <c r="Z83" s="173">
        <v>0</v>
      </c>
      <c r="AA83" s="173">
        <v>0</v>
      </c>
      <c r="AB83" s="173">
        <v>0</v>
      </c>
      <c r="AC83" s="173">
        <v>0</v>
      </c>
      <c r="AD83" s="173">
        <v>0</v>
      </c>
      <c r="AE83" s="173">
        <v>0</v>
      </c>
      <c r="AF83" s="173">
        <v>0</v>
      </c>
      <c r="AG83" s="173">
        <v>0</v>
      </c>
      <c r="AH83" s="173">
        <v>0</v>
      </c>
      <c r="AI83" s="173">
        <v>0</v>
      </c>
      <c r="AJ83" s="173">
        <v>0</v>
      </c>
      <c r="AK83" s="173">
        <v>0</v>
      </c>
      <c r="AL83" s="173">
        <v>0</v>
      </c>
      <c r="AM83" s="173">
        <v>0</v>
      </c>
      <c r="AN83" s="173">
        <v>0</v>
      </c>
      <c r="AO83" s="173">
        <v>0</v>
      </c>
      <c r="AP83" s="173">
        <v>0</v>
      </c>
      <c r="AQ83" s="173">
        <v>0</v>
      </c>
      <c r="AR83" s="173">
        <v>0</v>
      </c>
      <c r="AS83" s="173">
        <v>0</v>
      </c>
      <c r="AT83" s="173">
        <v>0</v>
      </c>
      <c r="AU83" s="173">
        <v>0</v>
      </c>
      <c r="AV83" s="173">
        <v>0</v>
      </c>
      <c r="AW83" s="173">
        <v>0</v>
      </c>
      <c r="AX83" s="173">
        <v>0</v>
      </c>
      <c r="AY83" s="173">
        <v>0</v>
      </c>
      <c r="AZ83" s="173">
        <v>0</v>
      </c>
      <c r="BA83" s="173">
        <v>0</v>
      </c>
      <c r="BB83" s="173">
        <v>0</v>
      </c>
      <c r="BC83" s="173">
        <v>0</v>
      </c>
      <c r="BD83" s="173">
        <v>0</v>
      </c>
      <c r="BE83" s="173">
        <v>0</v>
      </c>
      <c r="BF83" s="173">
        <v>0</v>
      </c>
      <c r="BG83" s="173">
        <v>0</v>
      </c>
      <c r="BH83" s="173">
        <v>0</v>
      </c>
      <c r="BI83" s="173">
        <v>0</v>
      </c>
      <c r="BJ83" s="173">
        <v>0</v>
      </c>
      <c r="BK83" s="173">
        <v>0</v>
      </c>
      <c r="BL83" s="173">
        <v>0</v>
      </c>
      <c r="BM83" s="173">
        <v>0</v>
      </c>
      <c r="BN83" s="173">
        <v>0</v>
      </c>
      <c r="BO83" s="173">
        <v>0</v>
      </c>
      <c r="BP83" s="126"/>
      <c r="BQ83" s="177">
        <f t="shared" si="2"/>
        <v>4462.9537975507501</v>
      </c>
    </row>
    <row r="84" spans="1:69">
      <c r="A84" s="172" t="s">
        <v>98</v>
      </c>
      <c r="B84" s="172" t="s">
        <v>25</v>
      </c>
      <c r="C84" s="172" t="s">
        <v>13</v>
      </c>
      <c r="D84" s="173">
        <v>1</v>
      </c>
      <c r="E84" s="172">
        <v>2042</v>
      </c>
      <c r="F84" s="174">
        <v>0</v>
      </c>
      <c r="G84" s="173">
        <v>0</v>
      </c>
      <c r="H84" s="173">
        <v>0</v>
      </c>
      <c r="I84" s="173">
        <v>0</v>
      </c>
      <c r="J84" s="173">
        <v>0</v>
      </c>
      <c r="K84" s="173">
        <v>120.18886786915</v>
      </c>
      <c r="L84" s="173">
        <v>0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4779.9497326047804</v>
      </c>
      <c r="S84" s="173">
        <v>0</v>
      </c>
      <c r="T84" s="173">
        <v>0</v>
      </c>
      <c r="U84" s="173">
        <v>0</v>
      </c>
      <c r="V84" s="173">
        <v>0</v>
      </c>
      <c r="W84" s="173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0</v>
      </c>
      <c r="AC84" s="173">
        <v>0</v>
      </c>
      <c r="AD84" s="173">
        <v>0</v>
      </c>
      <c r="AE84" s="173">
        <v>0</v>
      </c>
      <c r="AF84" s="173">
        <v>0</v>
      </c>
      <c r="AG84" s="173">
        <v>0</v>
      </c>
      <c r="AH84" s="173">
        <v>0</v>
      </c>
      <c r="AI84" s="173">
        <v>0</v>
      </c>
      <c r="AJ84" s="173">
        <v>0</v>
      </c>
      <c r="AK84" s="173">
        <v>0</v>
      </c>
      <c r="AL84" s="173">
        <v>0</v>
      </c>
      <c r="AM84" s="173">
        <v>0</v>
      </c>
      <c r="AN84" s="173">
        <v>0</v>
      </c>
      <c r="AO84" s="173">
        <v>0</v>
      </c>
      <c r="AP84" s="173">
        <v>0</v>
      </c>
      <c r="AQ84" s="173">
        <v>0</v>
      </c>
      <c r="AR84" s="173">
        <v>0</v>
      </c>
      <c r="AS84" s="173">
        <v>0</v>
      </c>
      <c r="AT84" s="173">
        <v>0</v>
      </c>
      <c r="AU84" s="173">
        <v>0</v>
      </c>
      <c r="AV84" s="173">
        <v>0</v>
      </c>
      <c r="AW84" s="173">
        <v>0</v>
      </c>
      <c r="AX84" s="173">
        <v>0</v>
      </c>
      <c r="AY84" s="173">
        <v>0</v>
      </c>
      <c r="AZ84" s="173">
        <v>0</v>
      </c>
      <c r="BA84" s="173">
        <v>0</v>
      </c>
      <c r="BB84" s="173">
        <v>0</v>
      </c>
      <c r="BC84" s="173">
        <v>0</v>
      </c>
      <c r="BD84" s="173">
        <v>0</v>
      </c>
      <c r="BE84" s="173">
        <v>0</v>
      </c>
      <c r="BF84" s="173">
        <v>0</v>
      </c>
      <c r="BG84" s="173">
        <v>0</v>
      </c>
      <c r="BH84" s="173">
        <v>0</v>
      </c>
      <c r="BI84" s="173">
        <v>0</v>
      </c>
      <c r="BJ84" s="173">
        <v>0</v>
      </c>
      <c r="BK84" s="173">
        <v>0</v>
      </c>
      <c r="BL84" s="173">
        <v>0</v>
      </c>
      <c r="BM84" s="173">
        <v>0</v>
      </c>
      <c r="BN84" s="173">
        <v>0</v>
      </c>
      <c r="BO84" s="173">
        <v>0</v>
      </c>
      <c r="BP84" s="126"/>
      <c r="BQ84" s="177">
        <f t="shared" si="2"/>
        <v>4900.1386004739306</v>
      </c>
    </row>
    <row r="85" spans="1:69">
      <c r="A85" s="172" t="s">
        <v>98</v>
      </c>
      <c r="B85" s="172" t="s">
        <v>25</v>
      </c>
      <c r="C85" s="172" t="s">
        <v>13</v>
      </c>
      <c r="D85" s="173">
        <v>1</v>
      </c>
      <c r="E85" s="172">
        <v>2043</v>
      </c>
      <c r="F85" s="174">
        <v>0</v>
      </c>
      <c r="G85" s="173">
        <v>0</v>
      </c>
      <c r="H85" s="173">
        <v>0</v>
      </c>
      <c r="I85" s="173">
        <v>0</v>
      </c>
      <c r="J85" s="173">
        <v>0</v>
      </c>
      <c r="K85" s="173">
        <v>82.734058177920005</v>
      </c>
      <c r="L85" s="173">
        <v>0</v>
      </c>
      <c r="M85" s="173">
        <v>0</v>
      </c>
      <c r="N85" s="173">
        <v>0</v>
      </c>
      <c r="O85" s="173">
        <v>0</v>
      </c>
      <c r="P85" s="173">
        <v>0</v>
      </c>
      <c r="Q85" s="173">
        <v>0</v>
      </c>
      <c r="R85" s="173">
        <v>5250.6493581568102</v>
      </c>
      <c r="S85" s="173">
        <v>0</v>
      </c>
      <c r="T85" s="173">
        <v>0</v>
      </c>
      <c r="U85" s="173">
        <v>0</v>
      </c>
      <c r="V85" s="173">
        <v>0</v>
      </c>
      <c r="W85" s="173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0</v>
      </c>
      <c r="AC85" s="173">
        <v>0</v>
      </c>
      <c r="AD85" s="173">
        <v>0</v>
      </c>
      <c r="AE85" s="173">
        <v>0</v>
      </c>
      <c r="AF85" s="173">
        <v>0</v>
      </c>
      <c r="AG85" s="173">
        <v>0</v>
      </c>
      <c r="AH85" s="173">
        <v>0</v>
      </c>
      <c r="AI85" s="173">
        <v>0</v>
      </c>
      <c r="AJ85" s="173">
        <v>0</v>
      </c>
      <c r="AK85" s="173">
        <v>0</v>
      </c>
      <c r="AL85" s="173">
        <v>0</v>
      </c>
      <c r="AM85" s="173">
        <v>0</v>
      </c>
      <c r="AN85" s="173">
        <v>0</v>
      </c>
      <c r="AO85" s="173">
        <v>0</v>
      </c>
      <c r="AP85" s="173">
        <v>0</v>
      </c>
      <c r="AQ85" s="173">
        <v>0</v>
      </c>
      <c r="AR85" s="173">
        <v>0</v>
      </c>
      <c r="AS85" s="173">
        <v>0</v>
      </c>
      <c r="AT85" s="173">
        <v>0</v>
      </c>
      <c r="AU85" s="173">
        <v>0</v>
      </c>
      <c r="AV85" s="173">
        <v>0</v>
      </c>
      <c r="AW85" s="173">
        <v>0</v>
      </c>
      <c r="AX85" s="173">
        <v>0</v>
      </c>
      <c r="AY85" s="173">
        <v>0</v>
      </c>
      <c r="AZ85" s="173">
        <v>0</v>
      </c>
      <c r="BA85" s="173">
        <v>0</v>
      </c>
      <c r="BB85" s="173">
        <v>0</v>
      </c>
      <c r="BC85" s="173">
        <v>0</v>
      </c>
      <c r="BD85" s="173">
        <v>0</v>
      </c>
      <c r="BE85" s="173">
        <v>0</v>
      </c>
      <c r="BF85" s="173">
        <v>0</v>
      </c>
      <c r="BG85" s="173">
        <v>0</v>
      </c>
      <c r="BH85" s="173">
        <v>0</v>
      </c>
      <c r="BI85" s="173">
        <v>0</v>
      </c>
      <c r="BJ85" s="173">
        <v>0</v>
      </c>
      <c r="BK85" s="173">
        <v>0</v>
      </c>
      <c r="BL85" s="173">
        <v>0</v>
      </c>
      <c r="BM85" s="173">
        <v>0</v>
      </c>
      <c r="BN85" s="173">
        <v>0</v>
      </c>
      <c r="BO85" s="173">
        <v>0</v>
      </c>
      <c r="BP85" s="126"/>
      <c r="BQ85" s="177">
        <f t="shared" si="2"/>
        <v>5333.3834163347301</v>
      </c>
    </row>
    <row r="86" spans="1:69">
      <c r="A86" s="172" t="s">
        <v>98</v>
      </c>
      <c r="B86" s="172" t="s">
        <v>25</v>
      </c>
      <c r="C86" s="172" t="s">
        <v>13</v>
      </c>
      <c r="D86" s="173">
        <v>1</v>
      </c>
      <c r="E86" s="172">
        <v>2044</v>
      </c>
      <c r="F86" s="174">
        <v>0</v>
      </c>
      <c r="G86" s="173">
        <v>0</v>
      </c>
      <c r="H86" s="173">
        <v>0</v>
      </c>
      <c r="I86" s="173">
        <v>0</v>
      </c>
      <c r="J86" s="173">
        <v>0</v>
      </c>
      <c r="K86" s="173">
        <v>76.395418360099995</v>
      </c>
      <c r="L86" s="173">
        <v>0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5361.9798742696803</v>
      </c>
      <c r="S86" s="173">
        <v>0</v>
      </c>
      <c r="T86" s="173">
        <v>0</v>
      </c>
      <c r="U86" s="173">
        <v>0</v>
      </c>
      <c r="V86" s="173">
        <v>0</v>
      </c>
      <c r="W86" s="173">
        <v>0</v>
      </c>
      <c r="X86" s="173">
        <v>0</v>
      </c>
      <c r="Y86" s="173">
        <v>0</v>
      </c>
      <c r="Z86" s="173">
        <v>0</v>
      </c>
      <c r="AA86" s="173">
        <v>0</v>
      </c>
      <c r="AB86" s="173">
        <v>0</v>
      </c>
      <c r="AC86" s="173">
        <v>0</v>
      </c>
      <c r="AD86" s="173">
        <v>0</v>
      </c>
      <c r="AE86" s="173">
        <v>0</v>
      </c>
      <c r="AF86" s="173">
        <v>0</v>
      </c>
      <c r="AG86" s="173">
        <v>0</v>
      </c>
      <c r="AH86" s="173">
        <v>0</v>
      </c>
      <c r="AI86" s="173">
        <v>0</v>
      </c>
      <c r="AJ86" s="173">
        <v>0</v>
      </c>
      <c r="AK86" s="173">
        <v>0</v>
      </c>
      <c r="AL86" s="173">
        <v>0</v>
      </c>
      <c r="AM86" s="173">
        <v>0</v>
      </c>
      <c r="AN86" s="173">
        <v>0</v>
      </c>
      <c r="AO86" s="173">
        <v>0</v>
      </c>
      <c r="AP86" s="173">
        <v>0</v>
      </c>
      <c r="AQ86" s="173">
        <v>0</v>
      </c>
      <c r="AR86" s="173">
        <v>0</v>
      </c>
      <c r="AS86" s="173">
        <v>0</v>
      </c>
      <c r="AT86" s="173">
        <v>0</v>
      </c>
      <c r="AU86" s="173">
        <v>0</v>
      </c>
      <c r="AV86" s="173">
        <v>0</v>
      </c>
      <c r="AW86" s="173">
        <v>0</v>
      </c>
      <c r="AX86" s="173">
        <v>0</v>
      </c>
      <c r="AY86" s="173">
        <v>0</v>
      </c>
      <c r="AZ86" s="173">
        <v>0</v>
      </c>
      <c r="BA86" s="173">
        <v>0</v>
      </c>
      <c r="BB86" s="173">
        <v>0</v>
      </c>
      <c r="BC86" s="173">
        <v>0</v>
      </c>
      <c r="BD86" s="173">
        <v>0</v>
      </c>
      <c r="BE86" s="173">
        <v>0</v>
      </c>
      <c r="BF86" s="173">
        <v>0</v>
      </c>
      <c r="BG86" s="173">
        <v>0</v>
      </c>
      <c r="BH86" s="173">
        <v>0</v>
      </c>
      <c r="BI86" s="173">
        <v>0</v>
      </c>
      <c r="BJ86" s="173">
        <v>0</v>
      </c>
      <c r="BK86" s="173">
        <v>0</v>
      </c>
      <c r="BL86" s="173">
        <v>0</v>
      </c>
      <c r="BM86" s="173">
        <v>0</v>
      </c>
      <c r="BN86" s="173">
        <v>0</v>
      </c>
      <c r="BO86" s="173">
        <v>0</v>
      </c>
      <c r="BP86" s="126"/>
      <c r="BQ86" s="177">
        <f t="shared" si="2"/>
        <v>5438.3752926297802</v>
      </c>
    </row>
    <row r="87" spans="1:69">
      <c r="A87" s="172" t="s">
        <v>98</v>
      </c>
      <c r="B87" s="172" t="s">
        <v>25</v>
      </c>
      <c r="C87" s="172" t="s">
        <v>13</v>
      </c>
      <c r="D87" s="173">
        <v>1</v>
      </c>
      <c r="E87" s="172">
        <v>2045</v>
      </c>
      <c r="F87" s="174">
        <v>0</v>
      </c>
      <c r="G87" s="173">
        <v>0</v>
      </c>
      <c r="H87" s="173">
        <v>0</v>
      </c>
      <c r="I87" s="173">
        <v>0</v>
      </c>
      <c r="J87" s="173">
        <v>0</v>
      </c>
      <c r="K87" s="173">
        <v>66.079344586610006</v>
      </c>
      <c r="L87" s="173">
        <v>0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5882.9683701696804</v>
      </c>
      <c r="S87" s="173">
        <v>0</v>
      </c>
      <c r="T87" s="173">
        <v>0</v>
      </c>
      <c r="U87" s="173">
        <v>0</v>
      </c>
      <c r="V87" s="173">
        <v>0</v>
      </c>
      <c r="W87" s="173">
        <v>0</v>
      </c>
      <c r="X87" s="173">
        <v>0</v>
      </c>
      <c r="Y87" s="173">
        <v>0</v>
      </c>
      <c r="Z87" s="173">
        <v>0</v>
      </c>
      <c r="AA87" s="173">
        <v>0</v>
      </c>
      <c r="AB87" s="173">
        <v>0</v>
      </c>
      <c r="AC87" s="173">
        <v>0</v>
      </c>
      <c r="AD87" s="173">
        <v>0</v>
      </c>
      <c r="AE87" s="173">
        <v>0</v>
      </c>
      <c r="AF87" s="173">
        <v>0</v>
      </c>
      <c r="AG87" s="173">
        <v>0</v>
      </c>
      <c r="AH87" s="173">
        <v>0</v>
      </c>
      <c r="AI87" s="173">
        <v>0</v>
      </c>
      <c r="AJ87" s="173">
        <v>0</v>
      </c>
      <c r="AK87" s="173">
        <v>0</v>
      </c>
      <c r="AL87" s="173">
        <v>0</v>
      </c>
      <c r="AM87" s="173">
        <v>0</v>
      </c>
      <c r="AN87" s="173">
        <v>0</v>
      </c>
      <c r="AO87" s="173">
        <v>0</v>
      </c>
      <c r="AP87" s="173">
        <v>0</v>
      </c>
      <c r="AQ87" s="173">
        <v>0</v>
      </c>
      <c r="AR87" s="173">
        <v>0</v>
      </c>
      <c r="AS87" s="173">
        <v>0</v>
      </c>
      <c r="AT87" s="173">
        <v>0</v>
      </c>
      <c r="AU87" s="173">
        <v>0</v>
      </c>
      <c r="AV87" s="173">
        <v>0</v>
      </c>
      <c r="AW87" s="173">
        <v>0</v>
      </c>
      <c r="AX87" s="173">
        <v>0</v>
      </c>
      <c r="AY87" s="173">
        <v>0</v>
      </c>
      <c r="AZ87" s="173">
        <v>0</v>
      </c>
      <c r="BA87" s="173">
        <v>0</v>
      </c>
      <c r="BB87" s="173">
        <v>0</v>
      </c>
      <c r="BC87" s="173">
        <v>0</v>
      </c>
      <c r="BD87" s="173">
        <v>0</v>
      </c>
      <c r="BE87" s="173">
        <v>0</v>
      </c>
      <c r="BF87" s="173">
        <v>0</v>
      </c>
      <c r="BG87" s="173">
        <v>0</v>
      </c>
      <c r="BH87" s="173">
        <v>0</v>
      </c>
      <c r="BI87" s="173">
        <v>0</v>
      </c>
      <c r="BJ87" s="173">
        <v>0</v>
      </c>
      <c r="BK87" s="173">
        <v>0</v>
      </c>
      <c r="BL87" s="173">
        <v>0</v>
      </c>
      <c r="BM87" s="173">
        <v>0</v>
      </c>
      <c r="BN87" s="173">
        <v>0</v>
      </c>
      <c r="BO87" s="173">
        <v>0</v>
      </c>
      <c r="BP87" s="126"/>
      <c r="BQ87" s="177">
        <f t="shared" si="2"/>
        <v>5949.0477147562906</v>
      </c>
    </row>
    <row r="88" spans="1:69">
      <c r="A88" s="172" t="s">
        <v>98</v>
      </c>
      <c r="B88" s="172" t="s">
        <v>25</v>
      </c>
      <c r="C88" s="172" t="s">
        <v>13</v>
      </c>
      <c r="D88" s="173">
        <v>1</v>
      </c>
      <c r="E88" s="172">
        <v>2046</v>
      </c>
      <c r="F88" s="174">
        <v>0</v>
      </c>
      <c r="G88" s="173">
        <v>0</v>
      </c>
      <c r="H88" s="173">
        <v>0</v>
      </c>
      <c r="I88" s="173">
        <v>0</v>
      </c>
      <c r="J88" s="173">
        <v>0</v>
      </c>
      <c r="K88" s="173">
        <v>45.10853222982</v>
      </c>
      <c r="L88" s="173">
        <v>0</v>
      </c>
      <c r="M88" s="173">
        <v>0</v>
      </c>
      <c r="N88" s="173">
        <v>0</v>
      </c>
      <c r="O88" s="173">
        <v>0</v>
      </c>
      <c r="P88" s="173">
        <v>0</v>
      </c>
      <c r="Q88" s="173">
        <v>0</v>
      </c>
      <c r="R88" s="173">
        <v>6429.41521923047</v>
      </c>
      <c r="S88" s="173">
        <v>0</v>
      </c>
      <c r="T88" s="173">
        <v>0</v>
      </c>
      <c r="U88" s="173">
        <v>0</v>
      </c>
      <c r="V88" s="173">
        <v>0</v>
      </c>
      <c r="W88" s="173">
        <v>0</v>
      </c>
      <c r="X88" s="173">
        <v>0</v>
      </c>
      <c r="Y88" s="173">
        <v>0</v>
      </c>
      <c r="Z88" s="173">
        <v>0</v>
      </c>
      <c r="AA88" s="173">
        <v>0</v>
      </c>
      <c r="AB88" s="173">
        <v>0</v>
      </c>
      <c r="AC88" s="173">
        <v>0</v>
      </c>
      <c r="AD88" s="173">
        <v>0</v>
      </c>
      <c r="AE88" s="173">
        <v>0</v>
      </c>
      <c r="AF88" s="173">
        <v>0</v>
      </c>
      <c r="AG88" s="173">
        <v>0</v>
      </c>
      <c r="AH88" s="173">
        <v>0</v>
      </c>
      <c r="AI88" s="173">
        <v>0</v>
      </c>
      <c r="AJ88" s="173">
        <v>0</v>
      </c>
      <c r="AK88" s="173">
        <v>0</v>
      </c>
      <c r="AL88" s="173">
        <v>0</v>
      </c>
      <c r="AM88" s="173">
        <v>0</v>
      </c>
      <c r="AN88" s="173">
        <v>0</v>
      </c>
      <c r="AO88" s="173">
        <v>0</v>
      </c>
      <c r="AP88" s="173">
        <v>0</v>
      </c>
      <c r="AQ88" s="173">
        <v>0</v>
      </c>
      <c r="AR88" s="173">
        <v>0</v>
      </c>
      <c r="AS88" s="173">
        <v>0</v>
      </c>
      <c r="AT88" s="173">
        <v>0</v>
      </c>
      <c r="AU88" s="173">
        <v>0</v>
      </c>
      <c r="AV88" s="173">
        <v>0</v>
      </c>
      <c r="AW88" s="173">
        <v>0</v>
      </c>
      <c r="AX88" s="173">
        <v>0</v>
      </c>
      <c r="AY88" s="173">
        <v>0</v>
      </c>
      <c r="AZ88" s="173">
        <v>0</v>
      </c>
      <c r="BA88" s="173">
        <v>0</v>
      </c>
      <c r="BB88" s="173">
        <v>0</v>
      </c>
      <c r="BC88" s="173">
        <v>0</v>
      </c>
      <c r="BD88" s="173">
        <v>0</v>
      </c>
      <c r="BE88" s="173">
        <v>0</v>
      </c>
      <c r="BF88" s="173">
        <v>0</v>
      </c>
      <c r="BG88" s="173">
        <v>0</v>
      </c>
      <c r="BH88" s="173">
        <v>0</v>
      </c>
      <c r="BI88" s="173">
        <v>0</v>
      </c>
      <c r="BJ88" s="173">
        <v>0</v>
      </c>
      <c r="BK88" s="173">
        <v>0</v>
      </c>
      <c r="BL88" s="173">
        <v>0</v>
      </c>
      <c r="BM88" s="173">
        <v>0</v>
      </c>
      <c r="BN88" s="173">
        <v>0</v>
      </c>
      <c r="BO88" s="173">
        <v>0</v>
      </c>
      <c r="BP88" s="126"/>
      <c r="BQ88" s="177">
        <f t="shared" si="2"/>
        <v>6474.5237514602904</v>
      </c>
    </row>
    <row r="89" spans="1:69">
      <c r="A89" s="172" t="s">
        <v>98</v>
      </c>
      <c r="B89" s="172" t="s">
        <v>25</v>
      </c>
      <c r="C89" s="172" t="s">
        <v>13</v>
      </c>
      <c r="D89" s="173">
        <v>1</v>
      </c>
      <c r="E89" s="172">
        <v>2047</v>
      </c>
      <c r="F89" s="174">
        <v>0</v>
      </c>
      <c r="G89" s="173">
        <v>0</v>
      </c>
      <c r="H89" s="173">
        <v>0</v>
      </c>
      <c r="I89" s="173">
        <v>0</v>
      </c>
      <c r="J89" s="173">
        <v>0</v>
      </c>
      <c r="K89" s="173">
        <v>46.958437068499997</v>
      </c>
      <c r="L89" s="173">
        <v>0</v>
      </c>
      <c r="M89" s="173">
        <v>0</v>
      </c>
      <c r="N89" s="173">
        <v>0</v>
      </c>
      <c r="O89" s="173">
        <v>0</v>
      </c>
      <c r="P89" s="173">
        <v>0</v>
      </c>
      <c r="Q89" s="173">
        <v>0</v>
      </c>
      <c r="R89" s="173">
        <v>6995.2117071850998</v>
      </c>
      <c r="S89" s="173">
        <v>0</v>
      </c>
      <c r="T89" s="173">
        <v>0</v>
      </c>
      <c r="U89" s="173">
        <v>0</v>
      </c>
      <c r="V89" s="173">
        <v>0</v>
      </c>
      <c r="W89" s="173">
        <v>0</v>
      </c>
      <c r="X89" s="173">
        <v>0</v>
      </c>
      <c r="Y89" s="173">
        <v>0</v>
      </c>
      <c r="Z89" s="173">
        <v>0</v>
      </c>
      <c r="AA89" s="173">
        <v>0</v>
      </c>
      <c r="AB89" s="173">
        <v>0</v>
      </c>
      <c r="AC89" s="173">
        <v>0</v>
      </c>
      <c r="AD89" s="173">
        <v>0</v>
      </c>
      <c r="AE89" s="173">
        <v>0</v>
      </c>
      <c r="AF89" s="173">
        <v>0</v>
      </c>
      <c r="AG89" s="173">
        <v>0</v>
      </c>
      <c r="AH89" s="173">
        <v>0</v>
      </c>
      <c r="AI89" s="173">
        <v>0</v>
      </c>
      <c r="AJ89" s="173">
        <v>0</v>
      </c>
      <c r="AK89" s="173">
        <v>0</v>
      </c>
      <c r="AL89" s="173">
        <v>0</v>
      </c>
      <c r="AM89" s="173">
        <v>0</v>
      </c>
      <c r="AN89" s="173">
        <v>0</v>
      </c>
      <c r="AO89" s="173">
        <v>0</v>
      </c>
      <c r="AP89" s="173">
        <v>0</v>
      </c>
      <c r="AQ89" s="173">
        <v>0</v>
      </c>
      <c r="AR89" s="173">
        <v>0</v>
      </c>
      <c r="AS89" s="173">
        <v>0</v>
      </c>
      <c r="AT89" s="173">
        <v>0</v>
      </c>
      <c r="AU89" s="173">
        <v>0</v>
      </c>
      <c r="AV89" s="173">
        <v>0</v>
      </c>
      <c r="AW89" s="173">
        <v>0</v>
      </c>
      <c r="AX89" s="173">
        <v>0</v>
      </c>
      <c r="AY89" s="173">
        <v>0</v>
      </c>
      <c r="AZ89" s="173">
        <v>0</v>
      </c>
      <c r="BA89" s="173">
        <v>0</v>
      </c>
      <c r="BB89" s="173">
        <v>0</v>
      </c>
      <c r="BC89" s="173">
        <v>0</v>
      </c>
      <c r="BD89" s="173">
        <v>0</v>
      </c>
      <c r="BE89" s="173">
        <v>0</v>
      </c>
      <c r="BF89" s="173">
        <v>0</v>
      </c>
      <c r="BG89" s="173">
        <v>0</v>
      </c>
      <c r="BH89" s="173">
        <v>0</v>
      </c>
      <c r="BI89" s="173">
        <v>0</v>
      </c>
      <c r="BJ89" s="173">
        <v>0</v>
      </c>
      <c r="BK89" s="173">
        <v>0</v>
      </c>
      <c r="BL89" s="173">
        <v>0</v>
      </c>
      <c r="BM89" s="173">
        <v>0</v>
      </c>
      <c r="BN89" s="173">
        <v>0</v>
      </c>
      <c r="BO89" s="173">
        <v>0</v>
      </c>
      <c r="BP89" s="126"/>
      <c r="BQ89" s="177">
        <f t="shared" si="2"/>
        <v>7042.1701442535996</v>
      </c>
    </row>
    <row r="90" spans="1:69">
      <c r="A90" s="172" t="s">
        <v>98</v>
      </c>
      <c r="B90" s="172" t="s">
        <v>25</v>
      </c>
      <c r="C90" s="172" t="s">
        <v>13</v>
      </c>
      <c r="D90" s="173">
        <v>1</v>
      </c>
      <c r="E90" s="172">
        <v>2048</v>
      </c>
      <c r="F90" s="174">
        <v>0</v>
      </c>
      <c r="G90" s="173">
        <v>0</v>
      </c>
      <c r="H90" s="173">
        <v>0</v>
      </c>
      <c r="I90" s="173">
        <v>0</v>
      </c>
      <c r="J90" s="173">
        <v>0</v>
      </c>
      <c r="K90" s="173">
        <v>36.076312824010003</v>
      </c>
      <c r="L90" s="173">
        <v>0</v>
      </c>
      <c r="M90" s="173">
        <v>0</v>
      </c>
      <c r="N90" s="173">
        <v>0</v>
      </c>
      <c r="O90" s="173">
        <v>0</v>
      </c>
      <c r="P90" s="173">
        <v>0</v>
      </c>
      <c r="Q90" s="173">
        <v>0</v>
      </c>
      <c r="R90" s="173">
        <v>7591.2043683524798</v>
      </c>
      <c r="S90" s="173">
        <v>0</v>
      </c>
      <c r="T90" s="173">
        <v>0</v>
      </c>
      <c r="U90" s="173">
        <v>0</v>
      </c>
      <c r="V90" s="173">
        <v>0</v>
      </c>
      <c r="W90" s="173">
        <v>0</v>
      </c>
      <c r="X90" s="173">
        <v>0</v>
      </c>
      <c r="Y90" s="173">
        <v>0</v>
      </c>
      <c r="Z90" s="173">
        <v>0</v>
      </c>
      <c r="AA90" s="173">
        <v>0</v>
      </c>
      <c r="AB90" s="173">
        <v>0</v>
      </c>
      <c r="AC90" s="173">
        <v>0</v>
      </c>
      <c r="AD90" s="173">
        <v>0</v>
      </c>
      <c r="AE90" s="173">
        <v>0</v>
      </c>
      <c r="AF90" s="173">
        <v>0</v>
      </c>
      <c r="AG90" s="173">
        <v>0</v>
      </c>
      <c r="AH90" s="173">
        <v>0</v>
      </c>
      <c r="AI90" s="173">
        <v>0</v>
      </c>
      <c r="AJ90" s="173">
        <v>0</v>
      </c>
      <c r="AK90" s="173">
        <v>0</v>
      </c>
      <c r="AL90" s="173">
        <v>0</v>
      </c>
      <c r="AM90" s="173">
        <v>0</v>
      </c>
      <c r="AN90" s="173">
        <v>0</v>
      </c>
      <c r="AO90" s="173">
        <v>0</v>
      </c>
      <c r="AP90" s="173">
        <v>0</v>
      </c>
      <c r="AQ90" s="173">
        <v>0</v>
      </c>
      <c r="AR90" s="173">
        <v>0</v>
      </c>
      <c r="AS90" s="173">
        <v>0</v>
      </c>
      <c r="AT90" s="173">
        <v>0</v>
      </c>
      <c r="AU90" s="173">
        <v>0</v>
      </c>
      <c r="AV90" s="173">
        <v>0</v>
      </c>
      <c r="AW90" s="173">
        <v>0</v>
      </c>
      <c r="AX90" s="173">
        <v>0</v>
      </c>
      <c r="AY90" s="173">
        <v>0</v>
      </c>
      <c r="AZ90" s="173">
        <v>0</v>
      </c>
      <c r="BA90" s="173">
        <v>0</v>
      </c>
      <c r="BB90" s="173">
        <v>0</v>
      </c>
      <c r="BC90" s="173">
        <v>0</v>
      </c>
      <c r="BD90" s="173">
        <v>0</v>
      </c>
      <c r="BE90" s="173">
        <v>0</v>
      </c>
      <c r="BF90" s="173">
        <v>0</v>
      </c>
      <c r="BG90" s="173">
        <v>0</v>
      </c>
      <c r="BH90" s="173">
        <v>0</v>
      </c>
      <c r="BI90" s="173">
        <v>0</v>
      </c>
      <c r="BJ90" s="173">
        <v>0</v>
      </c>
      <c r="BK90" s="173">
        <v>0</v>
      </c>
      <c r="BL90" s="173">
        <v>0</v>
      </c>
      <c r="BM90" s="173">
        <v>0</v>
      </c>
      <c r="BN90" s="173">
        <v>0</v>
      </c>
      <c r="BO90" s="173">
        <v>0</v>
      </c>
      <c r="BP90" s="126"/>
      <c r="BQ90" s="177">
        <f t="shared" si="2"/>
        <v>7627.2806811764895</v>
      </c>
    </row>
    <row r="91" spans="1:69">
      <c r="A91" s="172" t="s">
        <v>98</v>
      </c>
      <c r="B91" s="172" t="s">
        <v>25</v>
      </c>
      <c r="C91" s="172" t="s">
        <v>13</v>
      </c>
      <c r="D91" s="173">
        <v>1</v>
      </c>
      <c r="E91" s="172">
        <v>2049</v>
      </c>
      <c r="F91" s="174">
        <v>0</v>
      </c>
      <c r="G91" s="173">
        <v>0</v>
      </c>
      <c r="H91" s="173">
        <v>0</v>
      </c>
      <c r="I91" s="173">
        <v>0</v>
      </c>
      <c r="J91" s="173">
        <v>0</v>
      </c>
      <c r="K91" s="173">
        <v>24.89567267068</v>
      </c>
      <c r="L91" s="173"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7587.9166131818401</v>
      </c>
      <c r="S91" s="173">
        <v>0</v>
      </c>
      <c r="T91" s="173">
        <v>0</v>
      </c>
      <c r="U91" s="173">
        <v>0</v>
      </c>
      <c r="V91" s="173">
        <v>0</v>
      </c>
      <c r="W91" s="173">
        <v>0</v>
      </c>
      <c r="X91" s="173">
        <v>0</v>
      </c>
      <c r="Y91" s="173">
        <v>0</v>
      </c>
      <c r="Z91" s="173">
        <v>0</v>
      </c>
      <c r="AA91" s="173">
        <v>0</v>
      </c>
      <c r="AB91" s="173">
        <v>0</v>
      </c>
      <c r="AC91" s="173">
        <v>0</v>
      </c>
      <c r="AD91" s="173">
        <v>0</v>
      </c>
      <c r="AE91" s="173">
        <v>0</v>
      </c>
      <c r="AF91" s="173">
        <v>0</v>
      </c>
      <c r="AG91" s="173">
        <v>0</v>
      </c>
      <c r="AH91" s="173">
        <v>0</v>
      </c>
      <c r="AI91" s="173">
        <v>0</v>
      </c>
      <c r="AJ91" s="173">
        <v>0</v>
      </c>
      <c r="AK91" s="173">
        <v>0</v>
      </c>
      <c r="AL91" s="173">
        <v>0</v>
      </c>
      <c r="AM91" s="173">
        <v>0</v>
      </c>
      <c r="AN91" s="173">
        <v>0</v>
      </c>
      <c r="AO91" s="173">
        <v>0</v>
      </c>
      <c r="AP91" s="173">
        <v>0</v>
      </c>
      <c r="AQ91" s="173">
        <v>0</v>
      </c>
      <c r="AR91" s="173">
        <v>0</v>
      </c>
      <c r="AS91" s="173">
        <v>0</v>
      </c>
      <c r="AT91" s="173">
        <v>0</v>
      </c>
      <c r="AU91" s="173">
        <v>0</v>
      </c>
      <c r="AV91" s="173">
        <v>0</v>
      </c>
      <c r="AW91" s="173">
        <v>0</v>
      </c>
      <c r="AX91" s="173">
        <v>0</v>
      </c>
      <c r="AY91" s="173">
        <v>0</v>
      </c>
      <c r="AZ91" s="173">
        <v>0</v>
      </c>
      <c r="BA91" s="173">
        <v>0</v>
      </c>
      <c r="BB91" s="173">
        <v>0</v>
      </c>
      <c r="BC91" s="173">
        <v>0</v>
      </c>
      <c r="BD91" s="173">
        <v>0</v>
      </c>
      <c r="BE91" s="173">
        <v>0</v>
      </c>
      <c r="BF91" s="173">
        <v>0</v>
      </c>
      <c r="BG91" s="173">
        <v>0</v>
      </c>
      <c r="BH91" s="173">
        <v>0</v>
      </c>
      <c r="BI91" s="173">
        <v>0</v>
      </c>
      <c r="BJ91" s="173">
        <v>0</v>
      </c>
      <c r="BK91" s="173">
        <v>0</v>
      </c>
      <c r="BL91" s="173">
        <v>0</v>
      </c>
      <c r="BM91" s="173">
        <v>0</v>
      </c>
      <c r="BN91" s="173">
        <v>0</v>
      </c>
      <c r="BO91" s="173">
        <v>0</v>
      </c>
      <c r="BP91" s="126"/>
      <c r="BQ91" s="177">
        <f t="shared" si="2"/>
        <v>7612.8122858525203</v>
      </c>
    </row>
    <row r="92" spans="1:69">
      <c r="A92" s="172" t="s">
        <v>98</v>
      </c>
      <c r="B92" s="172" t="s">
        <v>25</v>
      </c>
      <c r="C92" s="172" t="s">
        <v>11</v>
      </c>
      <c r="D92" s="173">
        <v>1</v>
      </c>
      <c r="E92" s="172">
        <v>2020</v>
      </c>
      <c r="F92" s="174">
        <v>0</v>
      </c>
      <c r="G92" s="173">
        <v>0</v>
      </c>
      <c r="H92" s="173">
        <v>0</v>
      </c>
      <c r="I92" s="173">
        <v>0</v>
      </c>
      <c r="J92" s="173">
        <v>0</v>
      </c>
      <c r="K92" s="173">
        <v>0</v>
      </c>
      <c r="L92" s="173">
        <v>0</v>
      </c>
      <c r="M92" s="173">
        <v>0</v>
      </c>
      <c r="N92" s="173">
        <v>0</v>
      </c>
      <c r="O92" s="173">
        <v>0</v>
      </c>
      <c r="P92" s="173">
        <v>0</v>
      </c>
      <c r="Q92" s="173">
        <v>0</v>
      </c>
      <c r="R92" s="173">
        <v>0</v>
      </c>
      <c r="S92" s="173">
        <v>0</v>
      </c>
      <c r="T92" s="173">
        <v>0</v>
      </c>
      <c r="U92" s="173">
        <v>0</v>
      </c>
      <c r="V92" s="173">
        <v>0</v>
      </c>
      <c r="W92" s="173">
        <v>0</v>
      </c>
      <c r="X92" s="173">
        <v>0</v>
      </c>
      <c r="Y92" s="173">
        <v>0</v>
      </c>
      <c r="Z92" s="173">
        <v>0</v>
      </c>
      <c r="AA92" s="173">
        <v>0</v>
      </c>
      <c r="AB92" s="173">
        <v>0</v>
      </c>
      <c r="AC92" s="173">
        <v>0</v>
      </c>
      <c r="AD92" s="173">
        <v>0</v>
      </c>
      <c r="AE92" s="173">
        <v>0</v>
      </c>
      <c r="AF92" s="173">
        <v>0</v>
      </c>
      <c r="AG92" s="173">
        <v>0</v>
      </c>
      <c r="AH92" s="173">
        <v>0</v>
      </c>
      <c r="AI92" s="173">
        <v>0</v>
      </c>
      <c r="AJ92" s="173">
        <v>0</v>
      </c>
      <c r="AK92" s="173">
        <v>0</v>
      </c>
      <c r="AL92" s="173">
        <v>0</v>
      </c>
      <c r="AM92" s="173">
        <v>0</v>
      </c>
      <c r="AN92" s="173">
        <v>0</v>
      </c>
      <c r="AO92" s="173">
        <v>0</v>
      </c>
      <c r="AP92" s="173">
        <v>0</v>
      </c>
      <c r="AQ92" s="173">
        <v>0</v>
      </c>
      <c r="AR92" s="173">
        <v>0</v>
      </c>
      <c r="AS92" s="173">
        <v>0</v>
      </c>
      <c r="AT92" s="173">
        <v>0</v>
      </c>
      <c r="AU92" s="173">
        <v>0</v>
      </c>
      <c r="AV92" s="173">
        <v>0</v>
      </c>
      <c r="AW92" s="173">
        <v>0</v>
      </c>
      <c r="AX92" s="173">
        <v>0</v>
      </c>
      <c r="AY92" s="173">
        <v>0</v>
      </c>
      <c r="AZ92" s="173">
        <v>0</v>
      </c>
      <c r="BA92" s="173">
        <v>0</v>
      </c>
      <c r="BB92" s="173">
        <v>0</v>
      </c>
      <c r="BC92" s="173">
        <v>0</v>
      </c>
      <c r="BD92" s="173">
        <v>0</v>
      </c>
      <c r="BE92" s="173">
        <v>0</v>
      </c>
      <c r="BF92" s="173">
        <v>0</v>
      </c>
      <c r="BG92" s="173">
        <v>0</v>
      </c>
      <c r="BH92" s="173">
        <v>0</v>
      </c>
      <c r="BI92" s="173">
        <v>0</v>
      </c>
      <c r="BJ92" s="173">
        <v>0</v>
      </c>
      <c r="BK92" s="173">
        <v>0</v>
      </c>
      <c r="BL92" s="173">
        <v>0</v>
      </c>
      <c r="BM92" s="173">
        <v>0</v>
      </c>
      <c r="BN92" s="173">
        <v>0</v>
      </c>
      <c r="BO92" s="173">
        <v>0</v>
      </c>
      <c r="BP92" s="126"/>
      <c r="BQ92" s="177">
        <f t="shared" si="2"/>
        <v>0</v>
      </c>
    </row>
    <row r="93" spans="1:69">
      <c r="A93" s="172" t="s">
        <v>98</v>
      </c>
      <c r="B93" s="172" t="s">
        <v>25</v>
      </c>
      <c r="C93" s="172" t="s">
        <v>11</v>
      </c>
      <c r="D93" s="173">
        <v>1</v>
      </c>
      <c r="E93" s="172">
        <v>2021</v>
      </c>
      <c r="F93" s="174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0</v>
      </c>
      <c r="AW93" s="173">
        <v>0</v>
      </c>
      <c r="AX93" s="173">
        <v>0</v>
      </c>
      <c r="AY93" s="173">
        <v>0</v>
      </c>
      <c r="AZ93" s="173">
        <v>0</v>
      </c>
      <c r="BA93" s="173">
        <v>0</v>
      </c>
      <c r="BB93" s="173">
        <v>0</v>
      </c>
      <c r="BC93" s="173">
        <v>0</v>
      </c>
      <c r="BD93" s="173">
        <v>0</v>
      </c>
      <c r="BE93" s="173">
        <v>0</v>
      </c>
      <c r="BF93" s="173">
        <v>0</v>
      </c>
      <c r="BG93" s="173">
        <v>0</v>
      </c>
      <c r="BH93" s="173">
        <v>0</v>
      </c>
      <c r="BI93" s="173">
        <v>0</v>
      </c>
      <c r="BJ93" s="173">
        <v>0</v>
      </c>
      <c r="BK93" s="173">
        <v>0</v>
      </c>
      <c r="BL93" s="173">
        <v>0</v>
      </c>
      <c r="BM93" s="173">
        <v>0</v>
      </c>
      <c r="BN93" s="173">
        <v>0</v>
      </c>
      <c r="BO93" s="173">
        <v>0</v>
      </c>
      <c r="BP93" s="126"/>
      <c r="BQ93" s="177">
        <f t="shared" si="2"/>
        <v>0</v>
      </c>
    </row>
    <row r="94" spans="1:69">
      <c r="A94" s="172" t="s">
        <v>98</v>
      </c>
      <c r="B94" s="172" t="s">
        <v>25</v>
      </c>
      <c r="C94" s="172" t="s">
        <v>11</v>
      </c>
      <c r="D94" s="173">
        <v>1</v>
      </c>
      <c r="E94" s="172">
        <v>2022</v>
      </c>
      <c r="F94" s="174">
        <v>0</v>
      </c>
      <c r="G94" s="173">
        <v>0</v>
      </c>
      <c r="H94" s="173">
        <v>0</v>
      </c>
      <c r="I94" s="173">
        <v>0</v>
      </c>
      <c r="J94" s="173">
        <v>0</v>
      </c>
      <c r="K94" s="173">
        <v>0</v>
      </c>
      <c r="L94" s="173">
        <v>0</v>
      </c>
      <c r="M94" s="173">
        <v>0</v>
      </c>
      <c r="N94" s="173">
        <v>0</v>
      </c>
      <c r="O94" s="173">
        <v>0</v>
      </c>
      <c r="P94" s="173">
        <v>0</v>
      </c>
      <c r="Q94" s="173">
        <v>0</v>
      </c>
      <c r="R94" s="173">
        <v>0</v>
      </c>
      <c r="S94" s="173">
        <v>0</v>
      </c>
      <c r="T94" s="173">
        <v>0</v>
      </c>
      <c r="U94" s="173">
        <v>0</v>
      </c>
      <c r="V94" s="173">
        <v>0</v>
      </c>
      <c r="W94" s="173">
        <v>0</v>
      </c>
      <c r="X94" s="173">
        <v>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0</v>
      </c>
      <c r="AE94" s="173">
        <v>0</v>
      </c>
      <c r="AF94" s="173">
        <v>0</v>
      </c>
      <c r="AG94" s="173">
        <v>0</v>
      </c>
      <c r="AH94" s="173">
        <v>0</v>
      </c>
      <c r="AI94" s="173">
        <v>0</v>
      </c>
      <c r="AJ94" s="173">
        <v>0</v>
      </c>
      <c r="AK94" s="173">
        <v>0</v>
      </c>
      <c r="AL94" s="173">
        <v>0</v>
      </c>
      <c r="AM94" s="173">
        <v>0</v>
      </c>
      <c r="AN94" s="173">
        <v>0</v>
      </c>
      <c r="AO94" s="173">
        <v>0</v>
      </c>
      <c r="AP94" s="173">
        <v>0</v>
      </c>
      <c r="AQ94" s="173">
        <v>0</v>
      </c>
      <c r="AR94" s="173">
        <v>0</v>
      </c>
      <c r="AS94" s="173">
        <v>0</v>
      </c>
      <c r="AT94" s="173">
        <v>0</v>
      </c>
      <c r="AU94" s="173">
        <v>0</v>
      </c>
      <c r="AV94" s="173">
        <v>0</v>
      </c>
      <c r="AW94" s="173">
        <v>0</v>
      </c>
      <c r="AX94" s="173">
        <v>0</v>
      </c>
      <c r="AY94" s="173">
        <v>0</v>
      </c>
      <c r="AZ94" s="173">
        <v>0</v>
      </c>
      <c r="BA94" s="173">
        <v>0</v>
      </c>
      <c r="BB94" s="173">
        <v>0</v>
      </c>
      <c r="BC94" s="173">
        <v>0</v>
      </c>
      <c r="BD94" s="173">
        <v>0</v>
      </c>
      <c r="BE94" s="173">
        <v>0</v>
      </c>
      <c r="BF94" s="173">
        <v>0</v>
      </c>
      <c r="BG94" s="173">
        <v>0</v>
      </c>
      <c r="BH94" s="173">
        <v>0</v>
      </c>
      <c r="BI94" s="173">
        <v>0</v>
      </c>
      <c r="BJ94" s="173">
        <v>0</v>
      </c>
      <c r="BK94" s="173">
        <v>0</v>
      </c>
      <c r="BL94" s="173">
        <v>0</v>
      </c>
      <c r="BM94" s="173">
        <v>0</v>
      </c>
      <c r="BN94" s="173">
        <v>0</v>
      </c>
      <c r="BO94" s="173">
        <v>0</v>
      </c>
      <c r="BP94" s="126"/>
      <c r="BQ94" s="177">
        <f t="shared" si="2"/>
        <v>0</v>
      </c>
    </row>
    <row r="95" spans="1:69">
      <c r="A95" s="172" t="s">
        <v>98</v>
      </c>
      <c r="B95" s="172" t="s">
        <v>25</v>
      </c>
      <c r="C95" s="172" t="s">
        <v>11</v>
      </c>
      <c r="D95" s="173">
        <v>1</v>
      </c>
      <c r="E95" s="172">
        <v>2023</v>
      </c>
      <c r="F95" s="174">
        <v>0</v>
      </c>
      <c r="G95" s="173">
        <v>0</v>
      </c>
      <c r="H95" s="173">
        <v>0</v>
      </c>
      <c r="I95" s="173">
        <v>0</v>
      </c>
      <c r="J95" s="173">
        <v>0</v>
      </c>
      <c r="K95" s="173">
        <v>0</v>
      </c>
      <c r="L95" s="173">
        <v>0</v>
      </c>
      <c r="M95" s="173">
        <v>0</v>
      </c>
      <c r="N95" s="173">
        <v>0</v>
      </c>
      <c r="O95" s="173">
        <v>0</v>
      </c>
      <c r="P95" s="173">
        <v>0</v>
      </c>
      <c r="Q95" s="173">
        <v>0</v>
      </c>
      <c r="R95" s="173">
        <v>0</v>
      </c>
      <c r="S95" s="173">
        <v>0</v>
      </c>
      <c r="T95" s="173">
        <v>0</v>
      </c>
      <c r="U95" s="173">
        <v>0</v>
      </c>
      <c r="V95" s="173">
        <v>0</v>
      </c>
      <c r="W95" s="173">
        <v>0</v>
      </c>
      <c r="X95" s="173">
        <v>0</v>
      </c>
      <c r="Y95" s="173">
        <v>0</v>
      </c>
      <c r="Z95" s="173">
        <v>0</v>
      </c>
      <c r="AA95" s="173">
        <v>0</v>
      </c>
      <c r="AB95" s="173">
        <v>0</v>
      </c>
      <c r="AC95" s="173">
        <v>0</v>
      </c>
      <c r="AD95" s="173">
        <v>0</v>
      </c>
      <c r="AE95" s="173">
        <v>0</v>
      </c>
      <c r="AF95" s="173">
        <v>0</v>
      </c>
      <c r="AG95" s="173">
        <v>0</v>
      </c>
      <c r="AH95" s="173">
        <v>0</v>
      </c>
      <c r="AI95" s="173">
        <v>0</v>
      </c>
      <c r="AJ95" s="173">
        <v>0</v>
      </c>
      <c r="AK95" s="173">
        <v>0</v>
      </c>
      <c r="AL95" s="173">
        <v>0</v>
      </c>
      <c r="AM95" s="173">
        <v>0</v>
      </c>
      <c r="AN95" s="173">
        <v>0</v>
      </c>
      <c r="AO95" s="173">
        <v>0</v>
      </c>
      <c r="AP95" s="173">
        <v>0</v>
      </c>
      <c r="AQ95" s="173">
        <v>0</v>
      </c>
      <c r="AR95" s="173">
        <v>0</v>
      </c>
      <c r="AS95" s="173">
        <v>0</v>
      </c>
      <c r="AT95" s="173">
        <v>0</v>
      </c>
      <c r="AU95" s="173">
        <v>0</v>
      </c>
      <c r="AV95" s="173">
        <v>0</v>
      </c>
      <c r="AW95" s="173">
        <v>0</v>
      </c>
      <c r="AX95" s="173">
        <v>0</v>
      </c>
      <c r="AY95" s="173">
        <v>0</v>
      </c>
      <c r="AZ95" s="173">
        <v>0</v>
      </c>
      <c r="BA95" s="173">
        <v>0</v>
      </c>
      <c r="BB95" s="173">
        <v>0</v>
      </c>
      <c r="BC95" s="173">
        <v>0</v>
      </c>
      <c r="BD95" s="173">
        <v>0</v>
      </c>
      <c r="BE95" s="173">
        <v>0</v>
      </c>
      <c r="BF95" s="173">
        <v>0</v>
      </c>
      <c r="BG95" s="173">
        <v>0</v>
      </c>
      <c r="BH95" s="173">
        <v>0</v>
      </c>
      <c r="BI95" s="173">
        <v>0</v>
      </c>
      <c r="BJ95" s="173">
        <v>0</v>
      </c>
      <c r="BK95" s="173">
        <v>0</v>
      </c>
      <c r="BL95" s="173">
        <v>0</v>
      </c>
      <c r="BM95" s="173">
        <v>0</v>
      </c>
      <c r="BN95" s="173">
        <v>0</v>
      </c>
      <c r="BO95" s="173">
        <v>0</v>
      </c>
      <c r="BP95" s="126"/>
      <c r="BQ95" s="177">
        <f t="shared" si="2"/>
        <v>0</v>
      </c>
    </row>
    <row r="96" spans="1:69">
      <c r="A96" s="172" t="s">
        <v>98</v>
      </c>
      <c r="B96" s="172" t="s">
        <v>25</v>
      </c>
      <c r="C96" s="172" t="s">
        <v>11</v>
      </c>
      <c r="D96" s="173">
        <v>1</v>
      </c>
      <c r="E96" s="172">
        <v>2024</v>
      </c>
      <c r="F96" s="174">
        <v>0</v>
      </c>
      <c r="G96" s="173">
        <v>0</v>
      </c>
      <c r="H96" s="173">
        <v>0</v>
      </c>
      <c r="I96" s="173">
        <v>0</v>
      </c>
      <c r="J96" s="173">
        <v>0</v>
      </c>
      <c r="K96" s="173">
        <v>0</v>
      </c>
      <c r="L96" s="173">
        <v>0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0</v>
      </c>
      <c r="S96" s="173">
        <v>0</v>
      </c>
      <c r="T96" s="173">
        <v>0</v>
      </c>
      <c r="U96" s="173">
        <v>0</v>
      </c>
      <c r="V96" s="173">
        <v>0</v>
      </c>
      <c r="W96" s="173">
        <v>0</v>
      </c>
      <c r="X96" s="173">
        <v>0</v>
      </c>
      <c r="Y96" s="173">
        <v>0</v>
      </c>
      <c r="Z96" s="173">
        <v>0</v>
      </c>
      <c r="AA96" s="173">
        <v>0</v>
      </c>
      <c r="AB96" s="173">
        <v>0</v>
      </c>
      <c r="AC96" s="173">
        <v>0</v>
      </c>
      <c r="AD96" s="173">
        <v>0</v>
      </c>
      <c r="AE96" s="173">
        <v>0</v>
      </c>
      <c r="AF96" s="173">
        <v>0</v>
      </c>
      <c r="AG96" s="173">
        <v>0</v>
      </c>
      <c r="AH96" s="173">
        <v>0</v>
      </c>
      <c r="AI96" s="173">
        <v>0</v>
      </c>
      <c r="AJ96" s="173">
        <v>0</v>
      </c>
      <c r="AK96" s="173">
        <v>0</v>
      </c>
      <c r="AL96" s="173">
        <v>0</v>
      </c>
      <c r="AM96" s="173">
        <v>0</v>
      </c>
      <c r="AN96" s="173">
        <v>0</v>
      </c>
      <c r="AO96" s="173">
        <v>0</v>
      </c>
      <c r="AP96" s="173">
        <v>0</v>
      </c>
      <c r="AQ96" s="173">
        <v>0</v>
      </c>
      <c r="AR96" s="173">
        <v>0</v>
      </c>
      <c r="AS96" s="173">
        <v>0</v>
      </c>
      <c r="AT96" s="173">
        <v>0</v>
      </c>
      <c r="AU96" s="173">
        <v>0</v>
      </c>
      <c r="AV96" s="173">
        <v>0</v>
      </c>
      <c r="AW96" s="173">
        <v>0</v>
      </c>
      <c r="AX96" s="173">
        <v>0</v>
      </c>
      <c r="AY96" s="173">
        <v>0</v>
      </c>
      <c r="AZ96" s="173">
        <v>0</v>
      </c>
      <c r="BA96" s="173">
        <v>0</v>
      </c>
      <c r="BB96" s="173">
        <v>0</v>
      </c>
      <c r="BC96" s="173">
        <v>0</v>
      </c>
      <c r="BD96" s="173">
        <v>0</v>
      </c>
      <c r="BE96" s="173">
        <v>0</v>
      </c>
      <c r="BF96" s="173">
        <v>0</v>
      </c>
      <c r="BG96" s="173">
        <v>0</v>
      </c>
      <c r="BH96" s="173">
        <v>0</v>
      </c>
      <c r="BI96" s="173">
        <v>0</v>
      </c>
      <c r="BJ96" s="173">
        <v>0</v>
      </c>
      <c r="BK96" s="173">
        <v>0</v>
      </c>
      <c r="BL96" s="173">
        <v>0</v>
      </c>
      <c r="BM96" s="173">
        <v>0</v>
      </c>
      <c r="BN96" s="173">
        <v>0</v>
      </c>
      <c r="BO96" s="173">
        <v>0</v>
      </c>
      <c r="BP96" s="126"/>
      <c r="BQ96" s="177">
        <f t="shared" si="2"/>
        <v>0</v>
      </c>
    </row>
    <row r="97" spans="1:69">
      <c r="A97" s="172" t="s">
        <v>98</v>
      </c>
      <c r="B97" s="172" t="s">
        <v>25</v>
      </c>
      <c r="C97" s="172" t="s">
        <v>11</v>
      </c>
      <c r="D97" s="173">
        <v>1</v>
      </c>
      <c r="E97" s="172">
        <v>2025</v>
      </c>
      <c r="F97" s="174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26"/>
      <c r="BQ97" s="177">
        <f t="shared" si="2"/>
        <v>0</v>
      </c>
    </row>
    <row r="98" spans="1:69">
      <c r="A98" s="172" t="s">
        <v>98</v>
      </c>
      <c r="B98" s="172" t="s">
        <v>25</v>
      </c>
      <c r="C98" s="172" t="s">
        <v>11</v>
      </c>
      <c r="D98" s="173">
        <v>1</v>
      </c>
      <c r="E98" s="172">
        <v>2026</v>
      </c>
      <c r="F98" s="174">
        <v>0</v>
      </c>
      <c r="G98" s="173">
        <v>0</v>
      </c>
      <c r="H98" s="173">
        <v>0</v>
      </c>
      <c r="I98" s="173">
        <v>0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0</v>
      </c>
      <c r="T98" s="173">
        <v>0</v>
      </c>
      <c r="U98" s="173">
        <v>0</v>
      </c>
      <c r="V98" s="173">
        <v>0</v>
      </c>
      <c r="W98" s="173">
        <v>0</v>
      </c>
      <c r="X98" s="173">
        <v>0</v>
      </c>
      <c r="Y98" s="173">
        <v>0</v>
      </c>
      <c r="Z98" s="173">
        <v>0</v>
      </c>
      <c r="AA98" s="173">
        <v>0</v>
      </c>
      <c r="AB98" s="173">
        <v>0</v>
      </c>
      <c r="AC98" s="173">
        <v>0</v>
      </c>
      <c r="AD98" s="173">
        <v>0</v>
      </c>
      <c r="AE98" s="173">
        <v>0</v>
      </c>
      <c r="AF98" s="173">
        <v>0</v>
      </c>
      <c r="AG98" s="173">
        <v>0</v>
      </c>
      <c r="AH98" s="173">
        <v>0</v>
      </c>
      <c r="AI98" s="173">
        <v>0</v>
      </c>
      <c r="AJ98" s="173">
        <v>0</v>
      </c>
      <c r="AK98" s="173">
        <v>0</v>
      </c>
      <c r="AL98" s="173">
        <v>0</v>
      </c>
      <c r="AM98" s="173">
        <v>0</v>
      </c>
      <c r="AN98" s="173">
        <v>0</v>
      </c>
      <c r="AO98" s="173">
        <v>0</v>
      </c>
      <c r="AP98" s="173">
        <v>0</v>
      </c>
      <c r="AQ98" s="173">
        <v>0</v>
      </c>
      <c r="AR98" s="173">
        <v>0</v>
      </c>
      <c r="AS98" s="173">
        <v>0</v>
      </c>
      <c r="AT98" s="173">
        <v>0</v>
      </c>
      <c r="AU98" s="173">
        <v>0</v>
      </c>
      <c r="AV98" s="173">
        <v>0</v>
      </c>
      <c r="AW98" s="173">
        <v>0</v>
      </c>
      <c r="AX98" s="173">
        <v>0</v>
      </c>
      <c r="AY98" s="173">
        <v>0</v>
      </c>
      <c r="AZ98" s="173">
        <v>0</v>
      </c>
      <c r="BA98" s="173">
        <v>0</v>
      </c>
      <c r="BB98" s="173">
        <v>0</v>
      </c>
      <c r="BC98" s="173">
        <v>0</v>
      </c>
      <c r="BD98" s="173">
        <v>0</v>
      </c>
      <c r="BE98" s="173">
        <v>0</v>
      </c>
      <c r="BF98" s="173">
        <v>0</v>
      </c>
      <c r="BG98" s="173">
        <v>0</v>
      </c>
      <c r="BH98" s="173">
        <v>0</v>
      </c>
      <c r="BI98" s="173">
        <v>0</v>
      </c>
      <c r="BJ98" s="173">
        <v>0</v>
      </c>
      <c r="BK98" s="173">
        <v>0</v>
      </c>
      <c r="BL98" s="173">
        <v>0</v>
      </c>
      <c r="BM98" s="173">
        <v>0</v>
      </c>
      <c r="BN98" s="173">
        <v>0</v>
      </c>
      <c r="BO98" s="173">
        <v>0</v>
      </c>
      <c r="BP98" s="126"/>
      <c r="BQ98" s="177">
        <f t="shared" ref="BQ98:BQ129" si="3">SUM(G98:BO98)</f>
        <v>0</v>
      </c>
    </row>
    <row r="99" spans="1:69">
      <c r="A99" s="172" t="s">
        <v>98</v>
      </c>
      <c r="B99" s="172" t="s">
        <v>25</v>
      </c>
      <c r="C99" s="172" t="s">
        <v>11</v>
      </c>
      <c r="D99" s="173">
        <v>1</v>
      </c>
      <c r="E99" s="172">
        <v>2027</v>
      </c>
      <c r="F99" s="174">
        <v>0</v>
      </c>
      <c r="G99" s="173">
        <v>0</v>
      </c>
      <c r="H99" s="173">
        <v>0</v>
      </c>
      <c r="I99" s="173">
        <v>0</v>
      </c>
      <c r="J99" s="173">
        <v>0</v>
      </c>
      <c r="K99" s="173">
        <v>0</v>
      </c>
      <c r="L99" s="173">
        <v>0</v>
      </c>
      <c r="M99" s="173">
        <v>0</v>
      </c>
      <c r="N99" s="173">
        <v>0</v>
      </c>
      <c r="O99" s="173">
        <v>0</v>
      </c>
      <c r="P99" s="173">
        <v>0</v>
      </c>
      <c r="Q99" s="173">
        <v>0</v>
      </c>
      <c r="R99" s="173">
        <v>0</v>
      </c>
      <c r="S99" s="173">
        <v>0</v>
      </c>
      <c r="T99" s="173">
        <v>0</v>
      </c>
      <c r="U99" s="173">
        <v>0</v>
      </c>
      <c r="V99" s="173">
        <v>0</v>
      </c>
      <c r="W99" s="173">
        <v>0</v>
      </c>
      <c r="X99" s="173">
        <v>0</v>
      </c>
      <c r="Y99" s="173">
        <v>0</v>
      </c>
      <c r="Z99" s="173">
        <v>0</v>
      </c>
      <c r="AA99" s="173">
        <v>0</v>
      </c>
      <c r="AB99" s="173">
        <v>0</v>
      </c>
      <c r="AC99" s="173">
        <v>0</v>
      </c>
      <c r="AD99" s="173">
        <v>0</v>
      </c>
      <c r="AE99" s="173">
        <v>0</v>
      </c>
      <c r="AF99" s="173">
        <v>0</v>
      </c>
      <c r="AG99" s="173">
        <v>0</v>
      </c>
      <c r="AH99" s="173">
        <v>0</v>
      </c>
      <c r="AI99" s="173">
        <v>0</v>
      </c>
      <c r="AJ99" s="173">
        <v>0</v>
      </c>
      <c r="AK99" s="173">
        <v>0</v>
      </c>
      <c r="AL99" s="173">
        <v>0</v>
      </c>
      <c r="AM99" s="173">
        <v>0</v>
      </c>
      <c r="AN99" s="173">
        <v>0</v>
      </c>
      <c r="AO99" s="173">
        <v>0</v>
      </c>
      <c r="AP99" s="173">
        <v>0</v>
      </c>
      <c r="AQ99" s="173">
        <v>0</v>
      </c>
      <c r="AR99" s="173">
        <v>0</v>
      </c>
      <c r="AS99" s="173">
        <v>0</v>
      </c>
      <c r="AT99" s="173">
        <v>0</v>
      </c>
      <c r="AU99" s="173">
        <v>0</v>
      </c>
      <c r="AV99" s="173">
        <v>0</v>
      </c>
      <c r="AW99" s="173">
        <v>0</v>
      </c>
      <c r="AX99" s="173">
        <v>0</v>
      </c>
      <c r="AY99" s="173">
        <v>0</v>
      </c>
      <c r="AZ99" s="173">
        <v>0</v>
      </c>
      <c r="BA99" s="173">
        <v>0</v>
      </c>
      <c r="BB99" s="173">
        <v>0</v>
      </c>
      <c r="BC99" s="173">
        <v>0</v>
      </c>
      <c r="BD99" s="173">
        <v>0</v>
      </c>
      <c r="BE99" s="173">
        <v>0</v>
      </c>
      <c r="BF99" s="173">
        <v>0</v>
      </c>
      <c r="BG99" s="173">
        <v>0</v>
      </c>
      <c r="BH99" s="173">
        <v>0</v>
      </c>
      <c r="BI99" s="173">
        <v>0</v>
      </c>
      <c r="BJ99" s="173">
        <v>0</v>
      </c>
      <c r="BK99" s="173">
        <v>0</v>
      </c>
      <c r="BL99" s="173">
        <v>0</v>
      </c>
      <c r="BM99" s="173">
        <v>0</v>
      </c>
      <c r="BN99" s="173">
        <v>0</v>
      </c>
      <c r="BO99" s="173">
        <v>0</v>
      </c>
      <c r="BP99" s="126"/>
      <c r="BQ99" s="177">
        <f t="shared" si="3"/>
        <v>0</v>
      </c>
    </row>
    <row r="100" spans="1:69">
      <c r="A100" s="172" t="s">
        <v>98</v>
      </c>
      <c r="B100" s="172" t="s">
        <v>25</v>
      </c>
      <c r="C100" s="172" t="s">
        <v>11</v>
      </c>
      <c r="D100" s="173">
        <v>1</v>
      </c>
      <c r="E100" s="172">
        <v>2028</v>
      </c>
      <c r="F100" s="174">
        <v>0</v>
      </c>
      <c r="G100" s="173">
        <v>0</v>
      </c>
      <c r="H100" s="173">
        <v>0</v>
      </c>
      <c r="I100" s="173">
        <v>0</v>
      </c>
      <c r="J100" s="173">
        <v>0</v>
      </c>
      <c r="K100" s="173">
        <v>0</v>
      </c>
      <c r="L100" s="173">
        <v>0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0</v>
      </c>
      <c r="S100" s="173">
        <v>0</v>
      </c>
      <c r="T100" s="173">
        <v>0</v>
      </c>
      <c r="U100" s="173">
        <v>0</v>
      </c>
      <c r="V100" s="173">
        <v>0</v>
      </c>
      <c r="W100" s="173">
        <v>0</v>
      </c>
      <c r="X100" s="173">
        <v>0</v>
      </c>
      <c r="Y100" s="173">
        <v>0</v>
      </c>
      <c r="Z100" s="173">
        <v>0</v>
      </c>
      <c r="AA100" s="173">
        <v>0</v>
      </c>
      <c r="AB100" s="173">
        <v>0</v>
      </c>
      <c r="AC100" s="173">
        <v>0</v>
      </c>
      <c r="AD100" s="173">
        <v>0</v>
      </c>
      <c r="AE100" s="173">
        <v>0</v>
      </c>
      <c r="AF100" s="173">
        <v>0</v>
      </c>
      <c r="AG100" s="173">
        <v>0</v>
      </c>
      <c r="AH100" s="173">
        <v>0</v>
      </c>
      <c r="AI100" s="173">
        <v>0</v>
      </c>
      <c r="AJ100" s="173">
        <v>0</v>
      </c>
      <c r="AK100" s="173">
        <v>0</v>
      </c>
      <c r="AL100" s="173">
        <v>0</v>
      </c>
      <c r="AM100" s="173">
        <v>0</v>
      </c>
      <c r="AN100" s="173">
        <v>0</v>
      </c>
      <c r="AO100" s="173">
        <v>0</v>
      </c>
      <c r="AP100" s="173">
        <v>0</v>
      </c>
      <c r="AQ100" s="173">
        <v>0</v>
      </c>
      <c r="AR100" s="173">
        <v>0</v>
      </c>
      <c r="AS100" s="173">
        <v>0</v>
      </c>
      <c r="AT100" s="173">
        <v>0</v>
      </c>
      <c r="AU100" s="173">
        <v>0</v>
      </c>
      <c r="AV100" s="173">
        <v>0</v>
      </c>
      <c r="AW100" s="173">
        <v>0</v>
      </c>
      <c r="AX100" s="173">
        <v>0</v>
      </c>
      <c r="AY100" s="173">
        <v>0</v>
      </c>
      <c r="AZ100" s="173">
        <v>0</v>
      </c>
      <c r="BA100" s="173">
        <v>0</v>
      </c>
      <c r="BB100" s="173">
        <v>0</v>
      </c>
      <c r="BC100" s="173">
        <v>0</v>
      </c>
      <c r="BD100" s="173">
        <v>0</v>
      </c>
      <c r="BE100" s="173">
        <v>0</v>
      </c>
      <c r="BF100" s="173">
        <v>0</v>
      </c>
      <c r="BG100" s="173">
        <v>0</v>
      </c>
      <c r="BH100" s="173">
        <v>0</v>
      </c>
      <c r="BI100" s="173">
        <v>0</v>
      </c>
      <c r="BJ100" s="173">
        <v>0</v>
      </c>
      <c r="BK100" s="173">
        <v>0</v>
      </c>
      <c r="BL100" s="173">
        <v>0</v>
      </c>
      <c r="BM100" s="173">
        <v>0</v>
      </c>
      <c r="BN100" s="173">
        <v>0</v>
      </c>
      <c r="BO100" s="173">
        <v>0</v>
      </c>
      <c r="BP100" s="126"/>
      <c r="BQ100" s="177">
        <f t="shared" si="3"/>
        <v>0</v>
      </c>
    </row>
    <row r="101" spans="1:69">
      <c r="A101" s="172" t="s">
        <v>98</v>
      </c>
      <c r="B101" s="172" t="s">
        <v>25</v>
      </c>
      <c r="C101" s="172" t="s">
        <v>11</v>
      </c>
      <c r="D101" s="173">
        <v>1</v>
      </c>
      <c r="E101" s="172">
        <v>2029</v>
      </c>
      <c r="F101" s="174">
        <v>0</v>
      </c>
      <c r="G101" s="173">
        <v>0</v>
      </c>
      <c r="H101" s="173">
        <v>0</v>
      </c>
      <c r="I101" s="173">
        <v>0</v>
      </c>
      <c r="J101" s="173">
        <v>0</v>
      </c>
      <c r="K101" s="173">
        <v>0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173">
        <v>0</v>
      </c>
      <c r="Z101" s="173">
        <v>0</v>
      </c>
      <c r="AA101" s="173">
        <v>0</v>
      </c>
      <c r="AB101" s="173">
        <v>0</v>
      </c>
      <c r="AC101" s="173">
        <v>0</v>
      </c>
      <c r="AD101" s="173">
        <v>0</v>
      </c>
      <c r="AE101" s="173">
        <v>0</v>
      </c>
      <c r="AF101" s="173">
        <v>0</v>
      </c>
      <c r="AG101" s="173">
        <v>0</v>
      </c>
      <c r="AH101" s="173">
        <v>0</v>
      </c>
      <c r="AI101" s="173">
        <v>0</v>
      </c>
      <c r="AJ101" s="173">
        <v>0</v>
      </c>
      <c r="AK101" s="173">
        <v>0</v>
      </c>
      <c r="AL101" s="173">
        <v>0</v>
      </c>
      <c r="AM101" s="173">
        <v>0</v>
      </c>
      <c r="AN101" s="173">
        <v>0</v>
      </c>
      <c r="AO101" s="173">
        <v>0</v>
      </c>
      <c r="AP101" s="173">
        <v>0</v>
      </c>
      <c r="AQ101" s="173">
        <v>0</v>
      </c>
      <c r="AR101" s="173">
        <v>0</v>
      </c>
      <c r="AS101" s="173">
        <v>0</v>
      </c>
      <c r="AT101" s="173">
        <v>0</v>
      </c>
      <c r="AU101" s="173">
        <v>0</v>
      </c>
      <c r="AV101" s="173">
        <v>0</v>
      </c>
      <c r="AW101" s="173">
        <v>0</v>
      </c>
      <c r="AX101" s="173">
        <v>0</v>
      </c>
      <c r="AY101" s="173">
        <v>0</v>
      </c>
      <c r="AZ101" s="173">
        <v>0</v>
      </c>
      <c r="BA101" s="173">
        <v>0</v>
      </c>
      <c r="BB101" s="173">
        <v>0</v>
      </c>
      <c r="BC101" s="173">
        <v>0</v>
      </c>
      <c r="BD101" s="173">
        <v>0</v>
      </c>
      <c r="BE101" s="173">
        <v>0</v>
      </c>
      <c r="BF101" s="173">
        <v>0</v>
      </c>
      <c r="BG101" s="173">
        <v>0</v>
      </c>
      <c r="BH101" s="173">
        <v>0</v>
      </c>
      <c r="BI101" s="173">
        <v>0</v>
      </c>
      <c r="BJ101" s="173">
        <v>0</v>
      </c>
      <c r="BK101" s="173">
        <v>0</v>
      </c>
      <c r="BL101" s="173">
        <v>0</v>
      </c>
      <c r="BM101" s="173">
        <v>0</v>
      </c>
      <c r="BN101" s="173">
        <v>0</v>
      </c>
      <c r="BO101" s="173">
        <v>0</v>
      </c>
      <c r="BP101" s="126"/>
      <c r="BQ101" s="177">
        <f t="shared" si="3"/>
        <v>0</v>
      </c>
    </row>
    <row r="102" spans="1:69">
      <c r="A102" s="172" t="s">
        <v>98</v>
      </c>
      <c r="B102" s="172" t="s">
        <v>25</v>
      </c>
      <c r="C102" s="172" t="s">
        <v>11</v>
      </c>
      <c r="D102" s="173">
        <v>1</v>
      </c>
      <c r="E102" s="172">
        <v>2030</v>
      </c>
      <c r="F102" s="174">
        <v>0</v>
      </c>
      <c r="G102" s="173">
        <v>0</v>
      </c>
      <c r="H102" s="173">
        <v>0</v>
      </c>
      <c r="I102" s="173">
        <v>0</v>
      </c>
      <c r="J102" s="173">
        <v>0</v>
      </c>
      <c r="K102" s="173">
        <v>0</v>
      </c>
      <c r="L102" s="173">
        <v>0</v>
      </c>
      <c r="M102" s="173">
        <v>0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0</v>
      </c>
      <c r="T102" s="173">
        <v>0</v>
      </c>
      <c r="U102" s="173">
        <v>0</v>
      </c>
      <c r="V102" s="173">
        <v>0</v>
      </c>
      <c r="W102" s="173">
        <v>0</v>
      </c>
      <c r="X102" s="173">
        <v>0</v>
      </c>
      <c r="Y102" s="173">
        <v>0</v>
      </c>
      <c r="Z102" s="173">
        <v>0</v>
      </c>
      <c r="AA102" s="173">
        <v>0</v>
      </c>
      <c r="AB102" s="173">
        <v>0</v>
      </c>
      <c r="AC102" s="173">
        <v>0</v>
      </c>
      <c r="AD102" s="173">
        <v>0</v>
      </c>
      <c r="AE102" s="173">
        <v>0</v>
      </c>
      <c r="AF102" s="173">
        <v>0</v>
      </c>
      <c r="AG102" s="173">
        <v>0</v>
      </c>
      <c r="AH102" s="173">
        <v>0</v>
      </c>
      <c r="AI102" s="173">
        <v>0</v>
      </c>
      <c r="AJ102" s="173">
        <v>0</v>
      </c>
      <c r="AK102" s="173">
        <v>0</v>
      </c>
      <c r="AL102" s="173">
        <v>0</v>
      </c>
      <c r="AM102" s="173">
        <v>0</v>
      </c>
      <c r="AN102" s="173">
        <v>0</v>
      </c>
      <c r="AO102" s="173">
        <v>0</v>
      </c>
      <c r="AP102" s="173">
        <v>0</v>
      </c>
      <c r="AQ102" s="173">
        <v>0</v>
      </c>
      <c r="AR102" s="173">
        <v>0</v>
      </c>
      <c r="AS102" s="173">
        <v>0</v>
      </c>
      <c r="AT102" s="173">
        <v>0</v>
      </c>
      <c r="AU102" s="173">
        <v>0</v>
      </c>
      <c r="AV102" s="173">
        <v>0</v>
      </c>
      <c r="AW102" s="173">
        <v>0</v>
      </c>
      <c r="AX102" s="173">
        <v>0</v>
      </c>
      <c r="AY102" s="173">
        <v>0</v>
      </c>
      <c r="AZ102" s="173">
        <v>0</v>
      </c>
      <c r="BA102" s="173">
        <v>0</v>
      </c>
      <c r="BB102" s="173">
        <v>0</v>
      </c>
      <c r="BC102" s="173">
        <v>0</v>
      </c>
      <c r="BD102" s="173">
        <v>0</v>
      </c>
      <c r="BE102" s="173">
        <v>0</v>
      </c>
      <c r="BF102" s="173">
        <v>0</v>
      </c>
      <c r="BG102" s="173">
        <v>0</v>
      </c>
      <c r="BH102" s="173">
        <v>0</v>
      </c>
      <c r="BI102" s="173">
        <v>0</v>
      </c>
      <c r="BJ102" s="173">
        <v>0</v>
      </c>
      <c r="BK102" s="173">
        <v>0</v>
      </c>
      <c r="BL102" s="173">
        <v>0</v>
      </c>
      <c r="BM102" s="173">
        <v>0</v>
      </c>
      <c r="BN102" s="173">
        <v>0</v>
      </c>
      <c r="BO102" s="173">
        <v>0</v>
      </c>
      <c r="BP102" s="126"/>
      <c r="BQ102" s="177">
        <f t="shared" si="3"/>
        <v>0</v>
      </c>
    </row>
    <row r="103" spans="1:69">
      <c r="A103" s="172" t="s">
        <v>98</v>
      </c>
      <c r="B103" s="172" t="s">
        <v>25</v>
      </c>
      <c r="C103" s="172" t="s">
        <v>11</v>
      </c>
      <c r="D103" s="173">
        <v>1</v>
      </c>
      <c r="E103" s="172">
        <v>2031</v>
      </c>
      <c r="F103" s="174">
        <v>0</v>
      </c>
      <c r="G103" s="173">
        <v>0</v>
      </c>
      <c r="H103" s="173">
        <v>0</v>
      </c>
      <c r="I103" s="173">
        <v>0</v>
      </c>
      <c r="J103" s="173">
        <v>0</v>
      </c>
      <c r="K103" s="173">
        <v>572.32258262434004</v>
      </c>
      <c r="L103" s="173">
        <v>0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</v>
      </c>
      <c r="T103" s="173">
        <v>0</v>
      </c>
      <c r="U103" s="173">
        <v>0</v>
      </c>
      <c r="V103" s="173">
        <v>0</v>
      </c>
      <c r="W103" s="173">
        <v>0</v>
      </c>
      <c r="X103" s="173">
        <v>0</v>
      </c>
      <c r="Y103" s="173">
        <v>0</v>
      </c>
      <c r="Z103" s="173">
        <v>0</v>
      </c>
      <c r="AA103" s="173">
        <v>0</v>
      </c>
      <c r="AB103" s="173">
        <v>0</v>
      </c>
      <c r="AC103" s="173">
        <v>0</v>
      </c>
      <c r="AD103" s="173">
        <v>0</v>
      </c>
      <c r="AE103" s="173">
        <v>0</v>
      </c>
      <c r="AF103" s="173">
        <v>0</v>
      </c>
      <c r="AG103" s="173">
        <v>0</v>
      </c>
      <c r="AH103" s="173">
        <v>0</v>
      </c>
      <c r="AI103" s="173">
        <v>0</v>
      </c>
      <c r="AJ103" s="173">
        <v>0</v>
      </c>
      <c r="AK103" s="173">
        <v>0</v>
      </c>
      <c r="AL103" s="173">
        <v>0</v>
      </c>
      <c r="AM103" s="173">
        <v>0</v>
      </c>
      <c r="AN103" s="173">
        <v>0</v>
      </c>
      <c r="AO103" s="173">
        <v>0</v>
      </c>
      <c r="AP103" s="173">
        <v>0</v>
      </c>
      <c r="AQ103" s="173">
        <v>0</v>
      </c>
      <c r="AR103" s="173">
        <v>0</v>
      </c>
      <c r="AS103" s="173">
        <v>0</v>
      </c>
      <c r="AT103" s="173">
        <v>0</v>
      </c>
      <c r="AU103" s="173">
        <v>0</v>
      </c>
      <c r="AV103" s="173">
        <v>0</v>
      </c>
      <c r="AW103" s="173">
        <v>0</v>
      </c>
      <c r="AX103" s="173">
        <v>0</v>
      </c>
      <c r="AY103" s="173">
        <v>0</v>
      </c>
      <c r="AZ103" s="173">
        <v>0</v>
      </c>
      <c r="BA103" s="173">
        <v>0</v>
      </c>
      <c r="BB103" s="173">
        <v>0</v>
      </c>
      <c r="BC103" s="173">
        <v>0</v>
      </c>
      <c r="BD103" s="173">
        <v>0</v>
      </c>
      <c r="BE103" s="173">
        <v>0</v>
      </c>
      <c r="BF103" s="173">
        <v>0</v>
      </c>
      <c r="BG103" s="173">
        <v>0</v>
      </c>
      <c r="BH103" s="173">
        <v>0</v>
      </c>
      <c r="BI103" s="173">
        <v>0</v>
      </c>
      <c r="BJ103" s="173">
        <v>0</v>
      </c>
      <c r="BK103" s="173">
        <v>0</v>
      </c>
      <c r="BL103" s="173">
        <v>0</v>
      </c>
      <c r="BM103" s="173">
        <v>0</v>
      </c>
      <c r="BN103" s="173">
        <v>0</v>
      </c>
      <c r="BO103" s="173">
        <v>0</v>
      </c>
      <c r="BP103" s="126"/>
      <c r="BQ103" s="177">
        <f t="shared" si="3"/>
        <v>572.32258262434004</v>
      </c>
    </row>
    <row r="104" spans="1:69">
      <c r="A104" s="172" t="s">
        <v>98</v>
      </c>
      <c r="B104" s="172" t="s">
        <v>25</v>
      </c>
      <c r="C104" s="172" t="s">
        <v>11</v>
      </c>
      <c r="D104" s="173">
        <v>1</v>
      </c>
      <c r="E104" s="172">
        <v>2032</v>
      </c>
      <c r="F104" s="174">
        <v>0</v>
      </c>
      <c r="G104" s="173">
        <v>0</v>
      </c>
      <c r="H104" s="173">
        <v>0</v>
      </c>
      <c r="I104" s="173">
        <v>0</v>
      </c>
      <c r="J104" s="173">
        <v>0</v>
      </c>
      <c r="K104" s="173">
        <v>590.20402696270003</v>
      </c>
      <c r="L104" s="173">
        <v>0</v>
      </c>
      <c r="M104" s="173">
        <v>0</v>
      </c>
      <c r="N104" s="173">
        <v>0</v>
      </c>
      <c r="O104" s="173">
        <v>0</v>
      </c>
      <c r="P104" s="173">
        <v>0</v>
      </c>
      <c r="Q104" s="173">
        <v>0</v>
      </c>
      <c r="R104" s="173">
        <v>0</v>
      </c>
      <c r="S104" s="173">
        <v>0</v>
      </c>
      <c r="T104" s="173">
        <v>0</v>
      </c>
      <c r="U104" s="173">
        <v>0</v>
      </c>
      <c r="V104" s="173">
        <v>0</v>
      </c>
      <c r="W104" s="173">
        <v>0</v>
      </c>
      <c r="X104" s="173">
        <v>0</v>
      </c>
      <c r="Y104" s="173">
        <v>0</v>
      </c>
      <c r="Z104" s="173">
        <v>0</v>
      </c>
      <c r="AA104" s="173">
        <v>0</v>
      </c>
      <c r="AB104" s="173">
        <v>0</v>
      </c>
      <c r="AC104" s="173">
        <v>0</v>
      </c>
      <c r="AD104" s="173">
        <v>0</v>
      </c>
      <c r="AE104" s="173">
        <v>0</v>
      </c>
      <c r="AF104" s="173">
        <v>0</v>
      </c>
      <c r="AG104" s="173">
        <v>0</v>
      </c>
      <c r="AH104" s="173">
        <v>0</v>
      </c>
      <c r="AI104" s="173">
        <v>0</v>
      </c>
      <c r="AJ104" s="173">
        <v>0</v>
      </c>
      <c r="AK104" s="173">
        <v>0</v>
      </c>
      <c r="AL104" s="173">
        <v>0</v>
      </c>
      <c r="AM104" s="173">
        <v>0</v>
      </c>
      <c r="AN104" s="173">
        <v>0</v>
      </c>
      <c r="AO104" s="173">
        <v>0</v>
      </c>
      <c r="AP104" s="173">
        <v>0</v>
      </c>
      <c r="AQ104" s="173">
        <v>0</v>
      </c>
      <c r="AR104" s="173">
        <v>0</v>
      </c>
      <c r="AS104" s="173">
        <v>0</v>
      </c>
      <c r="AT104" s="173">
        <v>0</v>
      </c>
      <c r="AU104" s="173">
        <v>0</v>
      </c>
      <c r="AV104" s="173">
        <v>0</v>
      </c>
      <c r="AW104" s="173">
        <v>0</v>
      </c>
      <c r="AX104" s="173">
        <v>0</v>
      </c>
      <c r="AY104" s="173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3">
        <v>0</v>
      </c>
      <c r="BI104" s="173">
        <v>0</v>
      </c>
      <c r="BJ104" s="173">
        <v>0</v>
      </c>
      <c r="BK104" s="173">
        <v>0</v>
      </c>
      <c r="BL104" s="173">
        <v>0</v>
      </c>
      <c r="BM104" s="173">
        <v>0</v>
      </c>
      <c r="BN104" s="173">
        <v>0</v>
      </c>
      <c r="BO104" s="173">
        <v>0</v>
      </c>
      <c r="BP104" s="126"/>
      <c r="BQ104" s="177">
        <f t="shared" si="3"/>
        <v>590.20402696270003</v>
      </c>
    </row>
    <row r="105" spans="1:69">
      <c r="A105" s="172" t="s">
        <v>98</v>
      </c>
      <c r="B105" s="172" t="s">
        <v>25</v>
      </c>
      <c r="C105" s="172" t="s">
        <v>11</v>
      </c>
      <c r="D105" s="173">
        <v>1</v>
      </c>
      <c r="E105" s="172">
        <v>2033</v>
      </c>
      <c r="F105" s="174">
        <v>0</v>
      </c>
      <c r="G105" s="173">
        <v>0</v>
      </c>
      <c r="H105" s="173">
        <v>0</v>
      </c>
      <c r="I105" s="173">
        <v>0</v>
      </c>
      <c r="J105" s="173">
        <v>0</v>
      </c>
      <c r="K105" s="173">
        <v>605.90839651446004</v>
      </c>
      <c r="L105" s="173">
        <v>0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0</v>
      </c>
      <c r="S105" s="173">
        <v>0</v>
      </c>
      <c r="T105" s="173">
        <v>0</v>
      </c>
      <c r="U105" s="173">
        <v>0</v>
      </c>
      <c r="V105" s="173">
        <v>0</v>
      </c>
      <c r="W105" s="173">
        <v>0</v>
      </c>
      <c r="X105" s="173">
        <v>0</v>
      </c>
      <c r="Y105" s="173">
        <v>0</v>
      </c>
      <c r="Z105" s="173">
        <v>0</v>
      </c>
      <c r="AA105" s="173">
        <v>0</v>
      </c>
      <c r="AB105" s="173">
        <v>0</v>
      </c>
      <c r="AC105" s="173">
        <v>0</v>
      </c>
      <c r="AD105" s="173">
        <v>0</v>
      </c>
      <c r="AE105" s="173">
        <v>0</v>
      </c>
      <c r="AF105" s="173">
        <v>0</v>
      </c>
      <c r="AG105" s="173">
        <v>0</v>
      </c>
      <c r="AH105" s="173">
        <v>0</v>
      </c>
      <c r="AI105" s="173">
        <v>0</v>
      </c>
      <c r="AJ105" s="173">
        <v>0</v>
      </c>
      <c r="AK105" s="173">
        <v>0</v>
      </c>
      <c r="AL105" s="173">
        <v>0</v>
      </c>
      <c r="AM105" s="173">
        <v>0</v>
      </c>
      <c r="AN105" s="173">
        <v>0</v>
      </c>
      <c r="AO105" s="173">
        <v>0</v>
      </c>
      <c r="AP105" s="173">
        <v>0</v>
      </c>
      <c r="AQ105" s="173">
        <v>0</v>
      </c>
      <c r="AR105" s="173">
        <v>0</v>
      </c>
      <c r="AS105" s="173">
        <v>0</v>
      </c>
      <c r="AT105" s="173">
        <v>0</v>
      </c>
      <c r="AU105" s="173">
        <v>0</v>
      </c>
      <c r="AV105" s="173">
        <v>0</v>
      </c>
      <c r="AW105" s="173">
        <v>0</v>
      </c>
      <c r="AX105" s="173">
        <v>0</v>
      </c>
      <c r="AY105" s="173">
        <v>0</v>
      </c>
      <c r="AZ105" s="173">
        <v>0</v>
      </c>
      <c r="BA105" s="173">
        <v>0</v>
      </c>
      <c r="BB105" s="173">
        <v>0</v>
      </c>
      <c r="BC105" s="173">
        <v>0</v>
      </c>
      <c r="BD105" s="173">
        <v>0</v>
      </c>
      <c r="BE105" s="173">
        <v>0</v>
      </c>
      <c r="BF105" s="173">
        <v>0</v>
      </c>
      <c r="BG105" s="173">
        <v>0</v>
      </c>
      <c r="BH105" s="173">
        <v>0</v>
      </c>
      <c r="BI105" s="173">
        <v>0</v>
      </c>
      <c r="BJ105" s="173">
        <v>0</v>
      </c>
      <c r="BK105" s="173">
        <v>0</v>
      </c>
      <c r="BL105" s="173">
        <v>0</v>
      </c>
      <c r="BM105" s="173">
        <v>0</v>
      </c>
      <c r="BN105" s="173">
        <v>0</v>
      </c>
      <c r="BO105" s="173">
        <v>0</v>
      </c>
      <c r="BP105" s="126"/>
      <c r="BQ105" s="177">
        <f t="shared" si="3"/>
        <v>605.90839651446004</v>
      </c>
    </row>
    <row r="106" spans="1:69">
      <c r="A106" s="172" t="s">
        <v>98</v>
      </c>
      <c r="B106" s="172" t="s">
        <v>25</v>
      </c>
      <c r="C106" s="172" t="s">
        <v>11</v>
      </c>
      <c r="D106" s="173">
        <v>1</v>
      </c>
      <c r="E106" s="172">
        <v>2034</v>
      </c>
      <c r="F106" s="174">
        <v>0</v>
      </c>
      <c r="G106" s="173">
        <v>0</v>
      </c>
      <c r="H106" s="173">
        <v>0</v>
      </c>
      <c r="I106" s="173">
        <v>0</v>
      </c>
      <c r="J106" s="173">
        <v>0</v>
      </c>
      <c r="K106" s="173">
        <v>587.19410015593996</v>
      </c>
      <c r="L106" s="173">
        <v>0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</v>
      </c>
      <c r="T106" s="173">
        <v>0</v>
      </c>
      <c r="U106" s="173">
        <v>0</v>
      </c>
      <c r="V106" s="173">
        <v>0</v>
      </c>
      <c r="W106" s="173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0</v>
      </c>
      <c r="AC106" s="173">
        <v>0</v>
      </c>
      <c r="AD106" s="173">
        <v>0</v>
      </c>
      <c r="AE106" s="173">
        <v>0</v>
      </c>
      <c r="AF106" s="173">
        <v>0</v>
      </c>
      <c r="AG106" s="173">
        <v>0</v>
      </c>
      <c r="AH106" s="173">
        <v>0</v>
      </c>
      <c r="AI106" s="173">
        <v>0</v>
      </c>
      <c r="AJ106" s="173">
        <v>0</v>
      </c>
      <c r="AK106" s="173">
        <v>0</v>
      </c>
      <c r="AL106" s="173">
        <v>0</v>
      </c>
      <c r="AM106" s="173">
        <v>0</v>
      </c>
      <c r="AN106" s="173">
        <v>0</v>
      </c>
      <c r="AO106" s="173">
        <v>0</v>
      </c>
      <c r="AP106" s="173">
        <v>0</v>
      </c>
      <c r="AQ106" s="173">
        <v>0</v>
      </c>
      <c r="AR106" s="173">
        <v>0</v>
      </c>
      <c r="AS106" s="173">
        <v>0</v>
      </c>
      <c r="AT106" s="173">
        <v>0</v>
      </c>
      <c r="AU106" s="173">
        <v>0</v>
      </c>
      <c r="AV106" s="173">
        <v>0</v>
      </c>
      <c r="AW106" s="173">
        <v>0</v>
      </c>
      <c r="AX106" s="173">
        <v>0</v>
      </c>
      <c r="AY106" s="173">
        <v>0</v>
      </c>
      <c r="AZ106" s="173">
        <v>0</v>
      </c>
      <c r="BA106" s="173">
        <v>0</v>
      </c>
      <c r="BB106" s="173">
        <v>0</v>
      </c>
      <c r="BC106" s="173">
        <v>0</v>
      </c>
      <c r="BD106" s="173">
        <v>0</v>
      </c>
      <c r="BE106" s="173">
        <v>0</v>
      </c>
      <c r="BF106" s="173">
        <v>0</v>
      </c>
      <c r="BG106" s="173">
        <v>0</v>
      </c>
      <c r="BH106" s="173">
        <v>0</v>
      </c>
      <c r="BI106" s="173">
        <v>0</v>
      </c>
      <c r="BJ106" s="173">
        <v>0</v>
      </c>
      <c r="BK106" s="173">
        <v>0</v>
      </c>
      <c r="BL106" s="173">
        <v>0</v>
      </c>
      <c r="BM106" s="173">
        <v>0</v>
      </c>
      <c r="BN106" s="173">
        <v>0</v>
      </c>
      <c r="BO106" s="173">
        <v>0</v>
      </c>
      <c r="BP106" s="126"/>
      <c r="BQ106" s="177">
        <f t="shared" si="3"/>
        <v>587.19410015593996</v>
      </c>
    </row>
    <row r="107" spans="1:69">
      <c r="A107" s="172" t="s">
        <v>98</v>
      </c>
      <c r="B107" s="172" t="s">
        <v>25</v>
      </c>
      <c r="C107" s="172" t="s">
        <v>11</v>
      </c>
      <c r="D107" s="173">
        <v>1</v>
      </c>
      <c r="E107" s="172">
        <v>2035</v>
      </c>
      <c r="F107" s="174">
        <v>0</v>
      </c>
      <c r="G107" s="173">
        <v>0</v>
      </c>
      <c r="H107" s="173">
        <v>0</v>
      </c>
      <c r="I107" s="173">
        <v>0</v>
      </c>
      <c r="J107" s="173">
        <v>0</v>
      </c>
      <c r="K107" s="173">
        <v>608.43892784600996</v>
      </c>
      <c r="L107" s="173">
        <v>0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</v>
      </c>
      <c r="T107" s="173">
        <v>0</v>
      </c>
      <c r="U107" s="173">
        <v>0</v>
      </c>
      <c r="V107" s="173">
        <v>0</v>
      </c>
      <c r="W107" s="173">
        <v>0</v>
      </c>
      <c r="X107" s="173">
        <v>0</v>
      </c>
      <c r="Y107" s="173">
        <v>0</v>
      </c>
      <c r="Z107" s="173">
        <v>0</v>
      </c>
      <c r="AA107" s="173">
        <v>0</v>
      </c>
      <c r="AB107" s="173">
        <v>0</v>
      </c>
      <c r="AC107" s="173">
        <v>0</v>
      </c>
      <c r="AD107" s="173">
        <v>0</v>
      </c>
      <c r="AE107" s="173">
        <v>0</v>
      </c>
      <c r="AF107" s="173">
        <v>0</v>
      </c>
      <c r="AG107" s="173">
        <v>0</v>
      </c>
      <c r="AH107" s="173">
        <v>0</v>
      </c>
      <c r="AI107" s="173">
        <v>0</v>
      </c>
      <c r="AJ107" s="173">
        <v>0</v>
      </c>
      <c r="AK107" s="173">
        <v>0</v>
      </c>
      <c r="AL107" s="173">
        <v>0</v>
      </c>
      <c r="AM107" s="173">
        <v>0</v>
      </c>
      <c r="AN107" s="173">
        <v>0</v>
      </c>
      <c r="AO107" s="173">
        <v>0</v>
      </c>
      <c r="AP107" s="173">
        <v>0</v>
      </c>
      <c r="AQ107" s="173">
        <v>0</v>
      </c>
      <c r="AR107" s="173">
        <v>0</v>
      </c>
      <c r="AS107" s="173">
        <v>0</v>
      </c>
      <c r="AT107" s="173">
        <v>0</v>
      </c>
      <c r="AU107" s="173">
        <v>0</v>
      </c>
      <c r="AV107" s="173">
        <v>0</v>
      </c>
      <c r="AW107" s="173">
        <v>0</v>
      </c>
      <c r="AX107" s="173">
        <v>0</v>
      </c>
      <c r="AY107" s="173">
        <v>0</v>
      </c>
      <c r="AZ107" s="173">
        <v>0</v>
      </c>
      <c r="BA107" s="173">
        <v>0</v>
      </c>
      <c r="BB107" s="173">
        <v>0</v>
      </c>
      <c r="BC107" s="173">
        <v>0</v>
      </c>
      <c r="BD107" s="173">
        <v>0</v>
      </c>
      <c r="BE107" s="173">
        <v>0</v>
      </c>
      <c r="BF107" s="173">
        <v>0</v>
      </c>
      <c r="BG107" s="173">
        <v>0</v>
      </c>
      <c r="BH107" s="173">
        <v>0</v>
      </c>
      <c r="BI107" s="173">
        <v>0</v>
      </c>
      <c r="BJ107" s="173">
        <v>0</v>
      </c>
      <c r="BK107" s="173">
        <v>0</v>
      </c>
      <c r="BL107" s="173">
        <v>0</v>
      </c>
      <c r="BM107" s="173">
        <v>0</v>
      </c>
      <c r="BN107" s="173">
        <v>0</v>
      </c>
      <c r="BO107" s="173">
        <v>0</v>
      </c>
      <c r="BP107" s="126"/>
      <c r="BQ107" s="177">
        <f t="shared" si="3"/>
        <v>608.43892784600996</v>
      </c>
    </row>
    <row r="108" spans="1:69">
      <c r="A108" s="172" t="s">
        <v>98</v>
      </c>
      <c r="B108" s="172" t="s">
        <v>25</v>
      </c>
      <c r="C108" s="172" t="s">
        <v>11</v>
      </c>
      <c r="D108" s="173">
        <v>1</v>
      </c>
      <c r="E108" s="172">
        <v>2036</v>
      </c>
      <c r="F108" s="174">
        <v>0</v>
      </c>
      <c r="G108" s="173">
        <v>0</v>
      </c>
      <c r="H108" s="173">
        <v>0</v>
      </c>
      <c r="I108" s="173">
        <v>0</v>
      </c>
      <c r="J108" s="173">
        <v>0</v>
      </c>
      <c r="K108" s="173">
        <v>564.76038131199005</v>
      </c>
      <c r="L108" s="173">
        <v>0</v>
      </c>
      <c r="M108" s="173">
        <v>0</v>
      </c>
      <c r="N108" s="173">
        <v>0</v>
      </c>
      <c r="O108" s="173">
        <v>0</v>
      </c>
      <c r="P108" s="173">
        <v>0</v>
      </c>
      <c r="Q108" s="173">
        <v>0</v>
      </c>
      <c r="R108" s="173">
        <v>0</v>
      </c>
      <c r="S108" s="173">
        <v>0</v>
      </c>
      <c r="T108" s="173">
        <v>0</v>
      </c>
      <c r="U108" s="173">
        <v>0</v>
      </c>
      <c r="V108" s="173">
        <v>0</v>
      </c>
      <c r="W108" s="173">
        <v>0</v>
      </c>
      <c r="X108" s="173">
        <v>0</v>
      </c>
      <c r="Y108" s="173">
        <v>0</v>
      </c>
      <c r="Z108" s="173">
        <v>0</v>
      </c>
      <c r="AA108" s="173">
        <v>0</v>
      </c>
      <c r="AB108" s="173">
        <v>0</v>
      </c>
      <c r="AC108" s="173">
        <v>0</v>
      </c>
      <c r="AD108" s="173">
        <v>0</v>
      </c>
      <c r="AE108" s="173">
        <v>0</v>
      </c>
      <c r="AF108" s="173">
        <v>0</v>
      </c>
      <c r="AG108" s="173">
        <v>0</v>
      </c>
      <c r="AH108" s="173">
        <v>0</v>
      </c>
      <c r="AI108" s="173">
        <v>0</v>
      </c>
      <c r="AJ108" s="173">
        <v>0</v>
      </c>
      <c r="AK108" s="173">
        <v>0</v>
      </c>
      <c r="AL108" s="173">
        <v>0</v>
      </c>
      <c r="AM108" s="173">
        <v>0</v>
      </c>
      <c r="AN108" s="173">
        <v>0</v>
      </c>
      <c r="AO108" s="173">
        <v>0</v>
      </c>
      <c r="AP108" s="173">
        <v>0</v>
      </c>
      <c r="AQ108" s="173">
        <v>0</v>
      </c>
      <c r="AR108" s="173">
        <v>0</v>
      </c>
      <c r="AS108" s="173">
        <v>0</v>
      </c>
      <c r="AT108" s="173">
        <v>0</v>
      </c>
      <c r="AU108" s="173">
        <v>0</v>
      </c>
      <c r="AV108" s="173">
        <v>0</v>
      </c>
      <c r="AW108" s="173">
        <v>0</v>
      </c>
      <c r="AX108" s="173">
        <v>0</v>
      </c>
      <c r="AY108" s="173">
        <v>0</v>
      </c>
      <c r="AZ108" s="173">
        <v>0</v>
      </c>
      <c r="BA108" s="173">
        <v>0</v>
      </c>
      <c r="BB108" s="173">
        <v>0</v>
      </c>
      <c r="BC108" s="173">
        <v>0</v>
      </c>
      <c r="BD108" s="173">
        <v>0</v>
      </c>
      <c r="BE108" s="173">
        <v>0</v>
      </c>
      <c r="BF108" s="173">
        <v>0</v>
      </c>
      <c r="BG108" s="173">
        <v>0</v>
      </c>
      <c r="BH108" s="173">
        <v>0</v>
      </c>
      <c r="BI108" s="173">
        <v>0</v>
      </c>
      <c r="BJ108" s="173">
        <v>0</v>
      </c>
      <c r="BK108" s="173">
        <v>0</v>
      </c>
      <c r="BL108" s="173">
        <v>0</v>
      </c>
      <c r="BM108" s="173">
        <v>0</v>
      </c>
      <c r="BN108" s="173">
        <v>0</v>
      </c>
      <c r="BO108" s="173">
        <v>0</v>
      </c>
      <c r="BP108" s="126"/>
      <c r="BQ108" s="177">
        <f t="shared" si="3"/>
        <v>564.76038131199005</v>
      </c>
    </row>
    <row r="109" spans="1:69">
      <c r="A109" s="172" t="s">
        <v>98</v>
      </c>
      <c r="B109" s="172" t="s">
        <v>25</v>
      </c>
      <c r="C109" s="172" t="s">
        <v>11</v>
      </c>
      <c r="D109" s="173">
        <v>1</v>
      </c>
      <c r="E109" s="172">
        <v>2037</v>
      </c>
      <c r="F109" s="174">
        <v>0</v>
      </c>
      <c r="G109" s="173">
        <v>0</v>
      </c>
      <c r="H109" s="173">
        <v>0</v>
      </c>
      <c r="I109" s="173">
        <v>0</v>
      </c>
      <c r="J109" s="173">
        <v>0</v>
      </c>
      <c r="K109" s="173">
        <v>599.23647846358995</v>
      </c>
      <c r="L109" s="173">
        <v>0</v>
      </c>
      <c r="M109" s="173">
        <v>0</v>
      </c>
      <c r="N109" s="173">
        <v>0</v>
      </c>
      <c r="O109" s="173">
        <v>0</v>
      </c>
      <c r="P109" s="173">
        <v>0</v>
      </c>
      <c r="Q109" s="173">
        <v>0</v>
      </c>
      <c r="R109" s="173">
        <v>0</v>
      </c>
      <c r="S109" s="173">
        <v>0</v>
      </c>
      <c r="T109" s="173">
        <v>0</v>
      </c>
      <c r="U109" s="173">
        <v>0</v>
      </c>
      <c r="V109" s="173">
        <v>0</v>
      </c>
      <c r="W109" s="173">
        <v>0</v>
      </c>
      <c r="X109" s="173">
        <v>0</v>
      </c>
      <c r="Y109" s="173">
        <v>0</v>
      </c>
      <c r="Z109" s="173">
        <v>0</v>
      </c>
      <c r="AA109" s="173">
        <v>0</v>
      </c>
      <c r="AB109" s="173">
        <v>0</v>
      </c>
      <c r="AC109" s="173">
        <v>0</v>
      </c>
      <c r="AD109" s="173">
        <v>0</v>
      </c>
      <c r="AE109" s="173">
        <v>0</v>
      </c>
      <c r="AF109" s="173">
        <v>0</v>
      </c>
      <c r="AG109" s="173">
        <v>0</v>
      </c>
      <c r="AH109" s="173">
        <v>0</v>
      </c>
      <c r="AI109" s="173">
        <v>0</v>
      </c>
      <c r="AJ109" s="173">
        <v>0</v>
      </c>
      <c r="AK109" s="173">
        <v>0</v>
      </c>
      <c r="AL109" s="173">
        <v>0</v>
      </c>
      <c r="AM109" s="173">
        <v>0</v>
      </c>
      <c r="AN109" s="173">
        <v>0</v>
      </c>
      <c r="AO109" s="173">
        <v>0</v>
      </c>
      <c r="AP109" s="173">
        <v>0</v>
      </c>
      <c r="AQ109" s="173">
        <v>0</v>
      </c>
      <c r="AR109" s="173">
        <v>0</v>
      </c>
      <c r="AS109" s="173">
        <v>0</v>
      </c>
      <c r="AT109" s="173">
        <v>0</v>
      </c>
      <c r="AU109" s="173">
        <v>0</v>
      </c>
      <c r="AV109" s="173">
        <v>0</v>
      </c>
      <c r="AW109" s="173">
        <v>0</v>
      </c>
      <c r="AX109" s="173">
        <v>0</v>
      </c>
      <c r="AY109" s="173">
        <v>0</v>
      </c>
      <c r="AZ109" s="173">
        <v>0</v>
      </c>
      <c r="BA109" s="173">
        <v>0</v>
      </c>
      <c r="BB109" s="173">
        <v>0</v>
      </c>
      <c r="BC109" s="173">
        <v>0</v>
      </c>
      <c r="BD109" s="173">
        <v>0</v>
      </c>
      <c r="BE109" s="173">
        <v>0</v>
      </c>
      <c r="BF109" s="173">
        <v>0</v>
      </c>
      <c r="BG109" s="173">
        <v>0</v>
      </c>
      <c r="BH109" s="173">
        <v>0</v>
      </c>
      <c r="BI109" s="173">
        <v>0</v>
      </c>
      <c r="BJ109" s="173">
        <v>0</v>
      </c>
      <c r="BK109" s="173">
        <v>0</v>
      </c>
      <c r="BL109" s="173">
        <v>0</v>
      </c>
      <c r="BM109" s="173">
        <v>0</v>
      </c>
      <c r="BN109" s="173">
        <v>0</v>
      </c>
      <c r="BO109" s="173">
        <v>0</v>
      </c>
      <c r="BP109" s="126"/>
      <c r="BQ109" s="177">
        <f t="shared" si="3"/>
        <v>599.23647846358995</v>
      </c>
    </row>
    <row r="110" spans="1:69">
      <c r="A110" s="172" t="s">
        <v>98</v>
      </c>
      <c r="B110" s="172" t="s">
        <v>25</v>
      </c>
      <c r="C110" s="172" t="s">
        <v>11</v>
      </c>
      <c r="D110" s="173">
        <v>1</v>
      </c>
      <c r="E110" s="172">
        <v>2038</v>
      </c>
      <c r="F110" s="174">
        <v>0</v>
      </c>
      <c r="G110" s="173">
        <v>0</v>
      </c>
      <c r="H110" s="173">
        <v>0</v>
      </c>
      <c r="I110" s="173">
        <v>0</v>
      </c>
      <c r="J110" s="173">
        <v>0</v>
      </c>
      <c r="K110" s="173">
        <v>582.10188960106996</v>
      </c>
      <c r="L110" s="173">
        <v>0</v>
      </c>
      <c r="M110" s="173">
        <v>0</v>
      </c>
      <c r="N110" s="173">
        <v>0</v>
      </c>
      <c r="O110" s="173">
        <v>0</v>
      </c>
      <c r="P110" s="173">
        <v>0</v>
      </c>
      <c r="Q110" s="173">
        <v>0</v>
      </c>
      <c r="R110" s="173">
        <v>0</v>
      </c>
      <c r="S110" s="173">
        <v>0</v>
      </c>
      <c r="T110" s="173">
        <v>0</v>
      </c>
      <c r="U110" s="173">
        <v>0</v>
      </c>
      <c r="V110" s="173">
        <v>0</v>
      </c>
      <c r="W110" s="173">
        <v>0</v>
      </c>
      <c r="X110" s="173">
        <v>0</v>
      </c>
      <c r="Y110" s="173">
        <v>0</v>
      </c>
      <c r="Z110" s="173">
        <v>0</v>
      </c>
      <c r="AA110" s="173">
        <v>0</v>
      </c>
      <c r="AB110" s="173">
        <v>0</v>
      </c>
      <c r="AC110" s="173">
        <v>0</v>
      </c>
      <c r="AD110" s="173">
        <v>0</v>
      </c>
      <c r="AE110" s="173">
        <v>0</v>
      </c>
      <c r="AF110" s="173">
        <v>0</v>
      </c>
      <c r="AG110" s="173">
        <v>0</v>
      </c>
      <c r="AH110" s="173">
        <v>0</v>
      </c>
      <c r="AI110" s="173">
        <v>0</v>
      </c>
      <c r="AJ110" s="173">
        <v>0</v>
      </c>
      <c r="AK110" s="173">
        <v>0</v>
      </c>
      <c r="AL110" s="173">
        <v>0</v>
      </c>
      <c r="AM110" s="173">
        <v>0</v>
      </c>
      <c r="AN110" s="173">
        <v>0</v>
      </c>
      <c r="AO110" s="173">
        <v>0</v>
      </c>
      <c r="AP110" s="173">
        <v>0</v>
      </c>
      <c r="AQ110" s="173">
        <v>0</v>
      </c>
      <c r="AR110" s="173">
        <v>0</v>
      </c>
      <c r="AS110" s="173">
        <v>0</v>
      </c>
      <c r="AT110" s="173">
        <v>0</v>
      </c>
      <c r="AU110" s="173">
        <v>0</v>
      </c>
      <c r="AV110" s="173">
        <v>0</v>
      </c>
      <c r="AW110" s="173">
        <v>0</v>
      </c>
      <c r="AX110" s="173">
        <v>0</v>
      </c>
      <c r="AY110" s="173">
        <v>0</v>
      </c>
      <c r="AZ110" s="173">
        <v>0</v>
      </c>
      <c r="BA110" s="173">
        <v>0</v>
      </c>
      <c r="BB110" s="173">
        <v>0</v>
      </c>
      <c r="BC110" s="173">
        <v>0</v>
      </c>
      <c r="BD110" s="173">
        <v>0</v>
      </c>
      <c r="BE110" s="173">
        <v>0</v>
      </c>
      <c r="BF110" s="173">
        <v>0</v>
      </c>
      <c r="BG110" s="173">
        <v>0</v>
      </c>
      <c r="BH110" s="173">
        <v>0</v>
      </c>
      <c r="BI110" s="173">
        <v>0</v>
      </c>
      <c r="BJ110" s="173">
        <v>0</v>
      </c>
      <c r="BK110" s="173">
        <v>0</v>
      </c>
      <c r="BL110" s="173">
        <v>0</v>
      </c>
      <c r="BM110" s="173">
        <v>0</v>
      </c>
      <c r="BN110" s="173">
        <v>0</v>
      </c>
      <c r="BO110" s="173">
        <v>0</v>
      </c>
      <c r="BP110" s="126"/>
      <c r="BQ110" s="177">
        <f t="shared" si="3"/>
        <v>582.10188960106996</v>
      </c>
    </row>
    <row r="111" spans="1:69">
      <c r="A111" s="172" t="s">
        <v>98</v>
      </c>
      <c r="B111" s="172" t="s">
        <v>25</v>
      </c>
      <c r="C111" s="172" t="s">
        <v>11</v>
      </c>
      <c r="D111" s="173">
        <v>1</v>
      </c>
      <c r="E111" s="172">
        <v>2039</v>
      </c>
      <c r="F111" s="174">
        <v>0</v>
      </c>
      <c r="G111" s="173">
        <v>0</v>
      </c>
      <c r="H111" s="173">
        <v>0</v>
      </c>
      <c r="I111" s="173">
        <v>0</v>
      </c>
      <c r="J111" s="173">
        <v>0</v>
      </c>
      <c r="K111" s="173">
        <v>576.05268973646002</v>
      </c>
      <c r="L111" s="173">
        <v>0</v>
      </c>
      <c r="M111" s="173">
        <v>0</v>
      </c>
      <c r="N111" s="173">
        <v>0</v>
      </c>
      <c r="O111" s="173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3">
        <v>0</v>
      </c>
      <c r="W111" s="173">
        <v>0</v>
      </c>
      <c r="X111" s="173">
        <v>0</v>
      </c>
      <c r="Y111" s="173">
        <v>0</v>
      </c>
      <c r="Z111" s="173">
        <v>0</v>
      </c>
      <c r="AA111" s="173">
        <v>0</v>
      </c>
      <c r="AB111" s="173">
        <v>0</v>
      </c>
      <c r="AC111" s="173">
        <v>0</v>
      </c>
      <c r="AD111" s="173">
        <v>0</v>
      </c>
      <c r="AE111" s="173">
        <v>0</v>
      </c>
      <c r="AF111" s="173">
        <v>0</v>
      </c>
      <c r="AG111" s="173">
        <v>0</v>
      </c>
      <c r="AH111" s="173">
        <v>0</v>
      </c>
      <c r="AI111" s="173">
        <v>0</v>
      </c>
      <c r="AJ111" s="173">
        <v>0</v>
      </c>
      <c r="AK111" s="173">
        <v>0</v>
      </c>
      <c r="AL111" s="173">
        <v>0</v>
      </c>
      <c r="AM111" s="173">
        <v>0</v>
      </c>
      <c r="AN111" s="173">
        <v>0</v>
      </c>
      <c r="AO111" s="173">
        <v>0</v>
      </c>
      <c r="AP111" s="173">
        <v>0</v>
      </c>
      <c r="AQ111" s="173">
        <v>0</v>
      </c>
      <c r="AR111" s="173">
        <v>0</v>
      </c>
      <c r="AS111" s="173">
        <v>0</v>
      </c>
      <c r="AT111" s="173">
        <v>0</v>
      </c>
      <c r="AU111" s="173">
        <v>0</v>
      </c>
      <c r="AV111" s="173">
        <v>0</v>
      </c>
      <c r="AW111" s="173">
        <v>0</v>
      </c>
      <c r="AX111" s="173">
        <v>0</v>
      </c>
      <c r="AY111" s="173">
        <v>0</v>
      </c>
      <c r="AZ111" s="173">
        <v>0</v>
      </c>
      <c r="BA111" s="173">
        <v>0</v>
      </c>
      <c r="BB111" s="173">
        <v>0</v>
      </c>
      <c r="BC111" s="173">
        <v>0</v>
      </c>
      <c r="BD111" s="173">
        <v>0</v>
      </c>
      <c r="BE111" s="173">
        <v>0</v>
      </c>
      <c r="BF111" s="173">
        <v>0</v>
      </c>
      <c r="BG111" s="173">
        <v>0</v>
      </c>
      <c r="BH111" s="173">
        <v>0</v>
      </c>
      <c r="BI111" s="173">
        <v>0</v>
      </c>
      <c r="BJ111" s="173">
        <v>0</v>
      </c>
      <c r="BK111" s="173">
        <v>0</v>
      </c>
      <c r="BL111" s="173">
        <v>0</v>
      </c>
      <c r="BM111" s="173">
        <v>0</v>
      </c>
      <c r="BN111" s="173">
        <v>0</v>
      </c>
      <c r="BO111" s="173">
        <v>0</v>
      </c>
      <c r="BP111" s="126"/>
      <c r="BQ111" s="177">
        <f t="shared" si="3"/>
        <v>576.05268973646002</v>
      </c>
    </row>
    <row r="112" spans="1:69">
      <c r="A112" s="172" t="s">
        <v>98</v>
      </c>
      <c r="B112" s="172" t="s">
        <v>25</v>
      </c>
      <c r="C112" s="172" t="s">
        <v>11</v>
      </c>
      <c r="D112" s="173">
        <v>1</v>
      </c>
      <c r="E112" s="172">
        <v>2040</v>
      </c>
      <c r="F112" s="174">
        <v>0</v>
      </c>
      <c r="G112" s="173">
        <v>0</v>
      </c>
      <c r="H112" s="173">
        <v>0</v>
      </c>
      <c r="I112" s="173">
        <v>0</v>
      </c>
      <c r="J112" s="173">
        <v>0</v>
      </c>
      <c r="K112" s="173">
        <v>469.22471411356003</v>
      </c>
      <c r="L112" s="173">
        <v>0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  <c r="S112" s="173">
        <v>0</v>
      </c>
      <c r="T112" s="173">
        <v>0</v>
      </c>
      <c r="U112" s="173">
        <v>0</v>
      </c>
      <c r="V112" s="173">
        <v>0</v>
      </c>
      <c r="W112" s="173">
        <v>0</v>
      </c>
      <c r="X112" s="173">
        <v>0</v>
      </c>
      <c r="Y112" s="173">
        <v>0</v>
      </c>
      <c r="Z112" s="173">
        <v>0</v>
      </c>
      <c r="AA112" s="173">
        <v>0</v>
      </c>
      <c r="AB112" s="173">
        <v>0</v>
      </c>
      <c r="AC112" s="173">
        <v>0</v>
      </c>
      <c r="AD112" s="173">
        <v>0</v>
      </c>
      <c r="AE112" s="173">
        <v>0</v>
      </c>
      <c r="AF112" s="173">
        <v>0</v>
      </c>
      <c r="AG112" s="173">
        <v>0</v>
      </c>
      <c r="AH112" s="173">
        <v>0</v>
      </c>
      <c r="AI112" s="173">
        <v>0</v>
      </c>
      <c r="AJ112" s="173">
        <v>0</v>
      </c>
      <c r="AK112" s="173">
        <v>0</v>
      </c>
      <c r="AL112" s="173">
        <v>0</v>
      </c>
      <c r="AM112" s="173">
        <v>0</v>
      </c>
      <c r="AN112" s="173">
        <v>0</v>
      </c>
      <c r="AO112" s="173">
        <v>0</v>
      </c>
      <c r="AP112" s="173">
        <v>0</v>
      </c>
      <c r="AQ112" s="173">
        <v>0</v>
      </c>
      <c r="AR112" s="173">
        <v>0</v>
      </c>
      <c r="AS112" s="173">
        <v>0</v>
      </c>
      <c r="AT112" s="173">
        <v>0</v>
      </c>
      <c r="AU112" s="173">
        <v>0</v>
      </c>
      <c r="AV112" s="173">
        <v>0</v>
      </c>
      <c r="AW112" s="173">
        <v>0</v>
      </c>
      <c r="AX112" s="173">
        <v>0</v>
      </c>
      <c r="AY112" s="173">
        <v>0</v>
      </c>
      <c r="AZ112" s="173">
        <v>0</v>
      </c>
      <c r="BA112" s="173">
        <v>0</v>
      </c>
      <c r="BB112" s="173">
        <v>0</v>
      </c>
      <c r="BC112" s="173">
        <v>0</v>
      </c>
      <c r="BD112" s="173">
        <v>0</v>
      </c>
      <c r="BE112" s="173">
        <v>0</v>
      </c>
      <c r="BF112" s="173">
        <v>0</v>
      </c>
      <c r="BG112" s="173">
        <v>0</v>
      </c>
      <c r="BH112" s="173">
        <v>0</v>
      </c>
      <c r="BI112" s="173">
        <v>0</v>
      </c>
      <c r="BJ112" s="173">
        <v>0</v>
      </c>
      <c r="BK112" s="173">
        <v>0</v>
      </c>
      <c r="BL112" s="173">
        <v>0</v>
      </c>
      <c r="BM112" s="173">
        <v>0</v>
      </c>
      <c r="BN112" s="173">
        <v>0</v>
      </c>
      <c r="BO112" s="173">
        <v>0</v>
      </c>
      <c r="BP112" s="126"/>
      <c r="BQ112" s="177">
        <f t="shared" si="3"/>
        <v>469.22471411356003</v>
      </c>
    </row>
    <row r="113" spans="1:69">
      <c r="A113" s="172" t="s">
        <v>98</v>
      </c>
      <c r="B113" s="172" t="s">
        <v>25</v>
      </c>
      <c r="C113" s="172" t="s">
        <v>11</v>
      </c>
      <c r="D113" s="173">
        <v>1</v>
      </c>
      <c r="E113" s="172">
        <v>2041</v>
      </c>
      <c r="F113" s="174">
        <v>0</v>
      </c>
      <c r="G113" s="173">
        <v>0</v>
      </c>
      <c r="H113" s="173">
        <v>0</v>
      </c>
      <c r="I113" s="173">
        <v>0</v>
      </c>
      <c r="J113" s="173">
        <v>0</v>
      </c>
      <c r="K113" s="173">
        <v>452.12018457385</v>
      </c>
      <c r="L113" s="173">
        <v>0</v>
      </c>
      <c r="M113" s="173">
        <v>0</v>
      </c>
      <c r="N113" s="173">
        <v>0</v>
      </c>
      <c r="O113" s="173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3">
        <v>0</v>
      </c>
      <c r="W113" s="173">
        <v>0</v>
      </c>
      <c r="X113" s="173">
        <v>0</v>
      </c>
      <c r="Y113" s="173">
        <v>0</v>
      </c>
      <c r="Z113" s="173">
        <v>0</v>
      </c>
      <c r="AA113" s="173">
        <v>0</v>
      </c>
      <c r="AB113" s="173">
        <v>0</v>
      </c>
      <c r="AC113" s="173">
        <v>0</v>
      </c>
      <c r="AD113" s="173">
        <v>0</v>
      </c>
      <c r="AE113" s="173">
        <v>0</v>
      </c>
      <c r="AF113" s="173">
        <v>0</v>
      </c>
      <c r="AG113" s="173">
        <v>0</v>
      </c>
      <c r="AH113" s="173">
        <v>0</v>
      </c>
      <c r="AI113" s="173">
        <v>0</v>
      </c>
      <c r="AJ113" s="173">
        <v>0</v>
      </c>
      <c r="AK113" s="173">
        <v>0</v>
      </c>
      <c r="AL113" s="173">
        <v>0</v>
      </c>
      <c r="AM113" s="173">
        <v>0</v>
      </c>
      <c r="AN113" s="173">
        <v>0</v>
      </c>
      <c r="AO113" s="173">
        <v>0</v>
      </c>
      <c r="AP113" s="173">
        <v>0</v>
      </c>
      <c r="AQ113" s="173">
        <v>0</v>
      </c>
      <c r="AR113" s="173">
        <v>0</v>
      </c>
      <c r="AS113" s="173">
        <v>0</v>
      </c>
      <c r="AT113" s="173">
        <v>0</v>
      </c>
      <c r="AU113" s="173">
        <v>0</v>
      </c>
      <c r="AV113" s="173">
        <v>0</v>
      </c>
      <c r="AW113" s="173">
        <v>0</v>
      </c>
      <c r="AX113" s="173">
        <v>0</v>
      </c>
      <c r="AY113" s="173">
        <v>0</v>
      </c>
      <c r="AZ113" s="173">
        <v>0</v>
      </c>
      <c r="BA113" s="173">
        <v>0</v>
      </c>
      <c r="BB113" s="173">
        <v>0</v>
      </c>
      <c r="BC113" s="173">
        <v>0</v>
      </c>
      <c r="BD113" s="173">
        <v>0</v>
      </c>
      <c r="BE113" s="173">
        <v>0</v>
      </c>
      <c r="BF113" s="173">
        <v>0</v>
      </c>
      <c r="BG113" s="173">
        <v>0</v>
      </c>
      <c r="BH113" s="173">
        <v>0</v>
      </c>
      <c r="BI113" s="173">
        <v>0</v>
      </c>
      <c r="BJ113" s="173">
        <v>0</v>
      </c>
      <c r="BK113" s="173">
        <v>0</v>
      </c>
      <c r="BL113" s="173">
        <v>0</v>
      </c>
      <c r="BM113" s="173">
        <v>0</v>
      </c>
      <c r="BN113" s="173">
        <v>0</v>
      </c>
      <c r="BO113" s="173">
        <v>0</v>
      </c>
      <c r="BP113" s="126"/>
      <c r="BQ113" s="177">
        <f t="shared" si="3"/>
        <v>452.12018457385</v>
      </c>
    </row>
    <row r="114" spans="1:69">
      <c r="A114" s="172" t="s">
        <v>98</v>
      </c>
      <c r="B114" s="172" t="s">
        <v>25</v>
      </c>
      <c r="C114" s="172" t="s">
        <v>11</v>
      </c>
      <c r="D114" s="173">
        <v>1</v>
      </c>
      <c r="E114" s="172">
        <v>2042</v>
      </c>
      <c r="F114" s="174">
        <v>0</v>
      </c>
      <c r="G114" s="173">
        <v>0</v>
      </c>
      <c r="H114" s="173">
        <v>0</v>
      </c>
      <c r="I114" s="173">
        <v>0</v>
      </c>
      <c r="J114" s="173">
        <v>0</v>
      </c>
      <c r="K114" s="173">
        <v>392.62981130175001</v>
      </c>
      <c r="L114" s="173">
        <v>0</v>
      </c>
      <c r="M114" s="173">
        <v>0</v>
      </c>
      <c r="N114" s="173">
        <v>0</v>
      </c>
      <c r="O114" s="173">
        <v>0</v>
      </c>
      <c r="P114" s="173">
        <v>0</v>
      </c>
      <c r="Q114" s="173">
        <v>0</v>
      </c>
      <c r="R114" s="173">
        <v>0</v>
      </c>
      <c r="S114" s="173">
        <v>0</v>
      </c>
      <c r="T114" s="173">
        <v>0</v>
      </c>
      <c r="U114" s="173">
        <v>0</v>
      </c>
      <c r="V114" s="173">
        <v>0</v>
      </c>
      <c r="W114" s="173">
        <v>0</v>
      </c>
      <c r="X114" s="173">
        <v>0</v>
      </c>
      <c r="Y114" s="173">
        <v>0</v>
      </c>
      <c r="Z114" s="173">
        <v>0</v>
      </c>
      <c r="AA114" s="173">
        <v>0</v>
      </c>
      <c r="AB114" s="173">
        <v>0</v>
      </c>
      <c r="AC114" s="173">
        <v>0</v>
      </c>
      <c r="AD114" s="173">
        <v>0</v>
      </c>
      <c r="AE114" s="173">
        <v>0</v>
      </c>
      <c r="AF114" s="173">
        <v>0</v>
      </c>
      <c r="AG114" s="173">
        <v>0</v>
      </c>
      <c r="AH114" s="173">
        <v>0</v>
      </c>
      <c r="AI114" s="173">
        <v>0</v>
      </c>
      <c r="AJ114" s="173">
        <v>0</v>
      </c>
      <c r="AK114" s="173">
        <v>0</v>
      </c>
      <c r="AL114" s="173">
        <v>0</v>
      </c>
      <c r="AM114" s="173">
        <v>0</v>
      </c>
      <c r="AN114" s="173">
        <v>0</v>
      </c>
      <c r="AO114" s="173">
        <v>0</v>
      </c>
      <c r="AP114" s="173">
        <v>0</v>
      </c>
      <c r="AQ114" s="173">
        <v>0</v>
      </c>
      <c r="AR114" s="173">
        <v>0</v>
      </c>
      <c r="AS114" s="173">
        <v>0</v>
      </c>
      <c r="AT114" s="173">
        <v>0</v>
      </c>
      <c r="AU114" s="173">
        <v>0</v>
      </c>
      <c r="AV114" s="173">
        <v>0</v>
      </c>
      <c r="AW114" s="173">
        <v>0</v>
      </c>
      <c r="AX114" s="173">
        <v>0</v>
      </c>
      <c r="AY114" s="173">
        <v>0</v>
      </c>
      <c r="AZ114" s="173">
        <v>0</v>
      </c>
      <c r="BA114" s="173">
        <v>0</v>
      </c>
      <c r="BB114" s="173">
        <v>0</v>
      </c>
      <c r="BC114" s="173">
        <v>0</v>
      </c>
      <c r="BD114" s="173">
        <v>0</v>
      </c>
      <c r="BE114" s="173">
        <v>0</v>
      </c>
      <c r="BF114" s="173">
        <v>0</v>
      </c>
      <c r="BG114" s="173">
        <v>0</v>
      </c>
      <c r="BH114" s="173">
        <v>0</v>
      </c>
      <c r="BI114" s="173">
        <v>0</v>
      </c>
      <c r="BJ114" s="173">
        <v>0</v>
      </c>
      <c r="BK114" s="173">
        <v>0</v>
      </c>
      <c r="BL114" s="173">
        <v>0</v>
      </c>
      <c r="BM114" s="173">
        <v>0</v>
      </c>
      <c r="BN114" s="173">
        <v>0</v>
      </c>
      <c r="BO114" s="173">
        <v>0</v>
      </c>
      <c r="BP114" s="126"/>
      <c r="BQ114" s="177">
        <f t="shared" si="3"/>
        <v>392.62981130175001</v>
      </c>
    </row>
    <row r="115" spans="1:69">
      <c r="A115" s="172" t="s">
        <v>98</v>
      </c>
      <c r="B115" s="172" t="s">
        <v>25</v>
      </c>
      <c r="C115" s="172" t="s">
        <v>11</v>
      </c>
      <c r="D115" s="173">
        <v>1</v>
      </c>
      <c r="E115" s="172">
        <v>2043</v>
      </c>
      <c r="F115" s="174">
        <v>0</v>
      </c>
      <c r="G115" s="173">
        <v>0</v>
      </c>
      <c r="H115" s="173">
        <v>0</v>
      </c>
      <c r="I115" s="173">
        <v>0</v>
      </c>
      <c r="J115" s="173">
        <v>0</v>
      </c>
      <c r="K115" s="173">
        <v>274.19384226419999</v>
      </c>
      <c r="L115" s="173">
        <v>0</v>
      </c>
      <c r="M115" s="173">
        <v>0</v>
      </c>
      <c r="N115" s="173">
        <v>0</v>
      </c>
      <c r="O115" s="173">
        <v>0</v>
      </c>
      <c r="P115" s="173">
        <v>0</v>
      </c>
      <c r="Q115" s="173">
        <v>0</v>
      </c>
      <c r="R115" s="173">
        <v>0</v>
      </c>
      <c r="S115" s="173">
        <v>0</v>
      </c>
      <c r="T115" s="173">
        <v>0</v>
      </c>
      <c r="U115" s="173">
        <v>0</v>
      </c>
      <c r="V115" s="173">
        <v>0</v>
      </c>
      <c r="W115" s="173">
        <v>0</v>
      </c>
      <c r="X115" s="173">
        <v>0</v>
      </c>
      <c r="Y115" s="173">
        <v>0</v>
      </c>
      <c r="Z115" s="173">
        <v>0</v>
      </c>
      <c r="AA115" s="173">
        <v>0</v>
      </c>
      <c r="AB115" s="173">
        <v>0</v>
      </c>
      <c r="AC115" s="173">
        <v>0</v>
      </c>
      <c r="AD115" s="173">
        <v>0</v>
      </c>
      <c r="AE115" s="173">
        <v>0</v>
      </c>
      <c r="AF115" s="173">
        <v>0</v>
      </c>
      <c r="AG115" s="173">
        <v>0</v>
      </c>
      <c r="AH115" s="173">
        <v>0</v>
      </c>
      <c r="AI115" s="173">
        <v>0</v>
      </c>
      <c r="AJ115" s="173">
        <v>0</v>
      </c>
      <c r="AK115" s="173">
        <v>0</v>
      </c>
      <c r="AL115" s="173">
        <v>0</v>
      </c>
      <c r="AM115" s="173">
        <v>0</v>
      </c>
      <c r="AN115" s="173">
        <v>0</v>
      </c>
      <c r="AO115" s="173">
        <v>0</v>
      </c>
      <c r="AP115" s="173">
        <v>0</v>
      </c>
      <c r="AQ115" s="173">
        <v>0</v>
      </c>
      <c r="AR115" s="173">
        <v>0</v>
      </c>
      <c r="AS115" s="173">
        <v>0</v>
      </c>
      <c r="AT115" s="173">
        <v>0</v>
      </c>
      <c r="AU115" s="173">
        <v>0</v>
      </c>
      <c r="AV115" s="173">
        <v>0</v>
      </c>
      <c r="AW115" s="173">
        <v>0</v>
      </c>
      <c r="AX115" s="173">
        <v>0</v>
      </c>
      <c r="AY115" s="173">
        <v>0</v>
      </c>
      <c r="AZ115" s="173">
        <v>0</v>
      </c>
      <c r="BA115" s="173">
        <v>0</v>
      </c>
      <c r="BB115" s="173">
        <v>0</v>
      </c>
      <c r="BC115" s="173">
        <v>0</v>
      </c>
      <c r="BD115" s="173">
        <v>0</v>
      </c>
      <c r="BE115" s="173">
        <v>0</v>
      </c>
      <c r="BF115" s="173">
        <v>0</v>
      </c>
      <c r="BG115" s="173">
        <v>0</v>
      </c>
      <c r="BH115" s="173">
        <v>0</v>
      </c>
      <c r="BI115" s="173">
        <v>0</v>
      </c>
      <c r="BJ115" s="173">
        <v>0</v>
      </c>
      <c r="BK115" s="173">
        <v>0</v>
      </c>
      <c r="BL115" s="173">
        <v>0</v>
      </c>
      <c r="BM115" s="173">
        <v>0</v>
      </c>
      <c r="BN115" s="173">
        <v>0</v>
      </c>
      <c r="BO115" s="173">
        <v>0</v>
      </c>
      <c r="BP115" s="126"/>
      <c r="BQ115" s="177">
        <f t="shared" si="3"/>
        <v>274.19384226419999</v>
      </c>
    </row>
    <row r="116" spans="1:69">
      <c r="A116" s="172" t="s">
        <v>98</v>
      </c>
      <c r="B116" s="172" t="s">
        <v>25</v>
      </c>
      <c r="C116" s="172" t="s">
        <v>11</v>
      </c>
      <c r="D116" s="173">
        <v>1</v>
      </c>
      <c r="E116" s="172">
        <v>2044</v>
      </c>
      <c r="F116" s="174">
        <v>0</v>
      </c>
      <c r="G116" s="173">
        <v>0</v>
      </c>
      <c r="H116" s="173">
        <v>0</v>
      </c>
      <c r="I116" s="173">
        <v>0</v>
      </c>
      <c r="J116" s="173">
        <v>0</v>
      </c>
      <c r="K116" s="173">
        <v>256.95968921575002</v>
      </c>
      <c r="L116" s="173">
        <v>0</v>
      </c>
      <c r="M116" s="173">
        <v>0</v>
      </c>
      <c r="N116" s="173">
        <v>0</v>
      </c>
      <c r="O116" s="173">
        <v>0</v>
      </c>
      <c r="P116" s="173">
        <v>0</v>
      </c>
      <c r="Q116" s="173">
        <v>0</v>
      </c>
      <c r="R116" s="173">
        <v>0</v>
      </c>
      <c r="S116" s="173">
        <v>0</v>
      </c>
      <c r="T116" s="173">
        <v>0</v>
      </c>
      <c r="U116" s="173">
        <v>0</v>
      </c>
      <c r="V116" s="173">
        <v>0</v>
      </c>
      <c r="W116" s="173">
        <v>0</v>
      </c>
      <c r="X116" s="173">
        <v>0</v>
      </c>
      <c r="Y116" s="173">
        <v>0</v>
      </c>
      <c r="Z116" s="173">
        <v>0</v>
      </c>
      <c r="AA116" s="173">
        <v>0</v>
      </c>
      <c r="AB116" s="173">
        <v>0</v>
      </c>
      <c r="AC116" s="173">
        <v>0</v>
      </c>
      <c r="AD116" s="173">
        <v>0</v>
      </c>
      <c r="AE116" s="173">
        <v>0</v>
      </c>
      <c r="AF116" s="173">
        <v>0</v>
      </c>
      <c r="AG116" s="173">
        <v>0</v>
      </c>
      <c r="AH116" s="173">
        <v>0</v>
      </c>
      <c r="AI116" s="173">
        <v>0</v>
      </c>
      <c r="AJ116" s="173">
        <v>0</v>
      </c>
      <c r="AK116" s="173">
        <v>0</v>
      </c>
      <c r="AL116" s="173">
        <v>0</v>
      </c>
      <c r="AM116" s="173">
        <v>0</v>
      </c>
      <c r="AN116" s="173">
        <v>0</v>
      </c>
      <c r="AO116" s="173">
        <v>0</v>
      </c>
      <c r="AP116" s="173">
        <v>0</v>
      </c>
      <c r="AQ116" s="173">
        <v>0</v>
      </c>
      <c r="AR116" s="173">
        <v>0</v>
      </c>
      <c r="AS116" s="173">
        <v>0</v>
      </c>
      <c r="AT116" s="173">
        <v>0</v>
      </c>
      <c r="AU116" s="173">
        <v>0</v>
      </c>
      <c r="AV116" s="173">
        <v>0</v>
      </c>
      <c r="AW116" s="173">
        <v>0</v>
      </c>
      <c r="AX116" s="173">
        <v>0</v>
      </c>
      <c r="AY116" s="173">
        <v>0</v>
      </c>
      <c r="AZ116" s="173">
        <v>0</v>
      </c>
      <c r="BA116" s="173">
        <v>0</v>
      </c>
      <c r="BB116" s="173">
        <v>0</v>
      </c>
      <c r="BC116" s="173">
        <v>0</v>
      </c>
      <c r="BD116" s="173">
        <v>0</v>
      </c>
      <c r="BE116" s="173">
        <v>0</v>
      </c>
      <c r="BF116" s="173">
        <v>0</v>
      </c>
      <c r="BG116" s="173">
        <v>0</v>
      </c>
      <c r="BH116" s="173">
        <v>0</v>
      </c>
      <c r="BI116" s="173">
        <v>0</v>
      </c>
      <c r="BJ116" s="173">
        <v>0</v>
      </c>
      <c r="BK116" s="173">
        <v>0</v>
      </c>
      <c r="BL116" s="173">
        <v>0</v>
      </c>
      <c r="BM116" s="173">
        <v>0</v>
      </c>
      <c r="BN116" s="173">
        <v>0</v>
      </c>
      <c r="BO116" s="173">
        <v>0</v>
      </c>
      <c r="BP116" s="126"/>
      <c r="BQ116" s="177">
        <f t="shared" si="3"/>
        <v>256.95968921575002</v>
      </c>
    </row>
    <row r="117" spans="1:69">
      <c r="A117" s="172" t="s">
        <v>98</v>
      </c>
      <c r="B117" s="172" t="s">
        <v>25</v>
      </c>
      <c r="C117" s="172" t="s">
        <v>11</v>
      </c>
      <c r="D117" s="173">
        <v>1</v>
      </c>
      <c r="E117" s="172">
        <v>2045</v>
      </c>
      <c r="F117" s="174">
        <v>0</v>
      </c>
      <c r="G117" s="173">
        <v>0</v>
      </c>
      <c r="H117" s="173">
        <v>0</v>
      </c>
      <c r="I117" s="173">
        <v>0</v>
      </c>
      <c r="J117" s="173">
        <v>0</v>
      </c>
      <c r="K117" s="173">
        <v>225.12251468933999</v>
      </c>
      <c r="L117" s="173">
        <v>0</v>
      </c>
      <c r="M117" s="173">
        <v>0</v>
      </c>
      <c r="N117" s="173">
        <v>0</v>
      </c>
      <c r="O117" s="173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3">
        <v>0</v>
      </c>
      <c r="W117" s="173">
        <v>0</v>
      </c>
      <c r="X117" s="173">
        <v>0</v>
      </c>
      <c r="Y117" s="173">
        <v>0</v>
      </c>
      <c r="Z117" s="173">
        <v>0</v>
      </c>
      <c r="AA117" s="173">
        <v>0</v>
      </c>
      <c r="AB117" s="173">
        <v>0</v>
      </c>
      <c r="AC117" s="173">
        <v>0</v>
      </c>
      <c r="AD117" s="173">
        <v>0</v>
      </c>
      <c r="AE117" s="173">
        <v>0</v>
      </c>
      <c r="AF117" s="173">
        <v>0</v>
      </c>
      <c r="AG117" s="173">
        <v>0</v>
      </c>
      <c r="AH117" s="173">
        <v>0</v>
      </c>
      <c r="AI117" s="173">
        <v>0</v>
      </c>
      <c r="AJ117" s="173">
        <v>0</v>
      </c>
      <c r="AK117" s="173">
        <v>0</v>
      </c>
      <c r="AL117" s="173">
        <v>0</v>
      </c>
      <c r="AM117" s="173">
        <v>0</v>
      </c>
      <c r="AN117" s="173">
        <v>0</v>
      </c>
      <c r="AO117" s="173">
        <v>0</v>
      </c>
      <c r="AP117" s="173">
        <v>0</v>
      </c>
      <c r="AQ117" s="173">
        <v>0</v>
      </c>
      <c r="AR117" s="173">
        <v>0</v>
      </c>
      <c r="AS117" s="173">
        <v>0</v>
      </c>
      <c r="AT117" s="173">
        <v>0</v>
      </c>
      <c r="AU117" s="173">
        <v>0</v>
      </c>
      <c r="AV117" s="173">
        <v>0</v>
      </c>
      <c r="AW117" s="173">
        <v>0</v>
      </c>
      <c r="AX117" s="173">
        <v>0</v>
      </c>
      <c r="AY117" s="173">
        <v>0</v>
      </c>
      <c r="AZ117" s="173">
        <v>0</v>
      </c>
      <c r="BA117" s="173">
        <v>0</v>
      </c>
      <c r="BB117" s="173">
        <v>0</v>
      </c>
      <c r="BC117" s="173">
        <v>0</v>
      </c>
      <c r="BD117" s="173">
        <v>0</v>
      </c>
      <c r="BE117" s="173">
        <v>0</v>
      </c>
      <c r="BF117" s="173">
        <v>0</v>
      </c>
      <c r="BG117" s="173">
        <v>0</v>
      </c>
      <c r="BH117" s="173">
        <v>0</v>
      </c>
      <c r="BI117" s="173">
        <v>0</v>
      </c>
      <c r="BJ117" s="173">
        <v>0</v>
      </c>
      <c r="BK117" s="173">
        <v>0</v>
      </c>
      <c r="BL117" s="173">
        <v>0</v>
      </c>
      <c r="BM117" s="173">
        <v>0</v>
      </c>
      <c r="BN117" s="173">
        <v>0</v>
      </c>
      <c r="BO117" s="173">
        <v>0</v>
      </c>
      <c r="BP117" s="126"/>
      <c r="BQ117" s="177">
        <f t="shared" si="3"/>
        <v>225.12251468933999</v>
      </c>
    </row>
    <row r="118" spans="1:69">
      <c r="A118" s="172" t="s">
        <v>98</v>
      </c>
      <c r="B118" s="172" t="s">
        <v>25</v>
      </c>
      <c r="C118" s="172" t="s">
        <v>11</v>
      </c>
      <c r="D118" s="173">
        <v>1</v>
      </c>
      <c r="E118" s="172">
        <v>2046</v>
      </c>
      <c r="F118" s="174">
        <v>0</v>
      </c>
      <c r="G118" s="173">
        <v>0</v>
      </c>
      <c r="H118" s="173">
        <v>0</v>
      </c>
      <c r="I118" s="173">
        <v>0</v>
      </c>
      <c r="J118" s="173">
        <v>0</v>
      </c>
      <c r="K118" s="173">
        <v>156.09069505208001</v>
      </c>
      <c r="L118" s="173">
        <v>0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0</v>
      </c>
      <c r="S118" s="173">
        <v>0</v>
      </c>
      <c r="T118" s="173">
        <v>0</v>
      </c>
      <c r="U118" s="173">
        <v>0</v>
      </c>
      <c r="V118" s="173">
        <v>0</v>
      </c>
      <c r="W118" s="173">
        <v>0</v>
      </c>
      <c r="X118" s="173">
        <v>0</v>
      </c>
      <c r="Y118" s="173">
        <v>0</v>
      </c>
      <c r="Z118" s="173">
        <v>0</v>
      </c>
      <c r="AA118" s="173">
        <v>0</v>
      </c>
      <c r="AB118" s="173">
        <v>0</v>
      </c>
      <c r="AC118" s="173">
        <v>0</v>
      </c>
      <c r="AD118" s="173">
        <v>0</v>
      </c>
      <c r="AE118" s="173">
        <v>0</v>
      </c>
      <c r="AF118" s="173">
        <v>0</v>
      </c>
      <c r="AG118" s="173">
        <v>0</v>
      </c>
      <c r="AH118" s="173">
        <v>0</v>
      </c>
      <c r="AI118" s="173">
        <v>0</v>
      </c>
      <c r="AJ118" s="173">
        <v>0</v>
      </c>
      <c r="AK118" s="173">
        <v>0</v>
      </c>
      <c r="AL118" s="173">
        <v>0</v>
      </c>
      <c r="AM118" s="173">
        <v>0</v>
      </c>
      <c r="AN118" s="173">
        <v>0</v>
      </c>
      <c r="AO118" s="173">
        <v>0</v>
      </c>
      <c r="AP118" s="173">
        <v>0</v>
      </c>
      <c r="AQ118" s="173">
        <v>0</v>
      </c>
      <c r="AR118" s="173">
        <v>0</v>
      </c>
      <c r="AS118" s="173">
        <v>0</v>
      </c>
      <c r="AT118" s="173">
        <v>0</v>
      </c>
      <c r="AU118" s="173">
        <v>0</v>
      </c>
      <c r="AV118" s="173">
        <v>0</v>
      </c>
      <c r="AW118" s="173">
        <v>0</v>
      </c>
      <c r="AX118" s="173">
        <v>0</v>
      </c>
      <c r="AY118" s="173">
        <v>0</v>
      </c>
      <c r="AZ118" s="173">
        <v>0</v>
      </c>
      <c r="BA118" s="173">
        <v>0</v>
      </c>
      <c r="BB118" s="173">
        <v>0</v>
      </c>
      <c r="BC118" s="173">
        <v>0</v>
      </c>
      <c r="BD118" s="173">
        <v>0</v>
      </c>
      <c r="BE118" s="173">
        <v>0</v>
      </c>
      <c r="BF118" s="173">
        <v>0</v>
      </c>
      <c r="BG118" s="173">
        <v>0</v>
      </c>
      <c r="BH118" s="173">
        <v>0</v>
      </c>
      <c r="BI118" s="173">
        <v>0</v>
      </c>
      <c r="BJ118" s="173">
        <v>0</v>
      </c>
      <c r="BK118" s="173">
        <v>0</v>
      </c>
      <c r="BL118" s="173">
        <v>0</v>
      </c>
      <c r="BM118" s="173">
        <v>0</v>
      </c>
      <c r="BN118" s="173">
        <v>0</v>
      </c>
      <c r="BO118" s="173">
        <v>0</v>
      </c>
      <c r="BP118" s="126"/>
      <c r="BQ118" s="177">
        <f t="shared" si="3"/>
        <v>156.09069505208001</v>
      </c>
    </row>
    <row r="119" spans="1:69">
      <c r="A119" s="172" t="s">
        <v>98</v>
      </c>
      <c r="B119" s="172" t="s">
        <v>25</v>
      </c>
      <c r="C119" s="172" t="s">
        <v>11</v>
      </c>
      <c r="D119" s="173">
        <v>1</v>
      </c>
      <c r="E119" s="172">
        <v>2047</v>
      </c>
      <c r="F119" s="174">
        <v>0</v>
      </c>
      <c r="G119" s="173">
        <v>0</v>
      </c>
      <c r="H119" s="173">
        <v>0</v>
      </c>
      <c r="I119" s="173">
        <v>0</v>
      </c>
      <c r="J119" s="173">
        <v>0</v>
      </c>
      <c r="K119" s="173">
        <v>164.72347742690999</v>
      </c>
      <c r="L119" s="173">
        <v>0</v>
      </c>
      <c r="M119" s="173">
        <v>0</v>
      </c>
      <c r="N119" s="173">
        <v>0</v>
      </c>
      <c r="O119" s="173">
        <v>0</v>
      </c>
      <c r="P119" s="173">
        <v>0</v>
      </c>
      <c r="Q119" s="173">
        <v>0</v>
      </c>
      <c r="R119" s="173">
        <v>0</v>
      </c>
      <c r="S119" s="173">
        <v>0</v>
      </c>
      <c r="T119" s="173">
        <v>0</v>
      </c>
      <c r="U119" s="173">
        <v>0</v>
      </c>
      <c r="V119" s="173">
        <v>0</v>
      </c>
      <c r="W119" s="173">
        <v>0</v>
      </c>
      <c r="X119" s="173">
        <v>0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  <c r="AF119" s="173">
        <v>0</v>
      </c>
      <c r="AG119" s="173">
        <v>0</v>
      </c>
      <c r="AH119" s="173">
        <v>0</v>
      </c>
      <c r="AI119" s="173">
        <v>0</v>
      </c>
      <c r="AJ119" s="173">
        <v>0</v>
      </c>
      <c r="AK119" s="173">
        <v>0</v>
      </c>
      <c r="AL119" s="173">
        <v>0</v>
      </c>
      <c r="AM119" s="173">
        <v>0</v>
      </c>
      <c r="AN119" s="173">
        <v>0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0</v>
      </c>
      <c r="AV119" s="173">
        <v>0</v>
      </c>
      <c r="AW119" s="173">
        <v>0</v>
      </c>
      <c r="AX119" s="173">
        <v>0</v>
      </c>
      <c r="AY119" s="173">
        <v>0</v>
      </c>
      <c r="AZ119" s="173">
        <v>0</v>
      </c>
      <c r="BA119" s="173">
        <v>0</v>
      </c>
      <c r="BB119" s="173">
        <v>0</v>
      </c>
      <c r="BC119" s="173">
        <v>0</v>
      </c>
      <c r="BD119" s="173">
        <v>0</v>
      </c>
      <c r="BE119" s="173">
        <v>0</v>
      </c>
      <c r="BF119" s="173">
        <v>0</v>
      </c>
      <c r="BG119" s="173">
        <v>0</v>
      </c>
      <c r="BH119" s="173">
        <v>0</v>
      </c>
      <c r="BI119" s="173">
        <v>0</v>
      </c>
      <c r="BJ119" s="173">
        <v>0</v>
      </c>
      <c r="BK119" s="173">
        <v>0</v>
      </c>
      <c r="BL119" s="173">
        <v>0</v>
      </c>
      <c r="BM119" s="173">
        <v>0</v>
      </c>
      <c r="BN119" s="173">
        <v>0</v>
      </c>
      <c r="BO119" s="173">
        <v>0</v>
      </c>
      <c r="BP119" s="126"/>
      <c r="BQ119" s="177">
        <f t="shared" si="3"/>
        <v>164.72347742690999</v>
      </c>
    </row>
    <row r="120" spans="1:69">
      <c r="A120" s="172" t="s">
        <v>98</v>
      </c>
      <c r="B120" s="172" t="s">
        <v>25</v>
      </c>
      <c r="C120" s="172" t="s">
        <v>11</v>
      </c>
      <c r="D120" s="173">
        <v>1</v>
      </c>
      <c r="E120" s="172">
        <v>2048</v>
      </c>
      <c r="F120" s="174">
        <v>0</v>
      </c>
      <c r="G120" s="173">
        <v>0</v>
      </c>
      <c r="H120" s="173">
        <v>0</v>
      </c>
      <c r="I120" s="173">
        <v>0</v>
      </c>
      <c r="J120" s="173">
        <v>0</v>
      </c>
      <c r="K120" s="173">
        <v>128.63042604637999</v>
      </c>
      <c r="L120" s="173">
        <v>0</v>
      </c>
      <c r="M120" s="173">
        <v>0</v>
      </c>
      <c r="N120" s="173">
        <v>0</v>
      </c>
      <c r="O120" s="173">
        <v>0</v>
      </c>
      <c r="P120" s="173">
        <v>0</v>
      </c>
      <c r="Q120" s="173">
        <v>0</v>
      </c>
      <c r="R120" s="173">
        <v>0</v>
      </c>
      <c r="S120" s="173">
        <v>0</v>
      </c>
      <c r="T120" s="173">
        <v>0</v>
      </c>
      <c r="U120" s="173">
        <v>0</v>
      </c>
      <c r="V120" s="173">
        <v>0</v>
      </c>
      <c r="W120" s="173">
        <v>0</v>
      </c>
      <c r="X120" s="173">
        <v>0</v>
      </c>
      <c r="Y120" s="173">
        <v>0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v>0</v>
      </c>
      <c r="AH120" s="173">
        <v>0</v>
      </c>
      <c r="AI120" s="173">
        <v>0</v>
      </c>
      <c r="AJ120" s="173">
        <v>0</v>
      </c>
      <c r="AK120" s="173">
        <v>0</v>
      </c>
      <c r="AL120" s="173">
        <v>0</v>
      </c>
      <c r="AM120" s="173">
        <v>0</v>
      </c>
      <c r="AN120" s="173">
        <v>0</v>
      </c>
      <c r="AO120" s="173">
        <v>0</v>
      </c>
      <c r="AP120" s="173">
        <v>0</v>
      </c>
      <c r="AQ120" s="173">
        <v>0</v>
      </c>
      <c r="AR120" s="173">
        <v>0</v>
      </c>
      <c r="AS120" s="173">
        <v>0</v>
      </c>
      <c r="AT120" s="173">
        <v>0</v>
      </c>
      <c r="AU120" s="173">
        <v>0</v>
      </c>
      <c r="AV120" s="173">
        <v>0</v>
      </c>
      <c r="AW120" s="173">
        <v>0</v>
      </c>
      <c r="AX120" s="173">
        <v>0</v>
      </c>
      <c r="AY120" s="173">
        <v>0</v>
      </c>
      <c r="AZ120" s="173">
        <v>0</v>
      </c>
      <c r="BA120" s="173">
        <v>0</v>
      </c>
      <c r="BB120" s="173">
        <v>0</v>
      </c>
      <c r="BC120" s="173">
        <v>0</v>
      </c>
      <c r="BD120" s="173">
        <v>0</v>
      </c>
      <c r="BE120" s="173">
        <v>0</v>
      </c>
      <c r="BF120" s="173">
        <v>0</v>
      </c>
      <c r="BG120" s="173">
        <v>0</v>
      </c>
      <c r="BH120" s="173">
        <v>0</v>
      </c>
      <c r="BI120" s="173">
        <v>0</v>
      </c>
      <c r="BJ120" s="173">
        <v>0</v>
      </c>
      <c r="BK120" s="173">
        <v>0</v>
      </c>
      <c r="BL120" s="173">
        <v>0</v>
      </c>
      <c r="BM120" s="173">
        <v>0</v>
      </c>
      <c r="BN120" s="173">
        <v>0</v>
      </c>
      <c r="BO120" s="173">
        <v>0</v>
      </c>
      <c r="BP120" s="126"/>
      <c r="BQ120" s="177">
        <f t="shared" si="3"/>
        <v>128.63042604637999</v>
      </c>
    </row>
    <row r="121" spans="1:69">
      <c r="A121" s="172" t="s">
        <v>98</v>
      </c>
      <c r="B121" s="172" t="s">
        <v>25</v>
      </c>
      <c r="C121" s="172" t="s">
        <v>11</v>
      </c>
      <c r="D121" s="173">
        <v>1</v>
      </c>
      <c r="E121" s="172">
        <v>2049</v>
      </c>
      <c r="F121" s="174">
        <v>0</v>
      </c>
      <c r="G121" s="173">
        <v>0</v>
      </c>
      <c r="H121" s="173">
        <v>0</v>
      </c>
      <c r="I121" s="173">
        <v>0</v>
      </c>
      <c r="J121" s="173">
        <v>0</v>
      </c>
      <c r="K121" s="173">
        <v>90.0552957875</v>
      </c>
      <c r="L121" s="173">
        <v>0</v>
      </c>
      <c r="M121" s="173">
        <v>0</v>
      </c>
      <c r="N121" s="173">
        <v>0</v>
      </c>
      <c r="O121" s="173">
        <v>0</v>
      </c>
      <c r="P121" s="173">
        <v>0</v>
      </c>
      <c r="Q121" s="173">
        <v>0</v>
      </c>
      <c r="R121" s="173">
        <v>0</v>
      </c>
      <c r="S121" s="173">
        <v>0</v>
      </c>
      <c r="T121" s="173">
        <v>0</v>
      </c>
      <c r="U121" s="173">
        <v>0</v>
      </c>
      <c r="V121" s="173">
        <v>0</v>
      </c>
      <c r="W121" s="173">
        <v>0</v>
      </c>
      <c r="X121" s="173">
        <v>0</v>
      </c>
      <c r="Y121" s="173">
        <v>0</v>
      </c>
      <c r="Z121" s="173">
        <v>0</v>
      </c>
      <c r="AA121" s="173">
        <v>0</v>
      </c>
      <c r="AB121" s="173">
        <v>0</v>
      </c>
      <c r="AC121" s="173">
        <v>0</v>
      </c>
      <c r="AD121" s="173">
        <v>0</v>
      </c>
      <c r="AE121" s="173">
        <v>0</v>
      </c>
      <c r="AF121" s="173">
        <v>0</v>
      </c>
      <c r="AG121" s="173">
        <v>0</v>
      </c>
      <c r="AH121" s="173">
        <v>0</v>
      </c>
      <c r="AI121" s="173">
        <v>0</v>
      </c>
      <c r="AJ121" s="173">
        <v>0</v>
      </c>
      <c r="AK121" s="173">
        <v>0</v>
      </c>
      <c r="AL121" s="173">
        <v>0</v>
      </c>
      <c r="AM121" s="173">
        <v>0</v>
      </c>
      <c r="AN121" s="173">
        <v>0</v>
      </c>
      <c r="AO121" s="173">
        <v>0</v>
      </c>
      <c r="AP121" s="173">
        <v>0</v>
      </c>
      <c r="AQ121" s="173">
        <v>0</v>
      </c>
      <c r="AR121" s="173">
        <v>0</v>
      </c>
      <c r="AS121" s="173">
        <v>0</v>
      </c>
      <c r="AT121" s="173">
        <v>0</v>
      </c>
      <c r="AU121" s="173">
        <v>0</v>
      </c>
      <c r="AV121" s="173">
        <v>0</v>
      </c>
      <c r="AW121" s="173">
        <v>0</v>
      </c>
      <c r="AX121" s="173">
        <v>0</v>
      </c>
      <c r="AY121" s="173">
        <v>0</v>
      </c>
      <c r="AZ121" s="173">
        <v>0</v>
      </c>
      <c r="BA121" s="173">
        <v>0</v>
      </c>
      <c r="BB121" s="173">
        <v>0</v>
      </c>
      <c r="BC121" s="173">
        <v>0</v>
      </c>
      <c r="BD121" s="173">
        <v>0</v>
      </c>
      <c r="BE121" s="173">
        <v>0</v>
      </c>
      <c r="BF121" s="173">
        <v>0</v>
      </c>
      <c r="BG121" s="173">
        <v>0</v>
      </c>
      <c r="BH121" s="173">
        <v>0</v>
      </c>
      <c r="BI121" s="173">
        <v>0</v>
      </c>
      <c r="BJ121" s="173">
        <v>0</v>
      </c>
      <c r="BK121" s="173">
        <v>0</v>
      </c>
      <c r="BL121" s="173">
        <v>0</v>
      </c>
      <c r="BM121" s="173">
        <v>0</v>
      </c>
      <c r="BN121" s="173">
        <v>0</v>
      </c>
      <c r="BO121" s="173">
        <v>0</v>
      </c>
      <c r="BP121" s="126"/>
      <c r="BQ121" s="177">
        <f t="shared" si="3"/>
        <v>90.0552957875</v>
      </c>
    </row>
    <row r="122" spans="1:69">
      <c r="A122" s="172" t="s">
        <v>98</v>
      </c>
      <c r="B122" s="172" t="s">
        <v>25</v>
      </c>
      <c r="C122" s="172" t="s">
        <v>17</v>
      </c>
      <c r="D122" s="173">
        <v>1</v>
      </c>
      <c r="E122" s="172">
        <v>2020</v>
      </c>
      <c r="F122" s="174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26"/>
      <c r="BQ122" s="177">
        <f t="shared" si="3"/>
        <v>0</v>
      </c>
    </row>
    <row r="123" spans="1:69">
      <c r="A123" s="172" t="s">
        <v>98</v>
      </c>
      <c r="B123" s="172" t="s">
        <v>25</v>
      </c>
      <c r="C123" s="172" t="s">
        <v>17</v>
      </c>
      <c r="D123" s="173">
        <v>1</v>
      </c>
      <c r="E123" s="172">
        <v>2021</v>
      </c>
      <c r="F123" s="174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  <c r="AF123" s="173">
        <v>0</v>
      </c>
      <c r="AG123" s="173">
        <v>0</v>
      </c>
      <c r="AH123" s="173">
        <v>0</v>
      </c>
      <c r="AI123" s="173">
        <v>0</v>
      </c>
      <c r="AJ123" s="173">
        <v>0</v>
      </c>
      <c r="AK123" s="173">
        <v>0</v>
      </c>
      <c r="AL123" s="173">
        <v>0</v>
      </c>
      <c r="AM123" s="173">
        <v>0</v>
      </c>
      <c r="AN123" s="173">
        <v>0</v>
      </c>
      <c r="AO123" s="173">
        <v>0</v>
      </c>
      <c r="AP123" s="173">
        <v>0</v>
      </c>
      <c r="AQ123" s="173">
        <v>0</v>
      </c>
      <c r="AR123" s="173">
        <v>0</v>
      </c>
      <c r="AS123" s="173">
        <v>0</v>
      </c>
      <c r="AT123" s="173">
        <v>0</v>
      </c>
      <c r="AU123" s="173">
        <v>0</v>
      </c>
      <c r="AV123" s="173">
        <v>0</v>
      </c>
      <c r="AW123" s="173">
        <v>0</v>
      </c>
      <c r="AX123" s="173">
        <v>0</v>
      </c>
      <c r="AY123" s="173">
        <v>0</v>
      </c>
      <c r="AZ123" s="173">
        <v>0</v>
      </c>
      <c r="BA123" s="173">
        <v>0</v>
      </c>
      <c r="BB123" s="173">
        <v>0</v>
      </c>
      <c r="BC123" s="173">
        <v>0</v>
      </c>
      <c r="BD123" s="173">
        <v>0</v>
      </c>
      <c r="BE123" s="173">
        <v>0</v>
      </c>
      <c r="BF123" s="173">
        <v>0</v>
      </c>
      <c r="BG123" s="173">
        <v>0</v>
      </c>
      <c r="BH123" s="173">
        <v>0</v>
      </c>
      <c r="BI123" s="173">
        <v>0</v>
      </c>
      <c r="BJ123" s="173">
        <v>0</v>
      </c>
      <c r="BK123" s="173">
        <v>0</v>
      </c>
      <c r="BL123" s="173">
        <v>0</v>
      </c>
      <c r="BM123" s="173">
        <v>0</v>
      </c>
      <c r="BN123" s="173">
        <v>0</v>
      </c>
      <c r="BO123" s="173">
        <v>0</v>
      </c>
      <c r="BP123" s="126"/>
      <c r="BQ123" s="177">
        <f t="shared" si="3"/>
        <v>0</v>
      </c>
    </row>
    <row r="124" spans="1:69">
      <c r="A124" s="172" t="s">
        <v>98</v>
      </c>
      <c r="B124" s="172" t="s">
        <v>25</v>
      </c>
      <c r="C124" s="172" t="s">
        <v>17</v>
      </c>
      <c r="D124" s="173">
        <v>1</v>
      </c>
      <c r="E124" s="172">
        <v>2022</v>
      </c>
      <c r="F124" s="174">
        <v>0</v>
      </c>
      <c r="G124" s="173">
        <v>0</v>
      </c>
      <c r="H124" s="173">
        <v>0</v>
      </c>
      <c r="I124" s="173">
        <v>0</v>
      </c>
      <c r="J124" s="173">
        <v>0</v>
      </c>
      <c r="K124" s="173">
        <v>0</v>
      </c>
      <c r="L124" s="173">
        <v>0</v>
      </c>
      <c r="M124" s="173">
        <v>0</v>
      </c>
      <c r="N124" s="173">
        <v>0</v>
      </c>
      <c r="O124" s="173">
        <v>0</v>
      </c>
      <c r="P124" s="173">
        <v>0</v>
      </c>
      <c r="Q124" s="173">
        <v>4773.1050004489298</v>
      </c>
      <c r="R124" s="173">
        <v>0</v>
      </c>
      <c r="S124" s="173">
        <v>0</v>
      </c>
      <c r="T124" s="173">
        <v>0</v>
      </c>
      <c r="U124" s="173">
        <v>0</v>
      </c>
      <c r="V124" s="173">
        <v>0</v>
      </c>
      <c r="W124" s="173">
        <v>0</v>
      </c>
      <c r="X124" s="173">
        <v>0</v>
      </c>
      <c r="Y124" s="173">
        <v>0</v>
      </c>
      <c r="Z124" s="173">
        <v>0</v>
      </c>
      <c r="AA124" s="173">
        <v>0</v>
      </c>
      <c r="AB124" s="173">
        <v>0</v>
      </c>
      <c r="AC124" s="173">
        <v>0</v>
      </c>
      <c r="AD124" s="173">
        <v>0</v>
      </c>
      <c r="AE124" s="173">
        <v>0</v>
      </c>
      <c r="AF124" s="173">
        <v>0</v>
      </c>
      <c r="AG124" s="173">
        <v>0</v>
      </c>
      <c r="AH124" s="173">
        <v>0</v>
      </c>
      <c r="AI124" s="173">
        <v>0</v>
      </c>
      <c r="AJ124" s="173">
        <v>0</v>
      </c>
      <c r="AK124" s="173">
        <v>0</v>
      </c>
      <c r="AL124" s="173">
        <v>0</v>
      </c>
      <c r="AM124" s="173">
        <v>0</v>
      </c>
      <c r="AN124" s="173">
        <v>0</v>
      </c>
      <c r="AO124" s="173">
        <v>0</v>
      </c>
      <c r="AP124" s="173">
        <v>0</v>
      </c>
      <c r="AQ124" s="173">
        <v>0</v>
      </c>
      <c r="AR124" s="173">
        <v>0</v>
      </c>
      <c r="AS124" s="173">
        <v>0</v>
      </c>
      <c r="AT124" s="173">
        <v>0</v>
      </c>
      <c r="AU124" s="173">
        <v>0</v>
      </c>
      <c r="AV124" s="173">
        <v>0</v>
      </c>
      <c r="AW124" s="173">
        <v>0</v>
      </c>
      <c r="AX124" s="173">
        <v>0</v>
      </c>
      <c r="AY124" s="173">
        <v>0</v>
      </c>
      <c r="AZ124" s="173">
        <v>0</v>
      </c>
      <c r="BA124" s="173">
        <v>0</v>
      </c>
      <c r="BB124" s="173">
        <v>0</v>
      </c>
      <c r="BC124" s="173">
        <v>0</v>
      </c>
      <c r="BD124" s="173">
        <v>0</v>
      </c>
      <c r="BE124" s="173">
        <v>0</v>
      </c>
      <c r="BF124" s="173">
        <v>0</v>
      </c>
      <c r="BG124" s="173">
        <v>0</v>
      </c>
      <c r="BH124" s="173">
        <v>0</v>
      </c>
      <c r="BI124" s="173">
        <v>0</v>
      </c>
      <c r="BJ124" s="173">
        <v>0</v>
      </c>
      <c r="BK124" s="173">
        <v>0</v>
      </c>
      <c r="BL124" s="173">
        <v>0</v>
      </c>
      <c r="BM124" s="173">
        <v>0</v>
      </c>
      <c r="BN124" s="173">
        <v>0</v>
      </c>
      <c r="BO124" s="173">
        <v>0</v>
      </c>
      <c r="BP124" s="126"/>
      <c r="BQ124" s="177">
        <f t="shared" si="3"/>
        <v>4773.1050004489298</v>
      </c>
    </row>
    <row r="125" spans="1:69">
      <c r="A125" s="172" t="s">
        <v>98</v>
      </c>
      <c r="B125" s="172" t="s">
        <v>25</v>
      </c>
      <c r="C125" s="172" t="s">
        <v>17</v>
      </c>
      <c r="D125" s="173">
        <v>1</v>
      </c>
      <c r="E125" s="172">
        <v>2023</v>
      </c>
      <c r="F125" s="174">
        <v>0</v>
      </c>
      <c r="G125" s="173">
        <v>0</v>
      </c>
      <c r="H125" s="173">
        <v>0</v>
      </c>
      <c r="I125" s="173">
        <v>0</v>
      </c>
      <c r="J125" s="173">
        <v>0</v>
      </c>
      <c r="K125" s="173">
        <v>0</v>
      </c>
      <c r="L125" s="173">
        <v>0</v>
      </c>
      <c r="M125" s="173">
        <v>0</v>
      </c>
      <c r="N125" s="173">
        <v>0</v>
      </c>
      <c r="O125" s="173">
        <v>0</v>
      </c>
      <c r="P125" s="173">
        <v>0</v>
      </c>
      <c r="Q125" s="173">
        <v>3099.9450000985598</v>
      </c>
      <c r="R125" s="173">
        <v>0</v>
      </c>
      <c r="S125" s="173">
        <v>0</v>
      </c>
      <c r="T125" s="173">
        <v>0</v>
      </c>
      <c r="U125" s="173">
        <v>0</v>
      </c>
      <c r="V125" s="173">
        <v>0</v>
      </c>
      <c r="W125" s="173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6267.7999999997701</v>
      </c>
      <c r="AF125" s="173">
        <v>6267.7999999997701</v>
      </c>
      <c r="AG125" s="173">
        <v>0</v>
      </c>
      <c r="AH125" s="173">
        <v>0</v>
      </c>
      <c r="AI125" s="173">
        <v>0</v>
      </c>
      <c r="AJ125" s="173">
        <v>0</v>
      </c>
      <c r="AK125" s="173">
        <v>0</v>
      </c>
      <c r="AL125" s="173">
        <v>0</v>
      </c>
      <c r="AM125" s="173">
        <v>0</v>
      </c>
      <c r="AN125" s="173">
        <v>0</v>
      </c>
      <c r="AO125" s="173">
        <v>0</v>
      </c>
      <c r="AP125" s="173">
        <v>0</v>
      </c>
      <c r="AQ125" s="173">
        <v>0</v>
      </c>
      <c r="AR125" s="173">
        <v>0</v>
      </c>
      <c r="AS125" s="173">
        <v>0</v>
      </c>
      <c r="AT125" s="173">
        <v>0</v>
      </c>
      <c r="AU125" s="173">
        <v>0</v>
      </c>
      <c r="AV125" s="173">
        <v>0</v>
      </c>
      <c r="AW125" s="173">
        <v>0</v>
      </c>
      <c r="AX125" s="173">
        <v>0</v>
      </c>
      <c r="AY125" s="173">
        <v>0</v>
      </c>
      <c r="AZ125" s="173">
        <v>0</v>
      </c>
      <c r="BA125" s="173">
        <v>0</v>
      </c>
      <c r="BB125" s="173">
        <v>0</v>
      </c>
      <c r="BC125" s="173">
        <v>0</v>
      </c>
      <c r="BD125" s="173">
        <v>0</v>
      </c>
      <c r="BE125" s="173">
        <v>0</v>
      </c>
      <c r="BF125" s="173">
        <v>0</v>
      </c>
      <c r="BG125" s="173">
        <v>0</v>
      </c>
      <c r="BH125" s="173">
        <v>0</v>
      </c>
      <c r="BI125" s="173">
        <v>0</v>
      </c>
      <c r="BJ125" s="173">
        <v>0</v>
      </c>
      <c r="BK125" s="173">
        <v>0</v>
      </c>
      <c r="BL125" s="173">
        <v>0</v>
      </c>
      <c r="BM125" s="173">
        <v>0</v>
      </c>
      <c r="BN125" s="173">
        <v>0</v>
      </c>
      <c r="BO125" s="173">
        <v>0</v>
      </c>
      <c r="BP125" s="126"/>
      <c r="BQ125" s="177">
        <f t="shared" si="3"/>
        <v>15635.5450000981</v>
      </c>
    </row>
    <row r="126" spans="1:69">
      <c r="A126" s="172" t="s">
        <v>98</v>
      </c>
      <c r="B126" s="172" t="s">
        <v>25</v>
      </c>
      <c r="C126" s="172" t="s">
        <v>17</v>
      </c>
      <c r="D126" s="173">
        <v>1</v>
      </c>
      <c r="E126" s="172">
        <v>2024</v>
      </c>
      <c r="F126" s="174">
        <v>0</v>
      </c>
      <c r="G126" s="173">
        <v>0</v>
      </c>
      <c r="H126" s="173">
        <v>0</v>
      </c>
      <c r="I126" s="173">
        <v>0</v>
      </c>
      <c r="J126" s="173">
        <v>0</v>
      </c>
      <c r="K126" s="173">
        <v>0</v>
      </c>
      <c r="L126" s="173">
        <v>0</v>
      </c>
      <c r="M126" s="173">
        <v>0</v>
      </c>
      <c r="N126" s="173">
        <v>0</v>
      </c>
      <c r="O126" s="173">
        <v>0</v>
      </c>
      <c r="P126" s="173">
        <v>0</v>
      </c>
      <c r="Q126" s="173">
        <v>0</v>
      </c>
      <c r="R126" s="173">
        <v>0</v>
      </c>
      <c r="S126" s="173">
        <v>0</v>
      </c>
      <c r="T126" s="173">
        <v>0</v>
      </c>
      <c r="U126" s="173">
        <v>3097.59336986167</v>
      </c>
      <c r="V126" s="173">
        <v>0</v>
      </c>
      <c r="W126" s="173">
        <v>0</v>
      </c>
      <c r="X126" s="173">
        <v>0</v>
      </c>
      <c r="Y126" s="173">
        <v>0</v>
      </c>
      <c r="Z126" s="173">
        <v>0</v>
      </c>
      <c r="AA126" s="173">
        <v>0</v>
      </c>
      <c r="AB126" s="173">
        <v>0</v>
      </c>
      <c r="AC126" s="173">
        <v>0</v>
      </c>
      <c r="AD126" s="173">
        <v>0</v>
      </c>
      <c r="AE126" s="173">
        <v>12820.7493698617</v>
      </c>
      <c r="AF126" s="173">
        <v>12820.7493698617</v>
      </c>
      <c r="AG126" s="173">
        <v>0</v>
      </c>
      <c r="AH126" s="173">
        <v>0</v>
      </c>
      <c r="AI126" s="173">
        <v>0</v>
      </c>
      <c r="AJ126" s="173">
        <v>0</v>
      </c>
      <c r="AK126" s="173">
        <v>0</v>
      </c>
      <c r="AL126" s="173">
        <v>0</v>
      </c>
      <c r="AM126" s="173">
        <v>0</v>
      </c>
      <c r="AN126" s="173">
        <v>0</v>
      </c>
      <c r="AO126" s="173">
        <v>0</v>
      </c>
      <c r="AP126" s="173">
        <v>0</v>
      </c>
      <c r="AQ126" s="173">
        <v>0</v>
      </c>
      <c r="AR126" s="173">
        <v>0</v>
      </c>
      <c r="AS126" s="173">
        <v>0</v>
      </c>
      <c r="AT126" s="173">
        <v>0</v>
      </c>
      <c r="AU126" s="173">
        <v>0</v>
      </c>
      <c r="AV126" s="173">
        <v>0</v>
      </c>
      <c r="AW126" s="173">
        <v>0</v>
      </c>
      <c r="AX126" s="173">
        <v>0</v>
      </c>
      <c r="AY126" s="173">
        <v>0</v>
      </c>
      <c r="AZ126" s="173">
        <v>0</v>
      </c>
      <c r="BA126" s="173">
        <v>0</v>
      </c>
      <c r="BB126" s="173">
        <v>0</v>
      </c>
      <c r="BC126" s="173">
        <v>0</v>
      </c>
      <c r="BD126" s="173">
        <v>0</v>
      </c>
      <c r="BE126" s="173">
        <v>0</v>
      </c>
      <c r="BF126" s="173">
        <v>0</v>
      </c>
      <c r="BG126" s="173">
        <v>0</v>
      </c>
      <c r="BH126" s="173">
        <v>0</v>
      </c>
      <c r="BI126" s="173">
        <v>0</v>
      </c>
      <c r="BJ126" s="173">
        <v>0</v>
      </c>
      <c r="BK126" s="173">
        <v>0</v>
      </c>
      <c r="BL126" s="173">
        <v>0</v>
      </c>
      <c r="BM126" s="173">
        <v>0</v>
      </c>
      <c r="BN126" s="173">
        <v>0</v>
      </c>
      <c r="BO126" s="173">
        <v>0</v>
      </c>
      <c r="BP126" s="126"/>
      <c r="BQ126" s="177">
        <f t="shared" si="3"/>
        <v>28739.092109585072</v>
      </c>
    </row>
    <row r="127" spans="1:69">
      <c r="A127" s="172" t="s">
        <v>98</v>
      </c>
      <c r="B127" s="172" t="s">
        <v>25</v>
      </c>
      <c r="C127" s="172" t="s">
        <v>17</v>
      </c>
      <c r="D127" s="173">
        <v>1</v>
      </c>
      <c r="E127" s="172">
        <v>2025</v>
      </c>
      <c r="F127" s="174">
        <v>0</v>
      </c>
      <c r="G127" s="173">
        <v>0</v>
      </c>
      <c r="H127" s="173">
        <v>0</v>
      </c>
      <c r="I127" s="173">
        <v>0</v>
      </c>
      <c r="J127" s="173">
        <v>0</v>
      </c>
      <c r="K127" s="173">
        <v>0</v>
      </c>
      <c r="L127" s="173">
        <v>0</v>
      </c>
      <c r="M127" s="173">
        <v>0</v>
      </c>
      <c r="N127" s="173">
        <v>0</v>
      </c>
      <c r="O127" s="173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3156.52920000019</v>
      </c>
      <c r="V127" s="173">
        <v>0</v>
      </c>
      <c r="W127" s="173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0</v>
      </c>
      <c r="AC127" s="173">
        <v>0</v>
      </c>
      <c r="AD127" s="173">
        <v>0</v>
      </c>
      <c r="AE127" s="173">
        <v>13044.720000000199</v>
      </c>
      <c r="AF127" s="173">
        <v>13043.2400000003</v>
      </c>
      <c r="AG127" s="173">
        <v>0</v>
      </c>
      <c r="AH127" s="173">
        <v>0</v>
      </c>
      <c r="AI127" s="173">
        <v>0</v>
      </c>
      <c r="AJ127" s="173">
        <v>0</v>
      </c>
      <c r="AK127" s="173">
        <v>0</v>
      </c>
      <c r="AL127" s="173">
        <v>0</v>
      </c>
      <c r="AM127" s="173">
        <v>0</v>
      </c>
      <c r="AN127" s="173">
        <v>0</v>
      </c>
      <c r="AO127" s="173">
        <v>0</v>
      </c>
      <c r="AP127" s="173">
        <v>0</v>
      </c>
      <c r="AQ127" s="173">
        <v>0</v>
      </c>
      <c r="AR127" s="173">
        <v>0</v>
      </c>
      <c r="AS127" s="173">
        <v>0</v>
      </c>
      <c r="AT127" s="173">
        <v>0</v>
      </c>
      <c r="AU127" s="173">
        <v>0</v>
      </c>
      <c r="AV127" s="173">
        <v>0</v>
      </c>
      <c r="AW127" s="173">
        <v>0</v>
      </c>
      <c r="AX127" s="173">
        <v>0</v>
      </c>
      <c r="AY127" s="173">
        <v>0</v>
      </c>
      <c r="AZ127" s="173">
        <v>0</v>
      </c>
      <c r="BA127" s="173">
        <v>0</v>
      </c>
      <c r="BB127" s="173">
        <v>0</v>
      </c>
      <c r="BC127" s="173">
        <v>0</v>
      </c>
      <c r="BD127" s="173">
        <v>0</v>
      </c>
      <c r="BE127" s="173">
        <v>0</v>
      </c>
      <c r="BF127" s="173">
        <v>0</v>
      </c>
      <c r="BG127" s="173">
        <v>0</v>
      </c>
      <c r="BH127" s="173">
        <v>0</v>
      </c>
      <c r="BI127" s="173">
        <v>0</v>
      </c>
      <c r="BJ127" s="173">
        <v>0</v>
      </c>
      <c r="BK127" s="173">
        <v>0</v>
      </c>
      <c r="BL127" s="173">
        <v>0</v>
      </c>
      <c r="BM127" s="173">
        <v>0</v>
      </c>
      <c r="BN127" s="173">
        <v>0</v>
      </c>
      <c r="BO127" s="173">
        <v>0</v>
      </c>
      <c r="BP127" s="126"/>
      <c r="BQ127" s="177">
        <f t="shared" si="3"/>
        <v>29244.489200000688</v>
      </c>
    </row>
    <row r="128" spans="1:69">
      <c r="A128" s="172" t="s">
        <v>98</v>
      </c>
      <c r="B128" s="172" t="s">
        <v>25</v>
      </c>
      <c r="C128" s="172" t="s">
        <v>17</v>
      </c>
      <c r="D128" s="173">
        <v>1</v>
      </c>
      <c r="E128" s="172">
        <v>2026</v>
      </c>
      <c r="F128" s="174">
        <v>0</v>
      </c>
      <c r="G128" s="173">
        <v>0</v>
      </c>
      <c r="H128" s="173">
        <v>0</v>
      </c>
      <c r="I128" s="173">
        <v>0</v>
      </c>
      <c r="J128" s="173">
        <v>0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0</v>
      </c>
      <c r="Q128" s="173">
        <v>0</v>
      </c>
      <c r="R128" s="173">
        <v>0</v>
      </c>
      <c r="S128" s="173">
        <v>0</v>
      </c>
      <c r="T128" s="173">
        <v>0</v>
      </c>
      <c r="U128" s="173">
        <v>3223.9284000017701</v>
      </c>
      <c r="V128" s="173">
        <v>0</v>
      </c>
      <c r="W128" s="173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0</v>
      </c>
      <c r="AC128" s="173">
        <v>0</v>
      </c>
      <c r="AD128" s="173">
        <v>0</v>
      </c>
      <c r="AE128" s="173">
        <v>13303.7200000017</v>
      </c>
      <c r="AF128" s="173">
        <v>13303.7200000017</v>
      </c>
      <c r="AG128" s="173">
        <v>0</v>
      </c>
      <c r="AH128" s="173">
        <v>0</v>
      </c>
      <c r="AI128" s="173">
        <v>0</v>
      </c>
      <c r="AJ128" s="173">
        <v>0</v>
      </c>
      <c r="AK128" s="173">
        <v>0</v>
      </c>
      <c r="AL128" s="173">
        <v>0</v>
      </c>
      <c r="AM128" s="173">
        <v>0</v>
      </c>
      <c r="AN128" s="173">
        <v>0</v>
      </c>
      <c r="AO128" s="173">
        <v>0</v>
      </c>
      <c r="AP128" s="173">
        <v>0</v>
      </c>
      <c r="AQ128" s="173">
        <v>0</v>
      </c>
      <c r="AR128" s="173">
        <v>0</v>
      </c>
      <c r="AS128" s="173">
        <v>0</v>
      </c>
      <c r="AT128" s="173">
        <v>0</v>
      </c>
      <c r="AU128" s="173">
        <v>0</v>
      </c>
      <c r="AV128" s="173">
        <v>0</v>
      </c>
      <c r="AW128" s="173">
        <v>0</v>
      </c>
      <c r="AX128" s="173">
        <v>0</v>
      </c>
      <c r="AY128" s="173">
        <v>0</v>
      </c>
      <c r="AZ128" s="173">
        <v>0</v>
      </c>
      <c r="BA128" s="173">
        <v>0</v>
      </c>
      <c r="BB128" s="173">
        <v>0</v>
      </c>
      <c r="BC128" s="173">
        <v>0</v>
      </c>
      <c r="BD128" s="173">
        <v>0</v>
      </c>
      <c r="BE128" s="173">
        <v>0</v>
      </c>
      <c r="BF128" s="173">
        <v>0</v>
      </c>
      <c r="BG128" s="173">
        <v>0</v>
      </c>
      <c r="BH128" s="173">
        <v>0</v>
      </c>
      <c r="BI128" s="173">
        <v>0</v>
      </c>
      <c r="BJ128" s="173">
        <v>0</v>
      </c>
      <c r="BK128" s="173">
        <v>0</v>
      </c>
      <c r="BL128" s="173">
        <v>0</v>
      </c>
      <c r="BM128" s="173">
        <v>0</v>
      </c>
      <c r="BN128" s="173">
        <v>0</v>
      </c>
      <c r="BO128" s="173">
        <v>0</v>
      </c>
      <c r="BP128" s="126"/>
      <c r="BQ128" s="177">
        <f t="shared" si="3"/>
        <v>29831.368400005169</v>
      </c>
    </row>
    <row r="129" spans="1:69">
      <c r="A129" s="172" t="s">
        <v>98</v>
      </c>
      <c r="B129" s="172" t="s">
        <v>25</v>
      </c>
      <c r="C129" s="172" t="s">
        <v>17</v>
      </c>
      <c r="D129" s="173">
        <v>1</v>
      </c>
      <c r="E129" s="172">
        <v>2027</v>
      </c>
      <c r="F129" s="174">
        <v>0</v>
      </c>
      <c r="G129" s="173">
        <v>0</v>
      </c>
      <c r="H129" s="173">
        <v>0</v>
      </c>
      <c r="I129" s="173">
        <v>0</v>
      </c>
      <c r="J129" s="173">
        <v>0</v>
      </c>
      <c r="K129" s="173">
        <v>0</v>
      </c>
      <c r="L129" s="173"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3291.3275999996399</v>
      </c>
      <c r="V129" s="173">
        <v>0</v>
      </c>
      <c r="W129" s="173">
        <v>0</v>
      </c>
      <c r="X129" s="173">
        <v>0</v>
      </c>
      <c r="Y129" s="173">
        <v>0</v>
      </c>
      <c r="Z129" s="173">
        <v>0</v>
      </c>
      <c r="AA129" s="173">
        <v>0</v>
      </c>
      <c r="AB129" s="173">
        <v>0</v>
      </c>
      <c r="AC129" s="173">
        <v>0</v>
      </c>
      <c r="AD129" s="173">
        <v>0</v>
      </c>
      <c r="AE129" s="173">
        <v>13568.639999998601</v>
      </c>
      <c r="AF129" s="173">
        <v>13568.639999998601</v>
      </c>
      <c r="AG129" s="173">
        <v>0</v>
      </c>
      <c r="AH129" s="173">
        <v>0</v>
      </c>
      <c r="AI129" s="173">
        <v>0</v>
      </c>
      <c r="AJ129" s="173">
        <v>0</v>
      </c>
      <c r="AK129" s="173">
        <v>0</v>
      </c>
      <c r="AL129" s="173">
        <v>0</v>
      </c>
      <c r="AM129" s="173">
        <v>0</v>
      </c>
      <c r="AN129" s="173">
        <v>0</v>
      </c>
      <c r="AO129" s="173">
        <v>0</v>
      </c>
      <c r="AP129" s="173">
        <v>0</v>
      </c>
      <c r="AQ129" s="173">
        <v>0</v>
      </c>
      <c r="AR129" s="173">
        <v>0</v>
      </c>
      <c r="AS129" s="173">
        <v>0</v>
      </c>
      <c r="AT129" s="173">
        <v>0</v>
      </c>
      <c r="AU129" s="173">
        <v>0</v>
      </c>
      <c r="AV129" s="173">
        <v>0</v>
      </c>
      <c r="AW129" s="173">
        <v>0</v>
      </c>
      <c r="AX129" s="173">
        <v>0</v>
      </c>
      <c r="AY129" s="173">
        <v>0</v>
      </c>
      <c r="AZ129" s="173">
        <v>0</v>
      </c>
      <c r="BA129" s="173">
        <v>0</v>
      </c>
      <c r="BB129" s="173">
        <v>0</v>
      </c>
      <c r="BC129" s="173">
        <v>0</v>
      </c>
      <c r="BD129" s="173">
        <v>0</v>
      </c>
      <c r="BE129" s="173">
        <v>0</v>
      </c>
      <c r="BF129" s="173">
        <v>0</v>
      </c>
      <c r="BG129" s="173">
        <v>0</v>
      </c>
      <c r="BH129" s="173">
        <v>0</v>
      </c>
      <c r="BI129" s="173">
        <v>0</v>
      </c>
      <c r="BJ129" s="173">
        <v>0</v>
      </c>
      <c r="BK129" s="173">
        <v>0</v>
      </c>
      <c r="BL129" s="173">
        <v>0</v>
      </c>
      <c r="BM129" s="173">
        <v>0</v>
      </c>
      <c r="BN129" s="173">
        <v>0</v>
      </c>
      <c r="BO129" s="173">
        <v>0</v>
      </c>
      <c r="BP129" s="126"/>
      <c r="BQ129" s="177">
        <f t="shared" si="3"/>
        <v>30428.607599996838</v>
      </c>
    </row>
    <row r="130" spans="1:69">
      <c r="A130" s="172" t="s">
        <v>98</v>
      </c>
      <c r="B130" s="172" t="s">
        <v>25</v>
      </c>
      <c r="C130" s="172" t="s">
        <v>17</v>
      </c>
      <c r="D130" s="173">
        <v>1</v>
      </c>
      <c r="E130" s="172">
        <v>2028</v>
      </c>
      <c r="F130" s="174">
        <v>0</v>
      </c>
      <c r="G130" s="173">
        <v>0</v>
      </c>
      <c r="H130" s="173">
        <v>0</v>
      </c>
      <c r="I130" s="173">
        <v>0</v>
      </c>
      <c r="J130" s="173">
        <v>0</v>
      </c>
      <c r="K130" s="173">
        <v>0</v>
      </c>
      <c r="L130" s="173">
        <v>0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3356.6648153440401</v>
      </c>
      <c r="V130" s="173">
        <v>0</v>
      </c>
      <c r="W130" s="173">
        <v>0</v>
      </c>
      <c r="X130" s="173">
        <v>0</v>
      </c>
      <c r="Y130" s="173">
        <v>0</v>
      </c>
      <c r="Z130" s="173">
        <v>0</v>
      </c>
      <c r="AA130" s="173">
        <v>0</v>
      </c>
      <c r="AB130" s="173">
        <v>0</v>
      </c>
      <c r="AC130" s="173">
        <v>0</v>
      </c>
      <c r="AD130" s="173">
        <v>0</v>
      </c>
      <c r="AE130" s="173">
        <v>13877.396383560201</v>
      </c>
      <c r="AF130" s="173">
        <v>13877.396383560201</v>
      </c>
      <c r="AG130" s="173">
        <v>0</v>
      </c>
      <c r="AH130" s="173">
        <v>0</v>
      </c>
      <c r="AI130" s="173">
        <v>0</v>
      </c>
      <c r="AJ130" s="173">
        <v>0</v>
      </c>
      <c r="AK130" s="173">
        <v>0</v>
      </c>
      <c r="AL130" s="173">
        <v>0</v>
      </c>
      <c r="AM130" s="173">
        <v>0</v>
      </c>
      <c r="AN130" s="173">
        <v>0</v>
      </c>
      <c r="AO130" s="173">
        <v>0</v>
      </c>
      <c r="AP130" s="173">
        <v>0</v>
      </c>
      <c r="AQ130" s="173">
        <v>0</v>
      </c>
      <c r="AR130" s="173">
        <v>0</v>
      </c>
      <c r="AS130" s="173">
        <v>0</v>
      </c>
      <c r="AT130" s="173">
        <v>0</v>
      </c>
      <c r="AU130" s="173">
        <v>0</v>
      </c>
      <c r="AV130" s="173">
        <v>0</v>
      </c>
      <c r="AW130" s="173">
        <v>0</v>
      </c>
      <c r="AX130" s="173">
        <v>0</v>
      </c>
      <c r="AY130" s="173">
        <v>0</v>
      </c>
      <c r="AZ130" s="173">
        <v>0</v>
      </c>
      <c r="BA130" s="173">
        <v>0</v>
      </c>
      <c r="BB130" s="173">
        <v>0</v>
      </c>
      <c r="BC130" s="173">
        <v>0</v>
      </c>
      <c r="BD130" s="173">
        <v>0</v>
      </c>
      <c r="BE130" s="173">
        <v>0</v>
      </c>
      <c r="BF130" s="173">
        <v>0</v>
      </c>
      <c r="BG130" s="173">
        <v>0</v>
      </c>
      <c r="BH130" s="173">
        <v>0</v>
      </c>
      <c r="BI130" s="173">
        <v>0</v>
      </c>
      <c r="BJ130" s="173">
        <v>0</v>
      </c>
      <c r="BK130" s="173">
        <v>0</v>
      </c>
      <c r="BL130" s="173">
        <v>0</v>
      </c>
      <c r="BM130" s="173">
        <v>0</v>
      </c>
      <c r="BN130" s="173">
        <v>0</v>
      </c>
      <c r="BO130" s="173">
        <v>0</v>
      </c>
      <c r="BP130" s="126"/>
      <c r="BQ130" s="177">
        <f t="shared" ref="BQ130:BQ161" si="4">SUM(G130:BO130)</f>
        <v>31111.457582464442</v>
      </c>
    </row>
    <row r="131" spans="1:69">
      <c r="A131" s="172" t="s">
        <v>98</v>
      </c>
      <c r="B131" s="172" t="s">
        <v>25</v>
      </c>
      <c r="C131" s="172" t="s">
        <v>17</v>
      </c>
      <c r="D131" s="173">
        <v>1</v>
      </c>
      <c r="E131" s="172">
        <v>2029</v>
      </c>
      <c r="F131" s="174">
        <v>0</v>
      </c>
      <c r="G131" s="173">
        <v>0</v>
      </c>
      <c r="H131" s="173">
        <v>0</v>
      </c>
      <c r="I131" s="173">
        <v>0</v>
      </c>
      <c r="J131" s="173">
        <v>0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3414.8927999994398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14119.200000000899</v>
      </c>
      <c r="AF131" s="173">
        <v>14119.200000000899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  <c r="AP131" s="173">
        <v>0</v>
      </c>
      <c r="AQ131" s="173">
        <v>0</v>
      </c>
      <c r="AR131" s="173">
        <v>0</v>
      </c>
      <c r="AS131" s="173">
        <v>0</v>
      </c>
      <c r="AT131" s="173">
        <v>0</v>
      </c>
      <c r="AU131" s="173">
        <v>0</v>
      </c>
      <c r="AV131" s="173">
        <v>0</v>
      </c>
      <c r="AW131" s="173">
        <v>0</v>
      </c>
      <c r="AX131" s="173">
        <v>0</v>
      </c>
      <c r="AY131" s="173">
        <v>0</v>
      </c>
      <c r="AZ131" s="173">
        <v>0</v>
      </c>
      <c r="BA131" s="173">
        <v>0</v>
      </c>
      <c r="BB131" s="173">
        <v>0</v>
      </c>
      <c r="BC131" s="173">
        <v>0</v>
      </c>
      <c r="BD131" s="173">
        <v>0</v>
      </c>
      <c r="BE131" s="173">
        <v>0</v>
      </c>
      <c r="BF131" s="173">
        <v>0</v>
      </c>
      <c r="BG131" s="173">
        <v>0</v>
      </c>
      <c r="BH131" s="173">
        <v>0</v>
      </c>
      <c r="BI131" s="173">
        <v>0</v>
      </c>
      <c r="BJ131" s="173">
        <v>0</v>
      </c>
      <c r="BK131" s="173">
        <v>0</v>
      </c>
      <c r="BL131" s="173">
        <v>0</v>
      </c>
      <c r="BM131" s="173">
        <v>0</v>
      </c>
      <c r="BN131" s="173">
        <v>0</v>
      </c>
      <c r="BO131" s="173">
        <v>0</v>
      </c>
      <c r="BP131" s="126"/>
      <c r="BQ131" s="177">
        <f t="shared" si="4"/>
        <v>31653.29280000124</v>
      </c>
    </row>
    <row r="132" spans="1:69">
      <c r="A132" s="172" t="s">
        <v>98</v>
      </c>
      <c r="B132" s="172" t="s">
        <v>25</v>
      </c>
      <c r="C132" s="172" t="s">
        <v>17</v>
      </c>
      <c r="D132" s="173">
        <v>1</v>
      </c>
      <c r="E132" s="172">
        <v>2030</v>
      </c>
      <c r="F132" s="174">
        <v>0</v>
      </c>
      <c r="G132" s="173">
        <v>0</v>
      </c>
      <c r="H132" s="173">
        <v>0</v>
      </c>
      <c r="I132" s="173">
        <v>0</v>
      </c>
      <c r="J132" s="173">
        <v>0</v>
      </c>
      <c r="K132" s="173">
        <v>0</v>
      </c>
      <c r="L132" s="173">
        <v>0</v>
      </c>
      <c r="M132" s="173">
        <v>0</v>
      </c>
      <c r="N132" s="173">
        <v>0</v>
      </c>
      <c r="O132" s="173">
        <v>0</v>
      </c>
      <c r="P132" s="173">
        <v>0</v>
      </c>
      <c r="Q132" s="173">
        <v>0</v>
      </c>
      <c r="R132" s="173">
        <v>0</v>
      </c>
      <c r="S132" s="173">
        <v>0</v>
      </c>
      <c r="T132" s="173">
        <v>0</v>
      </c>
      <c r="U132" s="173">
        <v>6987.0504000013398</v>
      </c>
      <c r="V132" s="173">
        <v>0</v>
      </c>
      <c r="W132" s="173">
        <v>0</v>
      </c>
      <c r="X132" s="173">
        <v>0</v>
      </c>
      <c r="Y132" s="173">
        <v>0</v>
      </c>
      <c r="Z132" s="173">
        <v>0</v>
      </c>
      <c r="AA132" s="173">
        <v>0</v>
      </c>
      <c r="AB132" s="173">
        <v>0</v>
      </c>
      <c r="AC132" s="173">
        <v>0</v>
      </c>
      <c r="AD132" s="173">
        <v>0</v>
      </c>
      <c r="AE132" s="173">
        <v>14400.399999999499</v>
      </c>
      <c r="AF132" s="173">
        <v>14400.399999999499</v>
      </c>
      <c r="AG132" s="173">
        <v>0</v>
      </c>
      <c r="AH132" s="173">
        <v>0</v>
      </c>
      <c r="AI132" s="173">
        <v>0</v>
      </c>
      <c r="AJ132" s="173">
        <v>0</v>
      </c>
      <c r="AK132" s="173">
        <v>0</v>
      </c>
      <c r="AL132" s="173">
        <v>0</v>
      </c>
      <c r="AM132" s="173">
        <v>0</v>
      </c>
      <c r="AN132" s="173">
        <v>0</v>
      </c>
      <c r="AO132" s="173">
        <v>0</v>
      </c>
      <c r="AP132" s="173">
        <v>0</v>
      </c>
      <c r="AQ132" s="173">
        <v>0</v>
      </c>
      <c r="AR132" s="173">
        <v>0</v>
      </c>
      <c r="AS132" s="173">
        <v>0</v>
      </c>
      <c r="AT132" s="173">
        <v>0</v>
      </c>
      <c r="AU132" s="173">
        <v>0</v>
      </c>
      <c r="AV132" s="173">
        <v>0</v>
      </c>
      <c r="AW132" s="173">
        <v>0</v>
      </c>
      <c r="AX132" s="173">
        <v>0</v>
      </c>
      <c r="AY132" s="173">
        <v>0</v>
      </c>
      <c r="AZ132" s="173">
        <v>0</v>
      </c>
      <c r="BA132" s="173">
        <v>0</v>
      </c>
      <c r="BB132" s="173">
        <v>0</v>
      </c>
      <c r="BC132" s="173">
        <v>0</v>
      </c>
      <c r="BD132" s="173">
        <v>0</v>
      </c>
      <c r="BE132" s="173">
        <v>0</v>
      </c>
      <c r="BF132" s="173">
        <v>0</v>
      </c>
      <c r="BG132" s="173">
        <v>0</v>
      </c>
      <c r="BH132" s="173">
        <v>0</v>
      </c>
      <c r="BI132" s="173">
        <v>0</v>
      </c>
      <c r="BJ132" s="173">
        <v>0</v>
      </c>
      <c r="BK132" s="173">
        <v>0</v>
      </c>
      <c r="BL132" s="173">
        <v>0</v>
      </c>
      <c r="BM132" s="173">
        <v>0</v>
      </c>
      <c r="BN132" s="173">
        <v>0</v>
      </c>
      <c r="BO132" s="173">
        <v>0</v>
      </c>
      <c r="BP132" s="126"/>
      <c r="BQ132" s="177">
        <f t="shared" si="4"/>
        <v>35787.850400000338</v>
      </c>
    </row>
    <row r="133" spans="1:69">
      <c r="A133" s="172" t="s">
        <v>98</v>
      </c>
      <c r="B133" s="172" t="s">
        <v>25</v>
      </c>
      <c r="C133" s="172" t="s">
        <v>17</v>
      </c>
      <c r="D133" s="173">
        <v>1</v>
      </c>
      <c r="E133" s="172">
        <v>2031</v>
      </c>
      <c r="F133" s="174">
        <v>0</v>
      </c>
      <c r="G133" s="173">
        <v>0</v>
      </c>
      <c r="H133" s="173">
        <v>0</v>
      </c>
      <c r="I133" s="173">
        <v>0</v>
      </c>
      <c r="J133" s="173">
        <v>0</v>
      </c>
      <c r="K133" s="173">
        <v>5379.30863999964</v>
      </c>
      <c r="L133" s="173">
        <v>0</v>
      </c>
      <c r="M133" s="173">
        <v>0</v>
      </c>
      <c r="N133" s="173">
        <v>0</v>
      </c>
      <c r="O133" s="173">
        <v>0</v>
      </c>
      <c r="P133" s="173">
        <v>0</v>
      </c>
      <c r="Q133" s="173">
        <v>0</v>
      </c>
      <c r="R133" s="173">
        <v>0</v>
      </c>
      <c r="S133" s="173">
        <v>0</v>
      </c>
      <c r="T133" s="173">
        <v>0</v>
      </c>
      <c r="U133" s="173">
        <v>10682.773199999299</v>
      </c>
      <c r="V133" s="173">
        <v>0</v>
      </c>
      <c r="W133" s="173">
        <v>0</v>
      </c>
      <c r="X133" s="173">
        <v>0</v>
      </c>
      <c r="Y133" s="173">
        <v>0</v>
      </c>
      <c r="Z133" s="173">
        <v>0</v>
      </c>
      <c r="AA133" s="173">
        <v>0</v>
      </c>
      <c r="AB133" s="173">
        <v>0</v>
      </c>
      <c r="AC133" s="173">
        <v>0</v>
      </c>
      <c r="AD133" s="173">
        <v>0</v>
      </c>
      <c r="AE133" s="173">
        <v>14687.520000000701</v>
      </c>
      <c r="AF133" s="173">
        <v>14687.520000000701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  <c r="AL133" s="173">
        <v>0</v>
      </c>
      <c r="AM133" s="173">
        <v>0</v>
      </c>
      <c r="AN133" s="173">
        <v>0</v>
      </c>
      <c r="AO133" s="173">
        <v>0</v>
      </c>
      <c r="AP133" s="173">
        <v>0</v>
      </c>
      <c r="AQ133" s="173">
        <v>0</v>
      </c>
      <c r="AR133" s="173">
        <v>0</v>
      </c>
      <c r="AS133" s="173">
        <v>0</v>
      </c>
      <c r="AT133" s="173">
        <v>0</v>
      </c>
      <c r="AU133" s="173">
        <v>0</v>
      </c>
      <c r="AV133" s="173">
        <v>0</v>
      </c>
      <c r="AW133" s="173">
        <v>0</v>
      </c>
      <c r="AX133" s="173">
        <v>0</v>
      </c>
      <c r="AY133" s="173">
        <v>0</v>
      </c>
      <c r="AZ133" s="173">
        <v>0</v>
      </c>
      <c r="BA133" s="173">
        <v>0</v>
      </c>
      <c r="BB133" s="173">
        <v>0</v>
      </c>
      <c r="BC133" s="173">
        <v>0</v>
      </c>
      <c r="BD133" s="173">
        <v>0</v>
      </c>
      <c r="BE133" s="173">
        <v>0</v>
      </c>
      <c r="BF133" s="173">
        <v>0</v>
      </c>
      <c r="BG133" s="173">
        <v>0</v>
      </c>
      <c r="BH133" s="173">
        <v>0</v>
      </c>
      <c r="BI133" s="173">
        <v>0</v>
      </c>
      <c r="BJ133" s="173">
        <v>0</v>
      </c>
      <c r="BK133" s="173">
        <v>0</v>
      </c>
      <c r="BL133" s="173">
        <v>0</v>
      </c>
      <c r="BM133" s="173">
        <v>0</v>
      </c>
      <c r="BN133" s="173">
        <v>0</v>
      </c>
      <c r="BO133" s="173">
        <v>0</v>
      </c>
      <c r="BP133" s="126"/>
      <c r="BQ133" s="177">
        <f t="shared" si="4"/>
        <v>45437.121840000342</v>
      </c>
    </row>
    <row r="134" spans="1:69">
      <c r="A134" s="172" t="s">
        <v>98</v>
      </c>
      <c r="B134" s="172" t="s">
        <v>25</v>
      </c>
      <c r="C134" s="172" t="s">
        <v>17</v>
      </c>
      <c r="D134" s="173">
        <v>1</v>
      </c>
      <c r="E134" s="172">
        <v>2032</v>
      </c>
      <c r="F134" s="174">
        <v>0</v>
      </c>
      <c r="G134" s="173">
        <v>0</v>
      </c>
      <c r="H134" s="173">
        <v>0</v>
      </c>
      <c r="I134" s="173">
        <v>0</v>
      </c>
      <c r="J134" s="173">
        <v>0</v>
      </c>
      <c r="K134" s="173">
        <v>5501.2189729326701</v>
      </c>
      <c r="L134" s="173">
        <v>0</v>
      </c>
      <c r="M134" s="173">
        <v>0</v>
      </c>
      <c r="N134" s="173">
        <v>0</v>
      </c>
      <c r="O134" s="173">
        <v>0</v>
      </c>
      <c r="P134" s="173">
        <v>0</v>
      </c>
      <c r="Q134" s="173">
        <v>0</v>
      </c>
      <c r="R134" s="173">
        <v>0</v>
      </c>
      <c r="S134" s="173">
        <v>0</v>
      </c>
      <c r="T134" s="173">
        <v>0</v>
      </c>
      <c r="U134" s="173">
        <v>10914.792637808599</v>
      </c>
      <c r="V134" s="173">
        <v>0</v>
      </c>
      <c r="W134" s="173">
        <v>0</v>
      </c>
      <c r="X134" s="173">
        <v>0</v>
      </c>
      <c r="Y134" s="173">
        <v>0</v>
      </c>
      <c r="Z134" s="173">
        <v>0</v>
      </c>
      <c r="AA134" s="173">
        <v>0</v>
      </c>
      <c r="AB134" s="173">
        <v>0</v>
      </c>
      <c r="AC134" s="173">
        <v>0</v>
      </c>
      <c r="AD134" s="173">
        <v>0</v>
      </c>
      <c r="AE134" s="173">
        <v>14585.290520549701</v>
      </c>
      <c r="AF134" s="173">
        <v>14585.290520549701</v>
      </c>
      <c r="AG134" s="173">
        <v>0</v>
      </c>
      <c r="AH134" s="173">
        <v>0</v>
      </c>
      <c r="AI134" s="173">
        <v>0</v>
      </c>
      <c r="AJ134" s="173">
        <v>0</v>
      </c>
      <c r="AK134" s="173">
        <v>0</v>
      </c>
      <c r="AL134" s="173">
        <v>0</v>
      </c>
      <c r="AM134" s="173">
        <v>0</v>
      </c>
      <c r="AN134" s="173">
        <v>0</v>
      </c>
      <c r="AO134" s="173">
        <v>0</v>
      </c>
      <c r="AP134" s="173">
        <v>0</v>
      </c>
      <c r="AQ134" s="173">
        <v>0</v>
      </c>
      <c r="AR134" s="173">
        <v>0</v>
      </c>
      <c r="AS134" s="173">
        <v>0</v>
      </c>
      <c r="AT134" s="173">
        <v>0</v>
      </c>
      <c r="AU134" s="173">
        <v>0</v>
      </c>
      <c r="AV134" s="173">
        <v>0</v>
      </c>
      <c r="AW134" s="173">
        <v>0</v>
      </c>
      <c r="AX134" s="173">
        <v>0</v>
      </c>
      <c r="AY134" s="173">
        <v>0</v>
      </c>
      <c r="AZ134" s="173">
        <v>0</v>
      </c>
      <c r="BA134" s="173">
        <v>0</v>
      </c>
      <c r="BB134" s="173">
        <v>0</v>
      </c>
      <c r="BC134" s="173">
        <v>0</v>
      </c>
      <c r="BD134" s="173">
        <v>0</v>
      </c>
      <c r="BE134" s="173">
        <v>0</v>
      </c>
      <c r="BF134" s="173">
        <v>0</v>
      </c>
      <c r="BG134" s="173">
        <v>0</v>
      </c>
      <c r="BH134" s="173">
        <v>0</v>
      </c>
      <c r="BI134" s="173">
        <v>0</v>
      </c>
      <c r="BJ134" s="173">
        <v>0</v>
      </c>
      <c r="BK134" s="173">
        <v>0</v>
      </c>
      <c r="BL134" s="173">
        <v>0</v>
      </c>
      <c r="BM134" s="173">
        <v>0</v>
      </c>
      <c r="BN134" s="173">
        <v>0</v>
      </c>
      <c r="BO134" s="173">
        <v>0</v>
      </c>
      <c r="BP134" s="126"/>
      <c r="BQ134" s="177">
        <f t="shared" si="4"/>
        <v>45586.59265184067</v>
      </c>
    </row>
    <row r="135" spans="1:69">
      <c r="A135" s="172" t="s">
        <v>98</v>
      </c>
      <c r="B135" s="172" t="s">
        <v>25</v>
      </c>
      <c r="C135" s="172" t="s">
        <v>17</v>
      </c>
      <c r="D135" s="173">
        <v>1</v>
      </c>
      <c r="E135" s="172">
        <v>2033</v>
      </c>
      <c r="F135" s="174">
        <v>0</v>
      </c>
      <c r="G135" s="173">
        <v>0</v>
      </c>
      <c r="H135" s="173">
        <v>0</v>
      </c>
      <c r="I135" s="173">
        <v>0</v>
      </c>
      <c r="J135" s="173">
        <v>0</v>
      </c>
      <c r="K135" s="173">
        <v>5596.6910400003499</v>
      </c>
      <c r="L135" s="173">
        <v>0</v>
      </c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10986.069600000799</v>
      </c>
      <c r="V135" s="173">
        <v>0</v>
      </c>
      <c r="W135" s="173">
        <v>0</v>
      </c>
      <c r="X135" s="173">
        <v>0</v>
      </c>
      <c r="Y135" s="173">
        <v>0</v>
      </c>
      <c r="Z135" s="173">
        <v>0</v>
      </c>
      <c r="AA135" s="173">
        <v>0</v>
      </c>
      <c r="AB135" s="173">
        <v>0</v>
      </c>
      <c r="AC135" s="173">
        <v>0</v>
      </c>
      <c r="AD135" s="173">
        <v>0</v>
      </c>
      <c r="AE135" s="173">
        <v>14834.0399999991</v>
      </c>
      <c r="AF135" s="173">
        <v>14834.0399999991</v>
      </c>
      <c r="AG135" s="173">
        <v>0</v>
      </c>
      <c r="AH135" s="173">
        <v>0</v>
      </c>
      <c r="AI135" s="173">
        <v>0</v>
      </c>
      <c r="AJ135" s="173">
        <v>0</v>
      </c>
      <c r="AK135" s="173">
        <v>0</v>
      </c>
      <c r="AL135" s="173">
        <v>0</v>
      </c>
      <c r="AM135" s="173">
        <v>0</v>
      </c>
      <c r="AN135" s="173">
        <v>0</v>
      </c>
      <c r="AO135" s="173">
        <v>0</v>
      </c>
      <c r="AP135" s="173">
        <v>0</v>
      </c>
      <c r="AQ135" s="173">
        <v>0</v>
      </c>
      <c r="AR135" s="173">
        <v>0</v>
      </c>
      <c r="AS135" s="173">
        <v>0</v>
      </c>
      <c r="AT135" s="173">
        <v>0</v>
      </c>
      <c r="AU135" s="173">
        <v>0</v>
      </c>
      <c r="AV135" s="173">
        <v>0</v>
      </c>
      <c r="AW135" s="173">
        <v>0</v>
      </c>
      <c r="AX135" s="173">
        <v>0</v>
      </c>
      <c r="AY135" s="173">
        <v>0</v>
      </c>
      <c r="AZ135" s="173">
        <v>0</v>
      </c>
      <c r="BA135" s="173">
        <v>0</v>
      </c>
      <c r="BB135" s="173">
        <v>0</v>
      </c>
      <c r="BC135" s="173">
        <v>0</v>
      </c>
      <c r="BD135" s="173">
        <v>0</v>
      </c>
      <c r="BE135" s="173">
        <v>0</v>
      </c>
      <c r="BF135" s="173">
        <v>0</v>
      </c>
      <c r="BG135" s="173">
        <v>0</v>
      </c>
      <c r="BH135" s="173">
        <v>0</v>
      </c>
      <c r="BI135" s="173">
        <v>0</v>
      </c>
      <c r="BJ135" s="173">
        <v>0</v>
      </c>
      <c r="BK135" s="173">
        <v>0</v>
      </c>
      <c r="BL135" s="173">
        <v>0</v>
      </c>
      <c r="BM135" s="173">
        <v>0</v>
      </c>
      <c r="BN135" s="173">
        <v>0</v>
      </c>
      <c r="BO135" s="173">
        <v>0</v>
      </c>
      <c r="BP135" s="126"/>
      <c r="BQ135" s="177">
        <f t="shared" si="4"/>
        <v>46250.840639999347</v>
      </c>
    </row>
    <row r="136" spans="1:69">
      <c r="A136" s="172" t="s">
        <v>98</v>
      </c>
      <c r="B136" s="172" t="s">
        <v>25</v>
      </c>
      <c r="C136" s="172" t="s">
        <v>17</v>
      </c>
      <c r="D136" s="173">
        <v>1</v>
      </c>
      <c r="E136" s="172">
        <v>2034</v>
      </c>
      <c r="F136" s="174">
        <v>0</v>
      </c>
      <c r="G136" s="173">
        <v>0</v>
      </c>
      <c r="H136" s="173">
        <v>0</v>
      </c>
      <c r="I136" s="173">
        <v>0</v>
      </c>
      <c r="J136" s="173">
        <v>0</v>
      </c>
      <c r="K136" s="173">
        <v>5708.0995200008201</v>
      </c>
      <c r="L136" s="173">
        <v>0</v>
      </c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11120.868000000301</v>
      </c>
      <c r="V136" s="173">
        <v>0</v>
      </c>
      <c r="W136" s="173">
        <v>0</v>
      </c>
      <c r="X136" s="173">
        <v>0</v>
      </c>
      <c r="Y136" s="173">
        <v>0</v>
      </c>
      <c r="Z136" s="173">
        <v>0</v>
      </c>
      <c r="AA136" s="173">
        <v>0</v>
      </c>
      <c r="AB136" s="173">
        <v>0</v>
      </c>
      <c r="AC136" s="173">
        <v>0</v>
      </c>
      <c r="AD136" s="173">
        <v>0</v>
      </c>
      <c r="AE136" s="173">
        <v>14690.4800000003</v>
      </c>
      <c r="AF136" s="173">
        <v>14690.4800000003</v>
      </c>
      <c r="AG136" s="173">
        <v>0</v>
      </c>
      <c r="AH136" s="173">
        <v>0</v>
      </c>
      <c r="AI136" s="173">
        <v>0</v>
      </c>
      <c r="AJ136" s="173">
        <v>0</v>
      </c>
      <c r="AK136" s="173">
        <v>0</v>
      </c>
      <c r="AL136" s="173">
        <v>0</v>
      </c>
      <c r="AM136" s="173">
        <v>0</v>
      </c>
      <c r="AN136" s="173">
        <v>0</v>
      </c>
      <c r="AO136" s="173">
        <v>0</v>
      </c>
      <c r="AP136" s="173">
        <v>0</v>
      </c>
      <c r="AQ136" s="173">
        <v>0</v>
      </c>
      <c r="AR136" s="173">
        <v>0</v>
      </c>
      <c r="AS136" s="173">
        <v>0</v>
      </c>
      <c r="AT136" s="173">
        <v>0</v>
      </c>
      <c r="AU136" s="173">
        <v>0</v>
      </c>
      <c r="AV136" s="173">
        <v>0</v>
      </c>
      <c r="AW136" s="173">
        <v>0</v>
      </c>
      <c r="AX136" s="173">
        <v>0</v>
      </c>
      <c r="AY136" s="173">
        <v>0</v>
      </c>
      <c r="AZ136" s="173">
        <v>0</v>
      </c>
      <c r="BA136" s="173">
        <v>0</v>
      </c>
      <c r="BB136" s="173">
        <v>0</v>
      </c>
      <c r="BC136" s="173">
        <v>0</v>
      </c>
      <c r="BD136" s="173">
        <v>0</v>
      </c>
      <c r="BE136" s="173">
        <v>0</v>
      </c>
      <c r="BF136" s="173">
        <v>0</v>
      </c>
      <c r="BG136" s="173">
        <v>0</v>
      </c>
      <c r="BH136" s="173">
        <v>0</v>
      </c>
      <c r="BI136" s="173">
        <v>0</v>
      </c>
      <c r="BJ136" s="173">
        <v>0</v>
      </c>
      <c r="BK136" s="173">
        <v>0</v>
      </c>
      <c r="BL136" s="173">
        <v>0</v>
      </c>
      <c r="BM136" s="173">
        <v>0</v>
      </c>
      <c r="BN136" s="173">
        <v>0</v>
      </c>
      <c r="BO136" s="173">
        <v>0</v>
      </c>
      <c r="BP136" s="126"/>
      <c r="BQ136" s="177">
        <f t="shared" si="4"/>
        <v>46209.927520001722</v>
      </c>
    </row>
    <row r="137" spans="1:69">
      <c r="A137" s="172" t="s">
        <v>98</v>
      </c>
      <c r="B137" s="172" t="s">
        <v>25</v>
      </c>
      <c r="C137" s="172" t="s">
        <v>17</v>
      </c>
      <c r="D137" s="173">
        <v>1</v>
      </c>
      <c r="E137" s="172">
        <v>2035</v>
      </c>
      <c r="F137" s="174">
        <v>0</v>
      </c>
      <c r="G137" s="173">
        <v>0</v>
      </c>
      <c r="H137" s="173">
        <v>0</v>
      </c>
      <c r="I137" s="173">
        <v>0</v>
      </c>
      <c r="J137" s="173">
        <v>0</v>
      </c>
      <c r="K137" s="173">
        <v>5822.2252800013703</v>
      </c>
      <c r="L137" s="173">
        <v>0</v>
      </c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11221.9668000007</v>
      </c>
      <c r="V137" s="173">
        <v>0</v>
      </c>
      <c r="W137" s="173">
        <v>0</v>
      </c>
      <c r="X137" s="173">
        <v>0</v>
      </c>
      <c r="Y137" s="173">
        <v>0</v>
      </c>
      <c r="Z137" s="173">
        <v>0</v>
      </c>
      <c r="AA137" s="173">
        <v>0</v>
      </c>
      <c r="AB137" s="173">
        <v>0</v>
      </c>
      <c r="AC137" s="173">
        <v>0</v>
      </c>
      <c r="AD137" s="173">
        <v>0</v>
      </c>
      <c r="AE137" s="173">
        <v>14983.520000000901</v>
      </c>
      <c r="AF137" s="173">
        <v>14983.520000000901</v>
      </c>
      <c r="AG137" s="173">
        <v>0</v>
      </c>
      <c r="AH137" s="173">
        <v>0</v>
      </c>
      <c r="AI137" s="173">
        <v>0</v>
      </c>
      <c r="AJ137" s="173">
        <v>0</v>
      </c>
      <c r="AK137" s="173">
        <v>0</v>
      </c>
      <c r="AL137" s="173">
        <v>0</v>
      </c>
      <c r="AM137" s="173">
        <v>0</v>
      </c>
      <c r="AN137" s="173">
        <v>0</v>
      </c>
      <c r="AO137" s="173">
        <v>0</v>
      </c>
      <c r="AP137" s="173">
        <v>0</v>
      </c>
      <c r="AQ137" s="173">
        <v>0</v>
      </c>
      <c r="AR137" s="173">
        <v>0</v>
      </c>
      <c r="AS137" s="173">
        <v>0</v>
      </c>
      <c r="AT137" s="173">
        <v>0</v>
      </c>
      <c r="AU137" s="173">
        <v>0</v>
      </c>
      <c r="AV137" s="173">
        <v>0</v>
      </c>
      <c r="AW137" s="173">
        <v>0</v>
      </c>
      <c r="AX137" s="173">
        <v>0</v>
      </c>
      <c r="AY137" s="173">
        <v>0</v>
      </c>
      <c r="AZ137" s="173">
        <v>0</v>
      </c>
      <c r="BA137" s="173">
        <v>0</v>
      </c>
      <c r="BB137" s="173">
        <v>0</v>
      </c>
      <c r="BC137" s="173">
        <v>0</v>
      </c>
      <c r="BD137" s="173">
        <v>0</v>
      </c>
      <c r="BE137" s="173">
        <v>0</v>
      </c>
      <c r="BF137" s="173">
        <v>0</v>
      </c>
      <c r="BG137" s="173">
        <v>0</v>
      </c>
      <c r="BH137" s="173">
        <v>0</v>
      </c>
      <c r="BI137" s="173">
        <v>0</v>
      </c>
      <c r="BJ137" s="173">
        <v>0</v>
      </c>
      <c r="BK137" s="173">
        <v>0</v>
      </c>
      <c r="BL137" s="173">
        <v>0</v>
      </c>
      <c r="BM137" s="173">
        <v>0</v>
      </c>
      <c r="BN137" s="173">
        <v>0</v>
      </c>
      <c r="BO137" s="173">
        <v>0</v>
      </c>
      <c r="BP137" s="126"/>
      <c r="BQ137" s="177">
        <f t="shared" si="4"/>
        <v>47011.232080003872</v>
      </c>
    </row>
    <row r="138" spans="1:69">
      <c r="A138" s="172" t="s">
        <v>98</v>
      </c>
      <c r="B138" s="172" t="s">
        <v>25</v>
      </c>
      <c r="C138" s="172" t="s">
        <v>17</v>
      </c>
      <c r="D138" s="173">
        <v>1</v>
      </c>
      <c r="E138" s="172">
        <v>2036</v>
      </c>
      <c r="F138" s="174">
        <v>0</v>
      </c>
      <c r="G138" s="173">
        <v>0</v>
      </c>
      <c r="H138" s="173">
        <v>0</v>
      </c>
      <c r="I138" s="173">
        <v>0</v>
      </c>
      <c r="J138" s="173">
        <v>0</v>
      </c>
      <c r="K138" s="173">
        <v>5955.3397400531003</v>
      </c>
      <c r="L138" s="173">
        <v>0</v>
      </c>
      <c r="M138" s="173">
        <v>0</v>
      </c>
      <c r="N138" s="173">
        <v>0</v>
      </c>
      <c r="O138" s="173">
        <v>0</v>
      </c>
      <c r="P138" s="173">
        <v>0</v>
      </c>
      <c r="Q138" s="173">
        <v>0</v>
      </c>
      <c r="R138" s="173">
        <v>0</v>
      </c>
      <c r="S138" s="173">
        <v>0</v>
      </c>
      <c r="T138" s="173">
        <v>0</v>
      </c>
      <c r="U138" s="173">
        <v>11354.0876975356</v>
      </c>
      <c r="V138" s="173">
        <v>0</v>
      </c>
      <c r="W138" s="173">
        <v>0</v>
      </c>
      <c r="X138" s="173">
        <v>0</v>
      </c>
      <c r="Y138" s="173">
        <v>0</v>
      </c>
      <c r="Z138" s="173">
        <v>0</v>
      </c>
      <c r="AA138" s="173">
        <v>0</v>
      </c>
      <c r="AB138" s="173">
        <v>0</v>
      </c>
      <c r="AC138" s="173">
        <v>0</v>
      </c>
      <c r="AD138" s="173">
        <v>0</v>
      </c>
      <c r="AE138" s="173">
        <v>14877.649315067199</v>
      </c>
      <c r="AF138" s="173">
        <v>14877.649315067199</v>
      </c>
      <c r="AG138" s="173">
        <v>0</v>
      </c>
      <c r="AH138" s="173">
        <v>0</v>
      </c>
      <c r="AI138" s="173">
        <v>0</v>
      </c>
      <c r="AJ138" s="173">
        <v>0</v>
      </c>
      <c r="AK138" s="173">
        <v>0</v>
      </c>
      <c r="AL138" s="173">
        <v>0</v>
      </c>
      <c r="AM138" s="173">
        <v>0</v>
      </c>
      <c r="AN138" s="173">
        <v>0</v>
      </c>
      <c r="AO138" s="173">
        <v>0</v>
      </c>
      <c r="AP138" s="173">
        <v>0</v>
      </c>
      <c r="AQ138" s="173">
        <v>0</v>
      </c>
      <c r="AR138" s="173">
        <v>0</v>
      </c>
      <c r="AS138" s="173">
        <v>0</v>
      </c>
      <c r="AT138" s="173">
        <v>0</v>
      </c>
      <c r="AU138" s="173">
        <v>0</v>
      </c>
      <c r="AV138" s="173">
        <v>0</v>
      </c>
      <c r="AW138" s="173">
        <v>0</v>
      </c>
      <c r="AX138" s="173">
        <v>0</v>
      </c>
      <c r="AY138" s="173">
        <v>0</v>
      </c>
      <c r="AZ138" s="173">
        <v>0</v>
      </c>
      <c r="BA138" s="173">
        <v>0</v>
      </c>
      <c r="BB138" s="173">
        <v>0</v>
      </c>
      <c r="BC138" s="173">
        <v>0</v>
      </c>
      <c r="BD138" s="173">
        <v>0</v>
      </c>
      <c r="BE138" s="173">
        <v>0</v>
      </c>
      <c r="BF138" s="173">
        <v>0</v>
      </c>
      <c r="BG138" s="173">
        <v>0</v>
      </c>
      <c r="BH138" s="173">
        <v>0</v>
      </c>
      <c r="BI138" s="173">
        <v>0</v>
      </c>
      <c r="BJ138" s="173">
        <v>0</v>
      </c>
      <c r="BK138" s="173">
        <v>0</v>
      </c>
      <c r="BL138" s="173">
        <v>0</v>
      </c>
      <c r="BM138" s="173">
        <v>0</v>
      </c>
      <c r="BN138" s="173">
        <v>0</v>
      </c>
      <c r="BO138" s="173">
        <v>0</v>
      </c>
      <c r="BP138" s="126"/>
      <c r="BQ138" s="177">
        <f t="shared" si="4"/>
        <v>47064.726067723095</v>
      </c>
    </row>
    <row r="139" spans="1:69">
      <c r="A139" s="172" t="s">
        <v>98</v>
      </c>
      <c r="B139" s="172" t="s">
        <v>25</v>
      </c>
      <c r="C139" s="172" t="s">
        <v>17</v>
      </c>
      <c r="D139" s="173">
        <v>1</v>
      </c>
      <c r="E139" s="172">
        <v>2037</v>
      </c>
      <c r="F139" s="174">
        <v>0</v>
      </c>
      <c r="G139" s="173">
        <v>0</v>
      </c>
      <c r="H139" s="173">
        <v>0</v>
      </c>
      <c r="I139" s="173">
        <v>0</v>
      </c>
      <c r="J139" s="173">
        <v>0</v>
      </c>
      <c r="K139" s="173">
        <v>6057.72288000152</v>
      </c>
      <c r="L139" s="173">
        <v>0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11457.8640000008</v>
      </c>
      <c r="V139" s="173">
        <v>0</v>
      </c>
      <c r="W139" s="173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0</v>
      </c>
      <c r="AC139" s="173">
        <v>0</v>
      </c>
      <c r="AD139" s="173">
        <v>0</v>
      </c>
      <c r="AE139" s="173">
        <v>15132.9999999989</v>
      </c>
      <c r="AF139" s="173">
        <v>15132.9999999989</v>
      </c>
      <c r="AG139" s="173">
        <v>0</v>
      </c>
      <c r="AH139" s="173">
        <v>0</v>
      </c>
      <c r="AI139" s="173">
        <v>0</v>
      </c>
      <c r="AJ139" s="173">
        <v>0</v>
      </c>
      <c r="AK139" s="173">
        <v>0</v>
      </c>
      <c r="AL139" s="173">
        <v>0</v>
      </c>
      <c r="AM139" s="173">
        <v>0</v>
      </c>
      <c r="AN139" s="173">
        <v>0</v>
      </c>
      <c r="AO139" s="173">
        <v>0</v>
      </c>
      <c r="AP139" s="173">
        <v>0</v>
      </c>
      <c r="AQ139" s="173">
        <v>0</v>
      </c>
      <c r="AR139" s="173">
        <v>0</v>
      </c>
      <c r="AS139" s="173">
        <v>0</v>
      </c>
      <c r="AT139" s="173">
        <v>0</v>
      </c>
      <c r="AU139" s="173">
        <v>0</v>
      </c>
      <c r="AV139" s="173">
        <v>0</v>
      </c>
      <c r="AW139" s="173">
        <v>0</v>
      </c>
      <c r="AX139" s="173">
        <v>0</v>
      </c>
      <c r="AY139" s="173">
        <v>0</v>
      </c>
      <c r="AZ139" s="173">
        <v>0</v>
      </c>
      <c r="BA139" s="173">
        <v>0</v>
      </c>
      <c r="BB139" s="173">
        <v>0</v>
      </c>
      <c r="BC139" s="173">
        <v>0</v>
      </c>
      <c r="BD139" s="173">
        <v>0</v>
      </c>
      <c r="BE139" s="173">
        <v>0</v>
      </c>
      <c r="BF139" s="173">
        <v>0</v>
      </c>
      <c r="BG139" s="173">
        <v>0</v>
      </c>
      <c r="BH139" s="173">
        <v>0</v>
      </c>
      <c r="BI139" s="173">
        <v>0</v>
      </c>
      <c r="BJ139" s="173">
        <v>0</v>
      </c>
      <c r="BK139" s="173">
        <v>0</v>
      </c>
      <c r="BL139" s="173">
        <v>0</v>
      </c>
      <c r="BM139" s="173">
        <v>0</v>
      </c>
      <c r="BN139" s="173">
        <v>0</v>
      </c>
      <c r="BO139" s="173">
        <v>0</v>
      </c>
      <c r="BP139" s="126"/>
      <c r="BQ139" s="177">
        <f t="shared" si="4"/>
        <v>47781.586880000119</v>
      </c>
    </row>
    <row r="140" spans="1:69">
      <c r="A140" s="172" t="s">
        <v>98</v>
      </c>
      <c r="B140" s="172" t="s">
        <v>25</v>
      </c>
      <c r="C140" s="172" t="s">
        <v>17</v>
      </c>
      <c r="D140" s="173">
        <v>1</v>
      </c>
      <c r="E140" s="172">
        <v>2038</v>
      </c>
      <c r="F140" s="174">
        <v>0</v>
      </c>
      <c r="G140" s="173">
        <v>0</v>
      </c>
      <c r="H140" s="173">
        <v>0</v>
      </c>
      <c r="I140" s="173">
        <v>0</v>
      </c>
      <c r="J140" s="173">
        <v>0</v>
      </c>
      <c r="K140" s="173">
        <v>6179.0947200010496</v>
      </c>
      <c r="L140" s="173">
        <v>0</v>
      </c>
      <c r="M140" s="173">
        <v>0</v>
      </c>
      <c r="N140" s="173">
        <v>0</v>
      </c>
      <c r="O140" s="173">
        <v>0</v>
      </c>
      <c r="P140" s="173">
        <v>0</v>
      </c>
      <c r="Q140" s="173">
        <v>0</v>
      </c>
      <c r="R140" s="173">
        <v>0</v>
      </c>
      <c r="S140" s="173">
        <v>0</v>
      </c>
      <c r="T140" s="173">
        <v>0</v>
      </c>
      <c r="U140" s="173">
        <v>11558.9628000013</v>
      </c>
      <c r="V140" s="173">
        <v>0</v>
      </c>
      <c r="W140" s="173">
        <v>0</v>
      </c>
      <c r="X140" s="173">
        <v>0</v>
      </c>
      <c r="Y140" s="173">
        <v>0</v>
      </c>
      <c r="Z140" s="173">
        <v>0</v>
      </c>
      <c r="AA140" s="173">
        <v>0</v>
      </c>
      <c r="AB140" s="173">
        <v>0</v>
      </c>
      <c r="AC140" s="173">
        <v>0</v>
      </c>
      <c r="AD140" s="173">
        <v>0</v>
      </c>
      <c r="AE140" s="173">
        <v>22477.4999999994</v>
      </c>
      <c r="AF140" s="173">
        <v>14985.0000000009</v>
      </c>
      <c r="AG140" s="173">
        <v>0</v>
      </c>
      <c r="AH140" s="173">
        <v>0</v>
      </c>
      <c r="AI140" s="173">
        <v>0</v>
      </c>
      <c r="AJ140" s="173">
        <v>0</v>
      </c>
      <c r="AK140" s="173">
        <v>0</v>
      </c>
      <c r="AL140" s="173">
        <v>0</v>
      </c>
      <c r="AM140" s="173">
        <v>0</v>
      </c>
      <c r="AN140" s="173">
        <v>0</v>
      </c>
      <c r="AO140" s="173">
        <v>0</v>
      </c>
      <c r="AP140" s="173">
        <v>0</v>
      </c>
      <c r="AQ140" s="173">
        <v>0</v>
      </c>
      <c r="AR140" s="173">
        <v>0</v>
      </c>
      <c r="AS140" s="173">
        <v>0</v>
      </c>
      <c r="AT140" s="173">
        <v>0</v>
      </c>
      <c r="AU140" s="173">
        <v>0</v>
      </c>
      <c r="AV140" s="173">
        <v>0</v>
      </c>
      <c r="AW140" s="173">
        <v>0</v>
      </c>
      <c r="AX140" s="173">
        <v>0</v>
      </c>
      <c r="AY140" s="173">
        <v>0</v>
      </c>
      <c r="AZ140" s="173">
        <v>0</v>
      </c>
      <c r="BA140" s="173">
        <v>0</v>
      </c>
      <c r="BB140" s="173">
        <v>0</v>
      </c>
      <c r="BC140" s="173">
        <v>0</v>
      </c>
      <c r="BD140" s="173">
        <v>0</v>
      </c>
      <c r="BE140" s="173">
        <v>0</v>
      </c>
      <c r="BF140" s="173">
        <v>0</v>
      </c>
      <c r="BG140" s="173">
        <v>0</v>
      </c>
      <c r="BH140" s="173">
        <v>0</v>
      </c>
      <c r="BI140" s="173">
        <v>0</v>
      </c>
      <c r="BJ140" s="173">
        <v>0</v>
      </c>
      <c r="BK140" s="173">
        <v>0</v>
      </c>
      <c r="BL140" s="173">
        <v>0</v>
      </c>
      <c r="BM140" s="173">
        <v>0</v>
      </c>
      <c r="BN140" s="173">
        <v>0</v>
      </c>
      <c r="BO140" s="173">
        <v>0</v>
      </c>
      <c r="BP140" s="126"/>
      <c r="BQ140" s="177">
        <f t="shared" si="4"/>
        <v>55200.557520002651</v>
      </c>
    </row>
    <row r="141" spans="1:69">
      <c r="A141" s="172" t="s">
        <v>98</v>
      </c>
      <c r="B141" s="172" t="s">
        <v>25</v>
      </c>
      <c r="C141" s="172" t="s">
        <v>17</v>
      </c>
      <c r="D141" s="173">
        <v>1</v>
      </c>
      <c r="E141" s="172">
        <v>2039</v>
      </c>
      <c r="F141" s="174">
        <v>0</v>
      </c>
      <c r="G141" s="173">
        <v>0</v>
      </c>
      <c r="H141" s="173">
        <v>0</v>
      </c>
      <c r="I141" s="173">
        <v>0</v>
      </c>
      <c r="J141" s="173">
        <v>0</v>
      </c>
      <c r="K141" s="173">
        <v>6302.2780799994998</v>
      </c>
      <c r="L141" s="173">
        <v>0</v>
      </c>
      <c r="M141" s="173">
        <v>0</v>
      </c>
      <c r="N141" s="173">
        <v>0</v>
      </c>
      <c r="O141" s="173">
        <v>0</v>
      </c>
      <c r="P141" s="173">
        <v>0</v>
      </c>
      <c r="Q141" s="173">
        <v>0</v>
      </c>
      <c r="R141" s="173">
        <v>0</v>
      </c>
      <c r="S141" s="173">
        <v>0</v>
      </c>
      <c r="T141" s="173">
        <v>0</v>
      </c>
      <c r="U141" s="173">
        <v>11660.0616000017</v>
      </c>
      <c r="V141" s="173">
        <v>0</v>
      </c>
      <c r="W141" s="173">
        <v>0</v>
      </c>
      <c r="X141" s="173">
        <v>0</v>
      </c>
      <c r="Y141" s="173">
        <v>0</v>
      </c>
      <c r="Z141" s="173">
        <v>0</v>
      </c>
      <c r="AA141" s="173">
        <v>0</v>
      </c>
      <c r="AB141" s="173">
        <v>0</v>
      </c>
      <c r="AC141" s="173">
        <v>0</v>
      </c>
      <c r="AD141" s="173">
        <v>0</v>
      </c>
      <c r="AE141" s="173">
        <v>22925.940000000599</v>
      </c>
      <c r="AF141" s="173">
        <v>15283.960000000499</v>
      </c>
      <c r="AG141" s="173">
        <v>0</v>
      </c>
      <c r="AH141" s="173">
        <v>0</v>
      </c>
      <c r="AI141" s="173">
        <v>0</v>
      </c>
      <c r="AJ141" s="173">
        <v>0</v>
      </c>
      <c r="AK141" s="173">
        <v>0</v>
      </c>
      <c r="AL141" s="173">
        <v>0</v>
      </c>
      <c r="AM141" s="173">
        <v>0</v>
      </c>
      <c r="AN141" s="173">
        <v>0</v>
      </c>
      <c r="AO141" s="173">
        <v>0</v>
      </c>
      <c r="AP141" s="173">
        <v>0</v>
      </c>
      <c r="AQ141" s="173">
        <v>0</v>
      </c>
      <c r="AR141" s="173">
        <v>0</v>
      </c>
      <c r="AS141" s="173">
        <v>0</v>
      </c>
      <c r="AT141" s="173">
        <v>0</v>
      </c>
      <c r="AU141" s="173">
        <v>0</v>
      </c>
      <c r="AV141" s="173">
        <v>0</v>
      </c>
      <c r="AW141" s="173">
        <v>0</v>
      </c>
      <c r="AX141" s="173">
        <v>0</v>
      </c>
      <c r="AY141" s="173">
        <v>0</v>
      </c>
      <c r="AZ141" s="173">
        <v>0</v>
      </c>
      <c r="BA141" s="173">
        <v>0</v>
      </c>
      <c r="BB141" s="173">
        <v>0</v>
      </c>
      <c r="BC141" s="173">
        <v>0</v>
      </c>
      <c r="BD141" s="173">
        <v>0</v>
      </c>
      <c r="BE141" s="173">
        <v>0</v>
      </c>
      <c r="BF141" s="173">
        <v>0</v>
      </c>
      <c r="BG141" s="173">
        <v>0</v>
      </c>
      <c r="BH141" s="173">
        <v>0</v>
      </c>
      <c r="BI141" s="173">
        <v>0</v>
      </c>
      <c r="BJ141" s="173">
        <v>0</v>
      </c>
      <c r="BK141" s="173">
        <v>0</v>
      </c>
      <c r="BL141" s="173">
        <v>0</v>
      </c>
      <c r="BM141" s="173">
        <v>0</v>
      </c>
      <c r="BN141" s="173">
        <v>0</v>
      </c>
      <c r="BO141" s="173">
        <v>0</v>
      </c>
      <c r="BP141" s="126"/>
      <c r="BQ141" s="177">
        <f t="shared" si="4"/>
        <v>56172.239680002298</v>
      </c>
    </row>
    <row r="142" spans="1:69">
      <c r="A142" s="172" t="s">
        <v>98</v>
      </c>
      <c r="B142" s="172" t="s">
        <v>25</v>
      </c>
      <c r="C142" s="172" t="s">
        <v>17</v>
      </c>
      <c r="D142" s="173">
        <v>1</v>
      </c>
      <c r="E142" s="172">
        <v>2040</v>
      </c>
      <c r="F142" s="174">
        <v>0</v>
      </c>
      <c r="G142" s="173">
        <v>0</v>
      </c>
      <c r="H142" s="173">
        <v>0</v>
      </c>
      <c r="I142" s="173">
        <v>0</v>
      </c>
      <c r="J142" s="173">
        <v>0</v>
      </c>
      <c r="K142" s="173">
        <v>6445.79016854975</v>
      </c>
      <c r="L142" s="173">
        <v>0</v>
      </c>
      <c r="M142" s="173">
        <v>0</v>
      </c>
      <c r="N142" s="173">
        <v>0</v>
      </c>
      <c r="O142" s="173">
        <v>0</v>
      </c>
      <c r="P142" s="173">
        <v>0</v>
      </c>
      <c r="Q142" s="173">
        <v>0</v>
      </c>
      <c r="R142" s="173">
        <v>0</v>
      </c>
      <c r="S142" s="173">
        <v>0</v>
      </c>
      <c r="T142" s="173">
        <v>0</v>
      </c>
      <c r="U142" s="173">
        <v>11827.174684932699</v>
      </c>
      <c r="V142" s="173">
        <v>0</v>
      </c>
      <c r="W142" s="173">
        <v>0</v>
      </c>
      <c r="X142" s="173">
        <v>0</v>
      </c>
      <c r="Y142" s="173">
        <v>0</v>
      </c>
      <c r="Z142" s="173">
        <v>0</v>
      </c>
      <c r="AA142" s="173">
        <v>0</v>
      </c>
      <c r="AB142" s="173">
        <v>0</v>
      </c>
      <c r="AC142" s="173">
        <v>0</v>
      </c>
      <c r="AD142" s="173">
        <v>0</v>
      </c>
      <c r="AE142" s="173">
        <v>30354.856767124202</v>
      </c>
      <c r="AF142" s="173">
        <v>15177.4283835602</v>
      </c>
      <c r="AG142" s="173">
        <v>0</v>
      </c>
      <c r="AH142" s="173">
        <v>0</v>
      </c>
      <c r="AI142" s="173">
        <v>0</v>
      </c>
      <c r="AJ142" s="173">
        <v>0</v>
      </c>
      <c r="AK142" s="173">
        <v>0</v>
      </c>
      <c r="AL142" s="173">
        <v>0</v>
      </c>
      <c r="AM142" s="173">
        <v>0</v>
      </c>
      <c r="AN142" s="173">
        <v>0</v>
      </c>
      <c r="AO142" s="173">
        <v>0</v>
      </c>
      <c r="AP142" s="173">
        <v>0</v>
      </c>
      <c r="AQ142" s="173">
        <v>0</v>
      </c>
      <c r="AR142" s="173">
        <v>0</v>
      </c>
      <c r="AS142" s="173">
        <v>0</v>
      </c>
      <c r="AT142" s="173">
        <v>0</v>
      </c>
      <c r="AU142" s="173">
        <v>0</v>
      </c>
      <c r="AV142" s="173">
        <v>0</v>
      </c>
      <c r="AW142" s="173">
        <v>0</v>
      </c>
      <c r="AX142" s="173">
        <v>0</v>
      </c>
      <c r="AY142" s="173">
        <v>0</v>
      </c>
      <c r="AZ142" s="173">
        <v>0</v>
      </c>
      <c r="BA142" s="173">
        <v>0</v>
      </c>
      <c r="BB142" s="173">
        <v>0</v>
      </c>
      <c r="BC142" s="173">
        <v>0</v>
      </c>
      <c r="BD142" s="173">
        <v>0</v>
      </c>
      <c r="BE142" s="173">
        <v>0</v>
      </c>
      <c r="BF142" s="173">
        <v>0</v>
      </c>
      <c r="BG142" s="173">
        <v>0</v>
      </c>
      <c r="BH142" s="173">
        <v>0</v>
      </c>
      <c r="BI142" s="173">
        <v>0</v>
      </c>
      <c r="BJ142" s="173">
        <v>0</v>
      </c>
      <c r="BK142" s="173">
        <v>0</v>
      </c>
      <c r="BL142" s="173">
        <v>0</v>
      </c>
      <c r="BM142" s="173">
        <v>0</v>
      </c>
      <c r="BN142" s="173">
        <v>0</v>
      </c>
      <c r="BO142" s="173">
        <v>0</v>
      </c>
      <c r="BP142" s="126"/>
      <c r="BQ142" s="177">
        <f t="shared" si="4"/>
        <v>63805.250004166854</v>
      </c>
    </row>
    <row r="143" spans="1:69">
      <c r="A143" s="172" t="s">
        <v>98</v>
      </c>
      <c r="B143" s="172" t="s">
        <v>25</v>
      </c>
      <c r="C143" s="172" t="s">
        <v>17</v>
      </c>
      <c r="D143" s="173">
        <v>1</v>
      </c>
      <c r="E143" s="172">
        <v>2041</v>
      </c>
      <c r="F143" s="174">
        <v>0</v>
      </c>
      <c r="G143" s="173">
        <v>0</v>
      </c>
      <c r="H143" s="173">
        <v>0</v>
      </c>
      <c r="I143" s="173">
        <v>0</v>
      </c>
      <c r="J143" s="173">
        <v>0</v>
      </c>
      <c r="K143" s="173">
        <v>6556.7966400003797</v>
      </c>
      <c r="L143" s="173">
        <v>0</v>
      </c>
      <c r="M143" s="173">
        <v>0</v>
      </c>
      <c r="N143" s="173">
        <v>0</v>
      </c>
      <c r="O143" s="173">
        <v>0</v>
      </c>
      <c r="P143" s="173">
        <v>0</v>
      </c>
      <c r="Q143" s="173">
        <v>0</v>
      </c>
      <c r="R143" s="173">
        <v>0</v>
      </c>
      <c r="S143" s="173">
        <v>0</v>
      </c>
      <c r="T143" s="173">
        <v>0</v>
      </c>
      <c r="U143" s="173">
        <v>11895.958800001599</v>
      </c>
      <c r="V143" s="173">
        <v>0</v>
      </c>
      <c r="W143" s="173">
        <v>0</v>
      </c>
      <c r="X143" s="173">
        <v>0</v>
      </c>
      <c r="Y143" s="173">
        <v>0</v>
      </c>
      <c r="Z143" s="173">
        <v>0</v>
      </c>
      <c r="AA143" s="173">
        <v>0</v>
      </c>
      <c r="AB143" s="173">
        <v>0</v>
      </c>
      <c r="AC143" s="173">
        <v>0</v>
      </c>
      <c r="AD143" s="173">
        <v>0</v>
      </c>
      <c r="AE143" s="173">
        <v>30872.799999999799</v>
      </c>
      <c r="AF143" s="173">
        <v>15436.4000000019</v>
      </c>
      <c r="AG143" s="173">
        <v>0</v>
      </c>
      <c r="AH143" s="173">
        <v>0</v>
      </c>
      <c r="AI143" s="173">
        <v>0</v>
      </c>
      <c r="AJ143" s="173">
        <v>0</v>
      </c>
      <c r="AK143" s="173">
        <v>0</v>
      </c>
      <c r="AL143" s="173">
        <v>0</v>
      </c>
      <c r="AM143" s="173">
        <v>0</v>
      </c>
      <c r="AN143" s="173">
        <v>0</v>
      </c>
      <c r="AO143" s="173">
        <v>0</v>
      </c>
      <c r="AP143" s="173">
        <v>0</v>
      </c>
      <c r="AQ143" s="173">
        <v>0</v>
      </c>
      <c r="AR143" s="173">
        <v>0</v>
      </c>
      <c r="AS143" s="173">
        <v>0</v>
      </c>
      <c r="AT143" s="173">
        <v>0</v>
      </c>
      <c r="AU143" s="173">
        <v>0</v>
      </c>
      <c r="AV143" s="173">
        <v>0</v>
      </c>
      <c r="AW143" s="173">
        <v>0</v>
      </c>
      <c r="AX143" s="173">
        <v>0</v>
      </c>
      <c r="AY143" s="173">
        <v>0</v>
      </c>
      <c r="AZ143" s="173">
        <v>0</v>
      </c>
      <c r="BA143" s="173">
        <v>0</v>
      </c>
      <c r="BB143" s="173">
        <v>0</v>
      </c>
      <c r="BC143" s="173">
        <v>0</v>
      </c>
      <c r="BD143" s="173">
        <v>0</v>
      </c>
      <c r="BE143" s="173">
        <v>0</v>
      </c>
      <c r="BF143" s="173">
        <v>0</v>
      </c>
      <c r="BG143" s="173">
        <v>0</v>
      </c>
      <c r="BH143" s="173">
        <v>0</v>
      </c>
      <c r="BI143" s="173">
        <v>0</v>
      </c>
      <c r="BJ143" s="173">
        <v>0</v>
      </c>
      <c r="BK143" s="173">
        <v>0</v>
      </c>
      <c r="BL143" s="173">
        <v>0</v>
      </c>
      <c r="BM143" s="173">
        <v>0</v>
      </c>
      <c r="BN143" s="173">
        <v>0</v>
      </c>
      <c r="BO143" s="173">
        <v>0</v>
      </c>
      <c r="BP143" s="126"/>
      <c r="BQ143" s="177">
        <f t="shared" si="4"/>
        <v>64761.95544000368</v>
      </c>
    </row>
    <row r="144" spans="1:69">
      <c r="A144" s="172" t="s">
        <v>98</v>
      </c>
      <c r="B144" s="172" t="s">
        <v>25</v>
      </c>
      <c r="C144" s="172" t="s">
        <v>17</v>
      </c>
      <c r="D144" s="173">
        <v>1</v>
      </c>
      <c r="E144" s="172">
        <v>2042</v>
      </c>
      <c r="F144" s="174">
        <v>0</v>
      </c>
      <c r="G144" s="173">
        <v>0</v>
      </c>
      <c r="H144" s="173">
        <v>0</v>
      </c>
      <c r="I144" s="173">
        <v>0</v>
      </c>
      <c r="J144" s="173">
        <v>0</v>
      </c>
      <c r="K144" s="173">
        <v>6688.1318399991296</v>
      </c>
      <c r="L144" s="173">
        <v>0</v>
      </c>
      <c r="M144" s="173">
        <v>0</v>
      </c>
      <c r="N144" s="173">
        <v>0</v>
      </c>
      <c r="O144" s="173">
        <v>0</v>
      </c>
      <c r="P144" s="173">
        <v>0</v>
      </c>
      <c r="Q144" s="173">
        <v>0</v>
      </c>
      <c r="R144" s="173">
        <v>0</v>
      </c>
      <c r="S144" s="173">
        <v>0</v>
      </c>
      <c r="T144" s="173">
        <v>0</v>
      </c>
      <c r="U144" s="173">
        <v>12030.757200001201</v>
      </c>
      <c r="V144" s="173">
        <v>0</v>
      </c>
      <c r="W144" s="173">
        <v>0</v>
      </c>
      <c r="X144" s="173">
        <v>0</v>
      </c>
      <c r="Y144" s="173">
        <v>0</v>
      </c>
      <c r="Z144" s="173">
        <v>0</v>
      </c>
      <c r="AA144" s="173">
        <v>0</v>
      </c>
      <c r="AB144" s="173">
        <v>0</v>
      </c>
      <c r="AC144" s="173">
        <v>0</v>
      </c>
      <c r="AD144" s="173">
        <v>0</v>
      </c>
      <c r="AE144" s="173">
        <v>30573.84</v>
      </c>
      <c r="AF144" s="173">
        <v>15286.92</v>
      </c>
      <c r="AG144" s="173">
        <v>0</v>
      </c>
      <c r="AH144" s="173">
        <v>0</v>
      </c>
      <c r="AI144" s="173">
        <v>0</v>
      </c>
      <c r="AJ144" s="173">
        <v>0</v>
      </c>
      <c r="AK144" s="173">
        <v>0</v>
      </c>
      <c r="AL144" s="173">
        <v>0</v>
      </c>
      <c r="AM144" s="173">
        <v>0</v>
      </c>
      <c r="AN144" s="173">
        <v>0</v>
      </c>
      <c r="AO144" s="173">
        <v>0</v>
      </c>
      <c r="AP144" s="173">
        <v>0</v>
      </c>
      <c r="AQ144" s="173">
        <v>0</v>
      </c>
      <c r="AR144" s="173">
        <v>0</v>
      </c>
      <c r="AS144" s="173">
        <v>0</v>
      </c>
      <c r="AT144" s="173">
        <v>0</v>
      </c>
      <c r="AU144" s="173">
        <v>0</v>
      </c>
      <c r="AV144" s="173">
        <v>0</v>
      </c>
      <c r="AW144" s="173">
        <v>0</v>
      </c>
      <c r="AX144" s="173">
        <v>0</v>
      </c>
      <c r="AY144" s="173">
        <v>0</v>
      </c>
      <c r="AZ144" s="173">
        <v>0</v>
      </c>
      <c r="BA144" s="173">
        <v>0</v>
      </c>
      <c r="BB144" s="173">
        <v>0</v>
      </c>
      <c r="BC144" s="173">
        <v>0</v>
      </c>
      <c r="BD144" s="173">
        <v>0</v>
      </c>
      <c r="BE144" s="173">
        <v>0</v>
      </c>
      <c r="BF144" s="173">
        <v>0</v>
      </c>
      <c r="BG144" s="173">
        <v>0</v>
      </c>
      <c r="BH144" s="173">
        <v>0</v>
      </c>
      <c r="BI144" s="173">
        <v>0</v>
      </c>
      <c r="BJ144" s="173">
        <v>0</v>
      </c>
      <c r="BK144" s="173">
        <v>0</v>
      </c>
      <c r="BL144" s="173">
        <v>0</v>
      </c>
      <c r="BM144" s="173">
        <v>0</v>
      </c>
      <c r="BN144" s="173">
        <v>0</v>
      </c>
      <c r="BO144" s="173">
        <v>0</v>
      </c>
      <c r="BP144" s="126"/>
      <c r="BQ144" s="177">
        <f t="shared" si="4"/>
        <v>64579.649040000324</v>
      </c>
    </row>
    <row r="145" spans="1:69">
      <c r="A145" s="172" t="s">
        <v>98</v>
      </c>
      <c r="B145" s="172" t="s">
        <v>25</v>
      </c>
      <c r="C145" s="172" t="s">
        <v>17</v>
      </c>
      <c r="D145" s="173">
        <v>1</v>
      </c>
      <c r="E145" s="172">
        <v>2043</v>
      </c>
      <c r="F145" s="174">
        <v>0</v>
      </c>
      <c r="G145" s="173">
        <v>0</v>
      </c>
      <c r="H145" s="173">
        <v>0</v>
      </c>
      <c r="I145" s="173">
        <v>0</v>
      </c>
      <c r="J145" s="173">
        <v>0</v>
      </c>
      <c r="K145" s="173">
        <v>6822.1843200015901</v>
      </c>
      <c r="L145" s="173">
        <v>0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0</v>
      </c>
      <c r="U145" s="173">
        <v>12131.8560000016</v>
      </c>
      <c r="V145" s="173">
        <v>0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0</v>
      </c>
      <c r="AC145" s="173">
        <v>0</v>
      </c>
      <c r="AD145" s="173">
        <v>0</v>
      </c>
      <c r="AE145" s="173">
        <v>31183.600000001901</v>
      </c>
      <c r="AF145" s="173">
        <v>15591.799999999101</v>
      </c>
      <c r="AG145" s="173">
        <v>0</v>
      </c>
      <c r="AH145" s="173">
        <v>0</v>
      </c>
      <c r="AI145" s="173">
        <v>0</v>
      </c>
      <c r="AJ145" s="173">
        <v>0</v>
      </c>
      <c r="AK145" s="173">
        <v>0</v>
      </c>
      <c r="AL145" s="173">
        <v>0</v>
      </c>
      <c r="AM145" s="173">
        <v>0</v>
      </c>
      <c r="AN145" s="173">
        <v>0</v>
      </c>
      <c r="AO145" s="173">
        <v>0</v>
      </c>
      <c r="AP145" s="173">
        <v>0</v>
      </c>
      <c r="AQ145" s="173">
        <v>0</v>
      </c>
      <c r="AR145" s="173">
        <v>0</v>
      </c>
      <c r="AS145" s="173">
        <v>0</v>
      </c>
      <c r="AT145" s="173">
        <v>0</v>
      </c>
      <c r="AU145" s="173">
        <v>0</v>
      </c>
      <c r="AV145" s="173">
        <v>0</v>
      </c>
      <c r="AW145" s="173">
        <v>0</v>
      </c>
      <c r="AX145" s="173">
        <v>0</v>
      </c>
      <c r="AY145" s="173">
        <v>0</v>
      </c>
      <c r="AZ145" s="173">
        <v>0</v>
      </c>
      <c r="BA145" s="173">
        <v>0</v>
      </c>
      <c r="BB145" s="173">
        <v>0</v>
      </c>
      <c r="BC145" s="173">
        <v>0</v>
      </c>
      <c r="BD145" s="173">
        <v>0</v>
      </c>
      <c r="BE145" s="173">
        <v>0</v>
      </c>
      <c r="BF145" s="173">
        <v>0</v>
      </c>
      <c r="BG145" s="173">
        <v>0</v>
      </c>
      <c r="BH145" s="173">
        <v>0</v>
      </c>
      <c r="BI145" s="173">
        <v>0</v>
      </c>
      <c r="BJ145" s="173">
        <v>0</v>
      </c>
      <c r="BK145" s="173">
        <v>0</v>
      </c>
      <c r="BL145" s="173">
        <v>0</v>
      </c>
      <c r="BM145" s="173">
        <v>0</v>
      </c>
      <c r="BN145" s="173">
        <v>0</v>
      </c>
      <c r="BO145" s="173">
        <v>0</v>
      </c>
      <c r="BP145" s="126"/>
      <c r="BQ145" s="177">
        <f t="shared" si="4"/>
        <v>65729.440320004185</v>
      </c>
    </row>
    <row r="146" spans="1:69">
      <c r="A146" s="172" t="s">
        <v>98</v>
      </c>
      <c r="B146" s="172" t="s">
        <v>25</v>
      </c>
      <c r="C146" s="172" t="s">
        <v>17</v>
      </c>
      <c r="D146" s="173">
        <v>1</v>
      </c>
      <c r="E146" s="172">
        <v>2044</v>
      </c>
      <c r="F146" s="174">
        <v>0</v>
      </c>
      <c r="G146" s="173">
        <v>0</v>
      </c>
      <c r="H146" s="173">
        <v>0</v>
      </c>
      <c r="I146" s="173">
        <v>0</v>
      </c>
      <c r="J146" s="173">
        <v>0</v>
      </c>
      <c r="K146" s="173">
        <v>6977.1114660815001</v>
      </c>
      <c r="L146" s="173">
        <v>0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3">
        <v>12300.2616723299</v>
      </c>
      <c r="V146" s="173">
        <v>0</v>
      </c>
      <c r="W146" s="173">
        <v>0</v>
      </c>
      <c r="X146" s="173">
        <v>0</v>
      </c>
      <c r="Y146" s="173">
        <v>0</v>
      </c>
      <c r="Z146" s="173">
        <v>0</v>
      </c>
      <c r="AA146" s="173">
        <v>0</v>
      </c>
      <c r="AB146" s="173">
        <v>0</v>
      </c>
      <c r="AC146" s="173">
        <v>0</v>
      </c>
      <c r="AD146" s="173">
        <v>0</v>
      </c>
      <c r="AE146" s="173">
        <v>30963.319232875801</v>
      </c>
      <c r="AF146" s="173">
        <v>15481.6596164398</v>
      </c>
      <c r="AG146" s="173">
        <v>0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0</v>
      </c>
      <c r="AN146" s="173">
        <v>0</v>
      </c>
      <c r="AO146" s="173">
        <v>0</v>
      </c>
      <c r="AP146" s="173">
        <v>0</v>
      </c>
      <c r="AQ146" s="173">
        <v>0</v>
      </c>
      <c r="AR146" s="173">
        <v>0</v>
      </c>
      <c r="AS146" s="173">
        <v>0</v>
      </c>
      <c r="AT146" s="173">
        <v>0</v>
      </c>
      <c r="AU146" s="173">
        <v>0</v>
      </c>
      <c r="AV146" s="173">
        <v>0</v>
      </c>
      <c r="AW146" s="173">
        <v>0</v>
      </c>
      <c r="AX146" s="173">
        <v>0</v>
      </c>
      <c r="AY146" s="173">
        <v>0</v>
      </c>
      <c r="AZ146" s="173">
        <v>0</v>
      </c>
      <c r="BA146" s="173">
        <v>0</v>
      </c>
      <c r="BB146" s="173">
        <v>0</v>
      </c>
      <c r="BC146" s="173">
        <v>0</v>
      </c>
      <c r="BD146" s="173">
        <v>0</v>
      </c>
      <c r="BE146" s="173">
        <v>0</v>
      </c>
      <c r="BF146" s="173">
        <v>0</v>
      </c>
      <c r="BG146" s="173">
        <v>0</v>
      </c>
      <c r="BH146" s="173">
        <v>0</v>
      </c>
      <c r="BI146" s="173">
        <v>0</v>
      </c>
      <c r="BJ146" s="173">
        <v>0</v>
      </c>
      <c r="BK146" s="173">
        <v>0</v>
      </c>
      <c r="BL146" s="173">
        <v>0</v>
      </c>
      <c r="BM146" s="173">
        <v>0</v>
      </c>
      <c r="BN146" s="173">
        <v>0</v>
      </c>
      <c r="BO146" s="173">
        <v>0</v>
      </c>
      <c r="BP146" s="126"/>
      <c r="BQ146" s="177">
        <f t="shared" si="4"/>
        <v>65722.351987727001</v>
      </c>
    </row>
    <row r="147" spans="1:69">
      <c r="A147" s="172" t="s">
        <v>98</v>
      </c>
      <c r="B147" s="172" t="s">
        <v>25</v>
      </c>
      <c r="C147" s="172" t="s">
        <v>17</v>
      </c>
      <c r="D147" s="173">
        <v>1</v>
      </c>
      <c r="E147" s="172">
        <v>2045</v>
      </c>
      <c r="F147" s="174">
        <v>0</v>
      </c>
      <c r="G147" s="173">
        <v>0</v>
      </c>
      <c r="H147" s="173">
        <v>0</v>
      </c>
      <c r="I147" s="173">
        <v>0</v>
      </c>
      <c r="J147" s="173">
        <v>0</v>
      </c>
      <c r="K147" s="173">
        <v>7097.5353599984101</v>
      </c>
      <c r="L147" s="173">
        <v>0</v>
      </c>
      <c r="M147" s="173">
        <v>0</v>
      </c>
      <c r="N147" s="173">
        <v>0</v>
      </c>
      <c r="O147" s="173">
        <v>0</v>
      </c>
      <c r="P147" s="173">
        <v>0</v>
      </c>
      <c r="Q147" s="173">
        <v>0</v>
      </c>
      <c r="R147" s="173">
        <v>0</v>
      </c>
      <c r="S147" s="173">
        <v>0</v>
      </c>
      <c r="T147" s="173">
        <v>0</v>
      </c>
      <c r="U147" s="173">
        <v>12401.452800000599</v>
      </c>
      <c r="V147" s="173">
        <v>0</v>
      </c>
      <c r="W147" s="173">
        <v>0</v>
      </c>
      <c r="X147" s="173">
        <v>0</v>
      </c>
      <c r="Y147" s="173">
        <v>0</v>
      </c>
      <c r="Z147" s="173">
        <v>0</v>
      </c>
      <c r="AA147" s="173">
        <v>0</v>
      </c>
      <c r="AB147" s="173">
        <v>0</v>
      </c>
      <c r="AC147" s="173">
        <v>0</v>
      </c>
      <c r="AD147" s="173">
        <v>0</v>
      </c>
      <c r="AE147" s="173">
        <v>31494.399999999601</v>
      </c>
      <c r="AF147" s="173">
        <v>15747.199999999801</v>
      </c>
      <c r="AG147" s="173">
        <v>0</v>
      </c>
      <c r="AH147" s="173">
        <v>0</v>
      </c>
      <c r="AI147" s="173">
        <v>0</v>
      </c>
      <c r="AJ147" s="173">
        <v>0</v>
      </c>
      <c r="AK147" s="173">
        <v>0</v>
      </c>
      <c r="AL147" s="173">
        <v>0</v>
      </c>
      <c r="AM147" s="173">
        <v>0</v>
      </c>
      <c r="AN147" s="173">
        <v>0</v>
      </c>
      <c r="AO147" s="173">
        <v>0</v>
      </c>
      <c r="AP147" s="173">
        <v>0</v>
      </c>
      <c r="AQ147" s="173">
        <v>0</v>
      </c>
      <c r="AR147" s="173">
        <v>0</v>
      </c>
      <c r="AS147" s="173">
        <v>0</v>
      </c>
      <c r="AT147" s="173">
        <v>0</v>
      </c>
      <c r="AU147" s="173">
        <v>0</v>
      </c>
      <c r="AV147" s="173">
        <v>0</v>
      </c>
      <c r="AW147" s="173">
        <v>0</v>
      </c>
      <c r="AX147" s="173">
        <v>0</v>
      </c>
      <c r="AY147" s="173">
        <v>0</v>
      </c>
      <c r="AZ147" s="173">
        <v>0</v>
      </c>
      <c r="BA147" s="173">
        <v>0</v>
      </c>
      <c r="BB147" s="173">
        <v>0</v>
      </c>
      <c r="BC147" s="173">
        <v>0</v>
      </c>
      <c r="BD147" s="173">
        <v>0</v>
      </c>
      <c r="BE147" s="173">
        <v>0</v>
      </c>
      <c r="BF147" s="173">
        <v>0</v>
      </c>
      <c r="BG147" s="173">
        <v>0</v>
      </c>
      <c r="BH147" s="173">
        <v>0</v>
      </c>
      <c r="BI147" s="173">
        <v>0</v>
      </c>
      <c r="BJ147" s="173">
        <v>0</v>
      </c>
      <c r="BK147" s="173">
        <v>0</v>
      </c>
      <c r="BL147" s="173">
        <v>0</v>
      </c>
      <c r="BM147" s="173">
        <v>0</v>
      </c>
      <c r="BN147" s="173">
        <v>0</v>
      </c>
      <c r="BO147" s="173">
        <v>0</v>
      </c>
      <c r="BP147" s="126"/>
      <c r="BQ147" s="177">
        <f t="shared" si="4"/>
        <v>66740.588159998413</v>
      </c>
    </row>
    <row r="148" spans="1:69">
      <c r="A148" s="172" t="s">
        <v>98</v>
      </c>
      <c r="B148" s="172" t="s">
        <v>25</v>
      </c>
      <c r="C148" s="172" t="s">
        <v>17</v>
      </c>
      <c r="D148" s="173">
        <v>1</v>
      </c>
      <c r="E148" s="172">
        <v>2046</v>
      </c>
      <c r="F148" s="174">
        <v>0</v>
      </c>
      <c r="G148" s="173">
        <v>0</v>
      </c>
      <c r="H148" s="173">
        <v>0</v>
      </c>
      <c r="I148" s="173">
        <v>0</v>
      </c>
      <c r="J148" s="173">
        <v>0</v>
      </c>
      <c r="K148" s="173">
        <v>7239.7396800011602</v>
      </c>
      <c r="L148" s="173">
        <v>0</v>
      </c>
      <c r="M148" s="173">
        <v>0</v>
      </c>
      <c r="N148" s="173">
        <v>0</v>
      </c>
      <c r="O148" s="173">
        <v>0</v>
      </c>
      <c r="P148" s="173">
        <v>0</v>
      </c>
      <c r="Q148" s="173">
        <v>0</v>
      </c>
      <c r="R148" s="173">
        <v>0</v>
      </c>
      <c r="S148" s="173">
        <v>0</v>
      </c>
      <c r="T148" s="173">
        <v>0</v>
      </c>
      <c r="U148" s="173">
        <v>12502.551600001099</v>
      </c>
      <c r="V148" s="173">
        <v>0</v>
      </c>
      <c r="W148" s="173">
        <v>0</v>
      </c>
      <c r="X148" s="173">
        <v>0</v>
      </c>
      <c r="Y148" s="173">
        <v>0</v>
      </c>
      <c r="Z148" s="173">
        <v>0</v>
      </c>
      <c r="AA148" s="173">
        <v>0</v>
      </c>
      <c r="AB148" s="173">
        <v>0</v>
      </c>
      <c r="AC148" s="173">
        <v>0</v>
      </c>
      <c r="AD148" s="173">
        <v>0</v>
      </c>
      <c r="AE148" s="173">
        <v>31189.520000001099</v>
      </c>
      <c r="AF148" s="173">
        <v>15594.7599999987</v>
      </c>
      <c r="AG148" s="173">
        <v>0</v>
      </c>
      <c r="AH148" s="173">
        <v>0</v>
      </c>
      <c r="AI148" s="173">
        <v>0</v>
      </c>
      <c r="AJ148" s="173">
        <v>0</v>
      </c>
      <c r="AK148" s="173">
        <v>0</v>
      </c>
      <c r="AL148" s="173">
        <v>0</v>
      </c>
      <c r="AM148" s="173">
        <v>0</v>
      </c>
      <c r="AN148" s="173">
        <v>0</v>
      </c>
      <c r="AO148" s="173">
        <v>0</v>
      </c>
      <c r="AP148" s="173">
        <v>0</v>
      </c>
      <c r="AQ148" s="173">
        <v>0</v>
      </c>
      <c r="AR148" s="173">
        <v>0</v>
      </c>
      <c r="AS148" s="173">
        <v>0</v>
      </c>
      <c r="AT148" s="173">
        <v>0</v>
      </c>
      <c r="AU148" s="173">
        <v>0</v>
      </c>
      <c r="AV148" s="173">
        <v>0</v>
      </c>
      <c r="AW148" s="173">
        <v>0</v>
      </c>
      <c r="AX148" s="173">
        <v>0</v>
      </c>
      <c r="AY148" s="173">
        <v>0</v>
      </c>
      <c r="AZ148" s="173">
        <v>0</v>
      </c>
      <c r="BA148" s="173">
        <v>0</v>
      </c>
      <c r="BB148" s="173">
        <v>0</v>
      </c>
      <c r="BC148" s="173">
        <v>0</v>
      </c>
      <c r="BD148" s="173">
        <v>0</v>
      </c>
      <c r="BE148" s="173">
        <v>0</v>
      </c>
      <c r="BF148" s="173">
        <v>0</v>
      </c>
      <c r="BG148" s="173">
        <v>0</v>
      </c>
      <c r="BH148" s="173">
        <v>0</v>
      </c>
      <c r="BI148" s="173">
        <v>0</v>
      </c>
      <c r="BJ148" s="173">
        <v>0</v>
      </c>
      <c r="BK148" s="173">
        <v>0</v>
      </c>
      <c r="BL148" s="173">
        <v>0</v>
      </c>
      <c r="BM148" s="173">
        <v>0</v>
      </c>
      <c r="BN148" s="173">
        <v>0</v>
      </c>
      <c r="BO148" s="173">
        <v>0</v>
      </c>
      <c r="BP148" s="126"/>
      <c r="BQ148" s="177">
        <f t="shared" si="4"/>
        <v>66526.571280002056</v>
      </c>
    </row>
    <row r="149" spans="1:69">
      <c r="A149" s="172" t="s">
        <v>98</v>
      </c>
      <c r="B149" s="172" t="s">
        <v>25</v>
      </c>
      <c r="C149" s="172" t="s">
        <v>17</v>
      </c>
      <c r="D149" s="173">
        <v>1</v>
      </c>
      <c r="E149" s="172">
        <v>2047</v>
      </c>
      <c r="F149" s="174">
        <v>0</v>
      </c>
      <c r="G149" s="173">
        <v>0</v>
      </c>
      <c r="H149" s="173">
        <v>0</v>
      </c>
      <c r="I149" s="173">
        <v>0</v>
      </c>
      <c r="J149" s="173">
        <v>0</v>
      </c>
      <c r="K149" s="173">
        <v>7383.7555199992303</v>
      </c>
      <c r="L149" s="173">
        <v>0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12637.350000000501</v>
      </c>
      <c r="V149" s="173">
        <v>0</v>
      </c>
      <c r="W149" s="173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0</v>
      </c>
      <c r="AC149" s="173">
        <v>0</v>
      </c>
      <c r="AD149" s="173">
        <v>0</v>
      </c>
      <c r="AE149" s="173">
        <v>31808.160000001601</v>
      </c>
      <c r="AF149" s="173">
        <v>15904.0800000008</v>
      </c>
      <c r="AG149" s="173">
        <v>0</v>
      </c>
      <c r="AH149" s="173">
        <v>0</v>
      </c>
      <c r="AI149" s="173">
        <v>0</v>
      </c>
      <c r="AJ149" s="173">
        <v>0</v>
      </c>
      <c r="AK149" s="173">
        <v>0</v>
      </c>
      <c r="AL149" s="173">
        <v>0</v>
      </c>
      <c r="AM149" s="173">
        <v>0</v>
      </c>
      <c r="AN149" s="173">
        <v>0</v>
      </c>
      <c r="AO149" s="173">
        <v>0</v>
      </c>
      <c r="AP149" s="173">
        <v>0</v>
      </c>
      <c r="AQ149" s="173">
        <v>0</v>
      </c>
      <c r="AR149" s="173">
        <v>0</v>
      </c>
      <c r="AS149" s="173">
        <v>0</v>
      </c>
      <c r="AT149" s="173">
        <v>0</v>
      </c>
      <c r="AU149" s="173">
        <v>0</v>
      </c>
      <c r="AV149" s="173">
        <v>0</v>
      </c>
      <c r="AW149" s="173">
        <v>0</v>
      </c>
      <c r="AX149" s="173">
        <v>0</v>
      </c>
      <c r="AY149" s="173">
        <v>0</v>
      </c>
      <c r="AZ149" s="173">
        <v>0</v>
      </c>
      <c r="BA149" s="173">
        <v>0</v>
      </c>
      <c r="BB149" s="173">
        <v>0</v>
      </c>
      <c r="BC149" s="173">
        <v>0</v>
      </c>
      <c r="BD149" s="173">
        <v>0</v>
      </c>
      <c r="BE149" s="173">
        <v>0</v>
      </c>
      <c r="BF149" s="173">
        <v>0</v>
      </c>
      <c r="BG149" s="173">
        <v>0</v>
      </c>
      <c r="BH149" s="173">
        <v>0</v>
      </c>
      <c r="BI149" s="173">
        <v>0</v>
      </c>
      <c r="BJ149" s="173">
        <v>0</v>
      </c>
      <c r="BK149" s="173">
        <v>0</v>
      </c>
      <c r="BL149" s="173">
        <v>0</v>
      </c>
      <c r="BM149" s="173">
        <v>0</v>
      </c>
      <c r="BN149" s="173">
        <v>0</v>
      </c>
      <c r="BO149" s="173">
        <v>0</v>
      </c>
      <c r="BP149" s="126"/>
      <c r="BQ149" s="177">
        <f t="shared" si="4"/>
        <v>67733.345520002127</v>
      </c>
    </row>
    <row r="150" spans="1:69">
      <c r="A150" s="172" t="s">
        <v>98</v>
      </c>
      <c r="B150" s="172" t="s">
        <v>25</v>
      </c>
      <c r="C150" s="172" t="s">
        <v>17</v>
      </c>
      <c r="D150" s="173">
        <v>1</v>
      </c>
      <c r="E150" s="172">
        <v>2048</v>
      </c>
      <c r="F150" s="174">
        <v>0</v>
      </c>
      <c r="G150" s="173">
        <v>0</v>
      </c>
      <c r="H150" s="173">
        <v>0</v>
      </c>
      <c r="I150" s="173">
        <v>0</v>
      </c>
      <c r="J150" s="173">
        <v>0</v>
      </c>
      <c r="K150" s="173">
        <v>7552.0283572588496</v>
      </c>
      <c r="L150" s="173">
        <v>0</v>
      </c>
      <c r="M150" s="173">
        <v>0</v>
      </c>
      <c r="N150" s="173">
        <v>0</v>
      </c>
      <c r="O150" s="173">
        <v>0</v>
      </c>
      <c r="P150" s="173">
        <v>0</v>
      </c>
      <c r="Q150" s="173">
        <v>0</v>
      </c>
      <c r="R150" s="173">
        <v>0</v>
      </c>
      <c r="S150" s="173">
        <v>0</v>
      </c>
      <c r="T150" s="173">
        <v>0</v>
      </c>
      <c r="U150" s="173">
        <v>12807.1405873971</v>
      </c>
      <c r="V150" s="173">
        <v>0</v>
      </c>
      <c r="W150" s="173">
        <v>0</v>
      </c>
      <c r="X150" s="173">
        <v>0</v>
      </c>
      <c r="Y150" s="173">
        <v>0</v>
      </c>
      <c r="Z150" s="173">
        <v>0</v>
      </c>
      <c r="AA150" s="173">
        <v>0</v>
      </c>
      <c r="AB150" s="173">
        <v>0</v>
      </c>
      <c r="AC150" s="173">
        <v>0</v>
      </c>
      <c r="AD150" s="173">
        <v>0</v>
      </c>
      <c r="AE150" s="173">
        <v>31586.622246574199</v>
      </c>
      <c r="AF150" s="173">
        <v>15793.3111232871</v>
      </c>
      <c r="AG150" s="173">
        <v>0</v>
      </c>
      <c r="AH150" s="173">
        <v>0</v>
      </c>
      <c r="AI150" s="173">
        <v>0</v>
      </c>
      <c r="AJ150" s="173">
        <v>0</v>
      </c>
      <c r="AK150" s="173">
        <v>0</v>
      </c>
      <c r="AL150" s="173">
        <v>0</v>
      </c>
      <c r="AM150" s="173">
        <v>0</v>
      </c>
      <c r="AN150" s="173">
        <v>0</v>
      </c>
      <c r="AO150" s="173">
        <v>0</v>
      </c>
      <c r="AP150" s="173">
        <v>0</v>
      </c>
      <c r="AQ150" s="173">
        <v>0</v>
      </c>
      <c r="AR150" s="173">
        <v>0</v>
      </c>
      <c r="AS150" s="173">
        <v>0</v>
      </c>
      <c r="AT150" s="173">
        <v>0</v>
      </c>
      <c r="AU150" s="173">
        <v>0</v>
      </c>
      <c r="AV150" s="173">
        <v>0</v>
      </c>
      <c r="AW150" s="173">
        <v>0</v>
      </c>
      <c r="AX150" s="173">
        <v>0</v>
      </c>
      <c r="AY150" s="173">
        <v>0</v>
      </c>
      <c r="AZ150" s="173">
        <v>0</v>
      </c>
      <c r="BA150" s="173">
        <v>0</v>
      </c>
      <c r="BB150" s="173">
        <v>0</v>
      </c>
      <c r="BC150" s="173">
        <v>0</v>
      </c>
      <c r="BD150" s="173">
        <v>0</v>
      </c>
      <c r="BE150" s="173">
        <v>0</v>
      </c>
      <c r="BF150" s="173">
        <v>0</v>
      </c>
      <c r="BG150" s="173">
        <v>0</v>
      </c>
      <c r="BH150" s="173">
        <v>0</v>
      </c>
      <c r="BI150" s="173">
        <v>0</v>
      </c>
      <c r="BJ150" s="173">
        <v>0</v>
      </c>
      <c r="BK150" s="173">
        <v>0</v>
      </c>
      <c r="BL150" s="173">
        <v>0</v>
      </c>
      <c r="BM150" s="173">
        <v>0</v>
      </c>
      <c r="BN150" s="173">
        <v>0</v>
      </c>
      <c r="BO150" s="173">
        <v>0</v>
      </c>
      <c r="BP150" s="126"/>
      <c r="BQ150" s="177">
        <f t="shared" si="4"/>
        <v>67739.102314517251</v>
      </c>
    </row>
    <row r="151" spans="1:69">
      <c r="A151" s="172" t="s">
        <v>98</v>
      </c>
      <c r="B151" s="172" t="s">
        <v>25</v>
      </c>
      <c r="C151" s="172" t="s">
        <v>17</v>
      </c>
      <c r="D151" s="173">
        <v>1</v>
      </c>
      <c r="E151" s="172">
        <v>2049</v>
      </c>
      <c r="F151" s="174">
        <v>0</v>
      </c>
      <c r="G151" s="173">
        <v>0</v>
      </c>
      <c r="H151" s="173">
        <v>0</v>
      </c>
      <c r="I151" s="173">
        <v>0</v>
      </c>
      <c r="J151" s="173">
        <v>0</v>
      </c>
      <c r="K151" s="173">
        <v>7682.6563199992297</v>
      </c>
      <c r="L151" s="173">
        <v>0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  <c r="S151" s="173">
        <v>0</v>
      </c>
      <c r="T151" s="173">
        <v>0</v>
      </c>
      <c r="U151" s="173">
        <v>12772.1483999999</v>
      </c>
      <c r="V151" s="173">
        <v>0</v>
      </c>
      <c r="W151" s="173">
        <v>0</v>
      </c>
      <c r="X151" s="173">
        <v>0</v>
      </c>
      <c r="Y151" s="173">
        <v>0</v>
      </c>
      <c r="Z151" s="173">
        <v>0</v>
      </c>
      <c r="AA151" s="173">
        <v>0</v>
      </c>
      <c r="AB151" s="173">
        <v>0</v>
      </c>
      <c r="AC151" s="173">
        <v>0</v>
      </c>
      <c r="AD151" s="173">
        <v>0</v>
      </c>
      <c r="AE151" s="173">
        <v>31500.319999998799</v>
      </c>
      <c r="AF151" s="173">
        <v>15750.1599999994</v>
      </c>
      <c r="AG151" s="173">
        <v>0</v>
      </c>
      <c r="AH151" s="173">
        <v>0</v>
      </c>
      <c r="AI151" s="173">
        <v>0</v>
      </c>
      <c r="AJ151" s="173">
        <v>0</v>
      </c>
      <c r="AK151" s="173">
        <v>0</v>
      </c>
      <c r="AL151" s="173">
        <v>0</v>
      </c>
      <c r="AM151" s="173">
        <v>0</v>
      </c>
      <c r="AN151" s="173">
        <v>0</v>
      </c>
      <c r="AO151" s="173">
        <v>0</v>
      </c>
      <c r="AP151" s="173">
        <v>0</v>
      </c>
      <c r="AQ151" s="173">
        <v>0</v>
      </c>
      <c r="AR151" s="173">
        <v>0</v>
      </c>
      <c r="AS151" s="173">
        <v>0</v>
      </c>
      <c r="AT151" s="173">
        <v>0</v>
      </c>
      <c r="AU151" s="173">
        <v>0</v>
      </c>
      <c r="AV151" s="173">
        <v>0</v>
      </c>
      <c r="AW151" s="173">
        <v>0</v>
      </c>
      <c r="AX151" s="173">
        <v>0</v>
      </c>
      <c r="AY151" s="173">
        <v>0</v>
      </c>
      <c r="AZ151" s="173">
        <v>0</v>
      </c>
      <c r="BA151" s="173">
        <v>0</v>
      </c>
      <c r="BB151" s="173">
        <v>0</v>
      </c>
      <c r="BC151" s="173">
        <v>0</v>
      </c>
      <c r="BD151" s="173">
        <v>0</v>
      </c>
      <c r="BE151" s="173">
        <v>0</v>
      </c>
      <c r="BF151" s="173">
        <v>0</v>
      </c>
      <c r="BG151" s="173">
        <v>0</v>
      </c>
      <c r="BH151" s="173">
        <v>0</v>
      </c>
      <c r="BI151" s="173">
        <v>0</v>
      </c>
      <c r="BJ151" s="173">
        <v>0</v>
      </c>
      <c r="BK151" s="173">
        <v>0</v>
      </c>
      <c r="BL151" s="173">
        <v>0</v>
      </c>
      <c r="BM151" s="173">
        <v>0</v>
      </c>
      <c r="BN151" s="173">
        <v>0</v>
      </c>
      <c r="BO151" s="173">
        <v>0</v>
      </c>
      <c r="BP151" s="126"/>
      <c r="BQ151" s="177">
        <f t="shared" si="4"/>
        <v>67705.284719997318</v>
      </c>
    </row>
    <row r="152" spans="1:69">
      <c r="A152" s="172" t="s">
        <v>98</v>
      </c>
      <c r="B152" s="172" t="s">
        <v>25</v>
      </c>
      <c r="C152" s="172" t="s">
        <v>71</v>
      </c>
      <c r="D152" s="173">
        <v>1</v>
      </c>
      <c r="E152" s="172">
        <v>2020</v>
      </c>
      <c r="F152" s="174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0</v>
      </c>
      <c r="AC152" s="173">
        <v>0</v>
      </c>
      <c r="AD152" s="173">
        <v>0</v>
      </c>
      <c r="AE152" s="173">
        <v>0</v>
      </c>
      <c r="AF152" s="173">
        <v>0</v>
      </c>
      <c r="AG152" s="173">
        <v>0</v>
      </c>
      <c r="AH152" s="173">
        <v>0</v>
      </c>
      <c r="AI152" s="173">
        <v>0</v>
      </c>
      <c r="AJ152" s="173">
        <v>0</v>
      </c>
      <c r="AK152" s="173">
        <v>0</v>
      </c>
      <c r="AL152" s="173">
        <v>0</v>
      </c>
      <c r="AM152" s="173">
        <v>0</v>
      </c>
      <c r="AN152" s="173">
        <v>0</v>
      </c>
      <c r="AO152" s="173">
        <v>0</v>
      </c>
      <c r="AP152" s="173">
        <v>0</v>
      </c>
      <c r="AQ152" s="173">
        <v>0</v>
      </c>
      <c r="AR152" s="173">
        <v>0</v>
      </c>
      <c r="AS152" s="173">
        <v>0</v>
      </c>
      <c r="AT152" s="173">
        <v>0</v>
      </c>
      <c r="AU152" s="173">
        <v>0</v>
      </c>
      <c r="AV152" s="173">
        <v>0</v>
      </c>
      <c r="AW152" s="173">
        <v>0</v>
      </c>
      <c r="AX152" s="173">
        <v>0</v>
      </c>
      <c r="AY152" s="173">
        <v>0</v>
      </c>
      <c r="AZ152" s="173">
        <v>0</v>
      </c>
      <c r="BA152" s="173">
        <v>0</v>
      </c>
      <c r="BB152" s="173">
        <v>0</v>
      </c>
      <c r="BC152" s="173">
        <v>0</v>
      </c>
      <c r="BD152" s="173">
        <v>0</v>
      </c>
      <c r="BE152" s="173">
        <v>0</v>
      </c>
      <c r="BF152" s="173">
        <v>0</v>
      </c>
      <c r="BG152" s="173">
        <v>0</v>
      </c>
      <c r="BH152" s="173">
        <v>0</v>
      </c>
      <c r="BI152" s="173">
        <v>0</v>
      </c>
      <c r="BJ152" s="173">
        <v>0</v>
      </c>
      <c r="BK152" s="173">
        <v>0</v>
      </c>
      <c r="BL152" s="173">
        <v>0</v>
      </c>
      <c r="BM152" s="173">
        <v>0</v>
      </c>
      <c r="BN152" s="173">
        <v>0</v>
      </c>
      <c r="BO152" s="173">
        <v>0</v>
      </c>
      <c r="BP152" s="126"/>
      <c r="BQ152" s="177">
        <f t="shared" si="4"/>
        <v>0</v>
      </c>
    </row>
    <row r="153" spans="1:69">
      <c r="A153" s="172" t="s">
        <v>98</v>
      </c>
      <c r="B153" s="172" t="s">
        <v>25</v>
      </c>
      <c r="C153" s="172" t="s">
        <v>71</v>
      </c>
      <c r="D153" s="173">
        <v>1</v>
      </c>
      <c r="E153" s="172">
        <v>2021</v>
      </c>
      <c r="F153" s="174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3">
        <v>0</v>
      </c>
      <c r="X153" s="173">
        <v>0</v>
      </c>
      <c r="Y153" s="173">
        <v>0</v>
      </c>
      <c r="Z153" s="173">
        <v>0</v>
      </c>
      <c r="AA153" s="173">
        <v>0</v>
      </c>
      <c r="AB153" s="173">
        <v>0</v>
      </c>
      <c r="AC153" s="173">
        <v>0</v>
      </c>
      <c r="AD153" s="173">
        <v>0</v>
      </c>
      <c r="AE153" s="173">
        <v>0</v>
      </c>
      <c r="AF153" s="173">
        <v>0</v>
      </c>
      <c r="AG153" s="173">
        <v>0</v>
      </c>
      <c r="AH153" s="173">
        <v>0</v>
      </c>
      <c r="AI153" s="173">
        <v>0</v>
      </c>
      <c r="AJ153" s="173">
        <v>0</v>
      </c>
      <c r="AK153" s="173">
        <v>0</v>
      </c>
      <c r="AL153" s="173">
        <v>0</v>
      </c>
      <c r="AM153" s="173">
        <v>0</v>
      </c>
      <c r="AN153" s="173">
        <v>0</v>
      </c>
      <c r="AO153" s="173">
        <v>0</v>
      </c>
      <c r="AP153" s="173">
        <v>0</v>
      </c>
      <c r="AQ153" s="173">
        <v>0</v>
      </c>
      <c r="AR153" s="173">
        <v>0</v>
      </c>
      <c r="AS153" s="173">
        <v>0</v>
      </c>
      <c r="AT153" s="173">
        <v>0</v>
      </c>
      <c r="AU153" s="173">
        <v>0</v>
      </c>
      <c r="AV153" s="173">
        <v>0</v>
      </c>
      <c r="AW153" s="173">
        <v>0</v>
      </c>
      <c r="AX153" s="173">
        <v>0</v>
      </c>
      <c r="AY153" s="173">
        <v>0</v>
      </c>
      <c r="AZ153" s="173">
        <v>0</v>
      </c>
      <c r="BA153" s="173">
        <v>0</v>
      </c>
      <c r="BB153" s="173">
        <v>0</v>
      </c>
      <c r="BC153" s="173">
        <v>0</v>
      </c>
      <c r="BD153" s="173">
        <v>0</v>
      </c>
      <c r="BE153" s="173">
        <v>0</v>
      </c>
      <c r="BF153" s="173">
        <v>0</v>
      </c>
      <c r="BG153" s="173">
        <v>0</v>
      </c>
      <c r="BH153" s="173">
        <v>0</v>
      </c>
      <c r="BI153" s="173">
        <v>0</v>
      </c>
      <c r="BJ153" s="173">
        <v>0</v>
      </c>
      <c r="BK153" s="173">
        <v>0</v>
      </c>
      <c r="BL153" s="173">
        <v>0</v>
      </c>
      <c r="BM153" s="173">
        <v>0</v>
      </c>
      <c r="BN153" s="173">
        <v>0</v>
      </c>
      <c r="BO153" s="173">
        <v>0</v>
      </c>
      <c r="BP153" s="126"/>
      <c r="BQ153" s="177">
        <f t="shared" si="4"/>
        <v>0</v>
      </c>
    </row>
    <row r="154" spans="1:69">
      <c r="A154" s="172" t="s">
        <v>98</v>
      </c>
      <c r="B154" s="172" t="s">
        <v>25</v>
      </c>
      <c r="C154" s="172" t="s">
        <v>71</v>
      </c>
      <c r="D154" s="173">
        <v>1</v>
      </c>
      <c r="E154" s="172">
        <v>2022</v>
      </c>
      <c r="F154" s="174">
        <v>0</v>
      </c>
      <c r="G154" s="173">
        <v>0</v>
      </c>
      <c r="H154" s="173">
        <v>0</v>
      </c>
      <c r="I154" s="173">
        <v>0</v>
      </c>
      <c r="J154" s="173">
        <v>0</v>
      </c>
      <c r="K154" s="173">
        <v>0</v>
      </c>
      <c r="L154" s="173">
        <v>0</v>
      </c>
      <c r="M154" s="173">
        <v>0</v>
      </c>
      <c r="N154" s="173">
        <v>0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  <c r="T154" s="173">
        <v>0</v>
      </c>
      <c r="U154" s="173">
        <v>0</v>
      </c>
      <c r="V154" s="173">
        <v>0</v>
      </c>
      <c r="W154" s="173">
        <v>0</v>
      </c>
      <c r="X154" s="173">
        <v>0</v>
      </c>
      <c r="Y154" s="173">
        <v>0</v>
      </c>
      <c r="Z154" s="173">
        <v>0</v>
      </c>
      <c r="AA154" s="173">
        <v>0</v>
      </c>
      <c r="AB154" s="173">
        <v>0</v>
      </c>
      <c r="AC154" s="173">
        <v>0</v>
      </c>
      <c r="AD154" s="173">
        <v>0</v>
      </c>
      <c r="AE154" s="173">
        <v>0</v>
      </c>
      <c r="AF154" s="173">
        <v>0</v>
      </c>
      <c r="AG154" s="173">
        <v>66.451970315850005</v>
      </c>
      <c r="AH154" s="173">
        <v>0</v>
      </c>
      <c r="AI154" s="173">
        <v>0</v>
      </c>
      <c r="AJ154" s="173">
        <v>0</v>
      </c>
      <c r="AK154" s="173">
        <v>160.30882274979001</v>
      </c>
      <c r="AL154" s="173">
        <v>67.977058160849893</v>
      </c>
      <c r="AM154" s="173">
        <v>0</v>
      </c>
      <c r="AN154" s="173">
        <v>0</v>
      </c>
      <c r="AO154" s="173">
        <v>232.58123098875001</v>
      </c>
      <c r="AP154" s="173">
        <v>0</v>
      </c>
      <c r="AQ154" s="173">
        <v>0</v>
      </c>
      <c r="AR154" s="173">
        <v>132.90356056503001</v>
      </c>
      <c r="AS154" s="173">
        <v>0</v>
      </c>
      <c r="AT154" s="173">
        <v>0</v>
      </c>
      <c r="AU154" s="173">
        <v>0</v>
      </c>
      <c r="AV154" s="173">
        <v>256.49411639968002</v>
      </c>
      <c r="AW154" s="173">
        <v>0</v>
      </c>
      <c r="AX154" s="173">
        <v>0</v>
      </c>
      <c r="AY154" s="173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34.438943621029999</v>
      </c>
      <c r="BG154" s="173">
        <v>264.85785688620001</v>
      </c>
      <c r="BH154" s="173">
        <v>0</v>
      </c>
      <c r="BI154" s="173">
        <v>33.107232110710001</v>
      </c>
      <c r="BJ154" s="173">
        <v>0</v>
      </c>
      <c r="BK154" s="173">
        <v>0</v>
      </c>
      <c r="BL154" s="173">
        <v>68.877887242189999</v>
      </c>
      <c r="BM154" s="173">
        <v>297.96508899697</v>
      </c>
      <c r="BN154" s="173">
        <v>66.214464221539899</v>
      </c>
      <c r="BO154" s="173">
        <v>0</v>
      </c>
      <c r="BP154" s="126"/>
      <c r="BQ154" s="177">
        <f t="shared" si="4"/>
        <v>1682.1782322585898</v>
      </c>
    </row>
    <row r="155" spans="1:69">
      <c r="A155" s="172" t="s">
        <v>98</v>
      </c>
      <c r="B155" s="172" t="s">
        <v>25</v>
      </c>
      <c r="C155" s="172" t="s">
        <v>71</v>
      </c>
      <c r="D155" s="173">
        <v>1</v>
      </c>
      <c r="E155" s="172">
        <v>2023</v>
      </c>
      <c r="F155" s="174">
        <v>0</v>
      </c>
      <c r="G155" s="173">
        <v>0</v>
      </c>
      <c r="H155" s="173">
        <v>0</v>
      </c>
      <c r="I155" s="173">
        <v>0</v>
      </c>
      <c r="J155" s="173">
        <v>0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136.47741922309001</v>
      </c>
      <c r="S155" s="173">
        <v>0</v>
      </c>
      <c r="T155" s="173">
        <v>0</v>
      </c>
      <c r="U155" s="173">
        <v>0</v>
      </c>
      <c r="V155" s="173">
        <v>0</v>
      </c>
      <c r="W155" s="173">
        <v>0</v>
      </c>
      <c r="X155" s="173">
        <v>0</v>
      </c>
      <c r="Y155" s="173">
        <v>0</v>
      </c>
      <c r="Z155" s="173">
        <v>0</v>
      </c>
      <c r="AA155" s="173">
        <v>0</v>
      </c>
      <c r="AB155" s="173">
        <v>0</v>
      </c>
      <c r="AC155" s="173">
        <v>0</v>
      </c>
      <c r="AD155" s="173">
        <v>0</v>
      </c>
      <c r="AE155" s="173">
        <v>10935.421173083299</v>
      </c>
      <c r="AF155" s="173">
        <v>10343.020123394699</v>
      </c>
      <c r="AG155" s="173">
        <v>155.42072762518001</v>
      </c>
      <c r="AH155" s="173">
        <v>0</v>
      </c>
      <c r="AI155" s="173">
        <v>0</v>
      </c>
      <c r="AJ155" s="173">
        <v>0</v>
      </c>
      <c r="AK155" s="173">
        <v>312.19410324966998</v>
      </c>
      <c r="AL155" s="173">
        <v>127.32093518025</v>
      </c>
      <c r="AM155" s="173">
        <v>0</v>
      </c>
      <c r="AN155" s="173">
        <v>0</v>
      </c>
      <c r="AO155" s="173">
        <v>226.86900781169999</v>
      </c>
      <c r="AP155" s="173">
        <v>0</v>
      </c>
      <c r="AQ155" s="173">
        <v>0</v>
      </c>
      <c r="AR155" s="173">
        <v>248.67327211148</v>
      </c>
      <c r="AS155" s="173">
        <v>0</v>
      </c>
      <c r="AT155" s="173">
        <v>0</v>
      </c>
      <c r="AU155" s="173">
        <v>0</v>
      </c>
      <c r="AV155" s="173">
        <v>530.72997552438005</v>
      </c>
      <c r="AW155" s="173">
        <v>0</v>
      </c>
      <c r="AX155" s="173">
        <v>0</v>
      </c>
      <c r="AY155" s="173">
        <v>0</v>
      </c>
      <c r="AZ155" s="173">
        <v>0</v>
      </c>
      <c r="BA155" s="173">
        <v>0</v>
      </c>
      <c r="BB155" s="173">
        <v>0</v>
      </c>
      <c r="BC155" s="173">
        <v>0</v>
      </c>
      <c r="BD155" s="173">
        <v>0</v>
      </c>
      <c r="BE155" s="173">
        <v>0</v>
      </c>
      <c r="BF155" s="173">
        <v>67.284682656889998</v>
      </c>
      <c r="BG155" s="173">
        <v>516.12923245680997</v>
      </c>
      <c r="BH155" s="173">
        <v>0</v>
      </c>
      <c r="BI155" s="173">
        <v>61.877172523280002</v>
      </c>
      <c r="BJ155" s="173">
        <v>0</v>
      </c>
      <c r="BK155" s="173">
        <v>0</v>
      </c>
      <c r="BL155" s="173">
        <v>168.21170664223999</v>
      </c>
      <c r="BM155" s="173">
        <v>612.90346354251994</v>
      </c>
      <c r="BN155" s="173">
        <v>123.75434504664</v>
      </c>
      <c r="BO155" s="173">
        <v>0</v>
      </c>
      <c r="BP155" s="126"/>
      <c r="BQ155" s="177">
        <f t="shared" si="4"/>
        <v>24566.287340072126</v>
      </c>
    </row>
    <row r="156" spans="1:69">
      <c r="A156" s="172" t="s">
        <v>98</v>
      </c>
      <c r="B156" s="172" t="s">
        <v>25</v>
      </c>
      <c r="C156" s="172" t="s">
        <v>71</v>
      </c>
      <c r="D156" s="173">
        <v>1</v>
      </c>
      <c r="E156" s="172">
        <v>2024</v>
      </c>
      <c r="F156" s="174">
        <v>0</v>
      </c>
      <c r="G156" s="173">
        <v>0</v>
      </c>
      <c r="H156" s="173">
        <v>0</v>
      </c>
      <c r="I156" s="173">
        <v>0</v>
      </c>
      <c r="J156" s="173">
        <v>0</v>
      </c>
      <c r="K156" s="173">
        <v>0</v>
      </c>
      <c r="L156" s="173">
        <v>0</v>
      </c>
      <c r="M156" s="173">
        <v>0</v>
      </c>
      <c r="N156" s="173">
        <v>0</v>
      </c>
      <c r="O156" s="173">
        <v>0</v>
      </c>
      <c r="P156" s="173">
        <v>0</v>
      </c>
      <c r="Q156" s="173">
        <v>0</v>
      </c>
      <c r="R156" s="173">
        <v>215.02585969312</v>
      </c>
      <c r="S156" s="173">
        <v>0</v>
      </c>
      <c r="T156" s="173">
        <v>0</v>
      </c>
      <c r="U156" s="173">
        <v>12630.4477965143</v>
      </c>
      <c r="V156" s="173">
        <v>0</v>
      </c>
      <c r="W156" s="173">
        <v>0</v>
      </c>
      <c r="X156" s="173">
        <v>0</v>
      </c>
      <c r="Y156" s="173">
        <v>0</v>
      </c>
      <c r="Z156" s="173">
        <v>0</v>
      </c>
      <c r="AA156" s="173">
        <v>0</v>
      </c>
      <c r="AB156" s="173">
        <v>0</v>
      </c>
      <c r="AC156" s="173">
        <v>0</v>
      </c>
      <c r="AD156" s="173">
        <v>0</v>
      </c>
      <c r="AE156" s="173">
        <v>22958.336106282099</v>
      </c>
      <c r="AF156" s="173">
        <v>21764.7615796914</v>
      </c>
      <c r="AG156" s="173">
        <v>140.15336365018001</v>
      </c>
      <c r="AH156" s="173">
        <v>0</v>
      </c>
      <c r="AI156" s="173">
        <v>0</v>
      </c>
      <c r="AJ156" s="173">
        <v>0</v>
      </c>
      <c r="AK156" s="173">
        <v>480.37904671186999</v>
      </c>
      <c r="AL156" s="173">
        <v>114.97195898768</v>
      </c>
      <c r="AM156" s="173">
        <v>0</v>
      </c>
      <c r="AN156" s="173">
        <v>0</v>
      </c>
      <c r="AO156" s="173">
        <v>218.01615176237999</v>
      </c>
      <c r="AP156" s="173">
        <v>0</v>
      </c>
      <c r="AQ156" s="173">
        <v>0</v>
      </c>
      <c r="AR156" s="173">
        <v>224.24518426563</v>
      </c>
      <c r="AS156" s="173">
        <v>0</v>
      </c>
      <c r="AT156" s="173">
        <v>0</v>
      </c>
      <c r="AU156" s="173">
        <v>0</v>
      </c>
      <c r="AV156" s="173">
        <v>810.63964132639103</v>
      </c>
      <c r="AW156" s="173">
        <v>0</v>
      </c>
      <c r="AX156" s="173">
        <v>0</v>
      </c>
      <c r="AY156" s="173">
        <v>0</v>
      </c>
      <c r="AZ156" s="173">
        <v>0</v>
      </c>
      <c r="BA156" s="173">
        <v>0</v>
      </c>
      <c r="BB156" s="173">
        <v>0</v>
      </c>
      <c r="BC156" s="173">
        <v>0</v>
      </c>
      <c r="BD156" s="173">
        <v>0</v>
      </c>
      <c r="BE156" s="173">
        <v>0</v>
      </c>
      <c r="BF156" s="173">
        <v>129.45755087175999</v>
      </c>
      <c r="BG156" s="173">
        <v>775.57775604812002</v>
      </c>
      <c r="BH156" s="173">
        <v>0</v>
      </c>
      <c r="BI156" s="173">
        <v>83.762397497910001</v>
      </c>
      <c r="BJ156" s="173">
        <v>0</v>
      </c>
      <c r="BK156" s="173">
        <v>0</v>
      </c>
      <c r="BL156" s="173">
        <v>258.91510174360002</v>
      </c>
      <c r="BM156" s="173">
        <v>930.69330725782004</v>
      </c>
      <c r="BN156" s="173">
        <v>167.52479499591001</v>
      </c>
      <c r="BO156" s="173">
        <v>0</v>
      </c>
      <c r="BP156" s="126"/>
      <c r="BQ156" s="177">
        <f t="shared" si="4"/>
        <v>61902.90759730016</v>
      </c>
    </row>
    <row r="157" spans="1:69">
      <c r="A157" s="172" t="s">
        <v>98</v>
      </c>
      <c r="B157" s="172" t="s">
        <v>25</v>
      </c>
      <c r="C157" s="172" t="s">
        <v>71</v>
      </c>
      <c r="D157" s="173">
        <v>1</v>
      </c>
      <c r="E157" s="172">
        <v>2025</v>
      </c>
      <c r="F157" s="174">
        <v>0</v>
      </c>
      <c r="G157" s="173">
        <v>0</v>
      </c>
      <c r="H157" s="173">
        <v>0</v>
      </c>
      <c r="I157" s="173">
        <v>0</v>
      </c>
      <c r="J157" s="173">
        <v>0</v>
      </c>
      <c r="K157" s="173">
        <v>0</v>
      </c>
      <c r="L157" s="173">
        <v>0</v>
      </c>
      <c r="M157" s="173">
        <v>0</v>
      </c>
      <c r="N157" s="173">
        <v>0</v>
      </c>
      <c r="O157" s="173">
        <v>0</v>
      </c>
      <c r="P157" s="173">
        <v>0</v>
      </c>
      <c r="Q157" s="173">
        <v>0</v>
      </c>
      <c r="R157" s="173">
        <v>222.88669363295</v>
      </c>
      <c r="S157" s="173">
        <v>0</v>
      </c>
      <c r="T157" s="173">
        <v>0</v>
      </c>
      <c r="U157" s="173">
        <v>12743.5460786741</v>
      </c>
      <c r="V157" s="173">
        <v>0</v>
      </c>
      <c r="W157" s="173">
        <v>0</v>
      </c>
      <c r="X157" s="173">
        <v>0</v>
      </c>
      <c r="Y157" s="173">
        <v>0</v>
      </c>
      <c r="Z157" s="173">
        <v>0</v>
      </c>
      <c r="AA157" s="173">
        <v>0</v>
      </c>
      <c r="AB157" s="173">
        <v>0</v>
      </c>
      <c r="AC157" s="173">
        <v>0</v>
      </c>
      <c r="AD157" s="173">
        <v>0</v>
      </c>
      <c r="AE157" s="173">
        <v>23584.292215817801</v>
      </c>
      <c r="AF157" s="173">
        <v>22302.714469779701</v>
      </c>
      <c r="AG157" s="173">
        <v>119.01414331775</v>
      </c>
      <c r="AH157" s="173">
        <v>0</v>
      </c>
      <c r="AI157" s="173">
        <v>0</v>
      </c>
      <c r="AJ157" s="173">
        <v>0</v>
      </c>
      <c r="AK157" s="173">
        <v>445.56011189288</v>
      </c>
      <c r="AL157" s="173">
        <v>97.570352518649997</v>
      </c>
      <c r="AM157" s="173">
        <v>0</v>
      </c>
      <c r="AN157" s="173">
        <v>0</v>
      </c>
      <c r="AO157" s="173">
        <v>202.64587102197001</v>
      </c>
      <c r="AP157" s="173">
        <v>0</v>
      </c>
      <c r="AQ157" s="173">
        <v>0</v>
      </c>
      <c r="AR157" s="173">
        <v>190.42278679346001</v>
      </c>
      <c r="AS157" s="173">
        <v>0</v>
      </c>
      <c r="AT157" s="173">
        <v>0</v>
      </c>
      <c r="AU157" s="173">
        <v>0</v>
      </c>
      <c r="AV157" s="173">
        <v>751.88268881930003</v>
      </c>
      <c r="AW157" s="173">
        <v>36.401969868819997</v>
      </c>
      <c r="AX157" s="173">
        <v>0</v>
      </c>
      <c r="AY157" s="173">
        <v>0</v>
      </c>
      <c r="AZ157" s="173">
        <v>0</v>
      </c>
      <c r="BA157" s="173">
        <v>0</v>
      </c>
      <c r="BB157" s="173">
        <v>0</v>
      </c>
      <c r="BC157" s="173">
        <v>0</v>
      </c>
      <c r="BD157" s="173">
        <v>0</v>
      </c>
      <c r="BE157" s="173">
        <v>0</v>
      </c>
      <c r="BF157" s="173">
        <v>120.60264215889001</v>
      </c>
      <c r="BG157" s="173">
        <v>720.20695699303997</v>
      </c>
      <c r="BH157" s="173">
        <v>37.657880103270003</v>
      </c>
      <c r="BI157" s="173">
        <v>71.060419754470104</v>
      </c>
      <c r="BJ157" s="173">
        <v>0</v>
      </c>
      <c r="BK157" s="173">
        <v>0</v>
      </c>
      <c r="BL157" s="173">
        <v>241.20528431781</v>
      </c>
      <c r="BM157" s="173">
        <v>864.248348391749</v>
      </c>
      <c r="BN157" s="173">
        <v>142.12083950892</v>
      </c>
      <c r="BO157" s="173">
        <v>0</v>
      </c>
      <c r="BP157" s="126"/>
      <c r="BQ157" s="177">
        <f t="shared" si="4"/>
        <v>62894.039753365512</v>
      </c>
    </row>
    <row r="158" spans="1:69">
      <c r="A158" s="172" t="s">
        <v>98</v>
      </c>
      <c r="B158" s="172" t="s">
        <v>25</v>
      </c>
      <c r="C158" s="172" t="s">
        <v>71</v>
      </c>
      <c r="D158" s="173">
        <v>1</v>
      </c>
      <c r="E158" s="172">
        <v>2026</v>
      </c>
      <c r="F158" s="174">
        <v>0</v>
      </c>
      <c r="G158" s="173">
        <v>0</v>
      </c>
      <c r="H158" s="173">
        <v>0</v>
      </c>
      <c r="I158" s="173">
        <v>0</v>
      </c>
      <c r="J158" s="173">
        <v>0</v>
      </c>
      <c r="K158" s="173">
        <v>0</v>
      </c>
      <c r="L158" s="173">
        <v>0</v>
      </c>
      <c r="M158" s="173">
        <v>0</v>
      </c>
      <c r="N158" s="173">
        <v>0</v>
      </c>
      <c r="O158" s="173">
        <v>0</v>
      </c>
      <c r="P158" s="173">
        <v>0</v>
      </c>
      <c r="Q158" s="173">
        <v>0</v>
      </c>
      <c r="R158" s="173">
        <v>229.92833721221999</v>
      </c>
      <c r="S158" s="173">
        <v>0</v>
      </c>
      <c r="T158" s="173">
        <v>0</v>
      </c>
      <c r="U158" s="173">
        <v>13142.122414975</v>
      </c>
      <c r="V158" s="173">
        <v>0</v>
      </c>
      <c r="W158" s="173">
        <v>0</v>
      </c>
      <c r="X158" s="173">
        <v>0</v>
      </c>
      <c r="Y158" s="173">
        <v>0</v>
      </c>
      <c r="Z158" s="173">
        <v>0</v>
      </c>
      <c r="AA158" s="173">
        <v>0</v>
      </c>
      <c r="AB158" s="173">
        <v>0</v>
      </c>
      <c r="AC158" s="173">
        <v>0</v>
      </c>
      <c r="AD158" s="173">
        <v>0</v>
      </c>
      <c r="AE158" s="173">
        <v>24590.742333776601</v>
      </c>
      <c r="AF158" s="173">
        <v>23271.9075108258</v>
      </c>
      <c r="AG158" s="173">
        <v>95.588741793059995</v>
      </c>
      <c r="AH158" s="173">
        <v>0</v>
      </c>
      <c r="AI158" s="173">
        <v>0</v>
      </c>
      <c r="AJ158" s="173">
        <v>0</v>
      </c>
      <c r="AK158" s="173">
        <v>406.31201075841</v>
      </c>
      <c r="AL158" s="173">
        <v>78.368632704260094</v>
      </c>
      <c r="AM158" s="173">
        <v>0</v>
      </c>
      <c r="AN158" s="173">
        <v>0</v>
      </c>
      <c r="AO158" s="173">
        <v>184.72670961611001</v>
      </c>
      <c r="AP158" s="173">
        <v>0</v>
      </c>
      <c r="AQ158" s="173">
        <v>0</v>
      </c>
      <c r="AR158" s="173">
        <v>152.94198685334001</v>
      </c>
      <c r="AS158" s="173">
        <v>0</v>
      </c>
      <c r="AT158" s="173">
        <v>0</v>
      </c>
      <c r="AU158" s="173">
        <v>0</v>
      </c>
      <c r="AV158" s="173">
        <v>685.65151815482</v>
      </c>
      <c r="AW158" s="173">
        <v>69.900714474980006</v>
      </c>
      <c r="AX158" s="173">
        <v>0</v>
      </c>
      <c r="AY158" s="173">
        <v>0</v>
      </c>
      <c r="AZ158" s="173">
        <v>0</v>
      </c>
      <c r="BA158" s="173">
        <v>0</v>
      </c>
      <c r="BB158" s="173">
        <v>0</v>
      </c>
      <c r="BC158" s="173">
        <v>0</v>
      </c>
      <c r="BD158" s="173">
        <v>0</v>
      </c>
      <c r="BE158" s="173">
        <v>0</v>
      </c>
      <c r="BF158" s="173">
        <v>109.75175703308</v>
      </c>
      <c r="BG158" s="173">
        <v>656.39932565884101</v>
      </c>
      <c r="BH158" s="173">
        <v>72.271996820509898</v>
      </c>
      <c r="BI158" s="173">
        <v>57.062981443779996</v>
      </c>
      <c r="BJ158" s="173">
        <v>0</v>
      </c>
      <c r="BK158" s="173">
        <v>0</v>
      </c>
      <c r="BL158" s="173">
        <v>219.50351406612</v>
      </c>
      <c r="BM158" s="173">
        <v>787.67919079061096</v>
      </c>
      <c r="BN158" s="173">
        <v>114.12596288773</v>
      </c>
      <c r="BO158" s="173">
        <v>0</v>
      </c>
      <c r="BP158" s="126"/>
      <c r="BQ158" s="177">
        <f t="shared" si="4"/>
        <v>64924.985639845268</v>
      </c>
    </row>
    <row r="159" spans="1:69">
      <c r="A159" s="172" t="s">
        <v>98</v>
      </c>
      <c r="B159" s="172" t="s">
        <v>25</v>
      </c>
      <c r="C159" s="172" t="s">
        <v>71</v>
      </c>
      <c r="D159" s="173">
        <v>1</v>
      </c>
      <c r="E159" s="172">
        <v>2027</v>
      </c>
      <c r="F159" s="174">
        <v>0</v>
      </c>
      <c r="G159" s="173">
        <v>0</v>
      </c>
      <c r="H159" s="173">
        <v>0</v>
      </c>
      <c r="I159" s="173">
        <v>0</v>
      </c>
      <c r="J159" s="173">
        <v>0</v>
      </c>
      <c r="K159" s="173">
        <v>0</v>
      </c>
      <c r="L159" s="173">
        <v>0</v>
      </c>
      <c r="M159" s="173">
        <v>0</v>
      </c>
      <c r="N159" s="173">
        <v>0</v>
      </c>
      <c r="O159" s="173">
        <v>0</v>
      </c>
      <c r="P159" s="173">
        <v>0</v>
      </c>
      <c r="Q159" s="173">
        <v>0</v>
      </c>
      <c r="R159" s="173">
        <v>317.85242023005998</v>
      </c>
      <c r="S159" s="173">
        <v>0</v>
      </c>
      <c r="T159" s="173">
        <v>0</v>
      </c>
      <c r="U159" s="173">
        <v>13622.739010249699</v>
      </c>
      <c r="V159" s="173">
        <v>0</v>
      </c>
      <c r="W159" s="173">
        <v>0</v>
      </c>
      <c r="X159" s="173">
        <v>0</v>
      </c>
      <c r="Y159" s="173">
        <v>0</v>
      </c>
      <c r="Z159" s="173">
        <v>0</v>
      </c>
      <c r="AA159" s="173">
        <v>0</v>
      </c>
      <c r="AB159" s="173">
        <v>0</v>
      </c>
      <c r="AC159" s="173">
        <v>0</v>
      </c>
      <c r="AD159" s="173">
        <v>0</v>
      </c>
      <c r="AE159" s="173">
        <v>25438.8843848299</v>
      </c>
      <c r="AF159" s="173">
        <v>24058.569853765799</v>
      </c>
      <c r="AG159" s="173">
        <v>71.893467004130002</v>
      </c>
      <c r="AH159" s="173">
        <v>0</v>
      </c>
      <c r="AI159" s="173">
        <v>0</v>
      </c>
      <c r="AJ159" s="173">
        <v>0</v>
      </c>
      <c r="AK159" s="173">
        <v>363.58870991805998</v>
      </c>
      <c r="AL159" s="173">
        <v>58.97651798303</v>
      </c>
      <c r="AM159" s="173">
        <v>0</v>
      </c>
      <c r="AN159" s="173">
        <v>0</v>
      </c>
      <c r="AO159" s="173">
        <v>165.47665420429001</v>
      </c>
      <c r="AP159" s="173">
        <v>0</v>
      </c>
      <c r="AQ159" s="173">
        <v>0</v>
      </c>
      <c r="AR159" s="173">
        <v>115.02942700899</v>
      </c>
      <c r="AS159" s="173">
        <v>0</v>
      </c>
      <c r="AT159" s="173">
        <v>0</v>
      </c>
      <c r="AU159" s="173">
        <v>0</v>
      </c>
      <c r="AV159" s="173">
        <v>613.55594798676896</v>
      </c>
      <c r="AW159" s="173">
        <v>99.565207352289903</v>
      </c>
      <c r="AX159" s="173">
        <v>0</v>
      </c>
      <c r="AY159" s="173">
        <v>0</v>
      </c>
      <c r="AZ159" s="173">
        <v>0</v>
      </c>
      <c r="BA159" s="173">
        <v>0</v>
      </c>
      <c r="BB159" s="173">
        <v>0</v>
      </c>
      <c r="BC159" s="173">
        <v>0</v>
      </c>
      <c r="BD159" s="173">
        <v>0</v>
      </c>
      <c r="BE159" s="173">
        <v>0</v>
      </c>
      <c r="BF159" s="173">
        <v>98.383659701149995</v>
      </c>
      <c r="BG159" s="173">
        <v>587.73671300305</v>
      </c>
      <c r="BH159" s="173">
        <v>103.00540343775</v>
      </c>
      <c r="BI159" s="173">
        <v>42.898720965979997</v>
      </c>
      <c r="BJ159" s="173">
        <v>0</v>
      </c>
      <c r="BK159" s="173">
        <v>0</v>
      </c>
      <c r="BL159" s="173">
        <v>196.7673194022</v>
      </c>
      <c r="BM159" s="173">
        <v>705.28405560357896</v>
      </c>
      <c r="BN159" s="173">
        <v>85.797441931820003</v>
      </c>
      <c r="BO159" s="173">
        <v>0</v>
      </c>
      <c r="BP159" s="126"/>
      <c r="BQ159" s="177">
        <f t="shared" si="4"/>
        <v>66746.00491457856</v>
      </c>
    </row>
    <row r="160" spans="1:69">
      <c r="A160" s="172" t="s">
        <v>98</v>
      </c>
      <c r="B160" s="172" t="s">
        <v>25</v>
      </c>
      <c r="C160" s="172" t="s">
        <v>71</v>
      </c>
      <c r="D160" s="173">
        <v>1</v>
      </c>
      <c r="E160" s="172">
        <v>2028</v>
      </c>
      <c r="F160" s="174">
        <v>0</v>
      </c>
      <c r="G160" s="173">
        <v>0</v>
      </c>
      <c r="H160" s="173">
        <v>0</v>
      </c>
      <c r="I160" s="173">
        <v>0</v>
      </c>
      <c r="J160" s="173">
        <v>0</v>
      </c>
      <c r="K160" s="173">
        <v>0</v>
      </c>
      <c r="L160" s="173">
        <v>0</v>
      </c>
      <c r="M160" s="173">
        <v>0</v>
      </c>
      <c r="N160" s="173">
        <v>0</v>
      </c>
      <c r="O160" s="173">
        <v>0</v>
      </c>
      <c r="P160" s="173">
        <v>0</v>
      </c>
      <c r="Q160" s="173">
        <v>0</v>
      </c>
      <c r="R160" s="173">
        <v>385.82645791593001</v>
      </c>
      <c r="S160" s="173">
        <v>0</v>
      </c>
      <c r="T160" s="173">
        <v>0</v>
      </c>
      <c r="U160" s="173">
        <v>16885.504558316301</v>
      </c>
      <c r="V160" s="173">
        <v>0</v>
      </c>
      <c r="W160" s="173">
        <v>0</v>
      </c>
      <c r="X160" s="173">
        <v>0</v>
      </c>
      <c r="Y160" s="173">
        <v>0</v>
      </c>
      <c r="Z160" s="173">
        <v>0</v>
      </c>
      <c r="AA160" s="173">
        <v>0</v>
      </c>
      <c r="AB160" s="173">
        <v>0</v>
      </c>
      <c r="AC160" s="173">
        <v>0</v>
      </c>
      <c r="AD160" s="173">
        <v>0</v>
      </c>
      <c r="AE160" s="173">
        <v>31020.5553056348</v>
      </c>
      <c r="AF160" s="173">
        <v>29404.741859404901</v>
      </c>
      <c r="AG160" s="173">
        <v>57.375348372269997</v>
      </c>
      <c r="AH160" s="173">
        <v>0</v>
      </c>
      <c r="AI160" s="173">
        <v>0</v>
      </c>
      <c r="AJ160" s="173">
        <v>0</v>
      </c>
      <c r="AK160" s="173">
        <v>373.57865322084001</v>
      </c>
      <c r="AL160" s="173">
        <v>47.000687198050002</v>
      </c>
      <c r="AM160" s="173">
        <v>0</v>
      </c>
      <c r="AN160" s="173">
        <v>0</v>
      </c>
      <c r="AO160" s="173">
        <v>170.0397896691</v>
      </c>
      <c r="AP160" s="173">
        <v>0</v>
      </c>
      <c r="AQ160" s="173">
        <v>0</v>
      </c>
      <c r="AR160" s="173">
        <v>91.800622868479905</v>
      </c>
      <c r="AS160" s="173">
        <v>0</v>
      </c>
      <c r="AT160" s="173">
        <v>0</v>
      </c>
      <c r="AU160" s="173">
        <v>0</v>
      </c>
      <c r="AV160" s="173">
        <v>630.41397731023005</v>
      </c>
      <c r="AW160" s="173">
        <v>146.10821560701001</v>
      </c>
      <c r="AX160" s="173">
        <v>0</v>
      </c>
      <c r="AY160" s="173">
        <v>0</v>
      </c>
      <c r="AZ160" s="173">
        <v>0</v>
      </c>
      <c r="BA160" s="173">
        <v>0</v>
      </c>
      <c r="BB160" s="173">
        <v>0</v>
      </c>
      <c r="BC160" s="173">
        <v>0</v>
      </c>
      <c r="BD160" s="173">
        <v>0</v>
      </c>
      <c r="BE160" s="173">
        <v>0</v>
      </c>
      <c r="BF160" s="173">
        <v>101.13667139521</v>
      </c>
      <c r="BG160" s="173">
        <v>603.80367547103003</v>
      </c>
      <c r="BH160" s="173">
        <v>151.13613397840001</v>
      </c>
      <c r="BI160" s="173">
        <v>34.22788912123</v>
      </c>
      <c r="BJ160" s="173">
        <v>0</v>
      </c>
      <c r="BK160" s="173">
        <v>0</v>
      </c>
      <c r="BL160" s="173">
        <v>202.27334279039999</v>
      </c>
      <c r="BM160" s="173">
        <v>724.56441056511005</v>
      </c>
      <c r="BN160" s="173">
        <v>68.455778242530101</v>
      </c>
      <c r="BO160" s="173">
        <v>0</v>
      </c>
      <c r="BP160" s="126"/>
      <c r="BQ160" s="177">
        <f t="shared" si="4"/>
        <v>81098.543377081834</v>
      </c>
    </row>
    <row r="161" spans="1:69">
      <c r="A161" s="172" t="s">
        <v>98</v>
      </c>
      <c r="B161" s="172" t="s">
        <v>25</v>
      </c>
      <c r="C161" s="172" t="s">
        <v>71</v>
      </c>
      <c r="D161" s="173">
        <v>1</v>
      </c>
      <c r="E161" s="172">
        <v>2029</v>
      </c>
      <c r="F161" s="174">
        <v>0</v>
      </c>
      <c r="G161" s="173">
        <v>0</v>
      </c>
      <c r="H161" s="173">
        <v>0</v>
      </c>
      <c r="I161" s="173">
        <v>0</v>
      </c>
      <c r="J161" s="173">
        <v>0</v>
      </c>
      <c r="K161" s="173">
        <v>0</v>
      </c>
      <c r="L161" s="173">
        <v>0</v>
      </c>
      <c r="M161" s="173">
        <v>0</v>
      </c>
      <c r="N161" s="173">
        <v>0</v>
      </c>
      <c r="O161" s="173">
        <v>0</v>
      </c>
      <c r="P161" s="173">
        <v>0</v>
      </c>
      <c r="Q161" s="173">
        <v>0</v>
      </c>
      <c r="R161" s="173">
        <v>487.23920281929998</v>
      </c>
      <c r="S161" s="173">
        <v>0</v>
      </c>
      <c r="T161" s="173">
        <v>0</v>
      </c>
      <c r="U161" s="173">
        <v>16708.1182648424</v>
      </c>
      <c r="V161" s="173">
        <v>0</v>
      </c>
      <c r="W161" s="173">
        <v>0</v>
      </c>
      <c r="X161" s="173">
        <v>0</v>
      </c>
      <c r="Y161" s="173">
        <v>0</v>
      </c>
      <c r="Z161" s="173">
        <v>0</v>
      </c>
      <c r="AA161" s="173">
        <v>0</v>
      </c>
      <c r="AB161" s="173">
        <v>0</v>
      </c>
      <c r="AC161" s="173">
        <v>0</v>
      </c>
      <c r="AD161" s="173">
        <v>0</v>
      </c>
      <c r="AE161" s="173">
        <v>31250.6937770605</v>
      </c>
      <c r="AF161" s="173">
        <v>29563.942296483699</v>
      </c>
      <c r="AG161" s="173">
        <v>32.263575236439998</v>
      </c>
      <c r="AH161" s="173">
        <v>0</v>
      </c>
      <c r="AI161" s="173">
        <v>0</v>
      </c>
      <c r="AJ161" s="173">
        <v>0</v>
      </c>
      <c r="AK161" s="173">
        <v>306.10307985937999</v>
      </c>
      <c r="AL161" s="173">
        <v>26.468457171770002</v>
      </c>
      <c r="AM161" s="173">
        <v>0</v>
      </c>
      <c r="AN161" s="173">
        <v>0</v>
      </c>
      <c r="AO161" s="173">
        <v>139.35839104261001</v>
      </c>
      <c r="AP161" s="173">
        <v>0</v>
      </c>
      <c r="AQ161" s="173">
        <v>0</v>
      </c>
      <c r="AR161" s="173">
        <v>51.621629478940001</v>
      </c>
      <c r="AS161" s="173">
        <v>0</v>
      </c>
      <c r="AT161" s="173">
        <v>0</v>
      </c>
      <c r="AU161" s="173">
        <v>0</v>
      </c>
      <c r="AV161" s="173">
        <v>516.54894726274995</v>
      </c>
      <c r="AW161" s="173">
        <v>146.44305276978</v>
      </c>
      <c r="AX161" s="173">
        <v>0</v>
      </c>
      <c r="AY161" s="173">
        <v>0</v>
      </c>
      <c r="AZ161" s="173">
        <v>0</v>
      </c>
      <c r="BA161" s="173">
        <v>0</v>
      </c>
      <c r="BB161" s="173">
        <v>0</v>
      </c>
      <c r="BC161" s="173">
        <v>0</v>
      </c>
      <c r="BD161" s="173">
        <v>0</v>
      </c>
      <c r="BE161" s="173">
        <v>0</v>
      </c>
      <c r="BF161" s="173">
        <v>82.973740932059997</v>
      </c>
      <c r="BG161" s="173">
        <v>494.98123954358999</v>
      </c>
      <c r="BH161" s="173">
        <v>145.46281891225999</v>
      </c>
      <c r="BI161" s="173">
        <v>19.252034266780001</v>
      </c>
      <c r="BJ161" s="173">
        <v>0</v>
      </c>
      <c r="BK161" s="173">
        <v>0</v>
      </c>
      <c r="BL161" s="173">
        <v>165.94748186411999</v>
      </c>
      <c r="BM161" s="173">
        <v>593.97748745209003</v>
      </c>
      <c r="BN161" s="173">
        <v>38.504068533450003</v>
      </c>
      <c r="BO161" s="173">
        <v>0</v>
      </c>
      <c r="BP161" s="126"/>
      <c r="BQ161" s="177">
        <f t="shared" si="4"/>
        <v>80769.899545531938</v>
      </c>
    </row>
    <row r="162" spans="1:69">
      <c r="A162" s="172" t="s">
        <v>98</v>
      </c>
      <c r="B162" s="172" t="s">
        <v>25</v>
      </c>
      <c r="C162" s="172" t="s">
        <v>71</v>
      </c>
      <c r="D162" s="173">
        <v>1</v>
      </c>
      <c r="E162" s="172">
        <v>2030</v>
      </c>
      <c r="F162" s="174">
        <v>0</v>
      </c>
      <c r="G162" s="173">
        <v>0</v>
      </c>
      <c r="H162" s="173">
        <v>0</v>
      </c>
      <c r="I162" s="173">
        <v>0</v>
      </c>
      <c r="J162" s="173">
        <v>0</v>
      </c>
      <c r="K162" s="173">
        <v>0</v>
      </c>
      <c r="L162" s="173">
        <v>0</v>
      </c>
      <c r="M162" s="173">
        <v>0</v>
      </c>
      <c r="N162" s="173">
        <v>0</v>
      </c>
      <c r="O162" s="173">
        <v>0</v>
      </c>
      <c r="P162" s="173">
        <v>0</v>
      </c>
      <c r="Q162" s="173">
        <v>0</v>
      </c>
      <c r="R162" s="173">
        <v>597.98646217270004</v>
      </c>
      <c r="S162" s="173">
        <v>0</v>
      </c>
      <c r="T162" s="173">
        <v>0</v>
      </c>
      <c r="U162" s="173">
        <v>34155.835153246197</v>
      </c>
      <c r="V162" s="173">
        <v>0</v>
      </c>
      <c r="W162" s="173">
        <v>0</v>
      </c>
      <c r="X162" s="173">
        <v>0</v>
      </c>
      <c r="Y162" s="173">
        <v>0</v>
      </c>
      <c r="Z162" s="173">
        <v>0</v>
      </c>
      <c r="AA162" s="173">
        <v>0</v>
      </c>
      <c r="AB162" s="173">
        <v>0</v>
      </c>
      <c r="AC162" s="173">
        <v>0</v>
      </c>
      <c r="AD162" s="173">
        <v>0</v>
      </c>
      <c r="AE162" s="173">
        <v>31686.416612429901</v>
      </c>
      <c r="AF162" s="173">
        <v>29953.016371887199</v>
      </c>
      <c r="AG162" s="173">
        <v>14.05102508621</v>
      </c>
      <c r="AH162" s="173">
        <v>0</v>
      </c>
      <c r="AI162" s="173">
        <v>0</v>
      </c>
      <c r="AJ162" s="173">
        <v>0</v>
      </c>
      <c r="AK162" s="173">
        <v>244.17775938150999</v>
      </c>
      <c r="AL162" s="173">
        <v>11.516867888129999</v>
      </c>
      <c r="AM162" s="173">
        <v>0</v>
      </c>
      <c r="AN162" s="173">
        <v>52.349399422259999</v>
      </c>
      <c r="AO162" s="173">
        <v>111.23297562841999</v>
      </c>
      <c r="AP162" s="173">
        <v>0</v>
      </c>
      <c r="AQ162" s="173">
        <v>0</v>
      </c>
      <c r="AR162" s="173">
        <v>22.481631091010001</v>
      </c>
      <c r="AS162" s="173">
        <v>0</v>
      </c>
      <c r="AT162" s="173">
        <v>0</v>
      </c>
      <c r="AU162" s="173">
        <v>0</v>
      </c>
      <c r="AV162" s="173">
        <v>412.04996895637998</v>
      </c>
      <c r="AW162" s="173">
        <v>142.79688161031001</v>
      </c>
      <c r="AX162" s="173">
        <v>0</v>
      </c>
      <c r="AY162" s="173">
        <v>0</v>
      </c>
      <c r="AZ162" s="173">
        <v>0</v>
      </c>
      <c r="BA162" s="173">
        <v>0</v>
      </c>
      <c r="BB162" s="173">
        <v>0</v>
      </c>
      <c r="BC162" s="173">
        <v>0</v>
      </c>
      <c r="BD162" s="173">
        <v>0</v>
      </c>
      <c r="BE162" s="173">
        <v>0</v>
      </c>
      <c r="BF162" s="173">
        <v>66.243233428560004</v>
      </c>
      <c r="BG162" s="173">
        <v>395.31261408363002</v>
      </c>
      <c r="BH162" s="173">
        <v>147.95623216332001</v>
      </c>
      <c r="BI162" s="173">
        <v>8.3892709926000002</v>
      </c>
      <c r="BJ162" s="173">
        <v>0</v>
      </c>
      <c r="BK162" s="173">
        <v>0</v>
      </c>
      <c r="BL162" s="173">
        <v>132.4864668573</v>
      </c>
      <c r="BM162" s="173">
        <v>474.37513690050002</v>
      </c>
      <c r="BN162" s="173">
        <v>16.778541985069999</v>
      </c>
      <c r="BO162" s="173">
        <v>0</v>
      </c>
      <c r="BQ162" s="183">
        <f t="shared" ref="BQ162:BQ225" si="5">SUM(G162:BO162)</f>
        <v>98645.452605211205</v>
      </c>
    </row>
    <row r="163" spans="1:69">
      <c r="A163" s="172" t="s">
        <v>98</v>
      </c>
      <c r="B163" s="172" t="s">
        <v>25</v>
      </c>
      <c r="C163" s="172" t="s">
        <v>71</v>
      </c>
      <c r="D163" s="173">
        <v>1</v>
      </c>
      <c r="E163" s="172">
        <v>2031</v>
      </c>
      <c r="F163" s="174">
        <v>0</v>
      </c>
      <c r="G163" s="173">
        <v>0</v>
      </c>
      <c r="H163" s="173">
        <v>0</v>
      </c>
      <c r="I163" s="173">
        <v>0</v>
      </c>
      <c r="J163" s="173">
        <v>0</v>
      </c>
      <c r="K163" s="173">
        <v>4852.8076956117402</v>
      </c>
      <c r="L163" s="173">
        <v>0</v>
      </c>
      <c r="M163" s="173">
        <v>0</v>
      </c>
      <c r="N163" s="173">
        <v>0</v>
      </c>
      <c r="O163" s="173">
        <v>0</v>
      </c>
      <c r="P163" s="173">
        <v>0</v>
      </c>
      <c r="Q163" s="173">
        <v>0</v>
      </c>
      <c r="R163" s="173">
        <v>711.53880650560995</v>
      </c>
      <c r="S163" s="173">
        <v>0</v>
      </c>
      <c r="T163" s="173">
        <v>0</v>
      </c>
      <c r="U163" s="173">
        <v>52316.377979629397</v>
      </c>
      <c r="V163" s="173">
        <v>0</v>
      </c>
      <c r="W163" s="173">
        <v>0</v>
      </c>
      <c r="X163" s="173">
        <v>0</v>
      </c>
      <c r="Y163" s="173">
        <v>0</v>
      </c>
      <c r="Z163" s="173">
        <v>0</v>
      </c>
      <c r="AA163" s="173">
        <v>0</v>
      </c>
      <c r="AB163" s="173">
        <v>0</v>
      </c>
      <c r="AC163" s="173">
        <v>0</v>
      </c>
      <c r="AD163" s="173">
        <v>0</v>
      </c>
      <c r="AE163" s="173">
        <v>32243.631598312601</v>
      </c>
      <c r="AF163" s="173">
        <v>30492.497162330401</v>
      </c>
      <c r="AG163" s="173">
        <v>3.3730434435999999</v>
      </c>
      <c r="AH163" s="173">
        <v>0</v>
      </c>
      <c r="AI163" s="173">
        <v>0</v>
      </c>
      <c r="AJ163" s="173">
        <v>0</v>
      </c>
      <c r="AK163" s="173">
        <v>183.84608242044001</v>
      </c>
      <c r="AL163" s="173">
        <v>2.76430945679</v>
      </c>
      <c r="AM163" s="173">
        <v>0</v>
      </c>
      <c r="AN163" s="173">
        <v>47.365375809450001</v>
      </c>
      <c r="AO163" s="173">
        <v>83.910930224050006</v>
      </c>
      <c r="AP163" s="173">
        <v>0</v>
      </c>
      <c r="AQ163" s="173">
        <v>0</v>
      </c>
      <c r="AR163" s="173">
        <v>5.3968692774799996</v>
      </c>
      <c r="AS163" s="173">
        <v>0</v>
      </c>
      <c r="AT163" s="173">
        <v>0</v>
      </c>
      <c r="AU163" s="173">
        <v>0</v>
      </c>
      <c r="AV163" s="173">
        <v>310.24026408464999</v>
      </c>
      <c r="AW163" s="173">
        <v>121.61895848623</v>
      </c>
      <c r="AX163" s="173">
        <v>0</v>
      </c>
      <c r="AY163" s="173">
        <v>0</v>
      </c>
      <c r="AZ163" s="173">
        <v>0</v>
      </c>
      <c r="BA163" s="173">
        <v>0</v>
      </c>
      <c r="BB163" s="173">
        <v>0</v>
      </c>
      <c r="BC163" s="173">
        <v>0</v>
      </c>
      <c r="BD163" s="173">
        <v>0</v>
      </c>
      <c r="BE163" s="173">
        <v>0</v>
      </c>
      <c r="BF163" s="173">
        <v>50.060459927609998</v>
      </c>
      <c r="BG163" s="173">
        <v>297.97510479089999</v>
      </c>
      <c r="BH163" s="173">
        <v>126.15569392341</v>
      </c>
      <c r="BI163" s="173">
        <v>2.0122995244799999</v>
      </c>
      <c r="BJ163" s="173">
        <v>0</v>
      </c>
      <c r="BK163" s="173">
        <v>0</v>
      </c>
      <c r="BL163" s="173">
        <v>100.12091985536</v>
      </c>
      <c r="BM163" s="173">
        <v>357.57012574894998</v>
      </c>
      <c r="BN163" s="173">
        <v>4.0245990489799999</v>
      </c>
      <c r="BO163" s="173">
        <v>0</v>
      </c>
      <c r="BP163" s="126"/>
      <c r="BQ163" s="183">
        <f t="shared" si="5"/>
        <v>122313.28827841212</v>
      </c>
    </row>
    <row r="164" spans="1:69">
      <c r="A164" s="172" t="s">
        <v>98</v>
      </c>
      <c r="B164" s="172" t="s">
        <v>25</v>
      </c>
      <c r="C164" s="172" t="s">
        <v>71</v>
      </c>
      <c r="D164" s="173">
        <v>1</v>
      </c>
      <c r="E164" s="172">
        <v>2032</v>
      </c>
      <c r="F164" s="174">
        <v>0</v>
      </c>
      <c r="G164" s="173">
        <v>0</v>
      </c>
      <c r="H164" s="173">
        <v>0</v>
      </c>
      <c r="I164" s="173">
        <v>0</v>
      </c>
      <c r="J164" s="173">
        <v>0</v>
      </c>
      <c r="K164" s="173">
        <v>5084.3448145618104</v>
      </c>
      <c r="L164" s="173">
        <v>0</v>
      </c>
      <c r="M164" s="173">
        <v>0</v>
      </c>
      <c r="N164" s="173">
        <v>0</v>
      </c>
      <c r="O164" s="173">
        <v>0</v>
      </c>
      <c r="P164" s="173">
        <v>0</v>
      </c>
      <c r="Q164" s="173">
        <v>0</v>
      </c>
      <c r="R164" s="173">
        <v>727.94770140643004</v>
      </c>
      <c r="S164" s="173">
        <v>0</v>
      </c>
      <c r="T164" s="173">
        <v>0</v>
      </c>
      <c r="U164" s="173">
        <v>54762.517370383903</v>
      </c>
      <c r="V164" s="173">
        <v>0</v>
      </c>
      <c r="W164" s="173">
        <v>0</v>
      </c>
      <c r="X164" s="173">
        <v>0</v>
      </c>
      <c r="Y164" s="173">
        <v>0</v>
      </c>
      <c r="Z164" s="173">
        <v>0</v>
      </c>
      <c r="AA164" s="173">
        <v>0</v>
      </c>
      <c r="AB164" s="173">
        <v>0</v>
      </c>
      <c r="AC164" s="173">
        <v>0</v>
      </c>
      <c r="AD164" s="173">
        <v>0</v>
      </c>
      <c r="AE164" s="173">
        <v>33143.911735416797</v>
      </c>
      <c r="AF164" s="173">
        <v>31431.123727029699</v>
      </c>
      <c r="AG164" s="173">
        <v>0</v>
      </c>
      <c r="AH164" s="173">
        <v>0</v>
      </c>
      <c r="AI164" s="173">
        <v>0</v>
      </c>
      <c r="AJ164" s="173">
        <v>0</v>
      </c>
      <c r="AK164" s="173">
        <v>89.194495785559894</v>
      </c>
      <c r="AL164" s="173">
        <v>0</v>
      </c>
      <c r="AM164" s="173">
        <v>0</v>
      </c>
      <c r="AN164" s="173">
        <v>41.529309198429999</v>
      </c>
      <c r="AO164" s="173">
        <v>59.424559702890001</v>
      </c>
      <c r="AP164" s="173">
        <v>0</v>
      </c>
      <c r="AQ164" s="173">
        <v>0</v>
      </c>
      <c r="AR164" s="173">
        <v>0</v>
      </c>
      <c r="AS164" s="173">
        <v>0</v>
      </c>
      <c r="AT164" s="173">
        <v>0</v>
      </c>
      <c r="AU164" s="173">
        <v>0</v>
      </c>
      <c r="AV164" s="173">
        <v>154.06321999306999</v>
      </c>
      <c r="AW164" s="173">
        <v>100.85059490633</v>
      </c>
      <c r="AX164" s="173">
        <v>0</v>
      </c>
      <c r="AY164" s="173">
        <v>0</v>
      </c>
      <c r="AZ164" s="173">
        <v>0</v>
      </c>
      <c r="BA164" s="173">
        <v>0</v>
      </c>
      <c r="BB164" s="173">
        <v>0</v>
      </c>
      <c r="BC164" s="173">
        <v>0</v>
      </c>
      <c r="BD164" s="173">
        <v>0</v>
      </c>
      <c r="BE164" s="173">
        <v>0</v>
      </c>
      <c r="BF164" s="173">
        <v>35.537890075420002</v>
      </c>
      <c r="BG164" s="173">
        <v>210.77781212382001</v>
      </c>
      <c r="BH164" s="173">
        <v>104.86196067548001</v>
      </c>
      <c r="BI164" s="173">
        <v>0</v>
      </c>
      <c r="BJ164" s="173">
        <v>0</v>
      </c>
      <c r="BK164" s="173">
        <v>0</v>
      </c>
      <c r="BL164" s="173">
        <v>71.075780150889997</v>
      </c>
      <c r="BM164" s="173">
        <v>252.93337454848</v>
      </c>
      <c r="BN164" s="173">
        <v>0</v>
      </c>
      <c r="BO164" s="173">
        <v>0</v>
      </c>
      <c r="BP164" s="126"/>
      <c r="BQ164" s="183">
        <f t="shared" si="5"/>
        <v>126270.09434595901</v>
      </c>
    </row>
    <row r="165" spans="1:69">
      <c r="A165" s="172" t="s">
        <v>98</v>
      </c>
      <c r="B165" s="172" t="s">
        <v>25</v>
      </c>
      <c r="C165" s="172" t="s">
        <v>71</v>
      </c>
      <c r="D165" s="173">
        <v>1</v>
      </c>
      <c r="E165" s="172">
        <v>2033</v>
      </c>
      <c r="F165" s="174">
        <v>0</v>
      </c>
      <c r="G165" s="173">
        <v>0</v>
      </c>
      <c r="H165" s="173">
        <v>0</v>
      </c>
      <c r="I165" s="173">
        <v>0</v>
      </c>
      <c r="J165" s="173">
        <v>0</v>
      </c>
      <c r="K165" s="173">
        <v>5258.46958409731</v>
      </c>
      <c r="L165" s="173">
        <v>0</v>
      </c>
      <c r="M165" s="173">
        <v>0</v>
      </c>
      <c r="N165" s="173">
        <v>0</v>
      </c>
      <c r="O165" s="173">
        <v>0</v>
      </c>
      <c r="P165" s="173">
        <v>0</v>
      </c>
      <c r="Q165" s="173">
        <v>0</v>
      </c>
      <c r="R165" s="173">
        <v>850.45120093291996</v>
      </c>
      <c r="S165" s="173">
        <v>0</v>
      </c>
      <c r="T165" s="173">
        <v>0</v>
      </c>
      <c r="U165" s="173">
        <v>54618.163679619101</v>
      </c>
      <c r="V165" s="173">
        <v>0</v>
      </c>
      <c r="W165" s="173">
        <v>0</v>
      </c>
      <c r="X165" s="173">
        <v>0</v>
      </c>
      <c r="Y165" s="173">
        <v>0</v>
      </c>
      <c r="Z165" s="173">
        <v>0</v>
      </c>
      <c r="AA165" s="173">
        <v>0</v>
      </c>
      <c r="AB165" s="173">
        <v>0</v>
      </c>
      <c r="AC165" s="173">
        <v>0</v>
      </c>
      <c r="AD165" s="173">
        <v>0</v>
      </c>
      <c r="AE165" s="173">
        <v>33281.209523789999</v>
      </c>
      <c r="AF165" s="173">
        <v>31458.1061105433</v>
      </c>
      <c r="AG165" s="173">
        <v>0</v>
      </c>
      <c r="AH165" s="173">
        <v>0</v>
      </c>
      <c r="AI165" s="173">
        <v>0</v>
      </c>
      <c r="AJ165" s="173">
        <v>0</v>
      </c>
      <c r="AK165" s="173">
        <v>31.27421652476</v>
      </c>
      <c r="AL165" s="173">
        <v>0</v>
      </c>
      <c r="AM165" s="173">
        <v>0</v>
      </c>
      <c r="AN165" s="173">
        <v>34.817230632399998</v>
      </c>
      <c r="AO165" s="173">
        <v>38.311679206880001</v>
      </c>
      <c r="AP165" s="173">
        <v>0</v>
      </c>
      <c r="AQ165" s="173">
        <v>0</v>
      </c>
      <c r="AR165" s="173">
        <v>0</v>
      </c>
      <c r="AS165" s="173">
        <v>0</v>
      </c>
      <c r="AT165" s="173">
        <v>0</v>
      </c>
      <c r="AU165" s="173">
        <v>0</v>
      </c>
      <c r="AV165" s="173">
        <v>52.123694207930001</v>
      </c>
      <c r="AW165" s="173">
        <v>80.249845784650006</v>
      </c>
      <c r="AX165" s="173">
        <v>0</v>
      </c>
      <c r="AY165" s="173">
        <v>0</v>
      </c>
      <c r="AZ165" s="173">
        <v>0</v>
      </c>
      <c r="BA165" s="173">
        <v>0</v>
      </c>
      <c r="BB165" s="173">
        <v>0</v>
      </c>
      <c r="BC165" s="173">
        <v>0</v>
      </c>
      <c r="BD165" s="173">
        <v>0</v>
      </c>
      <c r="BE165" s="173">
        <v>0</v>
      </c>
      <c r="BF165" s="173">
        <v>22.985361438599998</v>
      </c>
      <c r="BG165" s="173">
        <v>135.80884736745</v>
      </c>
      <c r="BH165" s="173">
        <v>83.636735505600001</v>
      </c>
      <c r="BI165" s="173">
        <v>0</v>
      </c>
      <c r="BJ165" s="173">
        <v>0</v>
      </c>
      <c r="BK165" s="173">
        <v>0</v>
      </c>
      <c r="BL165" s="173">
        <v>45.970722877109999</v>
      </c>
      <c r="BM165" s="173">
        <v>162.97061684083999</v>
      </c>
      <c r="BN165" s="173">
        <v>0</v>
      </c>
      <c r="BO165" s="173">
        <v>0</v>
      </c>
      <c r="BP165" s="126"/>
      <c r="BQ165" s="183">
        <f t="shared" si="5"/>
        <v>126154.54904936886</v>
      </c>
    </row>
    <row r="166" spans="1:69">
      <c r="A166" s="172" t="s">
        <v>98</v>
      </c>
      <c r="B166" s="172" t="s">
        <v>25</v>
      </c>
      <c r="C166" s="172" t="s">
        <v>71</v>
      </c>
      <c r="D166" s="173">
        <v>1</v>
      </c>
      <c r="E166" s="172">
        <v>2034</v>
      </c>
      <c r="F166" s="174">
        <v>0</v>
      </c>
      <c r="G166" s="173">
        <v>0</v>
      </c>
      <c r="H166" s="173">
        <v>0</v>
      </c>
      <c r="I166" s="173">
        <v>0</v>
      </c>
      <c r="J166" s="173">
        <v>0</v>
      </c>
      <c r="K166" s="173">
        <v>4989.2965272727197</v>
      </c>
      <c r="L166" s="173">
        <v>0</v>
      </c>
      <c r="M166" s="173">
        <v>0</v>
      </c>
      <c r="N166" s="173">
        <v>0</v>
      </c>
      <c r="O166" s="173">
        <v>0</v>
      </c>
      <c r="P166" s="173">
        <v>0</v>
      </c>
      <c r="Q166" s="173">
        <v>0</v>
      </c>
      <c r="R166" s="173">
        <v>975.09430642640996</v>
      </c>
      <c r="S166" s="173">
        <v>0</v>
      </c>
      <c r="T166" s="173">
        <v>0</v>
      </c>
      <c r="U166" s="173">
        <v>55696.049556747101</v>
      </c>
      <c r="V166" s="173">
        <v>0</v>
      </c>
      <c r="W166" s="173">
        <v>0</v>
      </c>
      <c r="X166" s="173">
        <v>0</v>
      </c>
      <c r="Y166" s="173">
        <v>0</v>
      </c>
      <c r="Z166" s="173">
        <v>0</v>
      </c>
      <c r="AA166" s="173">
        <v>0</v>
      </c>
      <c r="AB166" s="173">
        <v>0</v>
      </c>
      <c r="AC166" s="173">
        <v>0</v>
      </c>
      <c r="AD166" s="173">
        <v>0</v>
      </c>
      <c r="AE166" s="173">
        <v>34354.683809727401</v>
      </c>
      <c r="AF166" s="173">
        <v>32498.579421136201</v>
      </c>
      <c r="AG166" s="173">
        <v>0</v>
      </c>
      <c r="AH166" s="173">
        <v>0</v>
      </c>
      <c r="AI166" s="173">
        <v>0</v>
      </c>
      <c r="AJ166" s="173">
        <v>0</v>
      </c>
      <c r="AK166" s="173">
        <v>0</v>
      </c>
      <c r="AL166" s="173">
        <v>0</v>
      </c>
      <c r="AM166" s="173">
        <v>0</v>
      </c>
      <c r="AN166" s="173">
        <v>27.74235699882</v>
      </c>
      <c r="AO166" s="173">
        <v>21.33495021589</v>
      </c>
      <c r="AP166" s="173">
        <v>0</v>
      </c>
      <c r="AQ166" s="173">
        <v>0</v>
      </c>
      <c r="AR166" s="173">
        <v>0</v>
      </c>
      <c r="AS166" s="173">
        <v>0</v>
      </c>
      <c r="AT166" s="173">
        <v>0</v>
      </c>
      <c r="AU166" s="173">
        <v>0</v>
      </c>
      <c r="AV166" s="173">
        <v>0</v>
      </c>
      <c r="AW166" s="173">
        <v>61.037036855209998</v>
      </c>
      <c r="AX166" s="173">
        <v>0</v>
      </c>
      <c r="AY166" s="173">
        <v>0</v>
      </c>
      <c r="AZ166" s="173">
        <v>0</v>
      </c>
      <c r="BA166" s="173">
        <v>0</v>
      </c>
      <c r="BB166" s="173">
        <v>0</v>
      </c>
      <c r="BC166" s="173">
        <v>0</v>
      </c>
      <c r="BD166" s="173">
        <v>0</v>
      </c>
      <c r="BE166" s="173">
        <v>0</v>
      </c>
      <c r="BF166" s="173">
        <v>12.774548627550001</v>
      </c>
      <c r="BG166" s="173">
        <v>75.609165019190002</v>
      </c>
      <c r="BH166" s="173">
        <v>63.51169839253</v>
      </c>
      <c r="BI166" s="173">
        <v>0</v>
      </c>
      <c r="BJ166" s="173">
        <v>0</v>
      </c>
      <c r="BK166" s="173">
        <v>0</v>
      </c>
      <c r="BL166" s="173">
        <v>25.54909725505</v>
      </c>
      <c r="BM166" s="173">
        <v>90.730998023089995</v>
      </c>
      <c r="BN166" s="173">
        <v>0</v>
      </c>
      <c r="BO166" s="173">
        <v>0</v>
      </c>
      <c r="BP166" s="126"/>
      <c r="BQ166" s="183">
        <f t="shared" si="5"/>
        <v>128891.99347269717</v>
      </c>
    </row>
    <row r="167" spans="1:69">
      <c r="A167" s="172" t="s">
        <v>98</v>
      </c>
      <c r="B167" s="172" t="s">
        <v>25</v>
      </c>
      <c r="C167" s="172" t="s">
        <v>71</v>
      </c>
      <c r="D167" s="173">
        <v>1</v>
      </c>
      <c r="E167" s="172">
        <v>2035</v>
      </c>
      <c r="F167" s="174">
        <v>0</v>
      </c>
      <c r="G167" s="173">
        <v>0</v>
      </c>
      <c r="H167" s="173">
        <v>0</v>
      </c>
      <c r="I167" s="173">
        <v>0</v>
      </c>
      <c r="J167" s="173">
        <v>0</v>
      </c>
      <c r="K167" s="173">
        <v>5217.3382528736902</v>
      </c>
      <c r="L167" s="173">
        <v>0</v>
      </c>
      <c r="M167" s="173">
        <v>0</v>
      </c>
      <c r="N167" s="173">
        <v>0</v>
      </c>
      <c r="O167" s="173">
        <v>0</v>
      </c>
      <c r="P167" s="173">
        <v>0</v>
      </c>
      <c r="Q167" s="173">
        <v>0</v>
      </c>
      <c r="R167" s="173">
        <v>1010.25071103551</v>
      </c>
      <c r="S167" s="173">
        <v>0</v>
      </c>
      <c r="T167" s="173">
        <v>0</v>
      </c>
      <c r="U167" s="173">
        <v>57685.276001195103</v>
      </c>
      <c r="V167" s="173">
        <v>0</v>
      </c>
      <c r="W167" s="173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0</v>
      </c>
      <c r="AC167" s="173">
        <v>0</v>
      </c>
      <c r="AD167" s="173">
        <v>0</v>
      </c>
      <c r="AE167" s="173">
        <v>35276.244314029398</v>
      </c>
      <c r="AF167" s="173">
        <v>33368.385562907999</v>
      </c>
      <c r="AG167" s="173">
        <v>0</v>
      </c>
      <c r="AH167" s="173">
        <v>0</v>
      </c>
      <c r="AI167" s="173">
        <v>0</v>
      </c>
      <c r="AJ167" s="173">
        <v>0</v>
      </c>
      <c r="AK167" s="173">
        <v>0</v>
      </c>
      <c r="AL167" s="173">
        <v>0</v>
      </c>
      <c r="AM167" s="173">
        <v>0</v>
      </c>
      <c r="AN167" s="173">
        <v>20.761820525920001</v>
      </c>
      <c r="AO167" s="173">
        <v>9.2153685413299993</v>
      </c>
      <c r="AP167" s="173">
        <v>0</v>
      </c>
      <c r="AQ167" s="173">
        <v>0</v>
      </c>
      <c r="AR167" s="173">
        <v>0</v>
      </c>
      <c r="AS167" s="173">
        <v>0</v>
      </c>
      <c r="AT167" s="173">
        <v>0</v>
      </c>
      <c r="AU167" s="173">
        <v>0</v>
      </c>
      <c r="AV167" s="173">
        <v>0</v>
      </c>
      <c r="AW167" s="173">
        <v>34.880334188569996</v>
      </c>
      <c r="AX167" s="173">
        <v>0</v>
      </c>
      <c r="AY167" s="173">
        <v>0</v>
      </c>
      <c r="AZ167" s="173">
        <v>0</v>
      </c>
      <c r="BA167" s="173">
        <v>0</v>
      </c>
      <c r="BB167" s="173">
        <v>0</v>
      </c>
      <c r="BC167" s="173">
        <v>0</v>
      </c>
      <c r="BD167" s="173">
        <v>0</v>
      </c>
      <c r="BE167" s="173">
        <v>0</v>
      </c>
      <c r="BF167" s="173">
        <v>5.5444821303499898</v>
      </c>
      <c r="BG167" s="173">
        <v>32.681220891940001</v>
      </c>
      <c r="BH167" s="173">
        <v>45.469523811519998</v>
      </c>
      <c r="BI167" s="173">
        <v>0</v>
      </c>
      <c r="BJ167" s="173">
        <v>0</v>
      </c>
      <c r="BK167" s="173">
        <v>0</v>
      </c>
      <c r="BL167" s="173">
        <v>11.088964260699999</v>
      </c>
      <c r="BM167" s="173">
        <v>39.217465070339998</v>
      </c>
      <c r="BN167" s="173">
        <v>0</v>
      </c>
      <c r="BO167" s="173">
        <v>0</v>
      </c>
      <c r="BP167" s="126"/>
      <c r="BQ167" s="183">
        <f t="shared" si="5"/>
        <v>132756.35402146238</v>
      </c>
    </row>
    <row r="168" spans="1:69">
      <c r="A168" s="172" t="s">
        <v>98</v>
      </c>
      <c r="B168" s="172" t="s">
        <v>25</v>
      </c>
      <c r="C168" s="172" t="s">
        <v>71</v>
      </c>
      <c r="D168" s="173">
        <v>1</v>
      </c>
      <c r="E168" s="172">
        <v>2036</v>
      </c>
      <c r="F168" s="174">
        <v>0</v>
      </c>
      <c r="G168" s="173">
        <v>0</v>
      </c>
      <c r="H168" s="173">
        <v>0</v>
      </c>
      <c r="I168" s="173">
        <v>0</v>
      </c>
      <c r="J168" s="173">
        <v>0</v>
      </c>
      <c r="K168" s="173">
        <v>4775.69763832634</v>
      </c>
      <c r="L168" s="173">
        <v>0</v>
      </c>
      <c r="M168" s="173">
        <v>0</v>
      </c>
      <c r="N168" s="173">
        <v>0</v>
      </c>
      <c r="O168" s="173">
        <v>0</v>
      </c>
      <c r="P168" s="173">
        <v>0</v>
      </c>
      <c r="Q168" s="173">
        <v>0</v>
      </c>
      <c r="R168" s="173">
        <v>1138.0292220624799</v>
      </c>
      <c r="S168" s="173">
        <v>0</v>
      </c>
      <c r="T168" s="173">
        <v>0</v>
      </c>
      <c r="U168" s="173">
        <v>59719.242910737798</v>
      </c>
      <c r="V168" s="173">
        <v>0</v>
      </c>
      <c r="W168" s="173">
        <v>0</v>
      </c>
      <c r="X168" s="173">
        <v>0</v>
      </c>
      <c r="Y168" s="173">
        <v>0</v>
      </c>
      <c r="Z168" s="173">
        <v>0</v>
      </c>
      <c r="AA168" s="173">
        <v>0</v>
      </c>
      <c r="AB168" s="173">
        <v>0</v>
      </c>
      <c r="AC168" s="173">
        <v>0</v>
      </c>
      <c r="AD168" s="173">
        <v>0</v>
      </c>
      <c r="AE168" s="173">
        <v>35900.287023648198</v>
      </c>
      <c r="AF168" s="173">
        <v>34034.198671694801</v>
      </c>
      <c r="AG168" s="173">
        <v>0</v>
      </c>
      <c r="AH168" s="173">
        <v>0</v>
      </c>
      <c r="AI168" s="173">
        <v>0</v>
      </c>
      <c r="AJ168" s="173">
        <v>0</v>
      </c>
      <c r="AK168" s="173">
        <v>0</v>
      </c>
      <c r="AL168" s="173">
        <v>0</v>
      </c>
      <c r="AM168" s="173">
        <v>0</v>
      </c>
      <c r="AN168" s="173">
        <v>13.73063215837</v>
      </c>
      <c r="AO168" s="173">
        <v>2.0306147591300001</v>
      </c>
      <c r="AP168" s="173">
        <v>0</v>
      </c>
      <c r="AQ168" s="173">
        <v>0</v>
      </c>
      <c r="AR168" s="173">
        <v>0</v>
      </c>
      <c r="AS168" s="173">
        <v>0</v>
      </c>
      <c r="AT168" s="173">
        <v>0</v>
      </c>
      <c r="AU168" s="173">
        <v>0</v>
      </c>
      <c r="AV168" s="173">
        <v>0</v>
      </c>
      <c r="AW168" s="173">
        <v>16.75792024459</v>
      </c>
      <c r="AX168" s="173">
        <v>0</v>
      </c>
      <c r="AY168" s="173">
        <v>0</v>
      </c>
      <c r="AZ168" s="173">
        <v>0</v>
      </c>
      <c r="BA168" s="173">
        <v>0</v>
      </c>
      <c r="BB168" s="173">
        <v>0</v>
      </c>
      <c r="BC168" s="173">
        <v>0</v>
      </c>
      <c r="BD168" s="173">
        <v>0</v>
      </c>
      <c r="BE168" s="173">
        <v>0</v>
      </c>
      <c r="BF168" s="173">
        <v>1.2202226359699999</v>
      </c>
      <c r="BG168" s="173">
        <v>7.2007435705200002</v>
      </c>
      <c r="BH168" s="173">
        <v>29.091005410649998</v>
      </c>
      <c r="BI168" s="173">
        <v>0</v>
      </c>
      <c r="BJ168" s="173">
        <v>0</v>
      </c>
      <c r="BK168" s="173">
        <v>0</v>
      </c>
      <c r="BL168" s="173">
        <v>2.4404452717499998</v>
      </c>
      <c r="BM168" s="173">
        <v>8.6408922845200102</v>
      </c>
      <c r="BN168" s="173">
        <v>0</v>
      </c>
      <c r="BO168" s="173">
        <v>0</v>
      </c>
      <c r="BP168" s="126"/>
      <c r="BQ168" s="183">
        <f t="shared" si="5"/>
        <v>135648.56794280515</v>
      </c>
    </row>
    <row r="169" spans="1:69">
      <c r="A169" s="172" t="s">
        <v>98</v>
      </c>
      <c r="B169" s="172" t="s">
        <v>25</v>
      </c>
      <c r="C169" s="172" t="s">
        <v>71</v>
      </c>
      <c r="D169" s="173">
        <v>1</v>
      </c>
      <c r="E169" s="172">
        <v>2037</v>
      </c>
      <c r="F169" s="174">
        <v>0</v>
      </c>
      <c r="G169" s="173">
        <v>0</v>
      </c>
      <c r="H169" s="173">
        <v>0</v>
      </c>
      <c r="I169" s="173">
        <v>0</v>
      </c>
      <c r="J169" s="173">
        <v>0</v>
      </c>
      <c r="K169" s="173">
        <v>5074.8753352592203</v>
      </c>
      <c r="L169" s="173">
        <v>0</v>
      </c>
      <c r="M169" s="173">
        <v>0</v>
      </c>
      <c r="N169" s="173">
        <v>0</v>
      </c>
      <c r="O169" s="173">
        <v>0</v>
      </c>
      <c r="P169" s="173">
        <v>0</v>
      </c>
      <c r="Q169" s="173">
        <v>0</v>
      </c>
      <c r="R169" s="173">
        <v>1175.1054628341401</v>
      </c>
      <c r="S169" s="173">
        <v>0</v>
      </c>
      <c r="T169" s="173">
        <v>0</v>
      </c>
      <c r="U169" s="173">
        <v>60424.807347295799</v>
      </c>
      <c r="V169" s="173">
        <v>0</v>
      </c>
      <c r="W169" s="173">
        <v>0</v>
      </c>
      <c r="X169" s="173">
        <v>0</v>
      </c>
      <c r="Y169" s="173">
        <v>0</v>
      </c>
      <c r="Z169" s="173">
        <v>0</v>
      </c>
      <c r="AA169" s="173">
        <v>0</v>
      </c>
      <c r="AB169" s="173">
        <v>0</v>
      </c>
      <c r="AC169" s="173">
        <v>0</v>
      </c>
      <c r="AD169" s="173">
        <v>0</v>
      </c>
      <c r="AE169" s="173">
        <v>37205.621447466401</v>
      </c>
      <c r="AF169" s="173">
        <v>35209.305213674197</v>
      </c>
      <c r="AG169" s="173">
        <v>0</v>
      </c>
      <c r="AH169" s="173">
        <v>0</v>
      </c>
      <c r="AI169" s="173">
        <v>0</v>
      </c>
      <c r="AJ169" s="173">
        <v>0</v>
      </c>
      <c r="AK169" s="173">
        <v>0</v>
      </c>
      <c r="AL169" s="173">
        <v>0</v>
      </c>
      <c r="AM169" s="173">
        <v>0</v>
      </c>
      <c r="AN169" s="173">
        <v>7.9176319473000003</v>
      </c>
      <c r="AO169" s="173">
        <v>0</v>
      </c>
      <c r="AP169" s="173">
        <v>0</v>
      </c>
      <c r="AQ169" s="173">
        <v>0</v>
      </c>
      <c r="AR169" s="173">
        <v>0</v>
      </c>
      <c r="AS169" s="173">
        <v>0</v>
      </c>
      <c r="AT169" s="173">
        <v>0</v>
      </c>
      <c r="AU169" s="173">
        <v>0</v>
      </c>
      <c r="AV169" s="173">
        <v>0</v>
      </c>
      <c r="AW169" s="173">
        <v>6.2719294231799996</v>
      </c>
      <c r="AX169" s="173">
        <v>0</v>
      </c>
      <c r="AY169" s="173">
        <v>0</v>
      </c>
      <c r="AZ169" s="173">
        <v>0</v>
      </c>
      <c r="BA169" s="173">
        <v>0</v>
      </c>
      <c r="BB169" s="173">
        <v>0</v>
      </c>
      <c r="BC169" s="173">
        <v>0</v>
      </c>
      <c r="BD169" s="173">
        <v>0</v>
      </c>
      <c r="BE169" s="173">
        <v>0</v>
      </c>
      <c r="BF169" s="173">
        <v>0</v>
      </c>
      <c r="BG169" s="173">
        <v>0</v>
      </c>
      <c r="BH169" s="173">
        <v>16.34193612736</v>
      </c>
      <c r="BI169" s="173">
        <v>0</v>
      </c>
      <c r="BJ169" s="173">
        <v>0</v>
      </c>
      <c r="BK169" s="173">
        <v>0</v>
      </c>
      <c r="BL169" s="173">
        <v>0</v>
      </c>
      <c r="BM169" s="173">
        <v>0</v>
      </c>
      <c r="BN169" s="173">
        <v>0</v>
      </c>
      <c r="BO169" s="173">
        <v>0</v>
      </c>
      <c r="BP169" s="126"/>
      <c r="BQ169" s="183">
        <f t="shared" si="5"/>
        <v>139120.24630402759</v>
      </c>
    </row>
    <row r="170" spans="1:69">
      <c r="A170" s="172" t="s">
        <v>98</v>
      </c>
      <c r="B170" s="172" t="s">
        <v>25</v>
      </c>
      <c r="C170" s="172" t="s">
        <v>71</v>
      </c>
      <c r="D170" s="173">
        <v>1</v>
      </c>
      <c r="E170" s="172">
        <v>2038</v>
      </c>
      <c r="F170" s="174">
        <v>0</v>
      </c>
      <c r="G170" s="173">
        <v>0</v>
      </c>
      <c r="H170" s="173">
        <v>0</v>
      </c>
      <c r="I170" s="173">
        <v>0</v>
      </c>
      <c r="J170" s="173">
        <v>0</v>
      </c>
      <c r="K170" s="173">
        <v>4974.2299274267798</v>
      </c>
      <c r="L170" s="173">
        <v>0</v>
      </c>
      <c r="M170" s="173">
        <v>0</v>
      </c>
      <c r="N170" s="173">
        <v>0</v>
      </c>
      <c r="O170" s="173">
        <v>0</v>
      </c>
      <c r="P170" s="173">
        <v>0</v>
      </c>
      <c r="Q170" s="173">
        <v>0</v>
      </c>
      <c r="R170" s="173">
        <v>1327.82407423368</v>
      </c>
      <c r="S170" s="173">
        <v>0</v>
      </c>
      <c r="T170" s="173">
        <v>0</v>
      </c>
      <c r="U170" s="173">
        <v>62049.837667625601</v>
      </c>
      <c r="V170" s="173">
        <v>0</v>
      </c>
      <c r="W170" s="173">
        <v>0</v>
      </c>
      <c r="X170" s="173">
        <v>0</v>
      </c>
      <c r="Y170" s="173">
        <v>0</v>
      </c>
      <c r="Z170" s="173">
        <v>0</v>
      </c>
      <c r="AA170" s="173">
        <v>0</v>
      </c>
      <c r="AB170" s="173">
        <v>0</v>
      </c>
      <c r="AC170" s="173">
        <v>0</v>
      </c>
      <c r="AD170" s="173">
        <v>0</v>
      </c>
      <c r="AE170" s="173">
        <v>57163.295019027399</v>
      </c>
      <c r="AF170" s="173">
        <v>36048.669400626401</v>
      </c>
      <c r="AG170" s="173">
        <v>0</v>
      </c>
      <c r="AH170" s="173">
        <v>0</v>
      </c>
      <c r="AI170" s="173">
        <v>0</v>
      </c>
      <c r="AJ170" s="173">
        <v>0</v>
      </c>
      <c r="AK170" s="173">
        <v>0</v>
      </c>
      <c r="AL170" s="173">
        <v>0</v>
      </c>
      <c r="AM170" s="173">
        <v>0</v>
      </c>
      <c r="AN170" s="173">
        <v>3.46597991348</v>
      </c>
      <c r="AO170" s="173">
        <v>0</v>
      </c>
      <c r="AP170" s="173">
        <v>0</v>
      </c>
      <c r="AQ170" s="173">
        <v>0</v>
      </c>
      <c r="AR170" s="173">
        <v>0</v>
      </c>
      <c r="AS170" s="173">
        <v>0</v>
      </c>
      <c r="AT170" s="173">
        <v>0</v>
      </c>
      <c r="AU170" s="173">
        <v>0</v>
      </c>
      <c r="AV170" s="173">
        <v>0</v>
      </c>
      <c r="AW170" s="173">
        <v>1.34548141737</v>
      </c>
      <c r="AX170" s="173">
        <v>0</v>
      </c>
      <c r="AY170" s="173">
        <v>0</v>
      </c>
      <c r="AZ170" s="173">
        <v>0</v>
      </c>
      <c r="BA170" s="173">
        <v>0</v>
      </c>
      <c r="BB170" s="173">
        <v>0</v>
      </c>
      <c r="BC170" s="173">
        <v>0</v>
      </c>
      <c r="BD170" s="173">
        <v>0</v>
      </c>
      <c r="BE170" s="173">
        <v>0</v>
      </c>
      <c r="BF170" s="173">
        <v>0</v>
      </c>
      <c r="BG170" s="173">
        <v>0</v>
      </c>
      <c r="BH170" s="173">
        <v>7.0157182414600001</v>
      </c>
      <c r="BI170" s="173">
        <v>0</v>
      </c>
      <c r="BJ170" s="173">
        <v>0</v>
      </c>
      <c r="BK170" s="173">
        <v>0</v>
      </c>
      <c r="BL170" s="173">
        <v>0</v>
      </c>
      <c r="BM170" s="173">
        <v>0</v>
      </c>
      <c r="BN170" s="173">
        <v>0</v>
      </c>
      <c r="BO170" s="173">
        <v>0</v>
      </c>
      <c r="BP170" s="126"/>
      <c r="BQ170" s="183">
        <f t="shared" si="5"/>
        <v>161575.68326851219</v>
      </c>
    </row>
    <row r="171" spans="1:69">
      <c r="A171" s="172" t="s">
        <v>98</v>
      </c>
      <c r="B171" s="172" t="s">
        <v>25</v>
      </c>
      <c r="C171" s="172" t="s">
        <v>71</v>
      </c>
      <c r="D171" s="173">
        <v>1</v>
      </c>
      <c r="E171" s="172">
        <v>2039</v>
      </c>
      <c r="F171" s="174">
        <v>0</v>
      </c>
      <c r="G171" s="173">
        <v>0</v>
      </c>
      <c r="H171" s="173">
        <v>0</v>
      </c>
      <c r="I171" s="173">
        <v>0</v>
      </c>
      <c r="J171" s="173">
        <v>0</v>
      </c>
      <c r="K171" s="173">
        <v>4859.1236865579804</v>
      </c>
      <c r="L171" s="173">
        <v>0</v>
      </c>
      <c r="M171" s="173">
        <v>0</v>
      </c>
      <c r="N171" s="173">
        <v>0</v>
      </c>
      <c r="O171" s="173">
        <v>0</v>
      </c>
      <c r="P171" s="173">
        <v>0</v>
      </c>
      <c r="Q171" s="173">
        <v>0</v>
      </c>
      <c r="R171" s="173">
        <v>1350.0528960485401</v>
      </c>
      <c r="S171" s="173">
        <v>0</v>
      </c>
      <c r="T171" s="173">
        <v>0</v>
      </c>
      <c r="U171" s="173">
        <v>63055.223359556498</v>
      </c>
      <c r="V171" s="173">
        <v>0</v>
      </c>
      <c r="W171" s="173">
        <v>0</v>
      </c>
      <c r="X171" s="173">
        <v>0</v>
      </c>
      <c r="Y171" s="173">
        <v>0</v>
      </c>
      <c r="Z171" s="173">
        <v>0</v>
      </c>
      <c r="AA171" s="173">
        <v>0</v>
      </c>
      <c r="AB171" s="173">
        <v>0</v>
      </c>
      <c r="AC171" s="173">
        <v>0</v>
      </c>
      <c r="AD171" s="173">
        <v>0</v>
      </c>
      <c r="AE171" s="173">
        <v>57902.152400249899</v>
      </c>
      <c r="AF171" s="173">
        <v>36492.419948190203</v>
      </c>
      <c r="AG171" s="173">
        <v>0</v>
      </c>
      <c r="AH171" s="173">
        <v>0</v>
      </c>
      <c r="AI171" s="173">
        <v>0</v>
      </c>
      <c r="AJ171" s="173">
        <v>0</v>
      </c>
      <c r="AK171" s="173">
        <v>0</v>
      </c>
      <c r="AL171" s="173">
        <v>0</v>
      </c>
      <c r="AM171" s="173">
        <v>0</v>
      </c>
      <c r="AN171" s="173">
        <v>0.83528354120000103</v>
      </c>
      <c r="AO171" s="173">
        <v>0</v>
      </c>
      <c r="AP171" s="173">
        <v>0</v>
      </c>
      <c r="AQ171" s="173">
        <v>0</v>
      </c>
      <c r="AR171" s="173">
        <v>0</v>
      </c>
      <c r="AS171" s="173">
        <v>0</v>
      </c>
      <c r="AT171" s="173">
        <v>0</v>
      </c>
      <c r="AU171" s="173">
        <v>0</v>
      </c>
      <c r="AV171" s="173">
        <v>0</v>
      </c>
      <c r="AW171" s="173">
        <v>0</v>
      </c>
      <c r="AX171" s="173">
        <v>0</v>
      </c>
      <c r="AY171" s="173">
        <v>0</v>
      </c>
      <c r="AZ171" s="173">
        <v>0</v>
      </c>
      <c r="BA171" s="173">
        <v>0</v>
      </c>
      <c r="BB171" s="173">
        <v>0</v>
      </c>
      <c r="BC171" s="173">
        <v>0</v>
      </c>
      <c r="BD171" s="173">
        <v>0</v>
      </c>
      <c r="BE171" s="173">
        <v>0</v>
      </c>
      <c r="BF171" s="173">
        <v>0</v>
      </c>
      <c r="BG171" s="173">
        <v>0</v>
      </c>
      <c r="BH171" s="173">
        <v>1.5557325506199999</v>
      </c>
      <c r="BI171" s="173">
        <v>0</v>
      </c>
      <c r="BJ171" s="173">
        <v>0</v>
      </c>
      <c r="BK171" s="173">
        <v>0</v>
      </c>
      <c r="BL171" s="173">
        <v>0</v>
      </c>
      <c r="BM171" s="173">
        <v>0</v>
      </c>
      <c r="BN171" s="173">
        <v>0</v>
      </c>
      <c r="BO171" s="173">
        <v>0</v>
      </c>
      <c r="BP171" s="126"/>
      <c r="BQ171" s="183">
        <f t="shared" si="5"/>
        <v>163661.36330669493</v>
      </c>
    </row>
    <row r="172" spans="1:69">
      <c r="A172" s="172" t="s">
        <v>98</v>
      </c>
      <c r="B172" s="172" t="s">
        <v>25</v>
      </c>
      <c r="C172" s="172" t="s">
        <v>71</v>
      </c>
      <c r="D172" s="173">
        <v>1</v>
      </c>
      <c r="E172" s="172">
        <v>2040</v>
      </c>
      <c r="F172" s="174">
        <v>0</v>
      </c>
      <c r="G172" s="173">
        <v>0</v>
      </c>
      <c r="H172" s="173">
        <v>0</v>
      </c>
      <c r="I172" s="173">
        <v>0</v>
      </c>
      <c r="J172" s="173">
        <v>0</v>
      </c>
      <c r="K172" s="173">
        <v>3967.1885510346801</v>
      </c>
      <c r="L172" s="173">
        <v>0</v>
      </c>
      <c r="M172" s="173">
        <v>0</v>
      </c>
      <c r="N172" s="173">
        <v>0</v>
      </c>
      <c r="O172" s="173">
        <v>0</v>
      </c>
      <c r="P172" s="173">
        <v>0</v>
      </c>
      <c r="Q172" s="173">
        <v>0</v>
      </c>
      <c r="R172" s="173">
        <v>1489.48986342496</v>
      </c>
      <c r="S172" s="173">
        <v>0</v>
      </c>
      <c r="T172" s="173">
        <v>0</v>
      </c>
      <c r="U172" s="173">
        <v>65253.497469264701</v>
      </c>
      <c r="V172" s="173">
        <v>0</v>
      </c>
      <c r="W172" s="173">
        <v>0</v>
      </c>
      <c r="X172" s="173">
        <v>0</v>
      </c>
      <c r="Y172" s="173">
        <v>0</v>
      </c>
      <c r="Z172" s="173">
        <v>0</v>
      </c>
      <c r="AA172" s="173">
        <v>0</v>
      </c>
      <c r="AB172" s="173">
        <v>0</v>
      </c>
      <c r="AC172" s="173">
        <v>0</v>
      </c>
      <c r="AD172" s="173">
        <v>0</v>
      </c>
      <c r="AE172" s="173">
        <v>79304.850121138195</v>
      </c>
      <c r="AF172" s="173">
        <v>37626.556826202403</v>
      </c>
      <c r="AG172" s="173">
        <v>0</v>
      </c>
      <c r="AH172" s="173">
        <v>0</v>
      </c>
      <c r="AI172" s="173">
        <v>0</v>
      </c>
      <c r="AJ172" s="173">
        <v>0</v>
      </c>
      <c r="AK172" s="173">
        <v>0</v>
      </c>
      <c r="AL172" s="173">
        <v>0</v>
      </c>
      <c r="AM172" s="173">
        <v>0</v>
      </c>
      <c r="AN172" s="173">
        <v>0</v>
      </c>
      <c r="AO172" s="173">
        <v>0</v>
      </c>
      <c r="AP172" s="173">
        <v>0</v>
      </c>
      <c r="AQ172" s="173">
        <v>0</v>
      </c>
      <c r="AR172" s="173">
        <v>0</v>
      </c>
      <c r="AS172" s="173">
        <v>0</v>
      </c>
      <c r="AT172" s="173">
        <v>0</v>
      </c>
      <c r="AU172" s="173">
        <v>0</v>
      </c>
      <c r="AV172" s="173">
        <v>0</v>
      </c>
      <c r="AW172" s="173">
        <v>0</v>
      </c>
      <c r="AX172" s="173">
        <v>0</v>
      </c>
      <c r="AY172" s="173">
        <v>0</v>
      </c>
      <c r="AZ172" s="173">
        <v>0</v>
      </c>
      <c r="BA172" s="173">
        <v>0</v>
      </c>
      <c r="BB172" s="173">
        <v>0</v>
      </c>
      <c r="BC172" s="173">
        <v>0</v>
      </c>
      <c r="BD172" s="173">
        <v>0</v>
      </c>
      <c r="BE172" s="173">
        <v>0</v>
      </c>
      <c r="BF172" s="173">
        <v>0</v>
      </c>
      <c r="BG172" s="173">
        <v>0</v>
      </c>
      <c r="BH172" s="173">
        <v>0</v>
      </c>
      <c r="BI172" s="173">
        <v>0</v>
      </c>
      <c r="BJ172" s="173">
        <v>0</v>
      </c>
      <c r="BK172" s="173">
        <v>0</v>
      </c>
      <c r="BL172" s="173">
        <v>0</v>
      </c>
      <c r="BM172" s="173">
        <v>0</v>
      </c>
      <c r="BN172" s="173">
        <v>0</v>
      </c>
      <c r="BO172" s="173">
        <v>0</v>
      </c>
      <c r="BP172" s="126"/>
      <c r="BQ172" s="183">
        <f t="shared" si="5"/>
        <v>187641.58283106494</v>
      </c>
    </row>
    <row r="173" spans="1:69">
      <c r="A173" s="172" t="s">
        <v>98</v>
      </c>
      <c r="B173" s="172" t="s">
        <v>25</v>
      </c>
      <c r="C173" s="172" t="s">
        <v>71</v>
      </c>
      <c r="D173" s="173">
        <v>1</v>
      </c>
      <c r="E173" s="172">
        <v>2041</v>
      </c>
      <c r="F173" s="174">
        <v>0</v>
      </c>
      <c r="G173" s="173">
        <v>0</v>
      </c>
      <c r="H173" s="173">
        <v>0</v>
      </c>
      <c r="I173" s="173">
        <v>0</v>
      </c>
      <c r="J173" s="173">
        <v>0</v>
      </c>
      <c r="K173" s="173">
        <v>3688.3786718703</v>
      </c>
      <c r="L173" s="173">
        <v>0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1520.1267918753099</v>
      </c>
      <c r="S173" s="173">
        <v>0</v>
      </c>
      <c r="T173" s="173">
        <v>0</v>
      </c>
      <c r="U173" s="173">
        <v>65074.277809205501</v>
      </c>
      <c r="V173" s="173">
        <v>0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80174.635627094496</v>
      </c>
      <c r="AF173" s="173">
        <v>37894.083659871802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73">
        <v>0</v>
      </c>
      <c r="BP173" s="126"/>
      <c r="BQ173" s="183">
        <f t="shared" si="5"/>
        <v>188351.50255991743</v>
      </c>
    </row>
    <row r="174" spans="1:69">
      <c r="A174" s="172" t="s">
        <v>98</v>
      </c>
      <c r="B174" s="172" t="s">
        <v>25</v>
      </c>
      <c r="C174" s="172" t="s">
        <v>71</v>
      </c>
      <c r="D174" s="173">
        <v>1</v>
      </c>
      <c r="E174" s="172">
        <v>2042</v>
      </c>
      <c r="F174" s="174">
        <v>0</v>
      </c>
      <c r="G174" s="173">
        <v>0</v>
      </c>
      <c r="H174" s="173">
        <v>0</v>
      </c>
      <c r="I174" s="173">
        <v>0</v>
      </c>
      <c r="J174" s="173">
        <v>0</v>
      </c>
      <c r="K174" s="173">
        <v>3236.7357355948202</v>
      </c>
      <c r="L174" s="173">
        <v>0</v>
      </c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1696.09881338379</v>
      </c>
      <c r="S174" s="173">
        <v>0</v>
      </c>
      <c r="T174" s="173">
        <v>0</v>
      </c>
      <c r="U174" s="173">
        <v>67113.840683272705</v>
      </c>
      <c r="V174" s="173">
        <v>0</v>
      </c>
      <c r="W174" s="173">
        <v>0</v>
      </c>
      <c r="X174" s="173">
        <v>0</v>
      </c>
      <c r="Y174" s="173">
        <v>0</v>
      </c>
      <c r="Z174" s="173">
        <v>0</v>
      </c>
      <c r="AA174" s="173">
        <v>0</v>
      </c>
      <c r="AB174" s="173">
        <v>0</v>
      </c>
      <c r="AC174" s="173">
        <v>0</v>
      </c>
      <c r="AD174" s="173">
        <v>0</v>
      </c>
      <c r="AE174" s="173">
        <v>83278.001659887697</v>
      </c>
      <c r="AF174" s="173">
        <v>39385.414394386898</v>
      </c>
      <c r="AG174" s="173">
        <v>0</v>
      </c>
      <c r="AH174" s="173">
        <v>0</v>
      </c>
      <c r="AI174" s="173">
        <v>0</v>
      </c>
      <c r="AJ174" s="173">
        <v>0</v>
      </c>
      <c r="AK174" s="173">
        <v>0</v>
      </c>
      <c r="AL174" s="173">
        <v>0</v>
      </c>
      <c r="AM174" s="173">
        <v>0</v>
      </c>
      <c r="AN174" s="173">
        <v>0</v>
      </c>
      <c r="AO174" s="173">
        <v>0</v>
      </c>
      <c r="AP174" s="173">
        <v>0</v>
      </c>
      <c r="AQ174" s="173">
        <v>0</v>
      </c>
      <c r="AR174" s="173">
        <v>0</v>
      </c>
      <c r="AS174" s="173">
        <v>0</v>
      </c>
      <c r="AT174" s="173">
        <v>0</v>
      </c>
      <c r="AU174" s="173">
        <v>0</v>
      </c>
      <c r="AV174" s="173">
        <v>0</v>
      </c>
      <c r="AW174" s="173">
        <v>0</v>
      </c>
      <c r="AX174" s="173">
        <v>0</v>
      </c>
      <c r="AY174" s="173">
        <v>0</v>
      </c>
      <c r="AZ174" s="173">
        <v>0</v>
      </c>
      <c r="BA174" s="173">
        <v>0</v>
      </c>
      <c r="BB174" s="173">
        <v>0</v>
      </c>
      <c r="BC174" s="173">
        <v>0</v>
      </c>
      <c r="BD174" s="173">
        <v>0</v>
      </c>
      <c r="BE174" s="173">
        <v>0</v>
      </c>
      <c r="BF174" s="173">
        <v>0</v>
      </c>
      <c r="BG174" s="173">
        <v>0</v>
      </c>
      <c r="BH174" s="173">
        <v>0</v>
      </c>
      <c r="BI174" s="173">
        <v>0</v>
      </c>
      <c r="BJ174" s="173">
        <v>0</v>
      </c>
      <c r="BK174" s="173">
        <v>0</v>
      </c>
      <c r="BL174" s="173">
        <v>0</v>
      </c>
      <c r="BM174" s="173">
        <v>0</v>
      </c>
      <c r="BN174" s="173">
        <v>0</v>
      </c>
      <c r="BO174" s="173">
        <v>0</v>
      </c>
      <c r="BP174" s="126"/>
      <c r="BQ174" s="183">
        <f t="shared" si="5"/>
        <v>194710.09128652592</v>
      </c>
    </row>
    <row r="175" spans="1:69">
      <c r="A175" s="172" t="s">
        <v>98</v>
      </c>
      <c r="B175" s="172" t="s">
        <v>25</v>
      </c>
      <c r="C175" s="172" t="s">
        <v>71</v>
      </c>
      <c r="D175" s="173">
        <v>1</v>
      </c>
      <c r="E175" s="172">
        <v>2043</v>
      </c>
      <c r="F175" s="174">
        <v>0</v>
      </c>
      <c r="G175" s="173">
        <v>0</v>
      </c>
      <c r="H175" s="173">
        <v>0</v>
      </c>
      <c r="I175" s="173">
        <v>0</v>
      </c>
      <c r="J175" s="173">
        <v>0</v>
      </c>
      <c r="K175" s="173">
        <v>2257.3510712633802</v>
      </c>
      <c r="L175" s="173">
        <v>0</v>
      </c>
      <c r="M175" s="173">
        <v>0</v>
      </c>
      <c r="N175" s="173">
        <v>0</v>
      </c>
      <c r="O175" s="173">
        <v>0</v>
      </c>
      <c r="P175" s="173">
        <v>0</v>
      </c>
      <c r="Q175" s="173">
        <v>0</v>
      </c>
      <c r="R175" s="173">
        <v>1846.4605437926</v>
      </c>
      <c r="S175" s="173">
        <v>0</v>
      </c>
      <c r="T175" s="173">
        <v>0</v>
      </c>
      <c r="U175" s="173">
        <v>67846.572513547697</v>
      </c>
      <c r="V175" s="173">
        <v>0</v>
      </c>
      <c r="W175" s="173">
        <v>0</v>
      </c>
      <c r="X175" s="173">
        <v>0</v>
      </c>
      <c r="Y175" s="173">
        <v>0</v>
      </c>
      <c r="Z175" s="173">
        <v>0</v>
      </c>
      <c r="AA175" s="173">
        <v>0</v>
      </c>
      <c r="AB175" s="173">
        <v>0</v>
      </c>
      <c r="AC175" s="173">
        <v>0</v>
      </c>
      <c r="AD175" s="173">
        <v>0</v>
      </c>
      <c r="AE175" s="173">
        <v>85588.748638207398</v>
      </c>
      <c r="AF175" s="173">
        <v>40505.474711766299</v>
      </c>
      <c r="AG175" s="173">
        <v>0</v>
      </c>
      <c r="AH175" s="173">
        <v>0</v>
      </c>
      <c r="AI175" s="173">
        <v>0</v>
      </c>
      <c r="AJ175" s="173">
        <v>0</v>
      </c>
      <c r="AK175" s="173">
        <v>0</v>
      </c>
      <c r="AL175" s="173">
        <v>0</v>
      </c>
      <c r="AM175" s="173">
        <v>0</v>
      </c>
      <c r="AN175" s="173">
        <v>0</v>
      </c>
      <c r="AO175" s="173">
        <v>0</v>
      </c>
      <c r="AP175" s="173">
        <v>0</v>
      </c>
      <c r="AQ175" s="173">
        <v>0</v>
      </c>
      <c r="AR175" s="173">
        <v>0</v>
      </c>
      <c r="AS175" s="173">
        <v>0</v>
      </c>
      <c r="AT175" s="173">
        <v>0</v>
      </c>
      <c r="AU175" s="173">
        <v>0</v>
      </c>
      <c r="AV175" s="173">
        <v>0</v>
      </c>
      <c r="AW175" s="173">
        <v>0</v>
      </c>
      <c r="AX175" s="173">
        <v>0</v>
      </c>
      <c r="AY175" s="173">
        <v>0</v>
      </c>
      <c r="AZ175" s="173">
        <v>0</v>
      </c>
      <c r="BA175" s="173">
        <v>0</v>
      </c>
      <c r="BB175" s="173">
        <v>0</v>
      </c>
      <c r="BC175" s="173">
        <v>0</v>
      </c>
      <c r="BD175" s="173">
        <v>0</v>
      </c>
      <c r="BE175" s="173">
        <v>0</v>
      </c>
      <c r="BF175" s="173">
        <v>0</v>
      </c>
      <c r="BG175" s="173">
        <v>0</v>
      </c>
      <c r="BH175" s="173">
        <v>0</v>
      </c>
      <c r="BI175" s="173">
        <v>0</v>
      </c>
      <c r="BJ175" s="173">
        <v>0</v>
      </c>
      <c r="BK175" s="173">
        <v>0</v>
      </c>
      <c r="BL175" s="173">
        <v>0</v>
      </c>
      <c r="BM175" s="173">
        <v>0</v>
      </c>
      <c r="BN175" s="173">
        <v>0</v>
      </c>
      <c r="BO175" s="173">
        <v>0</v>
      </c>
      <c r="BP175" s="126"/>
      <c r="BQ175" s="183">
        <f t="shared" si="5"/>
        <v>198044.60747857735</v>
      </c>
    </row>
    <row r="176" spans="1:69">
      <c r="A176" s="172" t="s">
        <v>98</v>
      </c>
      <c r="B176" s="172" t="s">
        <v>25</v>
      </c>
      <c r="C176" s="172" t="s">
        <v>71</v>
      </c>
      <c r="D176" s="173">
        <v>1</v>
      </c>
      <c r="E176" s="172">
        <v>2044</v>
      </c>
      <c r="F176" s="174">
        <v>0</v>
      </c>
      <c r="G176" s="173">
        <v>0</v>
      </c>
      <c r="H176" s="173">
        <v>0</v>
      </c>
      <c r="I176" s="173">
        <v>0</v>
      </c>
      <c r="J176" s="173">
        <v>0</v>
      </c>
      <c r="K176" s="173">
        <v>2108.8132891281102</v>
      </c>
      <c r="L176" s="173">
        <v>0</v>
      </c>
      <c r="M176" s="173">
        <v>0</v>
      </c>
      <c r="N176" s="173">
        <v>0</v>
      </c>
      <c r="O176" s="173">
        <v>0</v>
      </c>
      <c r="P176" s="173">
        <v>0</v>
      </c>
      <c r="Q176" s="173">
        <v>0</v>
      </c>
      <c r="R176" s="173">
        <v>1902.54403856262</v>
      </c>
      <c r="S176" s="173">
        <v>0</v>
      </c>
      <c r="T176" s="173">
        <v>0</v>
      </c>
      <c r="U176" s="173">
        <v>71573.925228989101</v>
      </c>
      <c r="V176" s="173">
        <v>0</v>
      </c>
      <c r="W176" s="173">
        <v>0</v>
      </c>
      <c r="X176" s="173">
        <v>0</v>
      </c>
      <c r="Y176" s="173">
        <v>0</v>
      </c>
      <c r="Z176" s="173">
        <v>0</v>
      </c>
      <c r="AA176" s="173">
        <v>0</v>
      </c>
      <c r="AB176" s="173">
        <v>0</v>
      </c>
      <c r="AC176" s="173">
        <v>0</v>
      </c>
      <c r="AD176" s="173">
        <v>0</v>
      </c>
      <c r="AE176" s="173">
        <v>87811.155200397203</v>
      </c>
      <c r="AF176" s="173">
        <v>41626.253985293901</v>
      </c>
      <c r="AG176" s="173">
        <v>0</v>
      </c>
      <c r="AH176" s="173">
        <v>0</v>
      </c>
      <c r="AI176" s="173">
        <v>0</v>
      </c>
      <c r="AJ176" s="173">
        <v>0</v>
      </c>
      <c r="AK176" s="173">
        <v>0</v>
      </c>
      <c r="AL176" s="173">
        <v>0</v>
      </c>
      <c r="AM176" s="173">
        <v>0</v>
      </c>
      <c r="AN176" s="173">
        <v>0</v>
      </c>
      <c r="AO176" s="173">
        <v>0</v>
      </c>
      <c r="AP176" s="173">
        <v>0</v>
      </c>
      <c r="AQ176" s="173">
        <v>0</v>
      </c>
      <c r="AR176" s="173">
        <v>0</v>
      </c>
      <c r="AS176" s="173">
        <v>0</v>
      </c>
      <c r="AT176" s="173">
        <v>0</v>
      </c>
      <c r="AU176" s="173">
        <v>0</v>
      </c>
      <c r="AV176" s="173">
        <v>0</v>
      </c>
      <c r="AW176" s="173">
        <v>0</v>
      </c>
      <c r="AX176" s="173">
        <v>0</v>
      </c>
      <c r="AY176" s="173">
        <v>0</v>
      </c>
      <c r="AZ176" s="173">
        <v>0</v>
      </c>
      <c r="BA176" s="173">
        <v>0</v>
      </c>
      <c r="BB176" s="173">
        <v>0</v>
      </c>
      <c r="BC176" s="173">
        <v>0</v>
      </c>
      <c r="BD176" s="173">
        <v>0</v>
      </c>
      <c r="BE176" s="173">
        <v>0</v>
      </c>
      <c r="BF176" s="173">
        <v>0</v>
      </c>
      <c r="BG176" s="173">
        <v>0</v>
      </c>
      <c r="BH176" s="173">
        <v>0</v>
      </c>
      <c r="BI176" s="173">
        <v>0</v>
      </c>
      <c r="BJ176" s="173">
        <v>0</v>
      </c>
      <c r="BK176" s="173">
        <v>0</v>
      </c>
      <c r="BL176" s="173">
        <v>0</v>
      </c>
      <c r="BM176" s="173">
        <v>0</v>
      </c>
      <c r="BN176" s="173">
        <v>0</v>
      </c>
      <c r="BO176" s="173">
        <v>0</v>
      </c>
      <c r="BP176" s="126"/>
      <c r="BQ176" s="183">
        <f t="shared" si="5"/>
        <v>205022.69174237095</v>
      </c>
    </row>
    <row r="177" spans="1:69">
      <c r="A177" s="172" t="s">
        <v>98</v>
      </c>
      <c r="B177" s="172" t="s">
        <v>25</v>
      </c>
      <c r="C177" s="172" t="s">
        <v>71</v>
      </c>
      <c r="D177" s="173">
        <v>1</v>
      </c>
      <c r="E177" s="172">
        <v>2045</v>
      </c>
      <c r="F177" s="174">
        <v>0</v>
      </c>
      <c r="G177" s="173">
        <v>0</v>
      </c>
      <c r="H177" s="173">
        <v>0</v>
      </c>
      <c r="I177" s="173">
        <v>0</v>
      </c>
      <c r="J177" s="173">
        <v>0</v>
      </c>
      <c r="K177" s="173">
        <v>1867.97337246334</v>
      </c>
      <c r="L177" s="173">
        <v>0</v>
      </c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2095.22748052413</v>
      </c>
      <c r="S177" s="173">
        <v>0</v>
      </c>
      <c r="T177" s="173">
        <v>0</v>
      </c>
      <c r="U177" s="173">
        <v>71849.343214614899</v>
      </c>
      <c r="V177" s="173">
        <v>0</v>
      </c>
      <c r="W177" s="173">
        <v>0</v>
      </c>
      <c r="X177" s="173">
        <v>0</v>
      </c>
      <c r="Y177" s="173">
        <v>0</v>
      </c>
      <c r="Z177" s="173">
        <v>0</v>
      </c>
      <c r="AA177" s="173">
        <v>0</v>
      </c>
      <c r="AB177" s="173">
        <v>0</v>
      </c>
      <c r="AC177" s="173">
        <v>0</v>
      </c>
      <c r="AD177" s="173">
        <v>0</v>
      </c>
      <c r="AE177" s="173">
        <v>90706.190911061407</v>
      </c>
      <c r="AF177" s="173">
        <v>42902.580453873597</v>
      </c>
      <c r="AG177" s="173">
        <v>0</v>
      </c>
      <c r="AH177" s="173">
        <v>0</v>
      </c>
      <c r="AI177" s="173">
        <v>0</v>
      </c>
      <c r="AJ177" s="173">
        <v>0</v>
      </c>
      <c r="AK177" s="173">
        <v>0</v>
      </c>
      <c r="AL177" s="173">
        <v>0</v>
      </c>
      <c r="AM177" s="173">
        <v>0</v>
      </c>
      <c r="AN177" s="173">
        <v>0</v>
      </c>
      <c r="AO177" s="173">
        <v>0</v>
      </c>
      <c r="AP177" s="173">
        <v>0</v>
      </c>
      <c r="AQ177" s="173">
        <v>0</v>
      </c>
      <c r="AR177" s="173">
        <v>0</v>
      </c>
      <c r="AS177" s="173">
        <v>0</v>
      </c>
      <c r="AT177" s="173">
        <v>0</v>
      </c>
      <c r="AU177" s="173">
        <v>0</v>
      </c>
      <c r="AV177" s="173">
        <v>0</v>
      </c>
      <c r="AW177" s="173">
        <v>0</v>
      </c>
      <c r="AX177" s="173">
        <v>0</v>
      </c>
      <c r="AY177" s="173">
        <v>0</v>
      </c>
      <c r="AZ177" s="173">
        <v>0</v>
      </c>
      <c r="BA177" s="173">
        <v>0</v>
      </c>
      <c r="BB177" s="173">
        <v>0</v>
      </c>
      <c r="BC177" s="173">
        <v>0</v>
      </c>
      <c r="BD177" s="173">
        <v>0</v>
      </c>
      <c r="BE177" s="173">
        <v>0</v>
      </c>
      <c r="BF177" s="173">
        <v>0</v>
      </c>
      <c r="BG177" s="173">
        <v>0</v>
      </c>
      <c r="BH177" s="173">
        <v>0</v>
      </c>
      <c r="BI177" s="173">
        <v>0</v>
      </c>
      <c r="BJ177" s="173">
        <v>0</v>
      </c>
      <c r="BK177" s="173">
        <v>0</v>
      </c>
      <c r="BL177" s="173">
        <v>0</v>
      </c>
      <c r="BM177" s="173">
        <v>0</v>
      </c>
      <c r="BN177" s="173">
        <v>0</v>
      </c>
      <c r="BO177" s="173">
        <v>0</v>
      </c>
      <c r="BP177" s="126"/>
      <c r="BQ177" s="183">
        <f t="shared" si="5"/>
        <v>209421.31543253741</v>
      </c>
    </row>
    <row r="178" spans="1:69">
      <c r="A178" s="172" t="s">
        <v>98</v>
      </c>
      <c r="B178" s="172" t="s">
        <v>25</v>
      </c>
      <c r="C178" s="172" t="s">
        <v>71</v>
      </c>
      <c r="D178" s="173">
        <v>1</v>
      </c>
      <c r="E178" s="172">
        <v>2046</v>
      </c>
      <c r="F178" s="174">
        <v>0</v>
      </c>
      <c r="G178" s="173">
        <v>0</v>
      </c>
      <c r="H178" s="173">
        <v>0</v>
      </c>
      <c r="I178" s="173">
        <v>0</v>
      </c>
      <c r="J178" s="173">
        <v>0</v>
      </c>
      <c r="K178" s="173">
        <v>1303.8790916369901</v>
      </c>
      <c r="L178" s="173">
        <v>0</v>
      </c>
      <c r="M178" s="173">
        <v>0</v>
      </c>
      <c r="N178" s="173">
        <v>0</v>
      </c>
      <c r="O178" s="173">
        <v>0</v>
      </c>
      <c r="P178" s="173">
        <v>0</v>
      </c>
      <c r="Q178" s="173">
        <v>0</v>
      </c>
      <c r="R178" s="173">
        <v>2287.2246892848102</v>
      </c>
      <c r="S178" s="173">
        <v>0</v>
      </c>
      <c r="T178" s="173">
        <v>0</v>
      </c>
      <c r="U178" s="173">
        <v>73556.690936677696</v>
      </c>
      <c r="V178" s="173">
        <v>0</v>
      </c>
      <c r="W178" s="173">
        <v>0</v>
      </c>
      <c r="X178" s="173">
        <v>0</v>
      </c>
      <c r="Y178" s="173">
        <v>0</v>
      </c>
      <c r="Z178" s="173">
        <v>0</v>
      </c>
      <c r="AA178" s="173">
        <v>0</v>
      </c>
      <c r="AB178" s="173">
        <v>0</v>
      </c>
      <c r="AC178" s="173">
        <v>0</v>
      </c>
      <c r="AD178" s="173">
        <v>0</v>
      </c>
      <c r="AE178" s="173">
        <v>93019.097258259804</v>
      </c>
      <c r="AF178" s="173">
        <v>43996.4910747873</v>
      </c>
      <c r="AG178" s="173">
        <v>0</v>
      </c>
      <c r="AH178" s="173">
        <v>0</v>
      </c>
      <c r="AI178" s="173">
        <v>0</v>
      </c>
      <c r="AJ178" s="173">
        <v>0</v>
      </c>
      <c r="AK178" s="173">
        <v>0</v>
      </c>
      <c r="AL178" s="173">
        <v>0</v>
      </c>
      <c r="AM178" s="173">
        <v>0</v>
      </c>
      <c r="AN178" s="173">
        <v>0</v>
      </c>
      <c r="AO178" s="173">
        <v>0</v>
      </c>
      <c r="AP178" s="173">
        <v>0</v>
      </c>
      <c r="AQ178" s="173">
        <v>0</v>
      </c>
      <c r="AR178" s="173">
        <v>0</v>
      </c>
      <c r="AS178" s="173">
        <v>0</v>
      </c>
      <c r="AT178" s="173">
        <v>0</v>
      </c>
      <c r="AU178" s="173">
        <v>0</v>
      </c>
      <c r="AV178" s="173">
        <v>0</v>
      </c>
      <c r="AW178" s="173">
        <v>0</v>
      </c>
      <c r="AX178" s="173">
        <v>0</v>
      </c>
      <c r="AY178" s="173">
        <v>0</v>
      </c>
      <c r="AZ178" s="173">
        <v>0</v>
      </c>
      <c r="BA178" s="173">
        <v>0</v>
      </c>
      <c r="BB178" s="173">
        <v>0</v>
      </c>
      <c r="BC178" s="173">
        <v>0</v>
      </c>
      <c r="BD178" s="173">
        <v>0</v>
      </c>
      <c r="BE178" s="173">
        <v>0</v>
      </c>
      <c r="BF178" s="173">
        <v>0</v>
      </c>
      <c r="BG178" s="173">
        <v>0</v>
      </c>
      <c r="BH178" s="173">
        <v>0</v>
      </c>
      <c r="BI178" s="173">
        <v>0</v>
      </c>
      <c r="BJ178" s="173">
        <v>0</v>
      </c>
      <c r="BK178" s="173">
        <v>0</v>
      </c>
      <c r="BL178" s="173">
        <v>0</v>
      </c>
      <c r="BM178" s="173">
        <v>0</v>
      </c>
      <c r="BN178" s="173">
        <v>0</v>
      </c>
      <c r="BO178" s="173">
        <v>0</v>
      </c>
      <c r="BP178" s="126"/>
      <c r="BQ178" s="183">
        <f t="shared" si="5"/>
        <v>214163.3830506466</v>
      </c>
    </row>
    <row r="179" spans="1:69">
      <c r="A179" s="172" t="s">
        <v>98</v>
      </c>
      <c r="B179" s="172" t="s">
        <v>25</v>
      </c>
      <c r="C179" s="172" t="s">
        <v>71</v>
      </c>
      <c r="D179" s="173">
        <v>1</v>
      </c>
      <c r="E179" s="172">
        <v>2047</v>
      </c>
      <c r="F179" s="174">
        <v>0</v>
      </c>
      <c r="G179" s="173">
        <v>0</v>
      </c>
      <c r="H179" s="173">
        <v>0</v>
      </c>
      <c r="I179" s="173">
        <v>0</v>
      </c>
      <c r="J179" s="173">
        <v>0</v>
      </c>
      <c r="K179" s="173">
        <v>1359.2816687745701</v>
      </c>
      <c r="L179" s="173">
        <v>0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2461.6067932138399</v>
      </c>
      <c r="S179" s="173">
        <v>0</v>
      </c>
      <c r="T179" s="173">
        <v>0</v>
      </c>
      <c r="U179" s="173">
        <v>74499.665813814703</v>
      </c>
      <c r="V179" s="173">
        <v>0</v>
      </c>
      <c r="W179" s="173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0</v>
      </c>
      <c r="AC179" s="173">
        <v>0</v>
      </c>
      <c r="AD179" s="173">
        <v>0</v>
      </c>
      <c r="AE179" s="173">
        <v>94349.112796937901</v>
      </c>
      <c r="AF179" s="173">
        <v>44606.009876404903</v>
      </c>
      <c r="AG179" s="173">
        <v>0</v>
      </c>
      <c r="AH179" s="173">
        <v>0</v>
      </c>
      <c r="AI179" s="173">
        <v>0</v>
      </c>
      <c r="AJ179" s="173">
        <v>0</v>
      </c>
      <c r="AK179" s="173">
        <v>0</v>
      </c>
      <c r="AL179" s="173">
        <v>0</v>
      </c>
      <c r="AM179" s="173">
        <v>0</v>
      </c>
      <c r="AN179" s="173">
        <v>0</v>
      </c>
      <c r="AO179" s="173">
        <v>0</v>
      </c>
      <c r="AP179" s="173">
        <v>0</v>
      </c>
      <c r="AQ179" s="173">
        <v>0</v>
      </c>
      <c r="AR179" s="173">
        <v>0</v>
      </c>
      <c r="AS179" s="173">
        <v>0</v>
      </c>
      <c r="AT179" s="173">
        <v>0</v>
      </c>
      <c r="AU179" s="173">
        <v>0</v>
      </c>
      <c r="AV179" s="173">
        <v>0</v>
      </c>
      <c r="AW179" s="173">
        <v>0</v>
      </c>
      <c r="AX179" s="173">
        <v>0</v>
      </c>
      <c r="AY179" s="173">
        <v>0</v>
      </c>
      <c r="AZ179" s="173">
        <v>0</v>
      </c>
      <c r="BA179" s="173">
        <v>0</v>
      </c>
      <c r="BB179" s="173">
        <v>0</v>
      </c>
      <c r="BC179" s="173">
        <v>0</v>
      </c>
      <c r="BD179" s="173">
        <v>0</v>
      </c>
      <c r="BE179" s="173">
        <v>0</v>
      </c>
      <c r="BF179" s="173">
        <v>0</v>
      </c>
      <c r="BG179" s="173">
        <v>0</v>
      </c>
      <c r="BH179" s="173">
        <v>0</v>
      </c>
      <c r="BI179" s="173">
        <v>0</v>
      </c>
      <c r="BJ179" s="173">
        <v>0</v>
      </c>
      <c r="BK179" s="173">
        <v>0</v>
      </c>
      <c r="BL179" s="173">
        <v>0</v>
      </c>
      <c r="BM179" s="173">
        <v>0</v>
      </c>
      <c r="BN179" s="173">
        <v>0</v>
      </c>
      <c r="BO179" s="173">
        <v>0</v>
      </c>
      <c r="BP179" s="126"/>
      <c r="BQ179" s="183">
        <f t="shared" si="5"/>
        <v>217275.67694914591</v>
      </c>
    </row>
    <row r="180" spans="1:69">
      <c r="A180" s="172" t="s">
        <v>98</v>
      </c>
      <c r="B180" s="172" t="s">
        <v>25</v>
      </c>
      <c r="C180" s="172" t="s">
        <v>71</v>
      </c>
      <c r="D180" s="173">
        <v>1</v>
      </c>
      <c r="E180" s="172">
        <v>2048</v>
      </c>
      <c r="F180" s="174">
        <v>0</v>
      </c>
      <c r="G180" s="173">
        <v>0</v>
      </c>
      <c r="H180" s="173">
        <v>0</v>
      </c>
      <c r="I180" s="173">
        <v>0</v>
      </c>
      <c r="J180" s="173">
        <v>0</v>
      </c>
      <c r="K180" s="173">
        <v>1054.49881795853</v>
      </c>
      <c r="L180" s="173">
        <v>0</v>
      </c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2672.4660174452702</v>
      </c>
      <c r="S180" s="173">
        <v>0</v>
      </c>
      <c r="T180" s="173">
        <v>0</v>
      </c>
      <c r="U180" s="173">
        <v>78172.052706682502</v>
      </c>
      <c r="V180" s="173">
        <v>0</v>
      </c>
      <c r="W180" s="173">
        <v>0</v>
      </c>
      <c r="X180" s="173">
        <v>0</v>
      </c>
      <c r="Y180" s="173">
        <v>0</v>
      </c>
      <c r="Z180" s="173">
        <v>0</v>
      </c>
      <c r="AA180" s="173">
        <v>0</v>
      </c>
      <c r="AB180" s="173">
        <v>0</v>
      </c>
      <c r="AC180" s="173">
        <v>0</v>
      </c>
      <c r="AD180" s="173">
        <v>0</v>
      </c>
      <c r="AE180" s="173">
        <v>97951.352075890696</v>
      </c>
      <c r="AF180" s="173">
        <v>46465.093545710697</v>
      </c>
      <c r="AG180" s="173">
        <v>0</v>
      </c>
      <c r="AH180" s="173">
        <v>0</v>
      </c>
      <c r="AI180" s="173">
        <v>0</v>
      </c>
      <c r="AJ180" s="173">
        <v>0</v>
      </c>
      <c r="AK180" s="173">
        <v>0</v>
      </c>
      <c r="AL180" s="173">
        <v>0</v>
      </c>
      <c r="AM180" s="173">
        <v>0</v>
      </c>
      <c r="AN180" s="173">
        <v>0</v>
      </c>
      <c r="AO180" s="173">
        <v>0</v>
      </c>
      <c r="AP180" s="173">
        <v>0</v>
      </c>
      <c r="AQ180" s="173">
        <v>0</v>
      </c>
      <c r="AR180" s="173">
        <v>0</v>
      </c>
      <c r="AS180" s="173">
        <v>0</v>
      </c>
      <c r="AT180" s="173">
        <v>0</v>
      </c>
      <c r="AU180" s="173">
        <v>0</v>
      </c>
      <c r="AV180" s="173">
        <v>0</v>
      </c>
      <c r="AW180" s="173">
        <v>0</v>
      </c>
      <c r="AX180" s="173">
        <v>0</v>
      </c>
      <c r="AY180" s="173">
        <v>0</v>
      </c>
      <c r="AZ180" s="173">
        <v>0</v>
      </c>
      <c r="BA180" s="173">
        <v>0</v>
      </c>
      <c r="BB180" s="173">
        <v>0</v>
      </c>
      <c r="BC180" s="173">
        <v>0</v>
      </c>
      <c r="BD180" s="173">
        <v>0</v>
      </c>
      <c r="BE180" s="173">
        <v>0</v>
      </c>
      <c r="BF180" s="173">
        <v>0</v>
      </c>
      <c r="BG180" s="173">
        <v>0</v>
      </c>
      <c r="BH180" s="173">
        <v>0</v>
      </c>
      <c r="BI180" s="173">
        <v>0</v>
      </c>
      <c r="BJ180" s="173">
        <v>0</v>
      </c>
      <c r="BK180" s="173">
        <v>0</v>
      </c>
      <c r="BL180" s="173">
        <v>0</v>
      </c>
      <c r="BM180" s="173">
        <v>0</v>
      </c>
      <c r="BN180" s="173">
        <v>0</v>
      </c>
      <c r="BO180" s="173">
        <v>0</v>
      </c>
      <c r="BP180" s="126"/>
      <c r="BQ180" s="183">
        <f t="shared" si="5"/>
        <v>226315.4631636877</v>
      </c>
    </row>
    <row r="181" spans="1:69">
      <c r="A181" s="172" t="s">
        <v>98</v>
      </c>
      <c r="B181" s="172" t="s">
        <v>25</v>
      </c>
      <c r="C181" s="172" t="s">
        <v>71</v>
      </c>
      <c r="D181" s="173">
        <v>1</v>
      </c>
      <c r="E181" s="172">
        <v>2049</v>
      </c>
      <c r="F181" s="174">
        <v>0</v>
      </c>
      <c r="G181" s="173">
        <v>0</v>
      </c>
      <c r="H181" s="173">
        <v>0</v>
      </c>
      <c r="I181" s="173">
        <v>0</v>
      </c>
      <c r="J181" s="173">
        <v>0</v>
      </c>
      <c r="K181" s="173">
        <v>735.09649396270004</v>
      </c>
      <c r="L181" s="173">
        <v>0</v>
      </c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2683.9914355691399</v>
      </c>
      <c r="S181" s="173">
        <v>0</v>
      </c>
      <c r="T181" s="173">
        <v>0</v>
      </c>
      <c r="U181" s="173">
        <v>76792.853673100602</v>
      </c>
      <c r="V181" s="173">
        <v>0</v>
      </c>
      <c r="W181" s="173">
        <v>0</v>
      </c>
      <c r="X181" s="173">
        <v>0</v>
      </c>
      <c r="Y181" s="173">
        <v>0</v>
      </c>
      <c r="Z181" s="173">
        <v>0</v>
      </c>
      <c r="AA181" s="173">
        <v>0</v>
      </c>
      <c r="AB181" s="173">
        <v>0</v>
      </c>
      <c r="AC181" s="173">
        <v>0</v>
      </c>
      <c r="AD181" s="173">
        <v>0</v>
      </c>
      <c r="AE181" s="173">
        <v>98848.626190064693</v>
      </c>
      <c r="AF181" s="173">
        <v>46765.794900108303</v>
      </c>
      <c r="AG181" s="173">
        <v>0</v>
      </c>
      <c r="AH181" s="173">
        <v>0</v>
      </c>
      <c r="AI181" s="173">
        <v>0</v>
      </c>
      <c r="AJ181" s="173">
        <v>0</v>
      </c>
      <c r="AK181" s="173">
        <v>0</v>
      </c>
      <c r="AL181" s="173">
        <v>0</v>
      </c>
      <c r="AM181" s="173">
        <v>0</v>
      </c>
      <c r="AN181" s="173">
        <v>0</v>
      </c>
      <c r="AO181" s="173">
        <v>0</v>
      </c>
      <c r="AP181" s="173">
        <v>0</v>
      </c>
      <c r="AQ181" s="173">
        <v>0</v>
      </c>
      <c r="AR181" s="173">
        <v>0</v>
      </c>
      <c r="AS181" s="173">
        <v>0</v>
      </c>
      <c r="AT181" s="173">
        <v>0</v>
      </c>
      <c r="AU181" s="173">
        <v>0</v>
      </c>
      <c r="AV181" s="173">
        <v>0</v>
      </c>
      <c r="AW181" s="173">
        <v>0</v>
      </c>
      <c r="AX181" s="173">
        <v>0</v>
      </c>
      <c r="AY181" s="173">
        <v>0</v>
      </c>
      <c r="AZ181" s="173">
        <v>0</v>
      </c>
      <c r="BA181" s="173">
        <v>0</v>
      </c>
      <c r="BB181" s="173">
        <v>0</v>
      </c>
      <c r="BC181" s="173">
        <v>0</v>
      </c>
      <c r="BD181" s="173">
        <v>0</v>
      </c>
      <c r="BE181" s="173">
        <v>0</v>
      </c>
      <c r="BF181" s="173">
        <v>0</v>
      </c>
      <c r="BG181" s="173">
        <v>0</v>
      </c>
      <c r="BH181" s="173">
        <v>0</v>
      </c>
      <c r="BI181" s="173">
        <v>0</v>
      </c>
      <c r="BJ181" s="173">
        <v>0</v>
      </c>
      <c r="BK181" s="173">
        <v>0</v>
      </c>
      <c r="BL181" s="173">
        <v>0</v>
      </c>
      <c r="BM181" s="173">
        <v>0</v>
      </c>
      <c r="BN181" s="173">
        <v>0</v>
      </c>
      <c r="BO181" s="173">
        <v>0</v>
      </c>
      <c r="BP181" s="126"/>
      <c r="BQ181" s="183">
        <f t="shared" si="5"/>
        <v>225826.36269280544</v>
      </c>
    </row>
    <row r="182" spans="1:69">
      <c r="A182" s="172" t="s">
        <v>98</v>
      </c>
      <c r="B182" s="172" t="s">
        <v>25</v>
      </c>
      <c r="C182" s="172" t="s">
        <v>28</v>
      </c>
      <c r="D182" s="173">
        <v>1</v>
      </c>
      <c r="E182" s="172">
        <v>2020</v>
      </c>
      <c r="F182" s="172" t="s">
        <v>18</v>
      </c>
      <c r="G182" s="173">
        <v>1302</v>
      </c>
      <c r="H182" s="173">
        <v>0</v>
      </c>
      <c r="I182" s="173">
        <v>0</v>
      </c>
      <c r="J182" s="173">
        <v>0</v>
      </c>
      <c r="K182" s="173">
        <v>0</v>
      </c>
      <c r="L182" s="173">
        <v>0</v>
      </c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0</v>
      </c>
      <c r="W182" s="173">
        <v>0</v>
      </c>
      <c r="X182" s="173">
        <v>0</v>
      </c>
      <c r="Y182" s="173">
        <v>0</v>
      </c>
      <c r="Z182" s="173">
        <v>0</v>
      </c>
      <c r="AA182" s="173">
        <v>0</v>
      </c>
      <c r="AB182" s="173">
        <v>0</v>
      </c>
      <c r="AC182" s="173">
        <v>0</v>
      </c>
      <c r="AD182" s="173">
        <v>0</v>
      </c>
      <c r="AE182" s="173">
        <v>0</v>
      </c>
      <c r="AF182" s="173">
        <v>0</v>
      </c>
      <c r="AG182" s="173">
        <v>0</v>
      </c>
      <c r="AH182" s="173">
        <v>0</v>
      </c>
      <c r="AI182" s="173">
        <v>0</v>
      </c>
      <c r="AJ182" s="173">
        <v>0</v>
      </c>
      <c r="AK182" s="173">
        <v>0</v>
      </c>
      <c r="AL182" s="173">
        <v>0</v>
      </c>
      <c r="AM182" s="173">
        <v>0</v>
      </c>
      <c r="AN182" s="173">
        <v>0</v>
      </c>
      <c r="AO182" s="173">
        <v>0</v>
      </c>
      <c r="AP182" s="173">
        <v>0</v>
      </c>
      <c r="AQ182" s="173">
        <v>0</v>
      </c>
      <c r="AR182" s="173">
        <v>0</v>
      </c>
      <c r="AS182" s="173">
        <v>0</v>
      </c>
      <c r="AT182" s="173">
        <v>0</v>
      </c>
      <c r="AU182" s="173">
        <v>0</v>
      </c>
      <c r="AV182" s="173">
        <v>0</v>
      </c>
      <c r="AW182" s="173">
        <v>0</v>
      </c>
      <c r="AX182" s="173">
        <v>0</v>
      </c>
      <c r="AY182" s="173">
        <v>0</v>
      </c>
      <c r="AZ182" s="173">
        <v>0</v>
      </c>
      <c r="BA182" s="173">
        <v>0</v>
      </c>
      <c r="BB182" s="173">
        <v>0</v>
      </c>
      <c r="BC182" s="173">
        <v>0</v>
      </c>
      <c r="BD182" s="173">
        <v>0</v>
      </c>
      <c r="BE182" s="173">
        <v>0</v>
      </c>
      <c r="BF182" s="173">
        <v>0</v>
      </c>
      <c r="BG182" s="173">
        <v>0</v>
      </c>
      <c r="BH182" s="173">
        <v>0</v>
      </c>
      <c r="BI182" s="173">
        <v>0</v>
      </c>
      <c r="BJ182" s="173">
        <v>0</v>
      </c>
      <c r="BK182" s="173">
        <v>0</v>
      </c>
      <c r="BL182" s="173">
        <v>0</v>
      </c>
      <c r="BM182" s="173">
        <v>0</v>
      </c>
      <c r="BN182" s="173">
        <v>0</v>
      </c>
      <c r="BO182" s="173">
        <v>0</v>
      </c>
      <c r="BP182" s="126"/>
      <c r="BQ182" s="183">
        <f t="shared" si="5"/>
        <v>1302</v>
      </c>
    </row>
    <row r="183" spans="1:69">
      <c r="A183" s="172" t="s">
        <v>98</v>
      </c>
      <c r="B183" s="172" t="s">
        <v>25</v>
      </c>
      <c r="C183" s="172" t="s">
        <v>28</v>
      </c>
      <c r="D183" s="173">
        <v>1</v>
      </c>
      <c r="E183" s="172">
        <v>2021</v>
      </c>
      <c r="F183" s="172" t="s">
        <v>18</v>
      </c>
      <c r="G183" s="173">
        <v>1302</v>
      </c>
      <c r="H183" s="173">
        <v>0</v>
      </c>
      <c r="I183" s="173">
        <v>0</v>
      </c>
      <c r="J183" s="173">
        <v>0</v>
      </c>
      <c r="K183" s="173">
        <v>0</v>
      </c>
      <c r="L183" s="173">
        <v>0</v>
      </c>
      <c r="M183" s="173">
        <v>0</v>
      </c>
      <c r="N183" s="173">
        <v>0</v>
      </c>
      <c r="O183" s="173">
        <v>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0</v>
      </c>
      <c r="Y183" s="173">
        <v>0</v>
      </c>
      <c r="Z183" s="173">
        <v>0</v>
      </c>
      <c r="AA183" s="173">
        <v>0</v>
      </c>
      <c r="AB183" s="173">
        <v>0</v>
      </c>
      <c r="AC183" s="173">
        <v>0</v>
      </c>
      <c r="AD183" s="173">
        <v>0</v>
      </c>
      <c r="AE183" s="173">
        <v>0</v>
      </c>
      <c r="AF183" s="173">
        <v>0</v>
      </c>
      <c r="AG183" s="173">
        <v>0</v>
      </c>
      <c r="AH183" s="173">
        <v>0</v>
      </c>
      <c r="AI183" s="173">
        <v>0</v>
      </c>
      <c r="AJ183" s="173">
        <v>0</v>
      </c>
      <c r="AK183" s="173">
        <v>0</v>
      </c>
      <c r="AL183" s="173">
        <v>0</v>
      </c>
      <c r="AM183" s="173">
        <v>0</v>
      </c>
      <c r="AN183" s="173">
        <v>0</v>
      </c>
      <c r="AO183" s="173">
        <v>0</v>
      </c>
      <c r="AP183" s="173">
        <v>0</v>
      </c>
      <c r="AQ183" s="173">
        <v>0</v>
      </c>
      <c r="AR183" s="173">
        <v>0</v>
      </c>
      <c r="AS183" s="173">
        <v>0</v>
      </c>
      <c r="AT183" s="173">
        <v>0</v>
      </c>
      <c r="AU183" s="173">
        <v>0</v>
      </c>
      <c r="AV183" s="173">
        <v>0</v>
      </c>
      <c r="AW183" s="173">
        <v>0</v>
      </c>
      <c r="AX183" s="173">
        <v>0</v>
      </c>
      <c r="AY183" s="173">
        <v>0</v>
      </c>
      <c r="AZ183" s="173">
        <v>0</v>
      </c>
      <c r="BA183" s="173">
        <v>0</v>
      </c>
      <c r="BB183" s="173">
        <v>0</v>
      </c>
      <c r="BC183" s="173">
        <v>0</v>
      </c>
      <c r="BD183" s="173">
        <v>0</v>
      </c>
      <c r="BE183" s="173">
        <v>0</v>
      </c>
      <c r="BF183" s="173">
        <v>0</v>
      </c>
      <c r="BG183" s="173">
        <v>0</v>
      </c>
      <c r="BH183" s="173">
        <v>0</v>
      </c>
      <c r="BI183" s="173">
        <v>0</v>
      </c>
      <c r="BJ183" s="173">
        <v>0</v>
      </c>
      <c r="BK183" s="173">
        <v>0</v>
      </c>
      <c r="BL183" s="173">
        <v>0</v>
      </c>
      <c r="BM183" s="173">
        <v>0</v>
      </c>
      <c r="BN183" s="173">
        <v>0</v>
      </c>
      <c r="BO183" s="173">
        <v>0</v>
      </c>
      <c r="BP183" s="126"/>
      <c r="BQ183" s="183">
        <f t="shared" si="5"/>
        <v>1302</v>
      </c>
    </row>
    <row r="184" spans="1:69">
      <c r="A184" s="172" t="s">
        <v>98</v>
      </c>
      <c r="B184" s="172" t="s">
        <v>25</v>
      </c>
      <c r="C184" s="172" t="s">
        <v>28</v>
      </c>
      <c r="D184" s="173">
        <v>1</v>
      </c>
      <c r="E184" s="172">
        <v>2022</v>
      </c>
      <c r="F184" s="172" t="s">
        <v>18</v>
      </c>
      <c r="G184" s="173">
        <v>935.22</v>
      </c>
      <c r="H184" s="173">
        <v>0</v>
      </c>
      <c r="I184" s="173">
        <v>0</v>
      </c>
      <c r="J184" s="173">
        <v>0</v>
      </c>
      <c r="K184" s="173">
        <v>0</v>
      </c>
      <c r="L184" s="173">
        <v>0</v>
      </c>
      <c r="M184" s="173">
        <v>0</v>
      </c>
      <c r="N184" s="173">
        <v>0</v>
      </c>
      <c r="O184" s="173">
        <v>0</v>
      </c>
      <c r="P184" s="173">
        <v>0</v>
      </c>
      <c r="Q184" s="173">
        <v>150</v>
      </c>
      <c r="R184" s="173">
        <v>0</v>
      </c>
      <c r="S184" s="173">
        <v>0</v>
      </c>
      <c r="T184" s="173">
        <v>0</v>
      </c>
      <c r="U184" s="173">
        <v>0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0</v>
      </c>
      <c r="AC184" s="173">
        <v>0</v>
      </c>
      <c r="AD184" s="173">
        <v>0</v>
      </c>
      <c r="AE184" s="173">
        <v>0</v>
      </c>
      <c r="AF184" s="173">
        <v>0</v>
      </c>
      <c r="AG184" s="173">
        <v>0.48947511999999999</v>
      </c>
      <c r="AH184" s="173">
        <v>0</v>
      </c>
      <c r="AI184" s="173">
        <v>0</v>
      </c>
      <c r="AJ184" s="173">
        <v>0</v>
      </c>
      <c r="AK184" s="173">
        <v>0.27616960000000002</v>
      </c>
      <c r="AL184" s="173">
        <v>0.50147200000000003</v>
      </c>
      <c r="AM184" s="173">
        <v>0</v>
      </c>
      <c r="AN184" s="173">
        <v>0</v>
      </c>
      <c r="AO184" s="173">
        <v>1.71316292</v>
      </c>
      <c r="AP184" s="173">
        <v>0</v>
      </c>
      <c r="AQ184" s="173">
        <v>0</v>
      </c>
      <c r="AR184" s="173">
        <v>0.97895023999999997</v>
      </c>
      <c r="AS184" s="173">
        <v>0</v>
      </c>
      <c r="AT184" s="173">
        <v>0</v>
      </c>
      <c r="AU184" s="173">
        <v>0</v>
      </c>
      <c r="AV184" s="173">
        <v>0.44187135999999999</v>
      </c>
      <c r="AW184" s="173">
        <v>0</v>
      </c>
      <c r="AX184" s="173">
        <v>0</v>
      </c>
      <c r="AY184" s="173">
        <v>0</v>
      </c>
      <c r="AZ184" s="173">
        <v>0</v>
      </c>
      <c r="BA184" s="173">
        <v>0</v>
      </c>
      <c r="BB184" s="173">
        <v>0</v>
      </c>
      <c r="BC184" s="173">
        <v>0</v>
      </c>
      <c r="BD184" s="173">
        <v>0</v>
      </c>
      <c r="BE184" s="173">
        <v>0</v>
      </c>
      <c r="BF184" s="173">
        <v>0.38582701000000003</v>
      </c>
      <c r="BG184" s="173">
        <v>1.4311032800000001</v>
      </c>
      <c r="BH184" s="173">
        <v>0</v>
      </c>
      <c r="BI184" s="173">
        <v>0.17888791000000001</v>
      </c>
      <c r="BJ184" s="173">
        <v>0</v>
      </c>
      <c r="BK184" s="173">
        <v>0</v>
      </c>
      <c r="BL184" s="173">
        <v>0.77165402000000005</v>
      </c>
      <c r="BM184" s="173">
        <v>1.6099911899999999</v>
      </c>
      <c r="BN184" s="173">
        <v>0.35777582000000002</v>
      </c>
      <c r="BO184" s="173">
        <v>0</v>
      </c>
      <c r="BP184" s="126"/>
      <c r="BQ184" s="183">
        <f t="shared" si="5"/>
        <v>1094.3563404699996</v>
      </c>
    </row>
    <row r="185" spans="1:69">
      <c r="A185" s="172" t="s">
        <v>98</v>
      </c>
      <c r="B185" s="172" t="s">
        <v>25</v>
      </c>
      <c r="C185" s="172" t="s">
        <v>28</v>
      </c>
      <c r="D185" s="173">
        <v>1</v>
      </c>
      <c r="E185" s="172">
        <v>2023</v>
      </c>
      <c r="F185" s="172" t="s">
        <v>18</v>
      </c>
      <c r="G185" s="173">
        <v>935.22</v>
      </c>
      <c r="H185" s="173">
        <v>0</v>
      </c>
      <c r="I185" s="173">
        <v>0</v>
      </c>
      <c r="J185" s="173">
        <v>0</v>
      </c>
      <c r="K185" s="173">
        <v>0</v>
      </c>
      <c r="L185" s="173">
        <v>0</v>
      </c>
      <c r="M185" s="173">
        <v>0</v>
      </c>
      <c r="N185" s="173">
        <v>0</v>
      </c>
      <c r="O185" s="173">
        <v>0</v>
      </c>
      <c r="P185" s="173">
        <v>0</v>
      </c>
      <c r="Q185" s="173">
        <v>100</v>
      </c>
      <c r="R185" s="173">
        <v>1.022</v>
      </c>
      <c r="S185" s="173">
        <v>0</v>
      </c>
      <c r="T185" s="173">
        <v>0</v>
      </c>
      <c r="U185" s="173">
        <v>0</v>
      </c>
      <c r="V185" s="173">
        <v>0</v>
      </c>
      <c r="W185" s="173">
        <v>0</v>
      </c>
      <c r="X185" s="173">
        <v>0</v>
      </c>
      <c r="Y185" s="173">
        <v>0</v>
      </c>
      <c r="Z185" s="173">
        <v>0</v>
      </c>
      <c r="AA185" s="173">
        <v>0</v>
      </c>
      <c r="AB185" s="173">
        <v>0</v>
      </c>
      <c r="AC185" s="173">
        <v>0</v>
      </c>
      <c r="AD185" s="173">
        <v>0</v>
      </c>
      <c r="AE185" s="173">
        <v>12.3</v>
      </c>
      <c r="AF185" s="173">
        <v>12.3</v>
      </c>
      <c r="AG185" s="173">
        <v>1.0691624500000001</v>
      </c>
      <c r="AH185" s="173">
        <v>0</v>
      </c>
      <c r="AI185" s="173">
        <v>0</v>
      </c>
      <c r="AJ185" s="173">
        <v>0</v>
      </c>
      <c r="AK185" s="173">
        <v>0.51176080000000002</v>
      </c>
      <c r="AL185" s="173">
        <v>0.80362135999999995</v>
      </c>
      <c r="AM185" s="173">
        <v>0</v>
      </c>
      <c r="AN185" s="173">
        <v>0</v>
      </c>
      <c r="AO185" s="173">
        <v>1.5606651899999999</v>
      </c>
      <c r="AP185" s="173">
        <v>0</v>
      </c>
      <c r="AQ185" s="173">
        <v>0</v>
      </c>
      <c r="AR185" s="173">
        <v>1.7106599199999999</v>
      </c>
      <c r="AS185" s="173">
        <v>0</v>
      </c>
      <c r="AT185" s="173">
        <v>0</v>
      </c>
      <c r="AU185" s="173">
        <v>0</v>
      </c>
      <c r="AV185" s="173">
        <v>0.86999336000000005</v>
      </c>
      <c r="AW185" s="173">
        <v>0</v>
      </c>
      <c r="AX185" s="173">
        <v>0</v>
      </c>
      <c r="AY185" s="173">
        <v>0</v>
      </c>
      <c r="AZ185" s="173">
        <v>0</v>
      </c>
      <c r="BA185" s="173">
        <v>0</v>
      </c>
      <c r="BB185" s="173">
        <v>0</v>
      </c>
      <c r="BC185" s="173">
        <v>0</v>
      </c>
      <c r="BD185" s="173">
        <v>0</v>
      </c>
      <c r="BE185" s="173">
        <v>0</v>
      </c>
      <c r="BF185" s="173">
        <v>0.73565504000000004</v>
      </c>
      <c r="BG185" s="173">
        <v>2.6732780799999998</v>
      </c>
      <c r="BH185" s="173">
        <v>0</v>
      </c>
      <c r="BI185" s="173">
        <v>0.32049122000000002</v>
      </c>
      <c r="BJ185" s="173">
        <v>0</v>
      </c>
      <c r="BK185" s="173">
        <v>0</v>
      </c>
      <c r="BL185" s="173">
        <v>1.8391375999999999</v>
      </c>
      <c r="BM185" s="173">
        <v>3.1745177199999999</v>
      </c>
      <c r="BN185" s="173">
        <v>0.64098244000000004</v>
      </c>
      <c r="BO185" s="173">
        <v>0</v>
      </c>
      <c r="BP185" s="126"/>
      <c r="BQ185" s="183">
        <f t="shared" si="5"/>
        <v>1076.7519251799999</v>
      </c>
    </row>
    <row r="186" spans="1:69">
      <c r="A186" s="172" t="s">
        <v>98</v>
      </c>
      <c r="B186" s="172" t="s">
        <v>25</v>
      </c>
      <c r="C186" s="172" t="s">
        <v>28</v>
      </c>
      <c r="D186" s="173">
        <v>1</v>
      </c>
      <c r="E186" s="172">
        <v>2024</v>
      </c>
      <c r="F186" s="172" t="s">
        <v>18</v>
      </c>
      <c r="G186" s="173">
        <v>935.22</v>
      </c>
      <c r="H186" s="173">
        <v>0</v>
      </c>
      <c r="I186" s="173">
        <v>0</v>
      </c>
      <c r="J186" s="173">
        <v>0</v>
      </c>
      <c r="K186" s="173">
        <v>0</v>
      </c>
      <c r="L186" s="173">
        <v>0</v>
      </c>
      <c r="M186" s="173">
        <v>0</v>
      </c>
      <c r="N186" s="173">
        <v>0</v>
      </c>
      <c r="O186" s="173">
        <v>0</v>
      </c>
      <c r="P186" s="173">
        <v>0</v>
      </c>
      <c r="Q186" s="173">
        <v>0</v>
      </c>
      <c r="R186" s="173">
        <v>1.5329999999999999</v>
      </c>
      <c r="S186" s="173">
        <v>0</v>
      </c>
      <c r="T186" s="173">
        <v>0</v>
      </c>
      <c r="U186" s="173">
        <v>77.567999999999998</v>
      </c>
      <c r="V186" s="173">
        <v>0</v>
      </c>
      <c r="W186" s="173">
        <v>0</v>
      </c>
      <c r="X186" s="173">
        <v>0</v>
      </c>
      <c r="Y186" s="173">
        <v>0</v>
      </c>
      <c r="Z186" s="173">
        <v>0</v>
      </c>
      <c r="AA186" s="173">
        <v>0</v>
      </c>
      <c r="AB186" s="173">
        <v>0</v>
      </c>
      <c r="AC186" s="173">
        <v>0</v>
      </c>
      <c r="AD186" s="173">
        <v>0</v>
      </c>
      <c r="AE186" s="173">
        <v>24.6</v>
      </c>
      <c r="AF186" s="173">
        <v>24.6</v>
      </c>
      <c r="AG186" s="173">
        <v>0.93353204999999995</v>
      </c>
      <c r="AH186" s="173">
        <v>0</v>
      </c>
      <c r="AI186" s="173">
        <v>0</v>
      </c>
      <c r="AJ186" s="173">
        <v>0</v>
      </c>
      <c r="AK186" s="173">
        <v>0.74846111999999998</v>
      </c>
      <c r="AL186" s="173">
        <v>0.77482267999999999</v>
      </c>
      <c r="AM186" s="173">
        <v>0</v>
      </c>
      <c r="AN186" s="173">
        <v>0</v>
      </c>
      <c r="AO186" s="173">
        <v>1.4521609900000001</v>
      </c>
      <c r="AP186" s="173">
        <v>0</v>
      </c>
      <c r="AQ186" s="173">
        <v>0</v>
      </c>
      <c r="AR186" s="173">
        <v>1.4936512799999999</v>
      </c>
      <c r="AS186" s="173">
        <v>0</v>
      </c>
      <c r="AT186" s="173">
        <v>0</v>
      </c>
      <c r="AU186" s="173">
        <v>0</v>
      </c>
      <c r="AV186" s="173">
        <v>1.2630281400000001</v>
      </c>
      <c r="AW186" s="173">
        <v>0</v>
      </c>
      <c r="AX186" s="173">
        <v>0</v>
      </c>
      <c r="AY186" s="173">
        <v>0</v>
      </c>
      <c r="AZ186" s="173">
        <v>0</v>
      </c>
      <c r="BA186" s="173">
        <v>0</v>
      </c>
      <c r="BB186" s="173">
        <v>0</v>
      </c>
      <c r="BC186" s="173">
        <v>0</v>
      </c>
      <c r="BD186" s="173">
        <v>0</v>
      </c>
      <c r="BE186" s="173">
        <v>0</v>
      </c>
      <c r="BF186" s="173">
        <v>1.3397088800000001</v>
      </c>
      <c r="BG186" s="173">
        <v>3.7901699999999998</v>
      </c>
      <c r="BH186" s="173">
        <v>0</v>
      </c>
      <c r="BI186" s="173">
        <v>0.40933836000000001</v>
      </c>
      <c r="BJ186" s="173">
        <v>0</v>
      </c>
      <c r="BK186" s="173">
        <v>0</v>
      </c>
      <c r="BL186" s="173">
        <v>2.6794177600000002</v>
      </c>
      <c r="BM186" s="173">
        <v>4.5482040000000001</v>
      </c>
      <c r="BN186" s="173">
        <v>0.81867672000000002</v>
      </c>
      <c r="BO186" s="173">
        <v>0</v>
      </c>
      <c r="BP186" s="126"/>
      <c r="BQ186" s="183">
        <f t="shared" si="5"/>
        <v>1083.7721719799997</v>
      </c>
    </row>
    <row r="187" spans="1:69">
      <c r="A187" s="172" t="s">
        <v>98</v>
      </c>
      <c r="B187" s="172" t="s">
        <v>25</v>
      </c>
      <c r="C187" s="172" t="s">
        <v>28</v>
      </c>
      <c r="D187" s="173">
        <v>1</v>
      </c>
      <c r="E187" s="172">
        <v>2025</v>
      </c>
      <c r="F187" s="172" t="s">
        <v>18</v>
      </c>
      <c r="G187" s="173">
        <v>935.22</v>
      </c>
      <c r="H187" s="173">
        <v>0</v>
      </c>
      <c r="I187" s="173">
        <v>0</v>
      </c>
      <c r="J187" s="173">
        <v>0</v>
      </c>
      <c r="K187" s="173">
        <v>0</v>
      </c>
      <c r="L187" s="173">
        <v>0</v>
      </c>
      <c r="M187" s="173">
        <v>0</v>
      </c>
      <c r="N187" s="173">
        <v>0</v>
      </c>
      <c r="O187" s="173">
        <v>0</v>
      </c>
      <c r="P187" s="173">
        <v>0</v>
      </c>
      <c r="Q187" s="173">
        <v>0</v>
      </c>
      <c r="R187" s="173">
        <v>1.5329999999999999</v>
      </c>
      <c r="S187" s="173">
        <v>0</v>
      </c>
      <c r="T187" s="173">
        <v>0</v>
      </c>
      <c r="U187" s="173">
        <v>77.567999999999998</v>
      </c>
      <c r="V187" s="173">
        <v>0</v>
      </c>
      <c r="W187" s="173">
        <v>0</v>
      </c>
      <c r="X187" s="173">
        <v>0</v>
      </c>
      <c r="Y187" s="173">
        <v>0</v>
      </c>
      <c r="Z187" s="173">
        <v>0</v>
      </c>
      <c r="AA187" s="173">
        <v>0</v>
      </c>
      <c r="AB187" s="173">
        <v>0</v>
      </c>
      <c r="AC187" s="173">
        <v>0</v>
      </c>
      <c r="AD187" s="173">
        <v>0</v>
      </c>
      <c r="AE187" s="173">
        <v>24.6</v>
      </c>
      <c r="AF187" s="173">
        <v>24.6</v>
      </c>
      <c r="AG187" s="173">
        <v>0.76863009999999998</v>
      </c>
      <c r="AH187" s="173">
        <v>0</v>
      </c>
      <c r="AI187" s="173">
        <v>0</v>
      </c>
      <c r="AJ187" s="173">
        <v>0</v>
      </c>
      <c r="AK187" s="173">
        <v>0.67579727999999994</v>
      </c>
      <c r="AL187" s="173">
        <v>0.64005212</v>
      </c>
      <c r="AM187" s="173">
        <v>0</v>
      </c>
      <c r="AN187" s="173">
        <v>0</v>
      </c>
      <c r="AO187" s="173">
        <v>1.3087484899999999</v>
      </c>
      <c r="AP187" s="173">
        <v>0</v>
      </c>
      <c r="AQ187" s="173">
        <v>0</v>
      </c>
      <c r="AR187" s="173">
        <v>1.2298081599999999</v>
      </c>
      <c r="AS187" s="173">
        <v>0</v>
      </c>
      <c r="AT187" s="173">
        <v>0</v>
      </c>
      <c r="AU187" s="173">
        <v>0</v>
      </c>
      <c r="AV187" s="173">
        <v>1.14040791</v>
      </c>
      <c r="AW187" s="173">
        <v>5.5212200000000003E-2</v>
      </c>
      <c r="AX187" s="173">
        <v>0</v>
      </c>
      <c r="AY187" s="173">
        <v>0</v>
      </c>
      <c r="AZ187" s="173">
        <v>0</v>
      </c>
      <c r="BA187" s="173">
        <v>0</v>
      </c>
      <c r="BB187" s="173">
        <v>0</v>
      </c>
      <c r="BC187" s="173">
        <v>0</v>
      </c>
      <c r="BD187" s="173">
        <v>0</v>
      </c>
      <c r="BE187" s="173">
        <v>0</v>
      </c>
      <c r="BF187" s="173">
        <v>1.208167</v>
      </c>
      <c r="BG187" s="173">
        <v>3.405729</v>
      </c>
      <c r="BH187" s="173">
        <v>0.17807733000000001</v>
      </c>
      <c r="BI187" s="173">
        <v>0.33603191999999998</v>
      </c>
      <c r="BJ187" s="173">
        <v>0</v>
      </c>
      <c r="BK187" s="173">
        <v>0</v>
      </c>
      <c r="BL187" s="173">
        <v>2.416334</v>
      </c>
      <c r="BM187" s="173">
        <v>4.0868748000000004</v>
      </c>
      <c r="BN187" s="173">
        <v>0.67206383999999997</v>
      </c>
      <c r="BO187" s="173">
        <v>0</v>
      </c>
      <c r="BP187" s="126"/>
      <c r="BQ187" s="183">
        <f t="shared" si="5"/>
        <v>1081.6429341500002</v>
      </c>
    </row>
    <row r="188" spans="1:69">
      <c r="A188" s="172" t="s">
        <v>98</v>
      </c>
      <c r="B188" s="172" t="s">
        <v>25</v>
      </c>
      <c r="C188" s="172" t="s">
        <v>28</v>
      </c>
      <c r="D188" s="173">
        <v>1</v>
      </c>
      <c r="E188" s="172">
        <v>2026</v>
      </c>
      <c r="F188" s="172" t="s">
        <v>18</v>
      </c>
      <c r="G188" s="173">
        <v>935.22</v>
      </c>
      <c r="H188" s="173">
        <v>0</v>
      </c>
      <c r="I188" s="173">
        <v>0</v>
      </c>
      <c r="J188" s="173">
        <v>0</v>
      </c>
      <c r="K188" s="173">
        <v>0</v>
      </c>
      <c r="L188" s="173">
        <v>0</v>
      </c>
      <c r="M188" s="173">
        <v>0</v>
      </c>
      <c r="N188" s="173">
        <v>0</v>
      </c>
      <c r="O188" s="173">
        <v>0</v>
      </c>
      <c r="P188" s="173">
        <v>0</v>
      </c>
      <c r="Q188" s="173">
        <v>0</v>
      </c>
      <c r="R188" s="173">
        <v>1.5329999999999999</v>
      </c>
      <c r="S188" s="173">
        <v>0</v>
      </c>
      <c r="T188" s="173">
        <v>0</v>
      </c>
      <c r="U188" s="173">
        <v>77.567999999999998</v>
      </c>
      <c r="V188" s="173">
        <v>0</v>
      </c>
      <c r="W188" s="173">
        <v>0</v>
      </c>
      <c r="X188" s="173">
        <v>0</v>
      </c>
      <c r="Y188" s="173">
        <v>0</v>
      </c>
      <c r="Z188" s="173">
        <v>0</v>
      </c>
      <c r="AA188" s="173">
        <v>0</v>
      </c>
      <c r="AB188" s="173">
        <v>0</v>
      </c>
      <c r="AC188" s="173">
        <v>0</v>
      </c>
      <c r="AD188" s="173">
        <v>0</v>
      </c>
      <c r="AE188" s="173">
        <v>24.6</v>
      </c>
      <c r="AF188" s="173">
        <v>24.6</v>
      </c>
      <c r="AG188" s="173">
        <v>0.59793560000000001</v>
      </c>
      <c r="AH188" s="173">
        <v>0</v>
      </c>
      <c r="AI188" s="173">
        <v>0</v>
      </c>
      <c r="AJ188" s="173">
        <v>0</v>
      </c>
      <c r="AK188" s="173">
        <v>0.59643024</v>
      </c>
      <c r="AL188" s="173">
        <v>0.50035691999999998</v>
      </c>
      <c r="AM188" s="173">
        <v>0</v>
      </c>
      <c r="AN188" s="173">
        <v>0</v>
      </c>
      <c r="AO188" s="173">
        <v>1.15551968</v>
      </c>
      <c r="AP188" s="173">
        <v>0</v>
      </c>
      <c r="AQ188" s="173">
        <v>0</v>
      </c>
      <c r="AR188" s="173">
        <v>0.95669696000000004</v>
      </c>
      <c r="AS188" s="173">
        <v>0</v>
      </c>
      <c r="AT188" s="173">
        <v>0</v>
      </c>
      <c r="AU188" s="173">
        <v>0</v>
      </c>
      <c r="AV188" s="173">
        <v>1.00647603</v>
      </c>
      <c r="AW188" s="173">
        <v>0.10260809999999999</v>
      </c>
      <c r="AX188" s="173">
        <v>0</v>
      </c>
      <c r="AY188" s="173">
        <v>0</v>
      </c>
      <c r="AZ188" s="173">
        <v>0</v>
      </c>
      <c r="BA188" s="173">
        <v>0</v>
      </c>
      <c r="BB188" s="173">
        <v>0</v>
      </c>
      <c r="BC188" s="173">
        <v>0</v>
      </c>
      <c r="BD188" s="173">
        <v>0</v>
      </c>
      <c r="BE188" s="173">
        <v>0</v>
      </c>
      <c r="BF188" s="173">
        <v>1.07308604</v>
      </c>
      <c r="BG188" s="173">
        <v>3.0057862499999999</v>
      </c>
      <c r="BH188" s="173">
        <v>0.33094820000000003</v>
      </c>
      <c r="BI188" s="173">
        <v>0.26130302999999999</v>
      </c>
      <c r="BJ188" s="173">
        <v>0</v>
      </c>
      <c r="BK188" s="173">
        <v>0</v>
      </c>
      <c r="BL188" s="173">
        <v>2.1461720799999999</v>
      </c>
      <c r="BM188" s="173">
        <v>3.6069434999999999</v>
      </c>
      <c r="BN188" s="173">
        <v>0.52260605999999998</v>
      </c>
      <c r="BO188" s="173">
        <v>0</v>
      </c>
      <c r="BP188" s="126"/>
      <c r="BQ188" s="183">
        <f t="shared" si="5"/>
        <v>1079.3838686899999</v>
      </c>
    </row>
    <row r="189" spans="1:69">
      <c r="A189" s="172" t="s">
        <v>98</v>
      </c>
      <c r="B189" s="172" t="s">
        <v>25</v>
      </c>
      <c r="C189" s="172" t="s">
        <v>28</v>
      </c>
      <c r="D189" s="173">
        <v>1</v>
      </c>
      <c r="E189" s="172">
        <v>2027</v>
      </c>
      <c r="F189" s="172" t="s">
        <v>18</v>
      </c>
      <c r="G189" s="173">
        <v>935.22</v>
      </c>
      <c r="H189" s="173">
        <v>0</v>
      </c>
      <c r="I189" s="173">
        <v>0</v>
      </c>
      <c r="J189" s="173">
        <v>0</v>
      </c>
      <c r="K189" s="173">
        <v>0</v>
      </c>
      <c r="L189" s="173">
        <v>0</v>
      </c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2.044</v>
      </c>
      <c r="S189" s="173">
        <v>0</v>
      </c>
      <c r="T189" s="173">
        <v>0</v>
      </c>
      <c r="U189" s="173">
        <v>77.567999999999998</v>
      </c>
      <c r="V189" s="173">
        <v>0</v>
      </c>
      <c r="W189" s="173">
        <v>0</v>
      </c>
      <c r="X189" s="173">
        <v>0</v>
      </c>
      <c r="Y189" s="173">
        <v>0</v>
      </c>
      <c r="Z189" s="173">
        <v>0</v>
      </c>
      <c r="AA189" s="173">
        <v>0</v>
      </c>
      <c r="AB189" s="173">
        <v>0</v>
      </c>
      <c r="AC189" s="173">
        <v>0</v>
      </c>
      <c r="AD189" s="173">
        <v>0</v>
      </c>
      <c r="AE189" s="173">
        <v>24.6</v>
      </c>
      <c r="AF189" s="173">
        <v>24.6</v>
      </c>
      <c r="AG189" s="173">
        <v>0.42544704999999999</v>
      </c>
      <c r="AH189" s="173">
        <v>0</v>
      </c>
      <c r="AI189" s="173">
        <v>0</v>
      </c>
      <c r="AJ189" s="173">
        <v>0</v>
      </c>
      <c r="AK189" s="173">
        <v>0.51370879999999997</v>
      </c>
      <c r="AL189" s="173">
        <v>0.32652587999999999</v>
      </c>
      <c r="AM189" s="173">
        <v>0</v>
      </c>
      <c r="AN189" s="173">
        <v>0</v>
      </c>
      <c r="AO189" s="173">
        <v>0.97924931999999998</v>
      </c>
      <c r="AP189" s="173">
        <v>0</v>
      </c>
      <c r="AQ189" s="173">
        <v>0</v>
      </c>
      <c r="AR189" s="173">
        <v>0.68071528000000003</v>
      </c>
      <c r="AS189" s="173">
        <v>0</v>
      </c>
      <c r="AT189" s="173">
        <v>0</v>
      </c>
      <c r="AU189" s="173">
        <v>0</v>
      </c>
      <c r="AV189" s="173">
        <v>0.86688359999999998</v>
      </c>
      <c r="AW189" s="173">
        <v>0.14067410999999999</v>
      </c>
      <c r="AX189" s="173">
        <v>0</v>
      </c>
      <c r="AY189" s="173">
        <v>0</v>
      </c>
      <c r="AZ189" s="173">
        <v>0</v>
      </c>
      <c r="BA189" s="173">
        <v>0</v>
      </c>
      <c r="BB189" s="173">
        <v>0</v>
      </c>
      <c r="BC189" s="173">
        <v>0</v>
      </c>
      <c r="BD189" s="173">
        <v>0</v>
      </c>
      <c r="BE189" s="173">
        <v>0</v>
      </c>
      <c r="BF189" s="173">
        <v>0.95098075999999998</v>
      </c>
      <c r="BG189" s="173">
        <v>2.6173855000000001</v>
      </c>
      <c r="BH189" s="173">
        <v>0.45871704000000002</v>
      </c>
      <c r="BI189" s="173">
        <v>0.19104215999999999</v>
      </c>
      <c r="BJ189" s="173">
        <v>0</v>
      </c>
      <c r="BK189" s="173">
        <v>0</v>
      </c>
      <c r="BL189" s="173">
        <v>1.90196152</v>
      </c>
      <c r="BM189" s="173">
        <v>3.1408626000000002</v>
      </c>
      <c r="BN189" s="173">
        <v>0.38208431999999998</v>
      </c>
      <c r="BO189" s="173">
        <v>0</v>
      </c>
      <c r="BP189" s="126"/>
      <c r="BQ189" s="183">
        <f t="shared" si="5"/>
        <v>1077.6082379399998</v>
      </c>
    </row>
    <row r="190" spans="1:69">
      <c r="A190" s="172" t="s">
        <v>98</v>
      </c>
      <c r="B190" s="172" t="s">
        <v>25</v>
      </c>
      <c r="C190" s="172" t="s">
        <v>28</v>
      </c>
      <c r="D190" s="173">
        <v>1</v>
      </c>
      <c r="E190" s="172">
        <v>2028</v>
      </c>
      <c r="F190" s="172" t="s">
        <v>18</v>
      </c>
      <c r="G190" s="173">
        <v>935.22</v>
      </c>
      <c r="H190" s="173">
        <v>0</v>
      </c>
      <c r="I190" s="173">
        <v>0</v>
      </c>
      <c r="J190" s="173">
        <v>0</v>
      </c>
      <c r="K190" s="173">
        <v>0</v>
      </c>
      <c r="L190" s="173">
        <v>0</v>
      </c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2.044</v>
      </c>
      <c r="S190" s="173">
        <v>0</v>
      </c>
      <c r="T190" s="173">
        <v>0</v>
      </c>
      <c r="U190" s="173">
        <v>77.567999999999998</v>
      </c>
      <c r="V190" s="173">
        <v>0</v>
      </c>
      <c r="W190" s="173">
        <v>0</v>
      </c>
      <c r="X190" s="173">
        <v>0</v>
      </c>
      <c r="Y190" s="173">
        <v>0</v>
      </c>
      <c r="Z190" s="173">
        <v>0</v>
      </c>
      <c r="AA190" s="173">
        <v>0</v>
      </c>
      <c r="AB190" s="173">
        <v>0</v>
      </c>
      <c r="AC190" s="173">
        <v>0</v>
      </c>
      <c r="AD190" s="173">
        <v>0</v>
      </c>
      <c r="AE190" s="173">
        <v>24.6</v>
      </c>
      <c r="AF190" s="173">
        <v>24.6</v>
      </c>
      <c r="AG190" s="173">
        <v>0.27739409999999998</v>
      </c>
      <c r="AH190" s="173">
        <v>0</v>
      </c>
      <c r="AI190" s="173">
        <v>0</v>
      </c>
      <c r="AJ190" s="173">
        <v>0</v>
      </c>
      <c r="AK190" s="173">
        <v>0.4309424</v>
      </c>
      <c r="AL190" s="173">
        <v>0.21473116</v>
      </c>
      <c r="AM190" s="173">
        <v>0</v>
      </c>
      <c r="AN190" s="173">
        <v>0</v>
      </c>
      <c r="AO190" s="173">
        <v>0.82209525999999999</v>
      </c>
      <c r="AP190" s="173">
        <v>0</v>
      </c>
      <c r="AQ190" s="173">
        <v>0</v>
      </c>
      <c r="AR190" s="173">
        <v>0.44383055999999999</v>
      </c>
      <c r="AS190" s="173">
        <v>0</v>
      </c>
      <c r="AT190" s="173">
        <v>0</v>
      </c>
      <c r="AU190" s="173">
        <v>0</v>
      </c>
      <c r="AV190" s="173">
        <v>0.72721530000000001</v>
      </c>
      <c r="AW190" s="173">
        <v>0.16854343999999999</v>
      </c>
      <c r="AX190" s="173">
        <v>0</v>
      </c>
      <c r="AY190" s="173">
        <v>0</v>
      </c>
      <c r="AZ190" s="173">
        <v>0</v>
      </c>
      <c r="BA190" s="173">
        <v>0</v>
      </c>
      <c r="BB190" s="173">
        <v>0</v>
      </c>
      <c r="BC190" s="173">
        <v>0</v>
      </c>
      <c r="BD190" s="173">
        <v>0</v>
      </c>
      <c r="BE190" s="173">
        <v>0</v>
      </c>
      <c r="BF190" s="173">
        <v>0.80854727999999998</v>
      </c>
      <c r="BG190" s="173">
        <v>2.2048390000000002</v>
      </c>
      <c r="BH190" s="173">
        <v>0.55188607999999995</v>
      </c>
      <c r="BI190" s="173">
        <v>0.12498597</v>
      </c>
      <c r="BJ190" s="173">
        <v>0</v>
      </c>
      <c r="BK190" s="173">
        <v>0</v>
      </c>
      <c r="BL190" s="173">
        <v>1.61709456</v>
      </c>
      <c r="BM190" s="173">
        <v>2.6458067999999999</v>
      </c>
      <c r="BN190" s="173">
        <v>0.24997194</v>
      </c>
      <c r="BO190" s="173">
        <v>0</v>
      </c>
      <c r="BP190" s="126"/>
      <c r="BQ190" s="183">
        <f t="shared" si="5"/>
        <v>1075.3198838499995</v>
      </c>
    </row>
    <row r="191" spans="1:69">
      <c r="A191" s="172" t="s">
        <v>98</v>
      </c>
      <c r="B191" s="172" t="s">
        <v>25</v>
      </c>
      <c r="C191" s="172" t="s">
        <v>28</v>
      </c>
      <c r="D191" s="173">
        <v>1</v>
      </c>
      <c r="E191" s="172">
        <v>2029</v>
      </c>
      <c r="F191" s="172" t="s">
        <v>18</v>
      </c>
      <c r="G191" s="173">
        <v>935.22</v>
      </c>
      <c r="H191" s="173">
        <v>0</v>
      </c>
      <c r="I191" s="173">
        <v>0</v>
      </c>
      <c r="J191" s="173">
        <v>0</v>
      </c>
      <c r="K191" s="173">
        <v>0</v>
      </c>
      <c r="L191" s="173">
        <v>0</v>
      </c>
      <c r="M191" s="173">
        <v>0</v>
      </c>
      <c r="N191" s="173">
        <v>0</v>
      </c>
      <c r="O191" s="173">
        <v>0</v>
      </c>
      <c r="P191" s="173">
        <v>0</v>
      </c>
      <c r="Q191" s="173">
        <v>0</v>
      </c>
      <c r="R191" s="173">
        <v>2.5550000000000002</v>
      </c>
      <c r="S191" s="173">
        <v>0</v>
      </c>
      <c r="T191" s="173">
        <v>0</v>
      </c>
      <c r="U191" s="173">
        <v>77.567999999999998</v>
      </c>
      <c r="V191" s="173">
        <v>0</v>
      </c>
      <c r="W191" s="173">
        <v>0</v>
      </c>
      <c r="X191" s="173">
        <v>0</v>
      </c>
      <c r="Y191" s="173">
        <v>0</v>
      </c>
      <c r="Z191" s="173">
        <v>0</v>
      </c>
      <c r="AA191" s="173">
        <v>0</v>
      </c>
      <c r="AB191" s="173">
        <v>0</v>
      </c>
      <c r="AC191" s="173">
        <v>0</v>
      </c>
      <c r="AD191" s="173">
        <v>0</v>
      </c>
      <c r="AE191" s="173">
        <v>24.6</v>
      </c>
      <c r="AF191" s="173">
        <v>24.6</v>
      </c>
      <c r="AG191" s="173">
        <v>0.15477379999999999</v>
      </c>
      <c r="AH191" s="173">
        <v>0</v>
      </c>
      <c r="AI191" s="173">
        <v>0</v>
      </c>
      <c r="AJ191" s="173">
        <v>0</v>
      </c>
      <c r="AK191" s="173">
        <v>0.35115967999999997</v>
      </c>
      <c r="AL191" s="173">
        <v>0.12035068</v>
      </c>
      <c r="AM191" s="173">
        <v>0</v>
      </c>
      <c r="AN191" s="173">
        <v>0</v>
      </c>
      <c r="AO191" s="173">
        <v>0.66852688000000005</v>
      </c>
      <c r="AP191" s="173">
        <v>0</v>
      </c>
      <c r="AQ191" s="173">
        <v>0</v>
      </c>
      <c r="AR191" s="173">
        <v>0.24763808000000001</v>
      </c>
      <c r="AS191" s="173">
        <v>0</v>
      </c>
      <c r="AT191" s="173">
        <v>0</v>
      </c>
      <c r="AU191" s="173">
        <v>0</v>
      </c>
      <c r="AV191" s="173">
        <v>0.59258195999999996</v>
      </c>
      <c r="AW191" s="173">
        <v>0.1679986</v>
      </c>
      <c r="AX191" s="173">
        <v>0</v>
      </c>
      <c r="AY191" s="173">
        <v>0</v>
      </c>
      <c r="AZ191" s="173">
        <v>0</v>
      </c>
      <c r="BA191" s="173">
        <v>0</v>
      </c>
      <c r="BB191" s="173">
        <v>0</v>
      </c>
      <c r="BC191" s="173">
        <v>0</v>
      </c>
      <c r="BD191" s="173">
        <v>0</v>
      </c>
      <c r="BE191" s="173">
        <v>0</v>
      </c>
      <c r="BF191" s="173">
        <v>0.65857012000000004</v>
      </c>
      <c r="BG191" s="173">
        <v>1.7894902500000001</v>
      </c>
      <c r="BH191" s="173">
        <v>0.5258872</v>
      </c>
      <c r="BI191" s="173">
        <v>6.9601289999999996E-2</v>
      </c>
      <c r="BJ191" s="173">
        <v>0</v>
      </c>
      <c r="BK191" s="173">
        <v>0</v>
      </c>
      <c r="BL191" s="173">
        <v>1.3171402400000001</v>
      </c>
      <c r="BM191" s="173">
        <v>2.1473882999999998</v>
      </c>
      <c r="BN191" s="173">
        <v>0.13920257999999999</v>
      </c>
      <c r="BO191" s="173">
        <v>0</v>
      </c>
      <c r="BP191" s="126"/>
      <c r="BQ191" s="183">
        <f t="shared" si="5"/>
        <v>1073.4933096599996</v>
      </c>
    </row>
    <row r="192" spans="1:69">
      <c r="A192" s="172" t="s">
        <v>98</v>
      </c>
      <c r="B192" s="172" t="s">
        <v>25</v>
      </c>
      <c r="C192" s="172" t="s">
        <v>28</v>
      </c>
      <c r="D192" s="173">
        <v>1</v>
      </c>
      <c r="E192" s="172">
        <v>2030</v>
      </c>
      <c r="F192" s="172" t="s">
        <v>18</v>
      </c>
      <c r="G192" s="173">
        <v>935.22</v>
      </c>
      <c r="H192" s="173">
        <v>0</v>
      </c>
      <c r="I192" s="173">
        <v>0</v>
      </c>
      <c r="J192" s="173">
        <v>0</v>
      </c>
      <c r="K192" s="173">
        <v>0</v>
      </c>
      <c r="L192" s="173">
        <v>0</v>
      </c>
      <c r="M192" s="173">
        <v>0</v>
      </c>
      <c r="N192" s="173">
        <v>0</v>
      </c>
      <c r="O192" s="173">
        <v>0</v>
      </c>
      <c r="P192" s="173">
        <v>0</v>
      </c>
      <c r="Q192" s="173">
        <v>0</v>
      </c>
      <c r="R192" s="173">
        <v>3.0659999999999998</v>
      </c>
      <c r="S192" s="173">
        <v>0</v>
      </c>
      <c r="T192" s="173">
        <v>0</v>
      </c>
      <c r="U192" s="173">
        <v>155.136</v>
      </c>
      <c r="V192" s="173">
        <v>0</v>
      </c>
      <c r="W192" s="173">
        <v>0</v>
      </c>
      <c r="X192" s="173">
        <v>0</v>
      </c>
      <c r="Y192" s="173">
        <v>0</v>
      </c>
      <c r="Z192" s="173">
        <v>0</v>
      </c>
      <c r="AA192" s="173">
        <v>0</v>
      </c>
      <c r="AB192" s="173">
        <v>0</v>
      </c>
      <c r="AC192" s="173">
        <v>0</v>
      </c>
      <c r="AD192" s="173">
        <v>0</v>
      </c>
      <c r="AE192" s="173">
        <v>24.6</v>
      </c>
      <c r="AF192" s="173">
        <v>24.6</v>
      </c>
      <c r="AG192" s="173">
        <v>6.7192399999999999E-2</v>
      </c>
      <c r="AH192" s="173">
        <v>0</v>
      </c>
      <c r="AI192" s="173">
        <v>0</v>
      </c>
      <c r="AJ192" s="173">
        <v>0</v>
      </c>
      <c r="AK192" s="173">
        <v>0.27479039999999999</v>
      </c>
      <c r="AL192" s="173">
        <v>5.7641360000000003E-2</v>
      </c>
      <c r="AM192" s="173">
        <v>0</v>
      </c>
      <c r="AN192" s="173">
        <v>0.26200613</v>
      </c>
      <c r="AO192" s="173">
        <v>0.53191957000000001</v>
      </c>
      <c r="AP192" s="173">
        <v>0</v>
      </c>
      <c r="AQ192" s="173">
        <v>0</v>
      </c>
      <c r="AR192" s="173">
        <v>0.10750783999999999</v>
      </c>
      <c r="AS192" s="173">
        <v>0</v>
      </c>
      <c r="AT192" s="173">
        <v>0</v>
      </c>
      <c r="AU192" s="173">
        <v>0</v>
      </c>
      <c r="AV192" s="173">
        <v>0.46370879999999998</v>
      </c>
      <c r="AW192" s="173">
        <v>0.16069939999999999</v>
      </c>
      <c r="AX192" s="173">
        <v>0</v>
      </c>
      <c r="AY192" s="173">
        <v>0</v>
      </c>
      <c r="AZ192" s="173">
        <v>0</v>
      </c>
      <c r="BA192" s="173">
        <v>0</v>
      </c>
      <c r="BB192" s="173">
        <v>0</v>
      </c>
      <c r="BC192" s="173">
        <v>0</v>
      </c>
      <c r="BD192" s="173">
        <v>0</v>
      </c>
      <c r="BE192" s="173">
        <v>0</v>
      </c>
      <c r="BF192" s="173">
        <v>0.50793440000000001</v>
      </c>
      <c r="BG192" s="173">
        <v>1.3844162499999999</v>
      </c>
      <c r="BH192" s="173">
        <v>0.51815445000000004</v>
      </c>
      <c r="BI192" s="173">
        <v>2.93799E-2</v>
      </c>
      <c r="BJ192" s="173">
        <v>0</v>
      </c>
      <c r="BK192" s="173">
        <v>0</v>
      </c>
      <c r="BL192" s="173">
        <v>1.0158688</v>
      </c>
      <c r="BM192" s="173">
        <v>1.6612994999999999</v>
      </c>
      <c r="BN192" s="173">
        <v>5.8759800000000001E-2</v>
      </c>
      <c r="BO192" s="173">
        <v>0</v>
      </c>
      <c r="BP192" s="126"/>
      <c r="BQ192" s="183">
        <f t="shared" si="5"/>
        <v>1149.7232789999998</v>
      </c>
    </row>
    <row r="193" spans="1:69">
      <c r="A193" s="172" t="s">
        <v>98</v>
      </c>
      <c r="B193" s="172" t="s">
        <v>25</v>
      </c>
      <c r="C193" s="172" t="s">
        <v>28</v>
      </c>
      <c r="D193" s="173">
        <v>1</v>
      </c>
      <c r="E193" s="172">
        <v>2031</v>
      </c>
      <c r="F193" s="172" t="s">
        <v>18</v>
      </c>
      <c r="G193" s="173">
        <v>673.32</v>
      </c>
      <c r="H193" s="173">
        <v>0</v>
      </c>
      <c r="I193" s="173">
        <v>0</v>
      </c>
      <c r="J193" s="173">
        <v>0</v>
      </c>
      <c r="K193" s="173">
        <v>122</v>
      </c>
      <c r="L193" s="173">
        <v>0</v>
      </c>
      <c r="M193" s="173">
        <v>0</v>
      </c>
      <c r="N193" s="173">
        <v>0</v>
      </c>
      <c r="O193" s="173">
        <v>0</v>
      </c>
      <c r="P193" s="173">
        <v>0</v>
      </c>
      <c r="Q193" s="173">
        <v>0</v>
      </c>
      <c r="R193" s="173">
        <v>3.577</v>
      </c>
      <c r="S193" s="173">
        <v>0</v>
      </c>
      <c r="T193" s="173">
        <v>0</v>
      </c>
      <c r="U193" s="173">
        <v>232.70400000000001</v>
      </c>
      <c r="V193" s="173">
        <v>0</v>
      </c>
      <c r="W193" s="173">
        <v>0</v>
      </c>
      <c r="X193" s="173">
        <v>0</v>
      </c>
      <c r="Y193" s="173">
        <v>0</v>
      </c>
      <c r="Z193" s="173">
        <v>0</v>
      </c>
      <c r="AA193" s="173">
        <v>0</v>
      </c>
      <c r="AB193" s="173">
        <v>0</v>
      </c>
      <c r="AC193" s="173">
        <v>0</v>
      </c>
      <c r="AD193" s="173">
        <v>0</v>
      </c>
      <c r="AE193" s="173">
        <v>24.6</v>
      </c>
      <c r="AF193" s="173">
        <v>24.6</v>
      </c>
      <c r="AG193" s="173">
        <v>1.58849E-2</v>
      </c>
      <c r="AH193" s="173">
        <v>0</v>
      </c>
      <c r="AI193" s="173">
        <v>0</v>
      </c>
      <c r="AJ193" s="173">
        <v>0</v>
      </c>
      <c r="AK193" s="173">
        <v>0.20453968</v>
      </c>
      <c r="AL193" s="173">
        <v>1.3725879999999999E-2</v>
      </c>
      <c r="AM193" s="173">
        <v>0</v>
      </c>
      <c r="AN193" s="173">
        <v>0.23518744</v>
      </c>
      <c r="AO193" s="173">
        <v>0.39516700999999999</v>
      </c>
      <c r="AP193" s="173">
        <v>0</v>
      </c>
      <c r="AQ193" s="173">
        <v>0</v>
      </c>
      <c r="AR193" s="173">
        <v>2.5415839999999999E-2</v>
      </c>
      <c r="AS193" s="173">
        <v>0</v>
      </c>
      <c r="AT193" s="173">
        <v>0</v>
      </c>
      <c r="AU193" s="173">
        <v>0</v>
      </c>
      <c r="AV193" s="173">
        <v>0.34516070999999998</v>
      </c>
      <c r="AW193" s="173">
        <v>0.13530834999999999</v>
      </c>
      <c r="AX193" s="173">
        <v>0</v>
      </c>
      <c r="AY193" s="173">
        <v>0</v>
      </c>
      <c r="AZ193" s="173">
        <v>0</v>
      </c>
      <c r="BA193" s="173">
        <v>0</v>
      </c>
      <c r="BB193" s="173">
        <v>0</v>
      </c>
      <c r="BC193" s="173">
        <v>0</v>
      </c>
      <c r="BD193" s="173">
        <v>0</v>
      </c>
      <c r="BE193" s="173">
        <v>0</v>
      </c>
      <c r="BF193" s="173">
        <v>0.37974412000000002</v>
      </c>
      <c r="BG193" s="173">
        <v>1.0284180000000001</v>
      </c>
      <c r="BH193" s="173">
        <v>0.43540814999999999</v>
      </c>
      <c r="BI193" s="173">
        <v>6.9451499999999998E-3</v>
      </c>
      <c r="BJ193" s="173">
        <v>0</v>
      </c>
      <c r="BK193" s="173">
        <v>0</v>
      </c>
      <c r="BL193" s="173">
        <v>0.75948824000000004</v>
      </c>
      <c r="BM193" s="173">
        <v>1.2341016</v>
      </c>
      <c r="BN193" s="173">
        <v>1.38903E-2</v>
      </c>
      <c r="BO193" s="173">
        <v>0</v>
      </c>
      <c r="BP193" s="126"/>
      <c r="BQ193" s="183">
        <f t="shared" si="5"/>
        <v>1086.0293853700002</v>
      </c>
    </row>
    <row r="194" spans="1:69">
      <c r="A194" s="172" t="s">
        <v>98</v>
      </c>
      <c r="B194" s="172" t="s">
        <v>25</v>
      </c>
      <c r="C194" s="172" t="s">
        <v>28</v>
      </c>
      <c r="D194" s="173">
        <v>1</v>
      </c>
      <c r="E194" s="172">
        <v>2032</v>
      </c>
      <c r="F194" s="172" t="s">
        <v>18</v>
      </c>
      <c r="G194" s="173">
        <v>673.32</v>
      </c>
      <c r="H194" s="173">
        <v>0</v>
      </c>
      <c r="I194" s="173">
        <v>0</v>
      </c>
      <c r="J194" s="173">
        <v>0</v>
      </c>
      <c r="K194" s="173">
        <v>122</v>
      </c>
      <c r="L194" s="173">
        <v>0</v>
      </c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3.577</v>
      </c>
      <c r="S194" s="173">
        <v>0</v>
      </c>
      <c r="T194" s="173">
        <v>0</v>
      </c>
      <c r="U194" s="173">
        <v>232.70400000000001</v>
      </c>
      <c r="V194" s="173">
        <v>0</v>
      </c>
      <c r="W194" s="173">
        <v>0</v>
      </c>
      <c r="X194" s="173">
        <v>0</v>
      </c>
      <c r="Y194" s="173">
        <v>0</v>
      </c>
      <c r="Z194" s="173">
        <v>0</v>
      </c>
      <c r="AA194" s="173">
        <v>0</v>
      </c>
      <c r="AB194" s="173">
        <v>0</v>
      </c>
      <c r="AC194" s="173">
        <v>0</v>
      </c>
      <c r="AD194" s="173">
        <v>0</v>
      </c>
      <c r="AE194" s="173">
        <v>24.6</v>
      </c>
      <c r="AF194" s="173">
        <v>24.6</v>
      </c>
      <c r="AG194" s="173">
        <v>0</v>
      </c>
      <c r="AH194" s="173">
        <v>0</v>
      </c>
      <c r="AI194" s="173">
        <v>0</v>
      </c>
      <c r="AJ194" s="173">
        <v>0</v>
      </c>
      <c r="AK194" s="173">
        <v>9.7527429999999998E-2</v>
      </c>
      <c r="AL194" s="173">
        <v>0</v>
      </c>
      <c r="AM194" s="173">
        <v>0</v>
      </c>
      <c r="AN194" s="173">
        <v>0.20404868000000001</v>
      </c>
      <c r="AO194" s="173">
        <v>0.27402732000000002</v>
      </c>
      <c r="AP194" s="173">
        <v>0</v>
      </c>
      <c r="AQ194" s="173">
        <v>0</v>
      </c>
      <c r="AR194" s="173">
        <v>0</v>
      </c>
      <c r="AS194" s="173">
        <v>0</v>
      </c>
      <c r="AT194" s="173">
        <v>0</v>
      </c>
      <c r="AU194" s="173">
        <v>0</v>
      </c>
      <c r="AV194" s="173">
        <v>0.16845647</v>
      </c>
      <c r="AW194" s="173">
        <v>0.11027244999999999</v>
      </c>
      <c r="AX194" s="173">
        <v>0</v>
      </c>
      <c r="AY194" s="173">
        <v>0</v>
      </c>
      <c r="AZ194" s="173">
        <v>0</v>
      </c>
      <c r="BA194" s="173">
        <v>0</v>
      </c>
      <c r="BB194" s="173">
        <v>0</v>
      </c>
      <c r="BC194" s="173">
        <v>0</v>
      </c>
      <c r="BD194" s="173">
        <v>0</v>
      </c>
      <c r="BE194" s="173">
        <v>0</v>
      </c>
      <c r="BF194" s="173">
        <v>0.26604144000000002</v>
      </c>
      <c r="BG194" s="173">
        <v>0.71349874999999996</v>
      </c>
      <c r="BH194" s="173">
        <v>0.35496565000000002</v>
      </c>
      <c r="BI194" s="173">
        <v>0</v>
      </c>
      <c r="BJ194" s="173">
        <v>0</v>
      </c>
      <c r="BK194" s="173">
        <v>0</v>
      </c>
      <c r="BL194" s="173">
        <v>0.53208288000000004</v>
      </c>
      <c r="BM194" s="173">
        <v>0.85619849999999997</v>
      </c>
      <c r="BN194" s="173">
        <v>0</v>
      </c>
      <c r="BO194" s="173">
        <v>0</v>
      </c>
      <c r="BP194" s="126"/>
      <c r="BQ194" s="183">
        <f t="shared" si="5"/>
        <v>1084.3781195699994</v>
      </c>
    </row>
    <row r="195" spans="1:69">
      <c r="A195" s="172" t="s">
        <v>98</v>
      </c>
      <c r="B195" s="172" t="s">
        <v>25</v>
      </c>
      <c r="C195" s="172" t="s">
        <v>28</v>
      </c>
      <c r="D195" s="173">
        <v>1</v>
      </c>
      <c r="E195" s="172">
        <v>2033</v>
      </c>
      <c r="F195" s="172" t="s">
        <v>18</v>
      </c>
      <c r="G195" s="173">
        <v>673.32</v>
      </c>
      <c r="H195" s="173">
        <v>0</v>
      </c>
      <c r="I195" s="173">
        <v>0</v>
      </c>
      <c r="J195" s="173">
        <v>0</v>
      </c>
      <c r="K195" s="173">
        <v>122</v>
      </c>
      <c r="L195" s="173">
        <v>0</v>
      </c>
      <c r="M195" s="173">
        <v>0</v>
      </c>
      <c r="N195" s="173">
        <v>0</v>
      </c>
      <c r="O195" s="173">
        <v>0</v>
      </c>
      <c r="P195" s="173">
        <v>0</v>
      </c>
      <c r="Q195" s="173">
        <v>0</v>
      </c>
      <c r="R195" s="173">
        <v>4.0880000000000001</v>
      </c>
      <c r="S195" s="173">
        <v>0</v>
      </c>
      <c r="T195" s="173">
        <v>0</v>
      </c>
      <c r="U195" s="173">
        <v>232.70400000000001</v>
      </c>
      <c r="V195" s="173">
        <v>0</v>
      </c>
      <c r="W195" s="173">
        <v>0</v>
      </c>
      <c r="X195" s="173">
        <v>0</v>
      </c>
      <c r="Y195" s="173">
        <v>0</v>
      </c>
      <c r="Z195" s="173">
        <v>0</v>
      </c>
      <c r="AA195" s="173">
        <v>0</v>
      </c>
      <c r="AB195" s="173">
        <v>0</v>
      </c>
      <c r="AC195" s="173">
        <v>0</v>
      </c>
      <c r="AD195" s="173">
        <v>0</v>
      </c>
      <c r="AE195" s="173">
        <v>24.6</v>
      </c>
      <c r="AF195" s="173">
        <v>24.6</v>
      </c>
      <c r="AG195" s="173">
        <v>0</v>
      </c>
      <c r="AH195" s="173">
        <v>0</v>
      </c>
      <c r="AI195" s="173">
        <v>0</v>
      </c>
      <c r="AJ195" s="173">
        <v>0</v>
      </c>
      <c r="AK195" s="173">
        <v>3.3597540000000002E-2</v>
      </c>
      <c r="AL195" s="173">
        <v>0</v>
      </c>
      <c r="AM195" s="173">
        <v>0</v>
      </c>
      <c r="AN195" s="173">
        <v>0.15096672999999999</v>
      </c>
      <c r="AO195" s="173">
        <v>0.17000129999999999</v>
      </c>
      <c r="AP195" s="173">
        <v>0</v>
      </c>
      <c r="AQ195" s="173">
        <v>0</v>
      </c>
      <c r="AR195" s="173">
        <v>0</v>
      </c>
      <c r="AS195" s="173">
        <v>0</v>
      </c>
      <c r="AT195" s="173">
        <v>0</v>
      </c>
      <c r="AU195" s="173">
        <v>0</v>
      </c>
      <c r="AV195" s="173">
        <v>5.5995900000000001E-2</v>
      </c>
      <c r="AW195" s="173">
        <v>8.6211499999999996E-2</v>
      </c>
      <c r="AX195" s="173">
        <v>0</v>
      </c>
      <c r="AY195" s="173">
        <v>0</v>
      </c>
      <c r="AZ195" s="173">
        <v>0</v>
      </c>
      <c r="BA195" s="173">
        <v>0</v>
      </c>
      <c r="BB195" s="173">
        <v>0</v>
      </c>
      <c r="BC195" s="173">
        <v>0</v>
      </c>
      <c r="BD195" s="173">
        <v>0</v>
      </c>
      <c r="BE195" s="173">
        <v>0</v>
      </c>
      <c r="BF195" s="173">
        <v>0.17186580000000001</v>
      </c>
      <c r="BG195" s="173">
        <v>0.45430150000000002</v>
      </c>
      <c r="BH195" s="173">
        <v>0.27977774999999999</v>
      </c>
      <c r="BI195" s="173">
        <v>0</v>
      </c>
      <c r="BJ195" s="173">
        <v>0</v>
      </c>
      <c r="BK195" s="173">
        <v>0</v>
      </c>
      <c r="BL195" s="173">
        <v>0.34373160000000003</v>
      </c>
      <c r="BM195" s="173">
        <v>0.54516180000000003</v>
      </c>
      <c r="BN195" s="173">
        <v>0</v>
      </c>
      <c r="BO195" s="173">
        <v>0</v>
      </c>
      <c r="BP195" s="126"/>
      <c r="BQ195" s="183">
        <f t="shared" si="5"/>
        <v>1083.6036114199997</v>
      </c>
    </row>
    <row r="196" spans="1:69">
      <c r="A196" s="172" t="s">
        <v>98</v>
      </c>
      <c r="B196" s="172" t="s">
        <v>25</v>
      </c>
      <c r="C196" s="172" t="s">
        <v>28</v>
      </c>
      <c r="D196" s="173">
        <v>1</v>
      </c>
      <c r="E196" s="172">
        <v>2034</v>
      </c>
      <c r="F196" s="172" t="s">
        <v>18</v>
      </c>
      <c r="G196" s="173">
        <v>673.32</v>
      </c>
      <c r="H196" s="173">
        <v>0</v>
      </c>
      <c r="I196" s="173">
        <v>0</v>
      </c>
      <c r="J196" s="173">
        <v>0</v>
      </c>
      <c r="K196" s="173">
        <v>122</v>
      </c>
      <c r="L196" s="173">
        <v>0</v>
      </c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4.5990000000000002</v>
      </c>
      <c r="S196" s="173">
        <v>0</v>
      </c>
      <c r="T196" s="173">
        <v>0</v>
      </c>
      <c r="U196" s="173">
        <v>232.70400000000001</v>
      </c>
      <c r="V196" s="173">
        <v>0</v>
      </c>
      <c r="W196" s="173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0</v>
      </c>
      <c r="AC196" s="173">
        <v>0</v>
      </c>
      <c r="AD196" s="173">
        <v>0</v>
      </c>
      <c r="AE196" s="173">
        <v>24.6</v>
      </c>
      <c r="AF196" s="173">
        <v>24.6</v>
      </c>
      <c r="AG196" s="173">
        <v>0</v>
      </c>
      <c r="AH196" s="173">
        <v>0</v>
      </c>
      <c r="AI196" s="173">
        <v>0</v>
      </c>
      <c r="AJ196" s="173">
        <v>0</v>
      </c>
      <c r="AK196" s="173">
        <v>0</v>
      </c>
      <c r="AL196" s="173">
        <v>0</v>
      </c>
      <c r="AM196" s="173">
        <v>0</v>
      </c>
      <c r="AN196" s="173">
        <v>0.13161668000000001</v>
      </c>
      <c r="AO196" s="173">
        <v>9.3972059999999996E-2</v>
      </c>
      <c r="AP196" s="173">
        <v>0</v>
      </c>
      <c r="AQ196" s="173">
        <v>0</v>
      </c>
      <c r="AR196" s="173">
        <v>0</v>
      </c>
      <c r="AS196" s="173">
        <v>0</v>
      </c>
      <c r="AT196" s="173">
        <v>0</v>
      </c>
      <c r="AU196" s="173">
        <v>0</v>
      </c>
      <c r="AV196" s="173">
        <v>0</v>
      </c>
      <c r="AW196" s="173">
        <v>6.4046500000000006E-2</v>
      </c>
      <c r="AX196" s="173">
        <v>0</v>
      </c>
      <c r="AY196" s="173">
        <v>0</v>
      </c>
      <c r="AZ196" s="173">
        <v>0</v>
      </c>
      <c r="BA196" s="173">
        <v>0</v>
      </c>
      <c r="BB196" s="173">
        <v>0</v>
      </c>
      <c r="BC196" s="173">
        <v>0</v>
      </c>
      <c r="BD196" s="173">
        <v>0</v>
      </c>
      <c r="BE196" s="173">
        <v>0</v>
      </c>
      <c r="BF196" s="173">
        <v>9.2242480000000002E-2</v>
      </c>
      <c r="BG196" s="173">
        <v>0.24476824999999999</v>
      </c>
      <c r="BH196" s="173">
        <v>0.20560524999999999</v>
      </c>
      <c r="BI196" s="173">
        <v>0</v>
      </c>
      <c r="BJ196" s="173">
        <v>0</v>
      </c>
      <c r="BK196" s="173">
        <v>0</v>
      </c>
      <c r="BL196" s="173">
        <v>0.18448496</v>
      </c>
      <c r="BM196" s="173">
        <v>0.29372189999999998</v>
      </c>
      <c r="BN196" s="173">
        <v>0</v>
      </c>
      <c r="BO196" s="173">
        <v>0</v>
      </c>
      <c r="BP196" s="126"/>
      <c r="BQ196" s="183">
        <f t="shared" si="5"/>
        <v>1083.1334580799999</v>
      </c>
    </row>
    <row r="197" spans="1:69">
      <c r="A197" s="172" t="s">
        <v>98</v>
      </c>
      <c r="B197" s="172" t="s">
        <v>25</v>
      </c>
      <c r="C197" s="172" t="s">
        <v>28</v>
      </c>
      <c r="D197" s="173">
        <v>1</v>
      </c>
      <c r="E197" s="172">
        <v>2035</v>
      </c>
      <c r="F197" s="172" t="s">
        <v>18</v>
      </c>
      <c r="G197" s="173">
        <v>673.32</v>
      </c>
      <c r="H197" s="173">
        <v>0</v>
      </c>
      <c r="I197" s="173">
        <v>0</v>
      </c>
      <c r="J197" s="173">
        <v>0</v>
      </c>
      <c r="K197" s="173">
        <v>122</v>
      </c>
      <c r="L197" s="173">
        <v>0</v>
      </c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4.5990000000000002</v>
      </c>
      <c r="S197" s="173">
        <v>0</v>
      </c>
      <c r="T197" s="173">
        <v>0</v>
      </c>
      <c r="U197" s="173">
        <v>232.70400000000001</v>
      </c>
      <c r="V197" s="173">
        <v>0</v>
      </c>
      <c r="W197" s="173">
        <v>0</v>
      </c>
      <c r="X197" s="173">
        <v>0</v>
      </c>
      <c r="Y197" s="173">
        <v>0</v>
      </c>
      <c r="Z197" s="173">
        <v>0</v>
      </c>
      <c r="AA197" s="173">
        <v>0</v>
      </c>
      <c r="AB197" s="173">
        <v>0</v>
      </c>
      <c r="AC197" s="173">
        <v>0</v>
      </c>
      <c r="AD197" s="173">
        <v>0</v>
      </c>
      <c r="AE197" s="173">
        <v>24.6</v>
      </c>
      <c r="AF197" s="173">
        <v>24.6</v>
      </c>
      <c r="AG197" s="173">
        <v>0</v>
      </c>
      <c r="AH197" s="173">
        <v>0</v>
      </c>
      <c r="AI197" s="173">
        <v>0</v>
      </c>
      <c r="AJ197" s="173">
        <v>0</v>
      </c>
      <c r="AK197" s="173">
        <v>0</v>
      </c>
      <c r="AL197" s="173">
        <v>0</v>
      </c>
      <c r="AM197" s="173">
        <v>0</v>
      </c>
      <c r="AN197" s="173">
        <v>9.5930370000000001E-2</v>
      </c>
      <c r="AO197" s="173">
        <v>3.9311720000000001E-2</v>
      </c>
      <c r="AP197" s="173">
        <v>0</v>
      </c>
      <c r="AQ197" s="173">
        <v>0</v>
      </c>
      <c r="AR197" s="173">
        <v>0</v>
      </c>
      <c r="AS197" s="173">
        <v>0</v>
      </c>
      <c r="AT197" s="173">
        <v>0</v>
      </c>
      <c r="AU197" s="173">
        <v>0</v>
      </c>
      <c r="AV197" s="173">
        <v>0</v>
      </c>
      <c r="AW197" s="173">
        <v>3.5497000000000001E-2</v>
      </c>
      <c r="AX197" s="173">
        <v>0</v>
      </c>
      <c r="AY197" s="173">
        <v>0</v>
      </c>
      <c r="AZ197" s="173">
        <v>0</v>
      </c>
      <c r="BA197" s="173">
        <v>0</v>
      </c>
      <c r="BB197" s="173">
        <v>0</v>
      </c>
      <c r="BC197" s="173">
        <v>0</v>
      </c>
      <c r="BD197" s="173">
        <v>0</v>
      </c>
      <c r="BE197" s="173">
        <v>0</v>
      </c>
      <c r="BF197" s="173">
        <v>3.8808960000000003E-2</v>
      </c>
      <c r="BG197" s="173">
        <v>0.10236924999999999</v>
      </c>
      <c r="BH197" s="173">
        <v>0.14242679999999999</v>
      </c>
      <c r="BI197" s="173">
        <v>0</v>
      </c>
      <c r="BJ197" s="173">
        <v>0</v>
      </c>
      <c r="BK197" s="173">
        <v>0</v>
      </c>
      <c r="BL197" s="173">
        <v>7.7617920000000007E-2</v>
      </c>
      <c r="BM197" s="173">
        <v>0.1228431</v>
      </c>
      <c r="BN197" s="173">
        <v>0</v>
      </c>
      <c r="BO197" s="173">
        <v>0</v>
      </c>
      <c r="BP197" s="126"/>
      <c r="BQ197" s="183">
        <f t="shared" si="5"/>
        <v>1082.4778051199999</v>
      </c>
    </row>
    <row r="198" spans="1:69">
      <c r="A198" s="172" t="s">
        <v>98</v>
      </c>
      <c r="B198" s="172" t="s">
        <v>25</v>
      </c>
      <c r="C198" s="172" t="s">
        <v>28</v>
      </c>
      <c r="D198" s="173">
        <v>1</v>
      </c>
      <c r="E198" s="172">
        <v>2036</v>
      </c>
      <c r="F198" s="172" t="s">
        <v>18</v>
      </c>
      <c r="G198" s="173">
        <v>673.32</v>
      </c>
      <c r="H198" s="173">
        <v>0</v>
      </c>
      <c r="I198" s="173">
        <v>0</v>
      </c>
      <c r="J198" s="173">
        <v>0</v>
      </c>
      <c r="K198" s="173">
        <v>122</v>
      </c>
      <c r="L198" s="173">
        <v>0</v>
      </c>
      <c r="M198" s="173">
        <v>0</v>
      </c>
      <c r="N198" s="173">
        <v>0</v>
      </c>
      <c r="O198" s="173">
        <v>0</v>
      </c>
      <c r="P198" s="173">
        <v>0</v>
      </c>
      <c r="Q198" s="173">
        <v>0</v>
      </c>
      <c r="R198" s="173">
        <v>5.1100000000000003</v>
      </c>
      <c r="S198" s="173">
        <v>0</v>
      </c>
      <c r="T198" s="173">
        <v>0</v>
      </c>
      <c r="U198" s="173">
        <v>232.70400000000001</v>
      </c>
      <c r="V198" s="173">
        <v>0</v>
      </c>
      <c r="W198" s="173">
        <v>0</v>
      </c>
      <c r="X198" s="173">
        <v>0</v>
      </c>
      <c r="Y198" s="173">
        <v>0</v>
      </c>
      <c r="Z198" s="173">
        <v>0</v>
      </c>
      <c r="AA198" s="173">
        <v>0</v>
      </c>
      <c r="AB198" s="173">
        <v>0</v>
      </c>
      <c r="AC198" s="173">
        <v>0</v>
      </c>
      <c r="AD198" s="173">
        <v>0</v>
      </c>
      <c r="AE198" s="173">
        <v>24.6</v>
      </c>
      <c r="AF198" s="173">
        <v>24.6</v>
      </c>
      <c r="AG198" s="173">
        <v>0</v>
      </c>
      <c r="AH198" s="173">
        <v>0</v>
      </c>
      <c r="AI198" s="173">
        <v>0</v>
      </c>
      <c r="AJ198" s="173">
        <v>0</v>
      </c>
      <c r="AK198" s="173">
        <v>0</v>
      </c>
      <c r="AL198" s="173">
        <v>0</v>
      </c>
      <c r="AM198" s="173">
        <v>0</v>
      </c>
      <c r="AN198" s="173">
        <v>6.3197349999999999E-2</v>
      </c>
      <c r="AO198" s="173">
        <v>8.5531600000000006E-3</v>
      </c>
      <c r="AP198" s="173">
        <v>0</v>
      </c>
      <c r="AQ198" s="173">
        <v>0</v>
      </c>
      <c r="AR198" s="173">
        <v>0</v>
      </c>
      <c r="AS198" s="173">
        <v>0</v>
      </c>
      <c r="AT198" s="173">
        <v>0</v>
      </c>
      <c r="AU198" s="173">
        <v>0</v>
      </c>
      <c r="AV198" s="173">
        <v>0</v>
      </c>
      <c r="AW198" s="173">
        <v>1.6802040000000001E-2</v>
      </c>
      <c r="AX198" s="173">
        <v>0</v>
      </c>
      <c r="AY198" s="173">
        <v>0</v>
      </c>
      <c r="AZ198" s="173">
        <v>0</v>
      </c>
      <c r="BA198" s="173">
        <v>0</v>
      </c>
      <c r="BB198" s="173">
        <v>0</v>
      </c>
      <c r="BC198" s="173">
        <v>0</v>
      </c>
      <c r="BD198" s="173">
        <v>0</v>
      </c>
      <c r="BE198" s="173">
        <v>0</v>
      </c>
      <c r="BF198" s="173">
        <v>8.5299599999999996E-3</v>
      </c>
      <c r="BG198" s="173">
        <v>2.22965E-2</v>
      </c>
      <c r="BH198" s="173">
        <v>9.0077749999999998E-2</v>
      </c>
      <c r="BI198" s="173">
        <v>0</v>
      </c>
      <c r="BJ198" s="173">
        <v>0</v>
      </c>
      <c r="BK198" s="173">
        <v>0</v>
      </c>
      <c r="BL198" s="173">
        <v>1.7059919999999999E-2</v>
      </c>
      <c r="BM198" s="173">
        <v>2.67558E-2</v>
      </c>
      <c r="BN198" s="173">
        <v>0</v>
      </c>
      <c r="BO198" s="173">
        <v>0</v>
      </c>
      <c r="BP198" s="126"/>
      <c r="BQ198" s="183">
        <f t="shared" si="5"/>
        <v>1082.5872724800001</v>
      </c>
    </row>
    <row r="199" spans="1:69">
      <c r="A199" s="172" t="s">
        <v>98</v>
      </c>
      <c r="B199" s="172" t="s">
        <v>25</v>
      </c>
      <c r="C199" s="172" t="s">
        <v>28</v>
      </c>
      <c r="D199" s="173">
        <v>1</v>
      </c>
      <c r="E199" s="172">
        <v>2037</v>
      </c>
      <c r="F199" s="172" t="s">
        <v>18</v>
      </c>
      <c r="G199" s="173">
        <v>673.32</v>
      </c>
      <c r="H199" s="173">
        <v>0</v>
      </c>
      <c r="I199" s="173">
        <v>0</v>
      </c>
      <c r="J199" s="173">
        <v>0</v>
      </c>
      <c r="K199" s="173">
        <v>122</v>
      </c>
      <c r="L199" s="173">
        <v>0</v>
      </c>
      <c r="M199" s="173">
        <v>0</v>
      </c>
      <c r="N199" s="173">
        <v>0</v>
      </c>
      <c r="O199" s="173">
        <v>0</v>
      </c>
      <c r="P199" s="173">
        <v>0</v>
      </c>
      <c r="Q199" s="173">
        <v>0</v>
      </c>
      <c r="R199" s="173">
        <v>5.1100000000000003</v>
      </c>
      <c r="S199" s="173">
        <v>0</v>
      </c>
      <c r="T199" s="173">
        <v>0</v>
      </c>
      <c r="U199" s="173">
        <v>232.70400000000001</v>
      </c>
      <c r="V199" s="173">
        <v>0</v>
      </c>
      <c r="W199" s="173">
        <v>0</v>
      </c>
      <c r="X199" s="173">
        <v>0</v>
      </c>
      <c r="Y199" s="173">
        <v>0</v>
      </c>
      <c r="Z199" s="173">
        <v>0</v>
      </c>
      <c r="AA199" s="173">
        <v>0</v>
      </c>
      <c r="AB199" s="173">
        <v>0</v>
      </c>
      <c r="AC199" s="173">
        <v>0</v>
      </c>
      <c r="AD199" s="173">
        <v>0</v>
      </c>
      <c r="AE199" s="173">
        <v>24.6</v>
      </c>
      <c r="AF199" s="173">
        <v>24.6</v>
      </c>
      <c r="AG199" s="173">
        <v>0</v>
      </c>
      <c r="AH199" s="173">
        <v>0</v>
      </c>
      <c r="AI199" s="173">
        <v>0</v>
      </c>
      <c r="AJ199" s="173">
        <v>0</v>
      </c>
      <c r="AK199" s="173">
        <v>0</v>
      </c>
      <c r="AL199" s="173">
        <v>0</v>
      </c>
      <c r="AM199" s="173">
        <v>0</v>
      </c>
      <c r="AN199" s="173">
        <v>3.1739620000000003E-2</v>
      </c>
      <c r="AO199" s="173">
        <v>0</v>
      </c>
      <c r="AP199" s="173">
        <v>0</v>
      </c>
      <c r="AQ199" s="173">
        <v>0</v>
      </c>
      <c r="AR199" s="173">
        <v>0</v>
      </c>
      <c r="AS199" s="173">
        <v>0</v>
      </c>
      <c r="AT199" s="173">
        <v>0</v>
      </c>
      <c r="AU199" s="173">
        <v>0</v>
      </c>
      <c r="AV199" s="173">
        <v>0</v>
      </c>
      <c r="AW199" s="173">
        <v>6.1010600000000002E-3</v>
      </c>
      <c r="AX199" s="173">
        <v>0</v>
      </c>
      <c r="AY199" s="173">
        <v>0</v>
      </c>
      <c r="AZ199" s="173">
        <v>0</v>
      </c>
      <c r="BA199" s="173">
        <v>0</v>
      </c>
      <c r="BB199" s="173">
        <v>0</v>
      </c>
      <c r="BC199" s="173">
        <v>0</v>
      </c>
      <c r="BD199" s="173">
        <v>0</v>
      </c>
      <c r="BE199" s="173">
        <v>0</v>
      </c>
      <c r="BF199" s="173">
        <v>0</v>
      </c>
      <c r="BG199" s="173">
        <v>0</v>
      </c>
      <c r="BH199" s="173">
        <v>4.9478149999999999E-2</v>
      </c>
      <c r="BI199" s="173">
        <v>0</v>
      </c>
      <c r="BJ199" s="173">
        <v>0</v>
      </c>
      <c r="BK199" s="173">
        <v>0</v>
      </c>
      <c r="BL199" s="173">
        <v>0</v>
      </c>
      <c r="BM199" s="173">
        <v>0</v>
      </c>
      <c r="BN199" s="173">
        <v>0</v>
      </c>
      <c r="BO199" s="173">
        <v>0</v>
      </c>
      <c r="BP199" s="126"/>
      <c r="BQ199" s="183">
        <f t="shared" si="5"/>
        <v>1082.4213188299998</v>
      </c>
    </row>
    <row r="200" spans="1:69">
      <c r="A200" s="172" t="s">
        <v>98</v>
      </c>
      <c r="B200" s="172" t="s">
        <v>25</v>
      </c>
      <c r="C200" s="172" t="s">
        <v>28</v>
      </c>
      <c r="D200" s="173">
        <v>1</v>
      </c>
      <c r="E200" s="172">
        <v>2038</v>
      </c>
      <c r="F200" s="172" t="s">
        <v>18</v>
      </c>
      <c r="G200" s="173">
        <v>673.32</v>
      </c>
      <c r="H200" s="173">
        <v>0</v>
      </c>
      <c r="I200" s="173">
        <v>0</v>
      </c>
      <c r="J200" s="173">
        <v>0</v>
      </c>
      <c r="K200" s="173">
        <v>122</v>
      </c>
      <c r="L200" s="173">
        <v>0</v>
      </c>
      <c r="M200" s="173">
        <v>0</v>
      </c>
      <c r="N200" s="173">
        <v>0</v>
      </c>
      <c r="O200" s="173">
        <v>0</v>
      </c>
      <c r="P200" s="173">
        <v>0</v>
      </c>
      <c r="Q200" s="173">
        <v>0</v>
      </c>
      <c r="R200" s="173">
        <v>5.6210000000000004</v>
      </c>
      <c r="S200" s="173">
        <v>0</v>
      </c>
      <c r="T200" s="173">
        <v>0</v>
      </c>
      <c r="U200" s="173">
        <v>232.70400000000001</v>
      </c>
      <c r="V200" s="173">
        <v>0</v>
      </c>
      <c r="W200" s="173">
        <v>0</v>
      </c>
      <c r="X200" s="173">
        <v>0</v>
      </c>
      <c r="Y200" s="173">
        <v>0</v>
      </c>
      <c r="Z200" s="173">
        <v>0</v>
      </c>
      <c r="AA200" s="173">
        <v>0</v>
      </c>
      <c r="AB200" s="173">
        <v>0</v>
      </c>
      <c r="AC200" s="173">
        <v>0</v>
      </c>
      <c r="AD200" s="173">
        <v>0</v>
      </c>
      <c r="AE200" s="173">
        <v>36.9</v>
      </c>
      <c r="AF200" s="173">
        <v>24.6</v>
      </c>
      <c r="AG200" s="173">
        <v>0</v>
      </c>
      <c r="AH200" s="173">
        <v>0</v>
      </c>
      <c r="AI200" s="173">
        <v>0</v>
      </c>
      <c r="AJ200" s="173">
        <v>0</v>
      </c>
      <c r="AK200" s="173">
        <v>0</v>
      </c>
      <c r="AL200" s="173">
        <v>0</v>
      </c>
      <c r="AM200" s="173">
        <v>0</v>
      </c>
      <c r="AN200" s="173">
        <v>1.519531E-2</v>
      </c>
      <c r="AO200" s="173">
        <v>0</v>
      </c>
      <c r="AP200" s="173">
        <v>0</v>
      </c>
      <c r="AQ200" s="173">
        <v>0</v>
      </c>
      <c r="AR200" s="173">
        <v>0</v>
      </c>
      <c r="AS200" s="173">
        <v>0</v>
      </c>
      <c r="AT200" s="173">
        <v>0</v>
      </c>
      <c r="AU200" s="173">
        <v>0</v>
      </c>
      <c r="AV200" s="173">
        <v>0</v>
      </c>
      <c r="AW200" s="173">
        <v>1.27625E-3</v>
      </c>
      <c r="AX200" s="173">
        <v>0</v>
      </c>
      <c r="AY200" s="173">
        <v>0</v>
      </c>
      <c r="AZ200" s="173">
        <v>0</v>
      </c>
      <c r="BA200" s="173">
        <v>0</v>
      </c>
      <c r="BB200" s="173">
        <v>0</v>
      </c>
      <c r="BC200" s="173">
        <v>0</v>
      </c>
      <c r="BD200" s="173">
        <v>0</v>
      </c>
      <c r="BE200" s="173">
        <v>0</v>
      </c>
      <c r="BF200" s="173">
        <v>0</v>
      </c>
      <c r="BG200" s="173">
        <v>0</v>
      </c>
      <c r="BH200" s="173">
        <v>2.0478449999999999E-2</v>
      </c>
      <c r="BI200" s="173">
        <v>0</v>
      </c>
      <c r="BJ200" s="173">
        <v>0</v>
      </c>
      <c r="BK200" s="173">
        <v>0</v>
      </c>
      <c r="BL200" s="173">
        <v>0</v>
      </c>
      <c r="BM200" s="173">
        <v>0</v>
      </c>
      <c r="BN200" s="173">
        <v>0</v>
      </c>
      <c r="BO200" s="173">
        <v>0</v>
      </c>
      <c r="BP200" s="126"/>
      <c r="BQ200" s="183">
        <f t="shared" si="5"/>
        <v>1095.18195001</v>
      </c>
    </row>
    <row r="201" spans="1:69">
      <c r="A201" s="172" t="s">
        <v>98</v>
      </c>
      <c r="B201" s="172" t="s">
        <v>25</v>
      </c>
      <c r="C201" s="172" t="s">
        <v>28</v>
      </c>
      <c r="D201" s="173">
        <v>1</v>
      </c>
      <c r="E201" s="172">
        <v>2039</v>
      </c>
      <c r="F201" s="172" t="s">
        <v>18</v>
      </c>
      <c r="G201" s="173">
        <v>673.32</v>
      </c>
      <c r="H201" s="173">
        <v>0</v>
      </c>
      <c r="I201" s="173">
        <v>0</v>
      </c>
      <c r="J201" s="173">
        <v>0</v>
      </c>
      <c r="K201" s="173">
        <v>122</v>
      </c>
      <c r="L201" s="173">
        <v>0</v>
      </c>
      <c r="M201" s="173">
        <v>0</v>
      </c>
      <c r="N201" s="173">
        <v>0</v>
      </c>
      <c r="O201" s="173">
        <v>0</v>
      </c>
      <c r="P201" s="173">
        <v>0</v>
      </c>
      <c r="Q201" s="173">
        <v>0</v>
      </c>
      <c r="R201" s="173">
        <v>5.6210000000000004</v>
      </c>
      <c r="S201" s="173">
        <v>0</v>
      </c>
      <c r="T201" s="173">
        <v>0</v>
      </c>
      <c r="U201" s="173">
        <v>232.70400000000001</v>
      </c>
      <c r="V201" s="173">
        <v>0</v>
      </c>
      <c r="W201" s="173">
        <v>0</v>
      </c>
      <c r="X201" s="173">
        <v>0</v>
      </c>
      <c r="Y201" s="173">
        <v>0</v>
      </c>
      <c r="Z201" s="173">
        <v>0</v>
      </c>
      <c r="AA201" s="173">
        <v>0</v>
      </c>
      <c r="AB201" s="173">
        <v>0</v>
      </c>
      <c r="AC201" s="173">
        <v>0</v>
      </c>
      <c r="AD201" s="173">
        <v>0</v>
      </c>
      <c r="AE201" s="173">
        <v>36.9</v>
      </c>
      <c r="AF201" s="173">
        <v>24.6</v>
      </c>
      <c r="AG201" s="173">
        <v>0</v>
      </c>
      <c r="AH201" s="173">
        <v>0</v>
      </c>
      <c r="AI201" s="173">
        <v>0</v>
      </c>
      <c r="AJ201" s="173">
        <v>0</v>
      </c>
      <c r="AK201" s="173">
        <v>0</v>
      </c>
      <c r="AL201" s="173">
        <v>0</v>
      </c>
      <c r="AM201" s="173">
        <v>0</v>
      </c>
      <c r="AN201" s="173">
        <v>3.61109E-3</v>
      </c>
      <c r="AO201" s="173">
        <v>0</v>
      </c>
      <c r="AP201" s="173">
        <v>0</v>
      </c>
      <c r="AQ201" s="173">
        <v>0</v>
      </c>
      <c r="AR201" s="173">
        <v>0</v>
      </c>
      <c r="AS201" s="173">
        <v>0</v>
      </c>
      <c r="AT201" s="173">
        <v>0</v>
      </c>
      <c r="AU201" s="173">
        <v>0</v>
      </c>
      <c r="AV201" s="173">
        <v>0</v>
      </c>
      <c r="AW201" s="173">
        <v>0</v>
      </c>
      <c r="AX201" s="173">
        <v>0</v>
      </c>
      <c r="AY201" s="173">
        <v>0</v>
      </c>
      <c r="AZ201" s="173">
        <v>0</v>
      </c>
      <c r="BA201" s="173">
        <v>0</v>
      </c>
      <c r="BB201" s="173">
        <v>0</v>
      </c>
      <c r="BC201" s="173">
        <v>0</v>
      </c>
      <c r="BD201" s="173">
        <v>0</v>
      </c>
      <c r="BE201" s="173">
        <v>0</v>
      </c>
      <c r="BF201" s="173">
        <v>0</v>
      </c>
      <c r="BG201" s="173">
        <v>0</v>
      </c>
      <c r="BH201" s="173">
        <v>4.4529000000000001E-3</v>
      </c>
      <c r="BI201" s="173">
        <v>0</v>
      </c>
      <c r="BJ201" s="173">
        <v>0</v>
      </c>
      <c r="BK201" s="173">
        <v>0</v>
      </c>
      <c r="BL201" s="173">
        <v>0</v>
      </c>
      <c r="BM201" s="173">
        <v>0</v>
      </c>
      <c r="BN201" s="173">
        <v>0</v>
      </c>
      <c r="BO201" s="173">
        <v>0</v>
      </c>
      <c r="BP201" s="126"/>
      <c r="BQ201" s="183">
        <f t="shared" si="5"/>
        <v>1095.15306399</v>
      </c>
    </row>
    <row r="202" spans="1:69">
      <c r="A202" s="172" t="s">
        <v>98</v>
      </c>
      <c r="B202" s="172" t="s">
        <v>25</v>
      </c>
      <c r="C202" s="172" t="s">
        <v>28</v>
      </c>
      <c r="D202" s="173">
        <v>1</v>
      </c>
      <c r="E202" s="172">
        <v>2040</v>
      </c>
      <c r="F202" s="172" t="s">
        <v>18</v>
      </c>
      <c r="G202" s="173">
        <v>673.32</v>
      </c>
      <c r="H202" s="173">
        <v>0</v>
      </c>
      <c r="I202" s="173">
        <v>0</v>
      </c>
      <c r="J202" s="173">
        <v>0</v>
      </c>
      <c r="K202" s="173">
        <v>122</v>
      </c>
      <c r="L202" s="173">
        <v>0</v>
      </c>
      <c r="M202" s="173">
        <v>0</v>
      </c>
      <c r="N202" s="173">
        <v>0</v>
      </c>
      <c r="O202" s="173">
        <v>0</v>
      </c>
      <c r="P202" s="173">
        <v>0</v>
      </c>
      <c r="Q202" s="173">
        <v>0</v>
      </c>
      <c r="R202" s="173">
        <v>6.1319999999999997</v>
      </c>
      <c r="S202" s="173">
        <v>0</v>
      </c>
      <c r="T202" s="173">
        <v>0</v>
      </c>
      <c r="U202" s="173">
        <v>232.70400000000001</v>
      </c>
      <c r="V202" s="173">
        <v>0</v>
      </c>
      <c r="W202" s="173">
        <v>0</v>
      </c>
      <c r="X202" s="173">
        <v>0</v>
      </c>
      <c r="Y202" s="173">
        <v>0</v>
      </c>
      <c r="Z202" s="173">
        <v>0</v>
      </c>
      <c r="AA202" s="173">
        <v>0</v>
      </c>
      <c r="AB202" s="173">
        <v>0</v>
      </c>
      <c r="AC202" s="173">
        <v>0</v>
      </c>
      <c r="AD202" s="173">
        <v>0</v>
      </c>
      <c r="AE202" s="173">
        <v>49.2</v>
      </c>
      <c r="AF202" s="173">
        <v>24.6</v>
      </c>
      <c r="AG202" s="173">
        <v>0</v>
      </c>
      <c r="AH202" s="173">
        <v>0</v>
      </c>
      <c r="AI202" s="173">
        <v>0</v>
      </c>
      <c r="AJ202" s="173">
        <v>0</v>
      </c>
      <c r="AK202" s="173">
        <v>0</v>
      </c>
      <c r="AL202" s="173">
        <v>0</v>
      </c>
      <c r="AM202" s="173">
        <v>0</v>
      </c>
      <c r="AN202" s="173">
        <v>0</v>
      </c>
      <c r="AO202" s="173">
        <v>0</v>
      </c>
      <c r="AP202" s="173">
        <v>0</v>
      </c>
      <c r="AQ202" s="173">
        <v>0</v>
      </c>
      <c r="AR202" s="173">
        <v>0</v>
      </c>
      <c r="AS202" s="173">
        <v>0</v>
      </c>
      <c r="AT202" s="173">
        <v>0</v>
      </c>
      <c r="AU202" s="173">
        <v>0</v>
      </c>
      <c r="AV202" s="173">
        <v>0</v>
      </c>
      <c r="AW202" s="173">
        <v>0</v>
      </c>
      <c r="AX202" s="173">
        <v>0</v>
      </c>
      <c r="AY202" s="173">
        <v>0</v>
      </c>
      <c r="AZ202" s="173">
        <v>0</v>
      </c>
      <c r="BA202" s="173">
        <v>0</v>
      </c>
      <c r="BB202" s="173">
        <v>0</v>
      </c>
      <c r="BC202" s="173">
        <v>0</v>
      </c>
      <c r="BD202" s="173">
        <v>0</v>
      </c>
      <c r="BE202" s="173">
        <v>0</v>
      </c>
      <c r="BF202" s="173">
        <v>0</v>
      </c>
      <c r="BG202" s="173">
        <v>0</v>
      </c>
      <c r="BH202" s="173">
        <v>0</v>
      </c>
      <c r="BI202" s="173">
        <v>0</v>
      </c>
      <c r="BJ202" s="173">
        <v>0</v>
      </c>
      <c r="BK202" s="173">
        <v>0</v>
      </c>
      <c r="BL202" s="173">
        <v>0</v>
      </c>
      <c r="BM202" s="173">
        <v>0</v>
      </c>
      <c r="BN202" s="173">
        <v>0</v>
      </c>
      <c r="BO202" s="173">
        <v>0</v>
      </c>
      <c r="BP202" s="126"/>
      <c r="BQ202" s="183">
        <f t="shared" si="5"/>
        <v>1107.9559999999999</v>
      </c>
    </row>
    <row r="203" spans="1:69">
      <c r="A203" s="172" t="s">
        <v>98</v>
      </c>
      <c r="B203" s="172" t="s">
        <v>25</v>
      </c>
      <c r="C203" s="172" t="s">
        <v>28</v>
      </c>
      <c r="D203" s="173">
        <v>1</v>
      </c>
      <c r="E203" s="172">
        <v>2041</v>
      </c>
      <c r="F203" s="172" t="s">
        <v>18</v>
      </c>
      <c r="G203" s="173">
        <v>673.32</v>
      </c>
      <c r="H203" s="173">
        <v>0</v>
      </c>
      <c r="I203" s="173">
        <v>0</v>
      </c>
      <c r="J203" s="173">
        <v>0</v>
      </c>
      <c r="K203" s="173">
        <v>122</v>
      </c>
      <c r="L203" s="173">
        <v>0</v>
      </c>
      <c r="M203" s="173">
        <v>0</v>
      </c>
      <c r="N203" s="173">
        <v>0</v>
      </c>
      <c r="O203" s="173">
        <v>0</v>
      </c>
      <c r="P203" s="173">
        <v>0</v>
      </c>
      <c r="Q203" s="173">
        <v>0</v>
      </c>
      <c r="R203" s="173">
        <v>6.1319999999999997</v>
      </c>
      <c r="S203" s="173">
        <v>0</v>
      </c>
      <c r="T203" s="173">
        <v>0</v>
      </c>
      <c r="U203" s="173">
        <v>232.70400000000001</v>
      </c>
      <c r="V203" s="173">
        <v>0</v>
      </c>
      <c r="W203" s="173">
        <v>0</v>
      </c>
      <c r="X203" s="173">
        <v>0</v>
      </c>
      <c r="Y203" s="173">
        <v>0</v>
      </c>
      <c r="Z203" s="173">
        <v>0</v>
      </c>
      <c r="AA203" s="173">
        <v>0</v>
      </c>
      <c r="AB203" s="173">
        <v>0</v>
      </c>
      <c r="AC203" s="173">
        <v>0</v>
      </c>
      <c r="AD203" s="173">
        <v>0</v>
      </c>
      <c r="AE203" s="173">
        <v>49.2</v>
      </c>
      <c r="AF203" s="173">
        <v>24.6</v>
      </c>
      <c r="AG203" s="173">
        <v>0</v>
      </c>
      <c r="AH203" s="173">
        <v>0</v>
      </c>
      <c r="AI203" s="173">
        <v>0</v>
      </c>
      <c r="AJ203" s="173">
        <v>0</v>
      </c>
      <c r="AK203" s="173">
        <v>0</v>
      </c>
      <c r="AL203" s="173">
        <v>0</v>
      </c>
      <c r="AM203" s="173">
        <v>0</v>
      </c>
      <c r="AN203" s="173">
        <v>0</v>
      </c>
      <c r="AO203" s="173">
        <v>0</v>
      </c>
      <c r="AP203" s="173">
        <v>0</v>
      </c>
      <c r="AQ203" s="173">
        <v>0</v>
      </c>
      <c r="AR203" s="173">
        <v>0</v>
      </c>
      <c r="AS203" s="173">
        <v>0</v>
      </c>
      <c r="AT203" s="173">
        <v>0</v>
      </c>
      <c r="AU203" s="173">
        <v>0</v>
      </c>
      <c r="AV203" s="173">
        <v>0</v>
      </c>
      <c r="AW203" s="173">
        <v>0</v>
      </c>
      <c r="AX203" s="173">
        <v>0</v>
      </c>
      <c r="AY203" s="173">
        <v>0</v>
      </c>
      <c r="AZ203" s="173">
        <v>0</v>
      </c>
      <c r="BA203" s="173">
        <v>0</v>
      </c>
      <c r="BB203" s="173">
        <v>0</v>
      </c>
      <c r="BC203" s="173">
        <v>0</v>
      </c>
      <c r="BD203" s="173">
        <v>0</v>
      </c>
      <c r="BE203" s="173">
        <v>0</v>
      </c>
      <c r="BF203" s="173">
        <v>0</v>
      </c>
      <c r="BG203" s="173">
        <v>0</v>
      </c>
      <c r="BH203" s="173">
        <v>0</v>
      </c>
      <c r="BI203" s="173">
        <v>0</v>
      </c>
      <c r="BJ203" s="173">
        <v>0</v>
      </c>
      <c r="BK203" s="173">
        <v>0</v>
      </c>
      <c r="BL203" s="173">
        <v>0</v>
      </c>
      <c r="BM203" s="173">
        <v>0</v>
      </c>
      <c r="BN203" s="173">
        <v>0</v>
      </c>
      <c r="BO203" s="173">
        <v>0</v>
      </c>
      <c r="BP203" s="126"/>
      <c r="BQ203" s="183">
        <f t="shared" si="5"/>
        <v>1107.9559999999999</v>
      </c>
    </row>
    <row r="204" spans="1:69">
      <c r="A204" s="172" t="s">
        <v>98</v>
      </c>
      <c r="B204" s="172" t="s">
        <v>25</v>
      </c>
      <c r="C204" s="172" t="s">
        <v>28</v>
      </c>
      <c r="D204" s="173">
        <v>1</v>
      </c>
      <c r="E204" s="172">
        <v>2042</v>
      </c>
      <c r="F204" s="172" t="s">
        <v>18</v>
      </c>
      <c r="G204" s="173">
        <v>673.32</v>
      </c>
      <c r="H204" s="173">
        <v>0</v>
      </c>
      <c r="I204" s="173">
        <v>0</v>
      </c>
      <c r="J204" s="173">
        <v>0</v>
      </c>
      <c r="K204" s="173">
        <v>122</v>
      </c>
      <c r="L204" s="173">
        <v>0</v>
      </c>
      <c r="M204" s="173">
        <v>0</v>
      </c>
      <c r="N204" s="173">
        <v>0</v>
      </c>
      <c r="O204" s="173">
        <v>0</v>
      </c>
      <c r="P204" s="173">
        <v>0</v>
      </c>
      <c r="Q204" s="173">
        <v>0</v>
      </c>
      <c r="R204" s="173">
        <v>6.6429999999999998</v>
      </c>
      <c r="S204" s="173">
        <v>0</v>
      </c>
      <c r="T204" s="173">
        <v>0</v>
      </c>
      <c r="U204" s="173">
        <v>232.70400000000001</v>
      </c>
      <c r="V204" s="173">
        <v>0</v>
      </c>
      <c r="W204" s="173">
        <v>0</v>
      </c>
      <c r="X204" s="173">
        <v>0</v>
      </c>
      <c r="Y204" s="173">
        <v>0</v>
      </c>
      <c r="Z204" s="173">
        <v>0</v>
      </c>
      <c r="AA204" s="173">
        <v>0</v>
      </c>
      <c r="AB204" s="173">
        <v>0</v>
      </c>
      <c r="AC204" s="173">
        <v>0</v>
      </c>
      <c r="AD204" s="173">
        <v>0</v>
      </c>
      <c r="AE204" s="173">
        <v>49.2</v>
      </c>
      <c r="AF204" s="173">
        <v>24.6</v>
      </c>
      <c r="AG204" s="173">
        <v>0</v>
      </c>
      <c r="AH204" s="173">
        <v>0</v>
      </c>
      <c r="AI204" s="173">
        <v>0</v>
      </c>
      <c r="AJ204" s="173">
        <v>0</v>
      </c>
      <c r="AK204" s="173">
        <v>0</v>
      </c>
      <c r="AL204" s="173">
        <v>0</v>
      </c>
      <c r="AM204" s="173">
        <v>0</v>
      </c>
      <c r="AN204" s="173">
        <v>0</v>
      </c>
      <c r="AO204" s="173">
        <v>0</v>
      </c>
      <c r="AP204" s="173">
        <v>0</v>
      </c>
      <c r="AQ204" s="173">
        <v>0</v>
      </c>
      <c r="AR204" s="173">
        <v>0</v>
      </c>
      <c r="AS204" s="173">
        <v>0</v>
      </c>
      <c r="AT204" s="173">
        <v>0</v>
      </c>
      <c r="AU204" s="173">
        <v>0</v>
      </c>
      <c r="AV204" s="173">
        <v>0</v>
      </c>
      <c r="AW204" s="173">
        <v>0</v>
      </c>
      <c r="AX204" s="173">
        <v>0</v>
      </c>
      <c r="AY204" s="173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3">
        <v>0</v>
      </c>
      <c r="BI204" s="173">
        <v>0</v>
      </c>
      <c r="BJ204" s="173">
        <v>0</v>
      </c>
      <c r="BK204" s="173">
        <v>0</v>
      </c>
      <c r="BL204" s="173">
        <v>0</v>
      </c>
      <c r="BM204" s="173">
        <v>0</v>
      </c>
      <c r="BN204" s="173">
        <v>0</v>
      </c>
      <c r="BO204" s="173">
        <v>0</v>
      </c>
      <c r="BP204" s="126"/>
      <c r="BQ204" s="183">
        <f t="shared" si="5"/>
        <v>1108.4670000000001</v>
      </c>
    </row>
    <row r="205" spans="1:69">
      <c r="A205" s="172" t="s">
        <v>98</v>
      </c>
      <c r="B205" s="172" t="s">
        <v>25</v>
      </c>
      <c r="C205" s="172" t="s">
        <v>28</v>
      </c>
      <c r="D205" s="173">
        <v>1</v>
      </c>
      <c r="E205" s="172">
        <v>2043</v>
      </c>
      <c r="F205" s="172" t="s">
        <v>18</v>
      </c>
      <c r="G205" s="173">
        <v>673.32</v>
      </c>
      <c r="H205" s="173">
        <v>0</v>
      </c>
      <c r="I205" s="173">
        <v>0</v>
      </c>
      <c r="J205" s="173">
        <v>0</v>
      </c>
      <c r="K205" s="173">
        <v>122</v>
      </c>
      <c r="L205" s="173">
        <v>0</v>
      </c>
      <c r="M205" s="173">
        <v>0</v>
      </c>
      <c r="N205" s="173">
        <v>0</v>
      </c>
      <c r="O205" s="173">
        <v>0</v>
      </c>
      <c r="P205" s="173">
        <v>0</v>
      </c>
      <c r="Q205" s="173">
        <v>0</v>
      </c>
      <c r="R205" s="173">
        <v>7.1539999999999999</v>
      </c>
      <c r="S205" s="173">
        <v>0</v>
      </c>
      <c r="T205" s="173">
        <v>0</v>
      </c>
      <c r="U205" s="173">
        <v>232.70400000000001</v>
      </c>
      <c r="V205" s="173">
        <v>0</v>
      </c>
      <c r="W205" s="173">
        <v>0</v>
      </c>
      <c r="X205" s="173">
        <v>0</v>
      </c>
      <c r="Y205" s="173">
        <v>0</v>
      </c>
      <c r="Z205" s="173">
        <v>0</v>
      </c>
      <c r="AA205" s="173">
        <v>0</v>
      </c>
      <c r="AB205" s="173">
        <v>0</v>
      </c>
      <c r="AC205" s="173">
        <v>0</v>
      </c>
      <c r="AD205" s="173">
        <v>0</v>
      </c>
      <c r="AE205" s="173">
        <v>49.2</v>
      </c>
      <c r="AF205" s="173">
        <v>24.6</v>
      </c>
      <c r="AG205" s="173">
        <v>0</v>
      </c>
      <c r="AH205" s="173">
        <v>0</v>
      </c>
      <c r="AI205" s="173">
        <v>0</v>
      </c>
      <c r="AJ205" s="173">
        <v>0</v>
      </c>
      <c r="AK205" s="173">
        <v>0</v>
      </c>
      <c r="AL205" s="173">
        <v>0</v>
      </c>
      <c r="AM205" s="173">
        <v>0</v>
      </c>
      <c r="AN205" s="173">
        <v>0</v>
      </c>
      <c r="AO205" s="173">
        <v>0</v>
      </c>
      <c r="AP205" s="173">
        <v>0</v>
      </c>
      <c r="AQ205" s="173">
        <v>0</v>
      </c>
      <c r="AR205" s="173">
        <v>0</v>
      </c>
      <c r="AS205" s="173">
        <v>0</v>
      </c>
      <c r="AT205" s="173">
        <v>0</v>
      </c>
      <c r="AU205" s="173">
        <v>0</v>
      </c>
      <c r="AV205" s="173">
        <v>0</v>
      </c>
      <c r="AW205" s="173">
        <v>0</v>
      </c>
      <c r="AX205" s="173">
        <v>0</v>
      </c>
      <c r="AY205" s="173">
        <v>0</v>
      </c>
      <c r="AZ205" s="173">
        <v>0</v>
      </c>
      <c r="BA205" s="173">
        <v>0</v>
      </c>
      <c r="BB205" s="173">
        <v>0</v>
      </c>
      <c r="BC205" s="173">
        <v>0</v>
      </c>
      <c r="BD205" s="173">
        <v>0</v>
      </c>
      <c r="BE205" s="173">
        <v>0</v>
      </c>
      <c r="BF205" s="173">
        <v>0</v>
      </c>
      <c r="BG205" s="173">
        <v>0</v>
      </c>
      <c r="BH205" s="173">
        <v>0</v>
      </c>
      <c r="BI205" s="173">
        <v>0</v>
      </c>
      <c r="BJ205" s="173">
        <v>0</v>
      </c>
      <c r="BK205" s="173">
        <v>0</v>
      </c>
      <c r="BL205" s="173">
        <v>0</v>
      </c>
      <c r="BM205" s="173">
        <v>0</v>
      </c>
      <c r="BN205" s="173">
        <v>0</v>
      </c>
      <c r="BO205" s="173">
        <v>0</v>
      </c>
      <c r="BP205" s="126"/>
      <c r="BQ205" s="183">
        <f t="shared" si="5"/>
        <v>1108.9780000000001</v>
      </c>
    </row>
    <row r="206" spans="1:69">
      <c r="A206" s="172" t="s">
        <v>98</v>
      </c>
      <c r="B206" s="172" t="s">
        <v>25</v>
      </c>
      <c r="C206" s="172" t="s">
        <v>28</v>
      </c>
      <c r="D206" s="173">
        <v>1</v>
      </c>
      <c r="E206" s="172">
        <v>2044</v>
      </c>
      <c r="F206" s="172" t="s">
        <v>18</v>
      </c>
      <c r="G206" s="173">
        <v>673.32</v>
      </c>
      <c r="H206" s="173">
        <v>0</v>
      </c>
      <c r="I206" s="173">
        <v>0</v>
      </c>
      <c r="J206" s="173">
        <v>0</v>
      </c>
      <c r="K206" s="173">
        <v>122</v>
      </c>
      <c r="L206" s="173">
        <v>0</v>
      </c>
      <c r="M206" s="173">
        <v>0</v>
      </c>
      <c r="N206" s="173">
        <v>0</v>
      </c>
      <c r="O206" s="173">
        <v>0</v>
      </c>
      <c r="P206" s="173">
        <v>0</v>
      </c>
      <c r="Q206" s="173">
        <v>0</v>
      </c>
      <c r="R206" s="173">
        <v>7.1539999999999999</v>
      </c>
      <c r="S206" s="173">
        <v>0</v>
      </c>
      <c r="T206" s="173">
        <v>0</v>
      </c>
      <c r="U206" s="173">
        <v>232.70400000000001</v>
      </c>
      <c r="V206" s="173">
        <v>0</v>
      </c>
      <c r="W206" s="173">
        <v>0</v>
      </c>
      <c r="X206" s="173">
        <v>0</v>
      </c>
      <c r="Y206" s="173">
        <v>0</v>
      </c>
      <c r="Z206" s="173">
        <v>0</v>
      </c>
      <c r="AA206" s="173">
        <v>0</v>
      </c>
      <c r="AB206" s="173">
        <v>0</v>
      </c>
      <c r="AC206" s="173">
        <v>0</v>
      </c>
      <c r="AD206" s="173">
        <v>0</v>
      </c>
      <c r="AE206" s="173">
        <v>49.2</v>
      </c>
      <c r="AF206" s="173">
        <v>24.6</v>
      </c>
      <c r="AG206" s="173">
        <v>0</v>
      </c>
      <c r="AH206" s="173">
        <v>0</v>
      </c>
      <c r="AI206" s="173">
        <v>0</v>
      </c>
      <c r="AJ206" s="173">
        <v>0</v>
      </c>
      <c r="AK206" s="173">
        <v>0</v>
      </c>
      <c r="AL206" s="173">
        <v>0</v>
      </c>
      <c r="AM206" s="173">
        <v>0</v>
      </c>
      <c r="AN206" s="173">
        <v>0</v>
      </c>
      <c r="AO206" s="173">
        <v>0</v>
      </c>
      <c r="AP206" s="173">
        <v>0</v>
      </c>
      <c r="AQ206" s="173">
        <v>0</v>
      </c>
      <c r="AR206" s="173">
        <v>0</v>
      </c>
      <c r="AS206" s="173">
        <v>0</v>
      </c>
      <c r="AT206" s="173">
        <v>0</v>
      </c>
      <c r="AU206" s="173">
        <v>0</v>
      </c>
      <c r="AV206" s="173">
        <v>0</v>
      </c>
      <c r="AW206" s="173">
        <v>0</v>
      </c>
      <c r="AX206" s="173">
        <v>0</v>
      </c>
      <c r="AY206" s="173">
        <v>0</v>
      </c>
      <c r="AZ206" s="173">
        <v>0</v>
      </c>
      <c r="BA206" s="173">
        <v>0</v>
      </c>
      <c r="BB206" s="173">
        <v>0</v>
      </c>
      <c r="BC206" s="173">
        <v>0</v>
      </c>
      <c r="BD206" s="173">
        <v>0</v>
      </c>
      <c r="BE206" s="173">
        <v>0</v>
      </c>
      <c r="BF206" s="173">
        <v>0</v>
      </c>
      <c r="BG206" s="173">
        <v>0</v>
      </c>
      <c r="BH206" s="173">
        <v>0</v>
      </c>
      <c r="BI206" s="173">
        <v>0</v>
      </c>
      <c r="BJ206" s="173">
        <v>0</v>
      </c>
      <c r="BK206" s="173">
        <v>0</v>
      </c>
      <c r="BL206" s="173">
        <v>0</v>
      </c>
      <c r="BM206" s="173">
        <v>0</v>
      </c>
      <c r="BN206" s="173">
        <v>0</v>
      </c>
      <c r="BO206" s="173">
        <v>0</v>
      </c>
      <c r="BP206" s="126"/>
      <c r="BQ206" s="183">
        <f t="shared" si="5"/>
        <v>1108.9780000000001</v>
      </c>
    </row>
    <row r="207" spans="1:69">
      <c r="A207" s="172" t="s">
        <v>98</v>
      </c>
      <c r="B207" s="172" t="s">
        <v>25</v>
      </c>
      <c r="C207" s="172" t="s">
        <v>28</v>
      </c>
      <c r="D207" s="173">
        <v>1</v>
      </c>
      <c r="E207" s="172">
        <v>2045</v>
      </c>
      <c r="F207" s="172" t="s">
        <v>18</v>
      </c>
      <c r="G207" s="173">
        <v>673.32</v>
      </c>
      <c r="H207" s="173">
        <v>0</v>
      </c>
      <c r="I207" s="173">
        <v>0</v>
      </c>
      <c r="J207" s="173">
        <v>0</v>
      </c>
      <c r="K207" s="173">
        <v>122</v>
      </c>
      <c r="L207" s="173">
        <v>0</v>
      </c>
      <c r="M207" s="173">
        <v>0</v>
      </c>
      <c r="N207" s="173">
        <v>0</v>
      </c>
      <c r="O207" s="173">
        <v>0</v>
      </c>
      <c r="P207" s="173">
        <v>0</v>
      </c>
      <c r="Q207" s="173">
        <v>0</v>
      </c>
      <c r="R207" s="173">
        <v>7.665</v>
      </c>
      <c r="S207" s="173">
        <v>0</v>
      </c>
      <c r="T207" s="173">
        <v>0</v>
      </c>
      <c r="U207" s="173">
        <v>232.70400000000001</v>
      </c>
      <c r="V207" s="173">
        <v>0</v>
      </c>
      <c r="W207" s="173">
        <v>0</v>
      </c>
      <c r="X207" s="173">
        <v>0</v>
      </c>
      <c r="Y207" s="173">
        <v>0</v>
      </c>
      <c r="Z207" s="173">
        <v>0</v>
      </c>
      <c r="AA207" s="173">
        <v>0</v>
      </c>
      <c r="AB207" s="173">
        <v>0</v>
      </c>
      <c r="AC207" s="173">
        <v>0</v>
      </c>
      <c r="AD207" s="173">
        <v>0</v>
      </c>
      <c r="AE207" s="173">
        <v>49.2</v>
      </c>
      <c r="AF207" s="173">
        <v>24.6</v>
      </c>
      <c r="AG207" s="173">
        <v>0</v>
      </c>
      <c r="AH207" s="173">
        <v>0</v>
      </c>
      <c r="AI207" s="173">
        <v>0</v>
      </c>
      <c r="AJ207" s="173">
        <v>0</v>
      </c>
      <c r="AK207" s="173">
        <v>0</v>
      </c>
      <c r="AL207" s="173">
        <v>0</v>
      </c>
      <c r="AM207" s="173">
        <v>0</v>
      </c>
      <c r="AN207" s="173">
        <v>0</v>
      </c>
      <c r="AO207" s="173">
        <v>0</v>
      </c>
      <c r="AP207" s="173">
        <v>0</v>
      </c>
      <c r="AQ207" s="173">
        <v>0</v>
      </c>
      <c r="AR207" s="173">
        <v>0</v>
      </c>
      <c r="AS207" s="173">
        <v>0</v>
      </c>
      <c r="AT207" s="173">
        <v>0</v>
      </c>
      <c r="AU207" s="173">
        <v>0</v>
      </c>
      <c r="AV207" s="173">
        <v>0</v>
      </c>
      <c r="AW207" s="173">
        <v>0</v>
      </c>
      <c r="AX207" s="173">
        <v>0</v>
      </c>
      <c r="AY207" s="173">
        <v>0</v>
      </c>
      <c r="AZ207" s="173">
        <v>0</v>
      </c>
      <c r="BA207" s="173">
        <v>0</v>
      </c>
      <c r="BB207" s="173">
        <v>0</v>
      </c>
      <c r="BC207" s="173">
        <v>0</v>
      </c>
      <c r="BD207" s="173">
        <v>0</v>
      </c>
      <c r="BE207" s="173">
        <v>0</v>
      </c>
      <c r="BF207" s="173">
        <v>0</v>
      </c>
      <c r="BG207" s="173">
        <v>0</v>
      </c>
      <c r="BH207" s="173">
        <v>0</v>
      </c>
      <c r="BI207" s="173">
        <v>0</v>
      </c>
      <c r="BJ207" s="173">
        <v>0</v>
      </c>
      <c r="BK207" s="173">
        <v>0</v>
      </c>
      <c r="BL207" s="173">
        <v>0</v>
      </c>
      <c r="BM207" s="173">
        <v>0</v>
      </c>
      <c r="BN207" s="173">
        <v>0</v>
      </c>
      <c r="BO207" s="173">
        <v>0</v>
      </c>
      <c r="BP207" s="126"/>
      <c r="BQ207" s="183">
        <f t="shared" si="5"/>
        <v>1109.489</v>
      </c>
    </row>
    <row r="208" spans="1:69">
      <c r="A208" s="172" t="s">
        <v>98</v>
      </c>
      <c r="B208" s="172" t="s">
        <v>25</v>
      </c>
      <c r="C208" s="172" t="s">
        <v>28</v>
      </c>
      <c r="D208" s="173">
        <v>1</v>
      </c>
      <c r="E208" s="172">
        <v>2046</v>
      </c>
      <c r="F208" s="172" t="s">
        <v>18</v>
      </c>
      <c r="G208" s="173">
        <v>673.32</v>
      </c>
      <c r="H208" s="173">
        <v>0</v>
      </c>
      <c r="I208" s="173">
        <v>0</v>
      </c>
      <c r="J208" s="173">
        <v>0</v>
      </c>
      <c r="K208" s="173">
        <v>122</v>
      </c>
      <c r="L208" s="173">
        <v>0</v>
      </c>
      <c r="M208" s="173">
        <v>0</v>
      </c>
      <c r="N208" s="173">
        <v>0</v>
      </c>
      <c r="O208" s="173">
        <v>0</v>
      </c>
      <c r="P208" s="173">
        <v>0</v>
      </c>
      <c r="Q208" s="173">
        <v>0</v>
      </c>
      <c r="R208" s="173">
        <v>8.1760000000000002</v>
      </c>
      <c r="S208" s="173">
        <v>0</v>
      </c>
      <c r="T208" s="173">
        <v>0</v>
      </c>
      <c r="U208" s="173">
        <v>232.70400000000001</v>
      </c>
      <c r="V208" s="173">
        <v>0</v>
      </c>
      <c r="W208" s="173">
        <v>0</v>
      </c>
      <c r="X208" s="173">
        <v>0</v>
      </c>
      <c r="Y208" s="173">
        <v>0</v>
      </c>
      <c r="Z208" s="173">
        <v>0</v>
      </c>
      <c r="AA208" s="173">
        <v>0</v>
      </c>
      <c r="AB208" s="173">
        <v>0</v>
      </c>
      <c r="AC208" s="173">
        <v>0</v>
      </c>
      <c r="AD208" s="173">
        <v>0</v>
      </c>
      <c r="AE208" s="173">
        <v>49.2</v>
      </c>
      <c r="AF208" s="173">
        <v>24.6</v>
      </c>
      <c r="AG208" s="173">
        <v>0</v>
      </c>
      <c r="AH208" s="173">
        <v>0</v>
      </c>
      <c r="AI208" s="173">
        <v>0</v>
      </c>
      <c r="AJ208" s="173">
        <v>0</v>
      </c>
      <c r="AK208" s="173">
        <v>0</v>
      </c>
      <c r="AL208" s="173">
        <v>0</v>
      </c>
      <c r="AM208" s="173">
        <v>0</v>
      </c>
      <c r="AN208" s="173">
        <v>0</v>
      </c>
      <c r="AO208" s="173">
        <v>0</v>
      </c>
      <c r="AP208" s="173">
        <v>0</v>
      </c>
      <c r="AQ208" s="173">
        <v>0</v>
      </c>
      <c r="AR208" s="173">
        <v>0</v>
      </c>
      <c r="AS208" s="173">
        <v>0</v>
      </c>
      <c r="AT208" s="173">
        <v>0</v>
      </c>
      <c r="AU208" s="173">
        <v>0</v>
      </c>
      <c r="AV208" s="173">
        <v>0</v>
      </c>
      <c r="AW208" s="173">
        <v>0</v>
      </c>
      <c r="AX208" s="173">
        <v>0</v>
      </c>
      <c r="AY208" s="173">
        <v>0</v>
      </c>
      <c r="AZ208" s="173">
        <v>0</v>
      </c>
      <c r="BA208" s="173">
        <v>0</v>
      </c>
      <c r="BB208" s="173">
        <v>0</v>
      </c>
      <c r="BC208" s="173">
        <v>0</v>
      </c>
      <c r="BD208" s="173">
        <v>0</v>
      </c>
      <c r="BE208" s="173">
        <v>0</v>
      </c>
      <c r="BF208" s="173">
        <v>0</v>
      </c>
      <c r="BG208" s="173">
        <v>0</v>
      </c>
      <c r="BH208" s="173">
        <v>0</v>
      </c>
      <c r="BI208" s="173">
        <v>0</v>
      </c>
      <c r="BJ208" s="173">
        <v>0</v>
      </c>
      <c r="BK208" s="173">
        <v>0</v>
      </c>
      <c r="BL208" s="173">
        <v>0</v>
      </c>
      <c r="BM208" s="173">
        <v>0</v>
      </c>
      <c r="BN208" s="173">
        <v>0</v>
      </c>
      <c r="BO208" s="173">
        <v>0</v>
      </c>
      <c r="BP208" s="126"/>
      <c r="BQ208" s="183">
        <f t="shared" si="5"/>
        <v>1110</v>
      </c>
    </row>
    <row r="209" spans="1:69">
      <c r="A209" s="172" t="s">
        <v>98</v>
      </c>
      <c r="B209" s="172" t="s">
        <v>25</v>
      </c>
      <c r="C209" s="172" t="s">
        <v>28</v>
      </c>
      <c r="D209" s="173">
        <v>1</v>
      </c>
      <c r="E209" s="172">
        <v>2047</v>
      </c>
      <c r="F209" s="172" t="s">
        <v>18</v>
      </c>
      <c r="G209" s="173">
        <v>673.32</v>
      </c>
      <c r="H209" s="173">
        <v>0</v>
      </c>
      <c r="I209" s="173">
        <v>0</v>
      </c>
      <c r="J209" s="173">
        <v>0</v>
      </c>
      <c r="K209" s="173">
        <v>122</v>
      </c>
      <c r="L209" s="173">
        <v>0</v>
      </c>
      <c r="M209" s="173">
        <v>0</v>
      </c>
      <c r="N209" s="173">
        <v>0</v>
      </c>
      <c r="O209" s="173">
        <v>0</v>
      </c>
      <c r="P209" s="173">
        <v>0</v>
      </c>
      <c r="Q209" s="173">
        <v>0</v>
      </c>
      <c r="R209" s="173">
        <v>8.6869999999999994</v>
      </c>
      <c r="S209" s="173">
        <v>0</v>
      </c>
      <c r="T209" s="173">
        <v>0</v>
      </c>
      <c r="U209" s="173">
        <v>232.70400000000001</v>
      </c>
      <c r="V209" s="173">
        <v>0</v>
      </c>
      <c r="W209" s="173">
        <v>0</v>
      </c>
      <c r="X209" s="173">
        <v>0</v>
      </c>
      <c r="Y209" s="173">
        <v>0</v>
      </c>
      <c r="Z209" s="173">
        <v>0</v>
      </c>
      <c r="AA209" s="173">
        <v>0</v>
      </c>
      <c r="AB209" s="173">
        <v>0</v>
      </c>
      <c r="AC209" s="173">
        <v>0</v>
      </c>
      <c r="AD209" s="173">
        <v>0</v>
      </c>
      <c r="AE209" s="173">
        <v>49.2</v>
      </c>
      <c r="AF209" s="173">
        <v>24.6</v>
      </c>
      <c r="AG209" s="173">
        <v>0</v>
      </c>
      <c r="AH209" s="173">
        <v>0</v>
      </c>
      <c r="AI209" s="173">
        <v>0</v>
      </c>
      <c r="AJ209" s="173">
        <v>0</v>
      </c>
      <c r="AK209" s="173">
        <v>0</v>
      </c>
      <c r="AL209" s="173">
        <v>0</v>
      </c>
      <c r="AM209" s="173">
        <v>0</v>
      </c>
      <c r="AN209" s="173">
        <v>0</v>
      </c>
      <c r="AO209" s="173">
        <v>0</v>
      </c>
      <c r="AP209" s="173">
        <v>0</v>
      </c>
      <c r="AQ209" s="173">
        <v>0</v>
      </c>
      <c r="AR209" s="173">
        <v>0</v>
      </c>
      <c r="AS209" s="173">
        <v>0</v>
      </c>
      <c r="AT209" s="173">
        <v>0</v>
      </c>
      <c r="AU209" s="173">
        <v>0</v>
      </c>
      <c r="AV209" s="173">
        <v>0</v>
      </c>
      <c r="AW209" s="173">
        <v>0</v>
      </c>
      <c r="AX209" s="173">
        <v>0</v>
      </c>
      <c r="AY209" s="173">
        <v>0</v>
      </c>
      <c r="AZ209" s="173">
        <v>0</v>
      </c>
      <c r="BA209" s="173">
        <v>0</v>
      </c>
      <c r="BB209" s="173">
        <v>0</v>
      </c>
      <c r="BC209" s="173">
        <v>0</v>
      </c>
      <c r="BD209" s="173">
        <v>0</v>
      </c>
      <c r="BE209" s="173">
        <v>0</v>
      </c>
      <c r="BF209" s="173">
        <v>0</v>
      </c>
      <c r="BG209" s="173">
        <v>0</v>
      </c>
      <c r="BH209" s="173">
        <v>0</v>
      </c>
      <c r="BI209" s="173">
        <v>0</v>
      </c>
      <c r="BJ209" s="173">
        <v>0</v>
      </c>
      <c r="BK209" s="173">
        <v>0</v>
      </c>
      <c r="BL209" s="173">
        <v>0</v>
      </c>
      <c r="BM209" s="173">
        <v>0</v>
      </c>
      <c r="BN209" s="173">
        <v>0</v>
      </c>
      <c r="BO209" s="173">
        <v>0</v>
      </c>
      <c r="BP209" s="126"/>
      <c r="BQ209" s="183">
        <f t="shared" si="5"/>
        <v>1110.511</v>
      </c>
    </row>
    <row r="210" spans="1:69">
      <c r="A210" s="172" t="s">
        <v>98</v>
      </c>
      <c r="B210" s="172" t="s">
        <v>25</v>
      </c>
      <c r="C210" s="172" t="s">
        <v>28</v>
      </c>
      <c r="D210" s="173">
        <v>1</v>
      </c>
      <c r="E210" s="172">
        <v>2048</v>
      </c>
      <c r="F210" s="172" t="s">
        <v>18</v>
      </c>
      <c r="G210" s="173">
        <v>673.32</v>
      </c>
      <c r="H210" s="173">
        <v>0</v>
      </c>
      <c r="I210" s="173">
        <v>0</v>
      </c>
      <c r="J210" s="173">
        <v>0</v>
      </c>
      <c r="K210" s="173">
        <v>122</v>
      </c>
      <c r="L210" s="173">
        <v>0</v>
      </c>
      <c r="M210" s="173">
        <v>0</v>
      </c>
      <c r="N210" s="173">
        <v>0</v>
      </c>
      <c r="O210" s="173">
        <v>0</v>
      </c>
      <c r="P210" s="173">
        <v>0</v>
      </c>
      <c r="Q210" s="173">
        <v>0</v>
      </c>
      <c r="R210" s="173">
        <v>9.1980000000000004</v>
      </c>
      <c r="S210" s="173">
        <v>0</v>
      </c>
      <c r="T210" s="173">
        <v>0</v>
      </c>
      <c r="U210" s="173">
        <v>232.70400000000001</v>
      </c>
      <c r="V210" s="173">
        <v>0</v>
      </c>
      <c r="W210" s="173">
        <v>0</v>
      </c>
      <c r="X210" s="173">
        <v>0</v>
      </c>
      <c r="Y210" s="173">
        <v>0</v>
      </c>
      <c r="Z210" s="173">
        <v>0</v>
      </c>
      <c r="AA210" s="173">
        <v>0</v>
      </c>
      <c r="AB210" s="173">
        <v>0</v>
      </c>
      <c r="AC210" s="173">
        <v>0</v>
      </c>
      <c r="AD210" s="173">
        <v>0</v>
      </c>
      <c r="AE210" s="173">
        <v>49.2</v>
      </c>
      <c r="AF210" s="173">
        <v>24.6</v>
      </c>
      <c r="AG210" s="173">
        <v>0</v>
      </c>
      <c r="AH210" s="173">
        <v>0</v>
      </c>
      <c r="AI210" s="173">
        <v>0</v>
      </c>
      <c r="AJ210" s="173">
        <v>0</v>
      </c>
      <c r="AK210" s="173">
        <v>0</v>
      </c>
      <c r="AL210" s="173">
        <v>0</v>
      </c>
      <c r="AM210" s="173">
        <v>0</v>
      </c>
      <c r="AN210" s="173">
        <v>0</v>
      </c>
      <c r="AO210" s="173">
        <v>0</v>
      </c>
      <c r="AP210" s="173">
        <v>0</v>
      </c>
      <c r="AQ210" s="173">
        <v>0</v>
      </c>
      <c r="AR210" s="173">
        <v>0</v>
      </c>
      <c r="AS210" s="173">
        <v>0</v>
      </c>
      <c r="AT210" s="173">
        <v>0</v>
      </c>
      <c r="AU210" s="173">
        <v>0</v>
      </c>
      <c r="AV210" s="173">
        <v>0</v>
      </c>
      <c r="AW210" s="173">
        <v>0</v>
      </c>
      <c r="AX210" s="173">
        <v>0</v>
      </c>
      <c r="AY210" s="173">
        <v>0</v>
      </c>
      <c r="AZ210" s="173">
        <v>0</v>
      </c>
      <c r="BA210" s="173">
        <v>0</v>
      </c>
      <c r="BB210" s="173">
        <v>0</v>
      </c>
      <c r="BC210" s="173">
        <v>0</v>
      </c>
      <c r="BD210" s="173">
        <v>0</v>
      </c>
      <c r="BE210" s="173">
        <v>0</v>
      </c>
      <c r="BF210" s="173">
        <v>0</v>
      </c>
      <c r="BG210" s="173">
        <v>0</v>
      </c>
      <c r="BH210" s="173">
        <v>0</v>
      </c>
      <c r="BI210" s="173">
        <v>0</v>
      </c>
      <c r="BJ210" s="173">
        <v>0</v>
      </c>
      <c r="BK210" s="173">
        <v>0</v>
      </c>
      <c r="BL210" s="173">
        <v>0</v>
      </c>
      <c r="BM210" s="173">
        <v>0</v>
      </c>
      <c r="BN210" s="173">
        <v>0</v>
      </c>
      <c r="BO210" s="173">
        <v>0</v>
      </c>
      <c r="BP210" s="126"/>
      <c r="BQ210" s="183">
        <f t="shared" si="5"/>
        <v>1111.0219999999999</v>
      </c>
    </row>
    <row r="211" spans="1:69">
      <c r="A211" s="172" t="s">
        <v>98</v>
      </c>
      <c r="B211" s="172" t="s">
        <v>25</v>
      </c>
      <c r="C211" s="172" t="s">
        <v>28</v>
      </c>
      <c r="D211" s="173">
        <v>1</v>
      </c>
      <c r="E211" s="172">
        <v>2049</v>
      </c>
      <c r="F211" s="172" t="s">
        <v>18</v>
      </c>
      <c r="G211" s="173">
        <v>673.32</v>
      </c>
      <c r="H211" s="173">
        <v>0</v>
      </c>
      <c r="I211" s="173">
        <v>0</v>
      </c>
      <c r="J211" s="173">
        <v>0</v>
      </c>
      <c r="K211" s="173">
        <v>122</v>
      </c>
      <c r="L211" s="173">
        <v>0</v>
      </c>
      <c r="M211" s="173">
        <v>0</v>
      </c>
      <c r="N211" s="173">
        <v>0</v>
      </c>
      <c r="O211" s="173">
        <v>0</v>
      </c>
      <c r="P211" s="173">
        <v>0</v>
      </c>
      <c r="Q211" s="173">
        <v>0</v>
      </c>
      <c r="R211" s="173">
        <v>9.1980000000000004</v>
      </c>
      <c r="S211" s="173">
        <v>0</v>
      </c>
      <c r="T211" s="173">
        <v>0</v>
      </c>
      <c r="U211" s="173">
        <v>232.70400000000001</v>
      </c>
      <c r="V211" s="173">
        <v>0</v>
      </c>
      <c r="W211" s="173">
        <v>0</v>
      </c>
      <c r="X211" s="173">
        <v>0</v>
      </c>
      <c r="Y211" s="173">
        <v>0</v>
      </c>
      <c r="Z211" s="173">
        <v>0</v>
      </c>
      <c r="AA211" s="173">
        <v>0</v>
      </c>
      <c r="AB211" s="173">
        <v>0</v>
      </c>
      <c r="AC211" s="173">
        <v>0</v>
      </c>
      <c r="AD211" s="173">
        <v>0</v>
      </c>
      <c r="AE211" s="173">
        <v>49.2</v>
      </c>
      <c r="AF211" s="173">
        <v>24.6</v>
      </c>
      <c r="AG211" s="173">
        <v>0</v>
      </c>
      <c r="AH211" s="173">
        <v>0</v>
      </c>
      <c r="AI211" s="173">
        <v>0</v>
      </c>
      <c r="AJ211" s="173">
        <v>0</v>
      </c>
      <c r="AK211" s="173">
        <v>0</v>
      </c>
      <c r="AL211" s="173">
        <v>0</v>
      </c>
      <c r="AM211" s="173">
        <v>0</v>
      </c>
      <c r="AN211" s="173">
        <v>0</v>
      </c>
      <c r="AO211" s="173">
        <v>0</v>
      </c>
      <c r="AP211" s="173">
        <v>0</v>
      </c>
      <c r="AQ211" s="173">
        <v>0</v>
      </c>
      <c r="AR211" s="173">
        <v>0</v>
      </c>
      <c r="AS211" s="173">
        <v>0</v>
      </c>
      <c r="AT211" s="173">
        <v>0</v>
      </c>
      <c r="AU211" s="173">
        <v>0</v>
      </c>
      <c r="AV211" s="173">
        <v>0</v>
      </c>
      <c r="AW211" s="173">
        <v>0</v>
      </c>
      <c r="AX211" s="173">
        <v>0</v>
      </c>
      <c r="AY211" s="173">
        <v>0</v>
      </c>
      <c r="AZ211" s="173">
        <v>0</v>
      </c>
      <c r="BA211" s="173">
        <v>0</v>
      </c>
      <c r="BB211" s="173">
        <v>0</v>
      </c>
      <c r="BC211" s="173">
        <v>0</v>
      </c>
      <c r="BD211" s="173">
        <v>0</v>
      </c>
      <c r="BE211" s="173">
        <v>0</v>
      </c>
      <c r="BF211" s="173">
        <v>0</v>
      </c>
      <c r="BG211" s="173">
        <v>0</v>
      </c>
      <c r="BH211" s="173">
        <v>0</v>
      </c>
      <c r="BI211" s="173">
        <v>0</v>
      </c>
      <c r="BJ211" s="173">
        <v>0</v>
      </c>
      <c r="BK211" s="173">
        <v>0</v>
      </c>
      <c r="BL211" s="173">
        <v>0</v>
      </c>
      <c r="BM211" s="173">
        <v>0</v>
      </c>
      <c r="BN211" s="173">
        <v>0</v>
      </c>
      <c r="BO211" s="173">
        <v>0</v>
      </c>
      <c r="BP211" s="126"/>
      <c r="BQ211" s="183">
        <f t="shared" si="5"/>
        <v>1111.0219999999999</v>
      </c>
    </row>
    <row r="212" spans="1:69">
      <c r="A212" s="172" t="s">
        <v>98</v>
      </c>
      <c r="B212" s="172" t="s">
        <v>25</v>
      </c>
      <c r="C212" s="172" t="s">
        <v>26</v>
      </c>
      <c r="D212" s="173">
        <v>1</v>
      </c>
      <c r="E212" s="172">
        <v>2020</v>
      </c>
      <c r="F212" s="174">
        <v>0</v>
      </c>
      <c r="G212" s="173">
        <v>0</v>
      </c>
      <c r="H212" s="173">
        <v>0</v>
      </c>
      <c r="I212" s="173">
        <v>0</v>
      </c>
      <c r="J212" s="173">
        <v>0</v>
      </c>
      <c r="K212" s="173">
        <v>0</v>
      </c>
      <c r="L212" s="173">
        <v>0</v>
      </c>
      <c r="M212" s="173">
        <v>0</v>
      </c>
      <c r="N212" s="173">
        <v>0</v>
      </c>
      <c r="O212" s="173">
        <v>0</v>
      </c>
      <c r="P212" s="173">
        <v>0</v>
      </c>
      <c r="Q212" s="173">
        <v>0</v>
      </c>
      <c r="R212" s="173">
        <v>0</v>
      </c>
      <c r="S212" s="173">
        <v>0</v>
      </c>
      <c r="T212" s="173">
        <v>0</v>
      </c>
      <c r="U212" s="173">
        <v>0</v>
      </c>
      <c r="V212" s="173">
        <v>0</v>
      </c>
      <c r="W212" s="173">
        <v>0</v>
      </c>
      <c r="X212" s="173">
        <v>0</v>
      </c>
      <c r="Y212" s="173">
        <v>0</v>
      </c>
      <c r="Z212" s="173">
        <v>0</v>
      </c>
      <c r="AA212" s="173">
        <v>0</v>
      </c>
      <c r="AB212" s="173">
        <v>0</v>
      </c>
      <c r="AC212" s="173">
        <v>0</v>
      </c>
      <c r="AD212" s="173">
        <v>0</v>
      </c>
      <c r="AE212" s="173">
        <v>0</v>
      </c>
      <c r="AF212" s="173">
        <v>0</v>
      </c>
      <c r="AG212" s="173">
        <v>0</v>
      </c>
      <c r="AH212" s="173">
        <v>0</v>
      </c>
      <c r="AI212" s="173">
        <v>0</v>
      </c>
      <c r="AJ212" s="173">
        <v>0</v>
      </c>
      <c r="AK212" s="173">
        <v>0</v>
      </c>
      <c r="AL212" s="173">
        <v>0</v>
      </c>
      <c r="AM212" s="173">
        <v>0</v>
      </c>
      <c r="AN212" s="173">
        <v>0</v>
      </c>
      <c r="AO212" s="173">
        <v>0</v>
      </c>
      <c r="AP212" s="173">
        <v>0</v>
      </c>
      <c r="AQ212" s="173">
        <v>0</v>
      </c>
      <c r="AR212" s="173">
        <v>0</v>
      </c>
      <c r="AS212" s="173">
        <v>0</v>
      </c>
      <c r="AT212" s="173">
        <v>0</v>
      </c>
      <c r="AU212" s="173">
        <v>0</v>
      </c>
      <c r="AV212" s="173">
        <v>0</v>
      </c>
      <c r="AW212" s="173">
        <v>0</v>
      </c>
      <c r="AX212" s="173">
        <v>0</v>
      </c>
      <c r="AY212" s="173">
        <v>0</v>
      </c>
      <c r="AZ212" s="173">
        <v>0</v>
      </c>
      <c r="BA212" s="173">
        <v>0</v>
      </c>
      <c r="BB212" s="173">
        <v>0</v>
      </c>
      <c r="BC212" s="173">
        <v>0</v>
      </c>
      <c r="BD212" s="173">
        <v>0</v>
      </c>
      <c r="BE212" s="173">
        <v>0</v>
      </c>
      <c r="BF212" s="173">
        <v>0</v>
      </c>
      <c r="BG212" s="173">
        <v>0</v>
      </c>
      <c r="BH212" s="173">
        <v>0</v>
      </c>
      <c r="BI212" s="173">
        <v>0</v>
      </c>
      <c r="BJ212" s="173">
        <v>0</v>
      </c>
      <c r="BK212" s="173">
        <v>0</v>
      </c>
      <c r="BL212" s="173">
        <v>0</v>
      </c>
      <c r="BM212" s="173">
        <v>0</v>
      </c>
      <c r="BN212" s="173">
        <v>0</v>
      </c>
      <c r="BO212" s="173">
        <v>0</v>
      </c>
      <c r="BP212" s="126"/>
      <c r="BQ212" s="183">
        <f t="shared" si="5"/>
        <v>0</v>
      </c>
    </row>
    <row r="213" spans="1:69">
      <c r="A213" s="172" t="s">
        <v>98</v>
      </c>
      <c r="B213" s="172" t="s">
        <v>25</v>
      </c>
      <c r="C213" s="172" t="s">
        <v>26</v>
      </c>
      <c r="D213" s="173">
        <v>1</v>
      </c>
      <c r="E213" s="172">
        <v>2021</v>
      </c>
      <c r="F213" s="174">
        <v>0</v>
      </c>
      <c r="G213" s="173">
        <v>0</v>
      </c>
      <c r="H213" s="173">
        <v>0</v>
      </c>
      <c r="I213" s="173">
        <v>0</v>
      </c>
      <c r="J213" s="173">
        <v>0</v>
      </c>
      <c r="K213" s="173">
        <v>0</v>
      </c>
      <c r="L213" s="173">
        <v>0</v>
      </c>
      <c r="M213" s="173">
        <v>0</v>
      </c>
      <c r="N213" s="173">
        <v>0</v>
      </c>
      <c r="O213" s="173">
        <v>0</v>
      </c>
      <c r="P213" s="173">
        <v>0</v>
      </c>
      <c r="Q213" s="173">
        <v>0</v>
      </c>
      <c r="R213" s="173">
        <v>0</v>
      </c>
      <c r="S213" s="173">
        <v>0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  <c r="AA213" s="173">
        <v>0</v>
      </c>
      <c r="AB213" s="173">
        <v>0</v>
      </c>
      <c r="AC213" s="173">
        <v>0</v>
      </c>
      <c r="AD213" s="173">
        <v>0</v>
      </c>
      <c r="AE213" s="173">
        <v>0</v>
      </c>
      <c r="AF213" s="173">
        <v>0</v>
      </c>
      <c r="AG213" s="173">
        <v>0</v>
      </c>
      <c r="AH213" s="173">
        <v>0</v>
      </c>
      <c r="AI213" s="173">
        <v>0</v>
      </c>
      <c r="AJ213" s="173">
        <v>0</v>
      </c>
      <c r="AK213" s="173">
        <v>0</v>
      </c>
      <c r="AL213" s="173">
        <v>0</v>
      </c>
      <c r="AM213" s="173">
        <v>0</v>
      </c>
      <c r="AN213" s="173">
        <v>0</v>
      </c>
      <c r="AO213" s="173">
        <v>0</v>
      </c>
      <c r="AP213" s="173">
        <v>0</v>
      </c>
      <c r="AQ213" s="173">
        <v>0</v>
      </c>
      <c r="AR213" s="173">
        <v>0</v>
      </c>
      <c r="AS213" s="173">
        <v>0</v>
      </c>
      <c r="AT213" s="173">
        <v>0</v>
      </c>
      <c r="AU213" s="173">
        <v>0</v>
      </c>
      <c r="AV213" s="173">
        <v>0</v>
      </c>
      <c r="AW213" s="173">
        <v>0</v>
      </c>
      <c r="AX213" s="173">
        <v>0</v>
      </c>
      <c r="AY213" s="173">
        <v>0</v>
      </c>
      <c r="AZ213" s="173">
        <v>0</v>
      </c>
      <c r="BA213" s="173">
        <v>0</v>
      </c>
      <c r="BB213" s="173">
        <v>0</v>
      </c>
      <c r="BC213" s="173">
        <v>0</v>
      </c>
      <c r="BD213" s="173">
        <v>0</v>
      </c>
      <c r="BE213" s="173">
        <v>0</v>
      </c>
      <c r="BF213" s="173">
        <v>0</v>
      </c>
      <c r="BG213" s="173">
        <v>0</v>
      </c>
      <c r="BH213" s="173">
        <v>0</v>
      </c>
      <c r="BI213" s="173">
        <v>0</v>
      </c>
      <c r="BJ213" s="173">
        <v>0</v>
      </c>
      <c r="BK213" s="173">
        <v>0</v>
      </c>
      <c r="BL213" s="173">
        <v>0</v>
      </c>
      <c r="BM213" s="173">
        <v>0</v>
      </c>
      <c r="BN213" s="173">
        <v>0</v>
      </c>
      <c r="BO213" s="173">
        <v>0</v>
      </c>
      <c r="BP213" s="126"/>
      <c r="BQ213" s="183">
        <f t="shared" si="5"/>
        <v>0</v>
      </c>
    </row>
    <row r="214" spans="1:69">
      <c r="A214" s="172" t="s">
        <v>98</v>
      </c>
      <c r="B214" s="172" t="s">
        <v>25</v>
      </c>
      <c r="C214" s="172" t="s">
        <v>26</v>
      </c>
      <c r="D214" s="173">
        <v>1</v>
      </c>
      <c r="E214" s="172">
        <v>2022</v>
      </c>
      <c r="F214" s="174">
        <v>0</v>
      </c>
      <c r="G214" s="173">
        <v>0</v>
      </c>
      <c r="H214" s="173">
        <v>0</v>
      </c>
      <c r="I214" s="173">
        <v>0</v>
      </c>
      <c r="J214" s="173">
        <v>0</v>
      </c>
      <c r="K214" s="173">
        <v>0</v>
      </c>
      <c r="L214" s="173">
        <v>0</v>
      </c>
      <c r="M214" s="173">
        <v>0</v>
      </c>
      <c r="N214" s="173">
        <v>0</v>
      </c>
      <c r="O214" s="173">
        <v>0</v>
      </c>
      <c r="P214" s="173">
        <v>0</v>
      </c>
      <c r="Q214" s="184">
        <v>1.2410000000000001E-7</v>
      </c>
      <c r="R214" s="173">
        <v>0</v>
      </c>
      <c r="S214" s="173">
        <v>0</v>
      </c>
      <c r="T214" s="173">
        <v>0</v>
      </c>
      <c r="U214" s="173">
        <v>0</v>
      </c>
      <c r="V214" s="173">
        <v>0</v>
      </c>
      <c r="W214" s="173">
        <v>0</v>
      </c>
      <c r="X214" s="173">
        <v>0</v>
      </c>
      <c r="Y214" s="173">
        <v>0</v>
      </c>
      <c r="Z214" s="173">
        <v>0</v>
      </c>
      <c r="AA214" s="173">
        <v>0</v>
      </c>
      <c r="AB214" s="173">
        <v>0</v>
      </c>
      <c r="AC214" s="173">
        <v>0</v>
      </c>
      <c r="AD214" s="173">
        <v>0</v>
      </c>
      <c r="AE214" s="173">
        <v>0</v>
      </c>
      <c r="AF214" s="173">
        <v>0</v>
      </c>
      <c r="AG214" s="173">
        <v>245.19704386945</v>
      </c>
      <c r="AH214" s="173">
        <v>0</v>
      </c>
      <c r="AI214" s="173">
        <v>0</v>
      </c>
      <c r="AJ214" s="173">
        <v>0</v>
      </c>
      <c r="AK214" s="173">
        <v>289.17123257489902</v>
      </c>
      <c r="AL214" s="173">
        <v>354.131214189947</v>
      </c>
      <c r="AM214" s="173">
        <v>0</v>
      </c>
      <c r="AN214" s="173">
        <v>0</v>
      </c>
      <c r="AO214" s="173">
        <v>1813.8156869542499</v>
      </c>
      <c r="AP214" s="173">
        <v>0</v>
      </c>
      <c r="AQ214" s="173">
        <v>0</v>
      </c>
      <c r="AR214" s="173">
        <v>760.21790893765694</v>
      </c>
      <c r="AS214" s="173">
        <v>0</v>
      </c>
      <c r="AT214" s="173">
        <v>0</v>
      </c>
      <c r="AU214" s="173">
        <v>0</v>
      </c>
      <c r="AV214" s="173">
        <v>560.38151902674997</v>
      </c>
      <c r="AW214" s="173">
        <v>0</v>
      </c>
      <c r="AX214" s="173">
        <v>0</v>
      </c>
      <c r="AY214" s="173">
        <v>0</v>
      </c>
      <c r="AZ214" s="173">
        <v>0</v>
      </c>
      <c r="BA214" s="173">
        <v>0</v>
      </c>
      <c r="BB214" s="173">
        <v>0</v>
      </c>
      <c r="BC214" s="173">
        <v>0</v>
      </c>
      <c r="BD214" s="173">
        <v>0</v>
      </c>
      <c r="BE214" s="173">
        <v>0</v>
      </c>
      <c r="BF214" s="173">
        <v>103.238665958401</v>
      </c>
      <c r="BG214" s="173">
        <v>872.65306103665</v>
      </c>
      <c r="BH214" s="173">
        <v>0</v>
      </c>
      <c r="BI214" s="173">
        <v>12.71187529765</v>
      </c>
      <c r="BJ214" s="173">
        <v>0</v>
      </c>
      <c r="BK214" s="173">
        <v>0</v>
      </c>
      <c r="BL214" s="173">
        <v>310.57632009225102</v>
      </c>
      <c r="BM214" s="173">
        <v>1473.3750599452401</v>
      </c>
      <c r="BN214" s="173">
        <v>37.792061696900099</v>
      </c>
      <c r="BO214" s="173">
        <v>0</v>
      </c>
      <c r="BP214" s="126"/>
      <c r="BQ214" s="183">
        <f t="shared" si="5"/>
        <v>6833.2616497041454</v>
      </c>
    </row>
    <row r="215" spans="1:69">
      <c r="A215" s="172" t="s">
        <v>98</v>
      </c>
      <c r="B215" s="172" t="s">
        <v>25</v>
      </c>
      <c r="C215" s="172" t="s">
        <v>26</v>
      </c>
      <c r="D215" s="173">
        <v>1</v>
      </c>
      <c r="E215" s="172">
        <v>2023</v>
      </c>
      <c r="F215" s="174">
        <v>0</v>
      </c>
      <c r="G215" s="173">
        <v>0</v>
      </c>
      <c r="H215" s="173">
        <v>0</v>
      </c>
      <c r="I215" s="173">
        <v>0</v>
      </c>
      <c r="J215" s="173">
        <v>0</v>
      </c>
      <c r="K215" s="173">
        <v>0</v>
      </c>
      <c r="L215" s="173">
        <v>0</v>
      </c>
      <c r="M215" s="173">
        <v>0</v>
      </c>
      <c r="N215" s="173">
        <v>0</v>
      </c>
      <c r="O215" s="173">
        <v>0</v>
      </c>
      <c r="P215" s="173">
        <v>0</v>
      </c>
      <c r="Q215" s="184">
        <v>8.0299999999999601E-8</v>
      </c>
      <c r="R215" s="173">
        <v>0</v>
      </c>
      <c r="S215" s="173">
        <v>0</v>
      </c>
      <c r="T215" s="173">
        <v>0</v>
      </c>
      <c r="U215" s="173">
        <v>0</v>
      </c>
      <c r="V215" s="173">
        <v>0</v>
      </c>
      <c r="W215" s="173">
        <v>0</v>
      </c>
      <c r="X215" s="173">
        <v>0</v>
      </c>
      <c r="Y215" s="173">
        <v>0</v>
      </c>
      <c r="Z215" s="173">
        <v>0</v>
      </c>
      <c r="AA215" s="173">
        <v>0</v>
      </c>
      <c r="AB215" s="173">
        <v>0</v>
      </c>
      <c r="AC215" s="173">
        <v>0</v>
      </c>
      <c r="AD215" s="173">
        <v>0</v>
      </c>
      <c r="AE215" s="173">
        <v>7019.9418332428004</v>
      </c>
      <c r="AF215" s="173">
        <v>7244.2211250389</v>
      </c>
      <c r="AG215" s="173">
        <v>334.06758815204802</v>
      </c>
      <c r="AH215" s="173">
        <v>0</v>
      </c>
      <c r="AI215" s="173">
        <v>0</v>
      </c>
      <c r="AJ215" s="173">
        <v>0</v>
      </c>
      <c r="AK215" s="173">
        <v>274.80247567864899</v>
      </c>
      <c r="AL215" s="173">
        <v>321.87229792015</v>
      </c>
      <c r="AM215" s="173">
        <v>0</v>
      </c>
      <c r="AN215" s="173">
        <v>0</v>
      </c>
      <c r="AO215" s="173">
        <v>0</v>
      </c>
      <c r="AP215" s="173">
        <v>0</v>
      </c>
      <c r="AQ215" s="173">
        <v>0</v>
      </c>
      <c r="AR215" s="173">
        <v>690.62049473885395</v>
      </c>
      <c r="AS215" s="173">
        <v>0</v>
      </c>
      <c r="AT215" s="173">
        <v>0</v>
      </c>
      <c r="AU215" s="173">
        <v>0</v>
      </c>
      <c r="AV215" s="173">
        <v>598.09950588625304</v>
      </c>
      <c r="AW215" s="173">
        <v>0</v>
      </c>
      <c r="AX215" s="173">
        <v>0</v>
      </c>
      <c r="AY215" s="173">
        <v>0</v>
      </c>
      <c r="AZ215" s="173">
        <v>0</v>
      </c>
      <c r="BA215" s="173">
        <v>0</v>
      </c>
      <c r="BB215" s="173">
        <v>0</v>
      </c>
      <c r="BC215" s="173">
        <v>0</v>
      </c>
      <c r="BD215" s="173">
        <v>0</v>
      </c>
      <c r="BE215" s="173">
        <v>0</v>
      </c>
      <c r="BF215" s="173">
        <v>98.076732659750206</v>
      </c>
      <c r="BG215" s="173">
        <v>827.30258699745104</v>
      </c>
      <c r="BH215" s="173">
        <v>0</v>
      </c>
      <c r="BI215" s="173">
        <v>11.5094006096499</v>
      </c>
      <c r="BJ215" s="173">
        <v>0</v>
      </c>
      <c r="BK215" s="173">
        <v>0</v>
      </c>
      <c r="BL215" s="173">
        <v>441.34529697434698</v>
      </c>
      <c r="BM215" s="173">
        <v>1551.19235062251</v>
      </c>
      <c r="BN215" s="173">
        <v>34.356419725450301</v>
      </c>
      <c r="BO215" s="173">
        <v>0</v>
      </c>
      <c r="BP215" s="126"/>
      <c r="BQ215" s="183">
        <f t="shared" si="5"/>
        <v>19447.408108327116</v>
      </c>
    </row>
    <row r="216" spans="1:69">
      <c r="A216" s="172" t="s">
        <v>98</v>
      </c>
      <c r="B216" s="172" t="s">
        <v>25</v>
      </c>
      <c r="C216" s="172" t="s">
        <v>26</v>
      </c>
      <c r="D216" s="173">
        <v>1</v>
      </c>
      <c r="E216" s="172">
        <v>2024</v>
      </c>
      <c r="F216" s="174">
        <v>0</v>
      </c>
      <c r="G216" s="173">
        <v>0</v>
      </c>
      <c r="H216" s="173">
        <v>0</v>
      </c>
      <c r="I216" s="173">
        <v>0</v>
      </c>
      <c r="J216" s="173">
        <v>0</v>
      </c>
      <c r="K216" s="173">
        <v>0</v>
      </c>
      <c r="L216" s="173">
        <v>0</v>
      </c>
      <c r="M216" s="173">
        <v>0</v>
      </c>
      <c r="N216" s="173">
        <v>0</v>
      </c>
      <c r="O216" s="173">
        <v>0</v>
      </c>
      <c r="P216" s="173">
        <v>0</v>
      </c>
      <c r="Q216" s="173">
        <v>0</v>
      </c>
      <c r="R216" s="173">
        <v>0</v>
      </c>
      <c r="S216" s="173">
        <v>0</v>
      </c>
      <c r="T216" s="173">
        <v>0</v>
      </c>
      <c r="U216" s="173">
        <v>13368.570890279099</v>
      </c>
      <c r="V216" s="173">
        <v>0</v>
      </c>
      <c r="W216" s="173">
        <v>0</v>
      </c>
      <c r="X216" s="173">
        <v>0</v>
      </c>
      <c r="Y216" s="173">
        <v>0</v>
      </c>
      <c r="Z216" s="173">
        <v>0</v>
      </c>
      <c r="AA216" s="173">
        <v>0</v>
      </c>
      <c r="AB216" s="173">
        <v>0</v>
      </c>
      <c r="AC216" s="173">
        <v>0</v>
      </c>
      <c r="AD216" s="173">
        <v>0</v>
      </c>
      <c r="AE216" s="173">
        <v>15512.6510159552</v>
      </c>
      <c r="AF216" s="173">
        <v>15893.9258120097</v>
      </c>
      <c r="AG216" s="173">
        <v>0</v>
      </c>
      <c r="AH216" s="173">
        <v>0</v>
      </c>
      <c r="AI216" s="173">
        <v>0</v>
      </c>
      <c r="AJ216" s="173">
        <v>0</v>
      </c>
      <c r="AK216" s="173">
        <v>308.20983546593999</v>
      </c>
      <c r="AL216" s="173">
        <v>0</v>
      </c>
      <c r="AM216" s="173">
        <v>0</v>
      </c>
      <c r="AN216" s="173">
        <v>0</v>
      </c>
      <c r="AO216" s="173">
        <v>0</v>
      </c>
      <c r="AP216" s="173">
        <v>0</v>
      </c>
      <c r="AQ216" s="173">
        <v>0</v>
      </c>
      <c r="AR216" s="173">
        <v>0</v>
      </c>
      <c r="AS216" s="173">
        <v>0</v>
      </c>
      <c r="AT216" s="173">
        <v>0</v>
      </c>
      <c r="AU216" s="173">
        <v>0</v>
      </c>
      <c r="AV216" s="173">
        <v>617.85654662064303</v>
      </c>
      <c r="AW216" s="173">
        <v>0</v>
      </c>
      <c r="AX216" s="173">
        <v>0</v>
      </c>
      <c r="AY216" s="173">
        <v>0</v>
      </c>
      <c r="AZ216" s="173">
        <v>0</v>
      </c>
      <c r="BA216" s="173">
        <v>0</v>
      </c>
      <c r="BB216" s="173">
        <v>0</v>
      </c>
      <c r="BC216" s="173">
        <v>0</v>
      </c>
      <c r="BD216" s="173">
        <v>0</v>
      </c>
      <c r="BE216" s="173">
        <v>0</v>
      </c>
      <c r="BF216" s="173">
        <v>183.24863207526101</v>
      </c>
      <c r="BG216" s="173">
        <v>868.87385486795802</v>
      </c>
      <c r="BH216" s="173">
        <v>0</v>
      </c>
      <c r="BI216" s="173">
        <v>10.13514381948</v>
      </c>
      <c r="BJ216" s="173">
        <v>0</v>
      </c>
      <c r="BK216" s="173">
        <v>0</v>
      </c>
      <c r="BL216" s="173">
        <v>411.66418051031701</v>
      </c>
      <c r="BM216" s="173">
        <v>1592.9354005888099</v>
      </c>
      <c r="BN216" s="173">
        <v>30.233649358439902</v>
      </c>
      <c r="BO216" s="173">
        <v>0</v>
      </c>
      <c r="BP216" s="126"/>
      <c r="BQ216" s="183">
        <f t="shared" si="5"/>
        <v>48798.304961550843</v>
      </c>
    </row>
    <row r="217" spans="1:69">
      <c r="A217" s="172" t="s">
        <v>98</v>
      </c>
      <c r="B217" s="172" t="s">
        <v>25</v>
      </c>
      <c r="C217" s="172" t="s">
        <v>26</v>
      </c>
      <c r="D217" s="173">
        <v>1</v>
      </c>
      <c r="E217" s="172">
        <v>2025</v>
      </c>
      <c r="F217" s="174">
        <v>0</v>
      </c>
      <c r="G217" s="173">
        <v>0</v>
      </c>
      <c r="H217" s="173">
        <v>0</v>
      </c>
      <c r="I217" s="173">
        <v>0</v>
      </c>
      <c r="J217" s="173">
        <v>0</v>
      </c>
      <c r="K217" s="173">
        <v>0</v>
      </c>
      <c r="L217" s="173">
        <v>0</v>
      </c>
      <c r="M217" s="173">
        <v>0</v>
      </c>
      <c r="N217" s="173">
        <v>0</v>
      </c>
      <c r="O217" s="173">
        <v>0</v>
      </c>
      <c r="P217" s="173">
        <v>0</v>
      </c>
      <c r="Q217" s="173">
        <v>0</v>
      </c>
      <c r="R217" s="173">
        <v>0</v>
      </c>
      <c r="S217" s="173">
        <v>0</v>
      </c>
      <c r="T217" s="173">
        <v>0</v>
      </c>
      <c r="U217" s="173">
        <v>13368.570890281801</v>
      </c>
      <c r="V217" s="173">
        <v>0</v>
      </c>
      <c r="W217" s="173">
        <v>0</v>
      </c>
      <c r="X217" s="173">
        <v>0</v>
      </c>
      <c r="Y217" s="173">
        <v>0</v>
      </c>
      <c r="Z217" s="173">
        <v>0</v>
      </c>
      <c r="AA217" s="173">
        <v>0</v>
      </c>
      <c r="AB217" s="173">
        <v>0</v>
      </c>
      <c r="AC217" s="173">
        <v>0</v>
      </c>
      <c r="AD217" s="173">
        <v>0</v>
      </c>
      <c r="AE217" s="173">
        <v>15512.651015954199</v>
      </c>
      <c r="AF217" s="173">
        <v>15893.9258120083</v>
      </c>
      <c r="AG217" s="173">
        <v>0</v>
      </c>
      <c r="AH217" s="173">
        <v>0</v>
      </c>
      <c r="AI217" s="173">
        <v>0</v>
      </c>
      <c r="AJ217" s="173">
        <v>0</v>
      </c>
      <c r="AK217" s="173">
        <v>0</v>
      </c>
      <c r="AL217" s="173">
        <v>0</v>
      </c>
      <c r="AM217" s="173">
        <v>0</v>
      </c>
      <c r="AN217" s="173">
        <v>0</v>
      </c>
      <c r="AO217" s="173">
        <v>0</v>
      </c>
      <c r="AP217" s="173">
        <v>0</v>
      </c>
      <c r="AQ217" s="173">
        <v>0</v>
      </c>
      <c r="AR217" s="173">
        <v>0</v>
      </c>
      <c r="AS217" s="173">
        <v>0</v>
      </c>
      <c r="AT217" s="173">
        <v>0</v>
      </c>
      <c r="AU217" s="173">
        <v>0</v>
      </c>
      <c r="AV217" s="173">
        <v>0</v>
      </c>
      <c r="AW217" s="173">
        <v>74.265079918700295</v>
      </c>
      <c r="AX217" s="173">
        <v>0</v>
      </c>
      <c r="AY217" s="173">
        <v>0</v>
      </c>
      <c r="AZ217" s="173">
        <v>0</v>
      </c>
      <c r="BA217" s="173">
        <v>0</v>
      </c>
      <c r="BB217" s="173">
        <v>0</v>
      </c>
      <c r="BC217" s="173">
        <v>0</v>
      </c>
      <c r="BD217" s="173">
        <v>0</v>
      </c>
      <c r="BE217" s="173">
        <v>0</v>
      </c>
      <c r="BF217" s="173">
        <v>0</v>
      </c>
      <c r="BG217" s="173">
        <v>0</v>
      </c>
      <c r="BH217" s="173">
        <v>115.8398455343</v>
      </c>
      <c r="BI217" s="173">
        <v>0</v>
      </c>
      <c r="BJ217" s="173">
        <v>0</v>
      </c>
      <c r="BK217" s="173">
        <v>0</v>
      </c>
      <c r="BL217" s="173">
        <v>0</v>
      </c>
      <c r="BM217" s="173">
        <v>0</v>
      </c>
      <c r="BN217" s="173">
        <v>0</v>
      </c>
      <c r="BO217" s="173">
        <v>0</v>
      </c>
      <c r="BP217" s="126"/>
      <c r="BQ217" s="183">
        <f t="shared" si="5"/>
        <v>44965.252643697306</v>
      </c>
    </row>
    <row r="218" spans="1:69">
      <c r="A218" s="172" t="s">
        <v>98</v>
      </c>
      <c r="B218" s="172" t="s">
        <v>25</v>
      </c>
      <c r="C218" s="172" t="s">
        <v>26</v>
      </c>
      <c r="D218" s="173">
        <v>1</v>
      </c>
      <c r="E218" s="172">
        <v>2026</v>
      </c>
      <c r="F218" s="174">
        <v>0</v>
      </c>
      <c r="G218" s="173">
        <v>0</v>
      </c>
      <c r="H218" s="173">
        <v>0</v>
      </c>
      <c r="I218" s="173">
        <v>0</v>
      </c>
      <c r="J218" s="173">
        <v>0</v>
      </c>
      <c r="K218" s="173">
        <v>0</v>
      </c>
      <c r="L218" s="173">
        <v>0</v>
      </c>
      <c r="M218" s="173">
        <v>0</v>
      </c>
      <c r="N218" s="173">
        <v>0</v>
      </c>
      <c r="O218" s="173">
        <v>0</v>
      </c>
      <c r="P218" s="173">
        <v>0</v>
      </c>
      <c r="Q218" s="173">
        <v>0</v>
      </c>
      <c r="R218" s="173">
        <v>0</v>
      </c>
      <c r="S218" s="173">
        <v>0</v>
      </c>
      <c r="T218" s="173">
        <v>0</v>
      </c>
      <c r="U218" s="173">
        <v>13368.570890281801</v>
      </c>
      <c r="V218" s="173">
        <v>0</v>
      </c>
      <c r="W218" s="173">
        <v>0</v>
      </c>
      <c r="X218" s="173">
        <v>0</v>
      </c>
      <c r="Y218" s="173">
        <v>0</v>
      </c>
      <c r="Z218" s="173">
        <v>0</v>
      </c>
      <c r="AA218" s="173">
        <v>0</v>
      </c>
      <c r="AB218" s="173">
        <v>0</v>
      </c>
      <c r="AC218" s="173">
        <v>0</v>
      </c>
      <c r="AD218" s="173">
        <v>0</v>
      </c>
      <c r="AE218" s="173">
        <v>15512.651015954199</v>
      </c>
      <c r="AF218" s="173">
        <v>15893.9258120083</v>
      </c>
      <c r="AG218" s="173">
        <v>0</v>
      </c>
      <c r="AH218" s="173">
        <v>0</v>
      </c>
      <c r="AI218" s="173">
        <v>0</v>
      </c>
      <c r="AJ218" s="173">
        <v>0</v>
      </c>
      <c r="AK218" s="173">
        <v>0</v>
      </c>
      <c r="AL218" s="173">
        <v>0</v>
      </c>
      <c r="AM218" s="173">
        <v>0</v>
      </c>
      <c r="AN218" s="173">
        <v>0</v>
      </c>
      <c r="AO218" s="173">
        <v>0</v>
      </c>
      <c r="AP218" s="173">
        <v>0</v>
      </c>
      <c r="AQ218" s="173">
        <v>0</v>
      </c>
      <c r="AR218" s="173">
        <v>0</v>
      </c>
      <c r="AS218" s="173">
        <v>0</v>
      </c>
      <c r="AT218" s="173">
        <v>0</v>
      </c>
      <c r="AU218" s="173">
        <v>0</v>
      </c>
      <c r="AV218" s="173">
        <v>0</v>
      </c>
      <c r="AW218" s="173">
        <v>70.318626396750403</v>
      </c>
      <c r="AX218" s="173">
        <v>0</v>
      </c>
      <c r="AY218" s="173">
        <v>0</v>
      </c>
      <c r="AZ218" s="173">
        <v>0</v>
      </c>
      <c r="BA218" s="173">
        <v>0</v>
      </c>
      <c r="BB218" s="173">
        <v>0</v>
      </c>
      <c r="BC218" s="173">
        <v>0</v>
      </c>
      <c r="BD218" s="173">
        <v>0</v>
      </c>
      <c r="BE218" s="173">
        <v>0</v>
      </c>
      <c r="BF218" s="173">
        <v>0</v>
      </c>
      <c r="BG218" s="173">
        <v>0</v>
      </c>
      <c r="BH218" s="173">
        <v>109.689057276101</v>
      </c>
      <c r="BI218" s="173">
        <v>0</v>
      </c>
      <c r="BJ218" s="173">
        <v>0</v>
      </c>
      <c r="BK218" s="173">
        <v>0</v>
      </c>
      <c r="BL218" s="173">
        <v>0</v>
      </c>
      <c r="BM218" s="173">
        <v>0</v>
      </c>
      <c r="BN218" s="173">
        <v>0</v>
      </c>
      <c r="BO218" s="173">
        <v>0</v>
      </c>
      <c r="BP218" s="126"/>
      <c r="BQ218" s="183">
        <f t="shared" si="5"/>
        <v>44955.15540191716</v>
      </c>
    </row>
    <row r="219" spans="1:69">
      <c r="A219" s="172" t="s">
        <v>98</v>
      </c>
      <c r="B219" s="172" t="s">
        <v>25</v>
      </c>
      <c r="C219" s="172" t="s">
        <v>26</v>
      </c>
      <c r="D219" s="173">
        <v>1</v>
      </c>
      <c r="E219" s="172">
        <v>2027</v>
      </c>
      <c r="F219" s="174">
        <v>0</v>
      </c>
      <c r="G219" s="173">
        <v>0</v>
      </c>
      <c r="H219" s="173">
        <v>0</v>
      </c>
      <c r="I219" s="173">
        <v>0</v>
      </c>
      <c r="J219" s="173">
        <v>0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13368.570890281801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0</v>
      </c>
      <c r="AC219" s="173">
        <v>0</v>
      </c>
      <c r="AD219" s="173">
        <v>0</v>
      </c>
      <c r="AE219" s="173">
        <v>15512.651015954199</v>
      </c>
      <c r="AF219" s="173">
        <v>15893.9258120083</v>
      </c>
      <c r="AG219" s="173">
        <v>0</v>
      </c>
      <c r="AH219" s="173">
        <v>0</v>
      </c>
      <c r="AI219" s="173">
        <v>0</v>
      </c>
      <c r="AJ219" s="173">
        <v>0</v>
      </c>
      <c r="AK219" s="173">
        <v>0</v>
      </c>
      <c r="AL219" s="173">
        <v>0</v>
      </c>
      <c r="AM219" s="173">
        <v>0</v>
      </c>
      <c r="AN219" s="173">
        <v>0</v>
      </c>
      <c r="AO219" s="173">
        <v>0</v>
      </c>
      <c r="AP219" s="173">
        <v>0</v>
      </c>
      <c r="AQ219" s="173">
        <v>0</v>
      </c>
      <c r="AR219" s="173">
        <v>0</v>
      </c>
      <c r="AS219" s="173">
        <v>0</v>
      </c>
      <c r="AT219" s="173">
        <v>0</v>
      </c>
      <c r="AU219" s="173">
        <v>0</v>
      </c>
      <c r="AV219" s="173">
        <v>0</v>
      </c>
      <c r="AW219" s="173">
        <v>65.654635869150098</v>
      </c>
      <c r="AX219" s="173">
        <v>0</v>
      </c>
      <c r="AY219" s="173">
        <v>0</v>
      </c>
      <c r="AZ219" s="173">
        <v>0</v>
      </c>
      <c r="BA219" s="173">
        <v>0</v>
      </c>
      <c r="BB219" s="173">
        <v>0</v>
      </c>
      <c r="BC219" s="173">
        <v>0</v>
      </c>
      <c r="BD219" s="173">
        <v>0</v>
      </c>
      <c r="BE219" s="173">
        <v>0</v>
      </c>
      <c r="BF219" s="173">
        <v>0</v>
      </c>
      <c r="BG219" s="173">
        <v>0</v>
      </c>
      <c r="BH219" s="173">
        <v>102.513137642749</v>
      </c>
      <c r="BI219" s="173">
        <v>0</v>
      </c>
      <c r="BJ219" s="173">
        <v>0</v>
      </c>
      <c r="BK219" s="173">
        <v>0</v>
      </c>
      <c r="BL219" s="173">
        <v>0</v>
      </c>
      <c r="BM219" s="173">
        <v>0</v>
      </c>
      <c r="BN219" s="173">
        <v>0</v>
      </c>
      <c r="BO219" s="173">
        <v>0</v>
      </c>
      <c r="BP219" s="126"/>
      <c r="BQ219" s="183">
        <f t="shared" si="5"/>
        <v>44943.315491756206</v>
      </c>
    </row>
    <row r="220" spans="1:69">
      <c r="A220" s="172" t="s">
        <v>98</v>
      </c>
      <c r="B220" s="172" t="s">
        <v>25</v>
      </c>
      <c r="C220" s="172" t="s">
        <v>26</v>
      </c>
      <c r="D220" s="173">
        <v>1</v>
      </c>
      <c r="E220" s="172">
        <v>2028</v>
      </c>
      <c r="F220" s="174">
        <v>0</v>
      </c>
      <c r="G220" s="173">
        <v>0</v>
      </c>
      <c r="H220" s="173">
        <v>0</v>
      </c>
      <c r="I220" s="173">
        <v>0</v>
      </c>
      <c r="J220" s="173">
        <v>0</v>
      </c>
      <c r="K220" s="173">
        <v>0</v>
      </c>
      <c r="L220" s="173">
        <v>0</v>
      </c>
      <c r="M220" s="173">
        <v>0</v>
      </c>
      <c r="N220" s="173">
        <v>0</v>
      </c>
      <c r="O220" s="173">
        <v>0</v>
      </c>
      <c r="P220" s="173">
        <v>0</v>
      </c>
      <c r="Q220" s="173">
        <v>0</v>
      </c>
      <c r="R220" s="173">
        <v>0</v>
      </c>
      <c r="S220" s="173">
        <v>0</v>
      </c>
      <c r="T220" s="173">
        <v>0</v>
      </c>
      <c r="U220" s="173">
        <v>13368.570890279099</v>
      </c>
      <c r="V220" s="173">
        <v>0</v>
      </c>
      <c r="W220" s="173">
        <v>0</v>
      </c>
      <c r="X220" s="173">
        <v>0</v>
      </c>
      <c r="Y220" s="173">
        <v>0</v>
      </c>
      <c r="Z220" s="173">
        <v>0</v>
      </c>
      <c r="AA220" s="173">
        <v>0</v>
      </c>
      <c r="AB220" s="173">
        <v>0</v>
      </c>
      <c r="AC220" s="173">
        <v>0</v>
      </c>
      <c r="AD220" s="173">
        <v>0</v>
      </c>
      <c r="AE220" s="173">
        <v>15512.6510159552</v>
      </c>
      <c r="AF220" s="173">
        <v>15893.9258120097</v>
      </c>
      <c r="AG220" s="173">
        <v>0</v>
      </c>
      <c r="AH220" s="173">
        <v>0</v>
      </c>
      <c r="AI220" s="173">
        <v>0</v>
      </c>
      <c r="AJ220" s="173">
        <v>0</v>
      </c>
      <c r="AK220" s="173">
        <v>0</v>
      </c>
      <c r="AL220" s="173">
        <v>0</v>
      </c>
      <c r="AM220" s="173">
        <v>0</v>
      </c>
      <c r="AN220" s="173">
        <v>0</v>
      </c>
      <c r="AO220" s="173">
        <v>0</v>
      </c>
      <c r="AP220" s="173">
        <v>0</v>
      </c>
      <c r="AQ220" s="173">
        <v>0</v>
      </c>
      <c r="AR220" s="173">
        <v>0</v>
      </c>
      <c r="AS220" s="173">
        <v>0</v>
      </c>
      <c r="AT220" s="173">
        <v>0</v>
      </c>
      <c r="AU220" s="173">
        <v>0</v>
      </c>
      <c r="AV220" s="173">
        <v>0</v>
      </c>
      <c r="AW220" s="173">
        <v>60.273108340080299</v>
      </c>
      <c r="AX220" s="173">
        <v>0</v>
      </c>
      <c r="AY220" s="173">
        <v>0</v>
      </c>
      <c r="AZ220" s="173">
        <v>0</v>
      </c>
      <c r="BA220" s="173">
        <v>0</v>
      </c>
      <c r="BB220" s="173">
        <v>0</v>
      </c>
      <c r="BC220" s="173">
        <v>0</v>
      </c>
      <c r="BD220" s="173">
        <v>0</v>
      </c>
      <c r="BE220" s="173">
        <v>0</v>
      </c>
      <c r="BF220" s="173">
        <v>0</v>
      </c>
      <c r="BG220" s="173">
        <v>0</v>
      </c>
      <c r="BH220" s="173">
        <v>93.970376171219897</v>
      </c>
      <c r="BI220" s="173">
        <v>0</v>
      </c>
      <c r="BJ220" s="173">
        <v>0</v>
      </c>
      <c r="BK220" s="173">
        <v>0</v>
      </c>
      <c r="BL220" s="173">
        <v>0</v>
      </c>
      <c r="BM220" s="173">
        <v>0</v>
      </c>
      <c r="BN220" s="173">
        <v>0</v>
      </c>
      <c r="BO220" s="173">
        <v>0</v>
      </c>
      <c r="BP220" s="126"/>
      <c r="BQ220" s="183">
        <f t="shared" si="5"/>
        <v>44929.391202755301</v>
      </c>
    </row>
    <row r="221" spans="1:69">
      <c r="A221" s="172" t="s">
        <v>98</v>
      </c>
      <c r="B221" s="172" t="s">
        <v>25</v>
      </c>
      <c r="C221" s="172" t="s">
        <v>26</v>
      </c>
      <c r="D221" s="173">
        <v>1</v>
      </c>
      <c r="E221" s="172">
        <v>2029</v>
      </c>
      <c r="F221" s="174">
        <v>0</v>
      </c>
      <c r="G221" s="173">
        <v>0</v>
      </c>
      <c r="H221" s="173">
        <v>0</v>
      </c>
      <c r="I221" s="173">
        <v>0</v>
      </c>
      <c r="J221" s="173">
        <v>0</v>
      </c>
      <c r="K221" s="173">
        <v>0</v>
      </c>
      <c r="L221" s="173">
        <v>0</v>
      </c>
      <c r="M221" s="173">
        <v>0</v>
      </c>
      <c r="N221" s="173">
        <v>0</v>
      </c>
      <c r="O221" s="173">
        <v>0</v>
      </c>
      <c r="P221" s="173">
        <v>0</v>
      </c>
      <c r="Q221" s="173">
        <v>0</v>
      </c>
      <c r="R221" s="173">
        <v>0</v>
      </c>
      <c r="S221" s="173">
        <v>0</v>
      </c>
      <c r="T221" s="173">
        <v>0</v>
      </c>
      <c r="U221" s="173">
        <v>13368.570890281801</v>
      </c>
      <c r="V221" s="173">
        <v>0</v>
      </c>
      <c r="W221" s="173">
        <v>0</v>
      </c>
      <c r="X221" s="173">
        <v>0</v>
      </c>
      <c r="Y221" s="173">
        <v>0</v>
      </c>
      <c r="Z221" s="173">
        <v>0</v>
      </c>
      <c r="AA221" s="173">
        <v>0</v>
      </c>
      <c r="AB221" s="173">
        <v>0</v>
      </c>
      <c r="AC221" s="173">
        <v>0</v>
      </c>
      <c r="AD221" s="173">
        <v>0</v>
      </c>
      <c r="AE221" s="173">
        <v>15512.651015954199</v>
      </c>
      <c r="AF221" s="173">
        <v>15893.9258120083</v>
      </c>
      <c r="AG221" s="173">
        <v>0</v>
      </c>
      <c r="AH221" s="173">
        <v>0</v>
      </c>
      <c r="AI221" s="173">
        <v>0</v>
      </c>
      <c r="AJ221" s="173">
        <v>0</v>
      </c>
      <c r="AK221" s="173">
        <v>0</v>
      </c>
      <c r="AL221" s="173">
        <v>0</v>
      </c>
      <c r="AM221" s="173">
        <v>0</v>
      </c>
      <c r="AN221" s="173">
        <v>0</v>
      </c>
      <c r="AO221" s="173">
        <v>0</v>
      </c>
      <c r="AP221" s="173">
        <v>0</v>
      </c>
      <c r="AQ221" s="173">
        <v>0</v>
      </c>
      <c r="AR221" s="173">
        <v>0</v>
      </c>
      <c r="AS221" s="173">
        <v>0</v>
      </c>
      <c r="AT221" s="173">
        <v>0</v>
      </c>
      <c r="AU221" s="173">
        <v>0</v>
      </c>
      <c r="AV221" s="173">
        <v>0</v>
      </c>
      <c r="AW221" s="173">
        <v>54.174043804299799</v>
      </c>
      <c r="AX221" s="173">
        <v>0</v>
      </c>
      <c r="AY221" s="173">
        <v>0</v>
      </c>
      <c r="AZ221" s="173">
        <v>0</v>
      </c>
      <c r="BA221" s="173">
        <v>0</v>
      </c>
      <c r="BB221" s="173">
        <v>0</v>
      </c>
      <c r="BC221" s="173">
        <v>0</v>
      </c>
      <c r="BD221" s="173">
        <v>0</v>
      </c>
      <c r="BE221" s="173">
        <v>0</v>
      </c>
      <c r="BF221" s="173">
        <v>0</v>
      </c>
      <c r="BG221" s="173">
        <v>0</v>
      </c>
      <c r="BH221" s="173">
        <v>84.5733385539003</v>
      </c>
      <c r="BI221" s="173">
        <v>0</v>
      </c>
      <c r="BJ221" s="173">
        <v>0</v>
      </c>
      <c r="BK221" s="173">
        <v>0</v>
      </c>
      <c r="BL221" s="173">
        <v>0</v>
      </c>
      <c r="BM221" s="173">
        <v>0</v>
      </c>
      <c r="BN221" s="173">
        <v>0</v>
      </c>
      <c r="BO221" s="173">
        <v>0</v>
      </c>
      <c r="BP221" s="126"/>
      <c r="BQ221" s="183">
        <f t="shared" si="5"/>
        <v>44913.895100602502</v>
      </c>
    </row>
    <row r="222" spans="1:69">
      <c r="A222" s="172" t="s">
        <v>98</v>
      </c>
      <c r="B222" s="172" t="s">
        <v>25</v>
      </c>
      <c r="C222" s="172" t="s">
        <v>26</v>
      </c>
      <c r="D222" s="173">
        <v>1</v>
      </c>
      <c r="E222" s="172">
        <v>2030</v>
      </c>
      <c r="F222" s="174">
        <v>0</v>
      </c>
      <c r="G222" s="173">
        <v>0</v>
      </c>
      <c r="H222" s="173">
        <v>0</v>
      </c>
      <c r="I222" s="173">
        <v>0</v>
      </c>
      <c r="J222" s="173">
        <v>0</v>
      </c>
      <c r="K222" s="173">
        <v>0</v>
      </c>
      <c r="L222" s="173">
        <v>0</v>
      </c>
      <c r="M222" s="173">
        <v>0</v>
      </c>
      <c r="N222" s="173">
        <v>0</v>
      </c>
      <c r="O222" s="173">
        <v>0</v>
      </c>
      <c r="P222" s="173">
        <v>0</v>
      </c>
      <c r="Q222" s="173">
        <v>0</v>
      </c>
      <c r="R222" s="173">
        <v>0</v>
      </c>
      <c r="S222" s="173">
        <v>0</v>
      </c>
      <c r="T222" s="173">
        <v>0</v>
      </c>
      <c r="U222" s="173">
        <v>27508.841967778299</v>
      </c>
      <c r="V222" s="173">
        <v>0</v>
      </c>
      <c r="W222" s="173">
        <v>0</v>
      </c>
      <c r="X222" s="173">
        <v>0</v>
      </c>
      <c r="Y222" s="173">
        <v>0</v>
      </c>
      <c r="Z222" s="173">
        <v>0</v>
      </c>
      <c r="AA222" s="173">
        <v>0</v>
      </c>
      <c r="AB222" s="173">
        <v>0</v>
      </c>
      <c r="AC222" s="173">
        <v>0</v>
      </c>
      <c r="AD222" s="173">
        <v>0</v>
      </c>
      <c r="AE222" s="173">
        <v>15512.651015954199</v>
      </c>
      <c r="AF222" s="173">
        <v>15893.9258120083</v>
      </c>
      <c r="AG222" s="173">
        <v>0</v>
      </c>
      <c r="AH222" s="173">
        <v>0</v>
      </c>
      <c r="AI222" s="173">
        <v>0</v>
      </c>
      <c r="AJ222" s="173">
        <v>0</v>
      </c>
      <c r="AK222" s="173">
        <v>0</v>
      </c>
      <c r="AL222" s="173">
        <v>0</v>
      </c>
      <c r="AM222" s="173">
        <v>0</v>
      </c>
      <c r="AN222" s="173">
        <v>207.40588040834999</v>
      </c>
      <c r="AO222" s="173">
        <v>0</v>
      </c>
      <c r="AP222" s="173">
        <v>0</v>
      </c>
      <c r="AQ222" s="173">
        <v>0</v>
      </c>
      <c r="AR222" s="173">
        <v>0</v>
      </c>
      <c r="AS222" s="173">
        <v>0</v>
      </c>
      <c r="AT222" s="173">
        <v>0</v>
      </c>
      <c r="AU222" s="173">
        <v>0</v>
      </c>
      <c r="AV222" s="173">
        <v>0</v>
      </c>
      <c r="AW222" s="173">
        <v>0</v>
      </c>
      <c r="AX222" s="173">
        <v>0</v>
      </c>
      <c r="AY222" s="173">
        <v>0</v>
      </c>
      <c r="AZ222" s="173">
        <v>0</v>
      </c>
      <c r="BA222" s="173">
        <v>0</v>
      </c>
      <c r="BB222" s="173">
        <v>0</v>
      </c>
      <c r="BC222" s="173">
        <v>0</v>
      </c>
      <c r="BD222" s="173">
        <v>0</v>
      </c>
      <c r="BE222" s="173">
        <v>0</v>
      </c>
      <c r="BF222" s="173">
        <v>0</v>
      </c>
      <c r="BG222" s="173">
        <v>0</v>
      </c>
      <c r="BH222" s="173">
        <v>0</v>
      </c>
      <c r="BI222" s="173">
        <v>0</v>
      </c>
      <c r="BJ222" s="173">
        <v>0</v>
      </c>
      <c r="BK222" s="173">
        <v>0</v>
      </c>
      <c r="BL222" s="173">
        <v>0</v>
      </c>
      <c r="BM222" s="173">
        <v>0</v>
      </c>
      <c r="BN222" s="173">
        <v>0</v>
      </c>
      <c r="BO222" s="173">
        <v>0</v>
      </c>
      <c r="BP222" s="126"/>
      <c r="BQ222" s="183">
        <f t="shared" si="5"/>
        <v>59122.824676149146</v>
      </c>
    </row>
    <row r="223" spans="1:69">
      <c r="A223" s="172" t="s">
        <v>98</v>
      </c>
      <c r="B223" s="172" t="s">
        <v>25</v>
      </c>
      <c r="C223" s="172" t="s">
        <v>26</v>
      </c>
      <c r="D223" s="173">
        <v>1</v>
      </c>
      <c r="E223" s="172">
        <v>2031</v>
      </c>
      <c r="F223" s="174">
        <v>0</v>
      </c>
      <c r="G223" s="173">
        <v>0</v>
      </c>
      <c r="H223" s="173">
        <v>0</v>
      </c>
      <c r="I223" s="173">
        <v>0</v>
      </c>
      <c r="J223" s="173">
        <v>0</v>
      </c>
      <c r="K223" s="173">
        <v>25118.383564088101</v>
      </c>
      <c r="L223" s="173">
        <v>0</v>
      </c>
      <c r="M223" s="173">
        <v>0</v>
      </c>
      <c r="N223" s="173">
        <v>0</v>
      </c>
      <c r="O223" s="173">
        <v>0</v>
      </c>
      <c r="P223" s="173">
        <v>0</v>
      </c>
      <c r="Q223" s="173">
        <v>0</v>
      </c>
      <c r="R223" s="173">
        <v>0</v>
      </c>
      <c r="S223" s="173">
        <v>0</v>
      </c>
      <c r="T223" s="173">
        <v>0</v>
      </c>
      <c r="U223" s="173">
        <v>41365.399741149602</v>
      </c>
      <c r="V223" s="173">
        <v>0</v>
      </c>
      <c r="W223" s="173">
        <v>0</v>
      </c>
      <c r="X223" s="173">
        <v>0</v>
      </c>
      <c r="Y223" s="173">
        <v>0</v>
      </c>
      <c r="Z223" s="173">
        <v>0</v>
      </c>
      <c r="AA223" s="173">
        <v>0</v>
      </c>
      <c r="AB223" s="173">
        <v>0</v>
      </c>
      <c r="AC223" s="173">
        <v>0</v>
      </c>
      <c r="AD223" s="173">
        <v>0</v>
      </c>
      <c r="AE223" s="173">
        <v>15512.651015954199</v>
      </c>
      <c r="AF223" s="173">
        <v>15893.9258120083</v>
      </c>
      <c r="AG223" s="173">
        <v>0</v>
      </c>
      <c r="AH223" s="173">
        <v>0</v>
      </c>
      <c r="AI223" s="173">
        <v>0</v>
      </c>
      <c r="AJ223" s="173">
        <v>0</v>
      </c>
      <c r="AK223" s="173">
        <v>0</v>
      </c>
      <c r="AL223" s="173">
        <v>0</v>
      </c>
      <c r="AM223" s="173">
        <v>0</v>
      </c>
      <c r="AN223" s="173">
        <v>0</v>
      </c>
      <c r="AO223" s="173">
        <v>0</v>
      </c>
      <c r="AP223" s="173">
        <v>0</v>
      </c>
      <c r="AQ223" s="173">
        <v>0</v>
      </c>
      <c r="AR223" s="173">
        <v>0</v>
      </c>
      <c r="AS223" s="173">
        <v>0</v>
      </c>
      <c r="AT223" s="173">
        <v>0</v>
      </c>
      <c r="AU223" s="173">
        <v>0</v>
      </c>
      <c r="AV223" s="173">
        <v>0</v>
      </c>
      <c r="AW223" s="173">
        <v>0</v>
      </c>
      <c r="AX223" s="173">
        <v>0</v>
      </c>
      <c r="AY223" s="173">
        <v>0</v>
      </c>
      <c r="AZ223" s="173">
        <v>0</v>
      </c>
      <c r="BA223" s="173">
        <v>0</v>
      </c>
      <c r="BB223" s="173">
        <v>0</v>
      </c>
      <c r="BC223" s="173">
        <v>0</v>
      </c>
      <c r="BD223" s="173">
        <v>0</v>
      </c>
      <c r="BE223" s="173">
        <v>0</v>
      </c>
      <c r="BF223" s="173">
        <v>0</v>
      </c>
      <c r="BG223" s="173">
        <v>0</v>
      </c>
      <c r="BH223" s="173">
        <v>0</v>
      </c>
      <c r="BI223" s="173">
        <v>0</v>
      </c>
      <c r="BJ223" s="173">
        <v>0</v>
      </c>
      <c r="BK223" s="173">
        <v>0</v>
      </c>
      <c r="BL223" s="173">
        <v>0</v>
      </c>
      <c r="BM223" s="173">
        <v>0</v>
      </c>
      <c r="BN223" s="173">
        <v>0</v>
      </c>
      <c r="BO223" s="173">
        <v>0</v>
      </c>
      <c r="BP223" s="126"/>
      <c r="BQ223" s="183">
        <f t="shared" si="5"/>
        <v>97890.3601332002</v>
      </c>
    </row>
    <row r="224" spans="1:69">
      <c r="A224" s="172" t="s">
        <v>98</v>
      </c>
      <c r="B224" s="172" t="s">
        <v>25</v>
      </c>
      <c r="C224" s="172" t="s">
        <v>26</v>
      </c>
      <c r="D224" s="173">
        <v>1</v>
      </c>
      <c r="E224" s="172">
        <v>2032</v>
      </c>
      <c r="F224" s="174">
        <v>0</v>
      </c>
      <c r="G224" s="173">
        <v>0</v>
      </c>
      <c r="H224" s="173">
        <v>0</v>
      </c>
      <c r="I224" s="173">
        <v>0</v>
      </c>
      <c r="J224" s="173">
        <v>0</v>
      </c>
      <c r="K224" s="173">
        <v>25118.383564088901</v>
      </c>
      <c r="L224" s="173">
        <v>0</v>
      </c>
      <c r="M224" s="173">
        <v>0</v>
      </c>
      <c r="N224" s="173">
        <v>0</v>
      </c>
      <c r="O224" s="173">
        <v>0</v>
      </c>
      <c r="P224" s="173">
        <v>0</v>
      </c>
      <c r="Q224" s="173">
        <v>0</v>
      </c>
      <c r="R224" s="173">
        <v>0</v>
      </c>
      <c r="S224" s="173">
        <v>0</v>
      </c>
      <c r="T224" s="173">
        <v>0</v>
      </c>
      <c r="U224" s="173">
        <v>41365.399741148198</v>
      </c>
      <c r="V224" s="173">
        <v>0</v>
      </c>
      <c r="W224" s="173">
        <v>0</v>
      </c>
      <c r="X224" s="173">
        <v>0</v>
      </c>
      <c r="Y224" s="173">
        <v>0</v>
      </c>
      <c r="Z224" s="173">
        <v>0</v>
      </c>
      <c r="AA224" s="173">
        <v>0</v>
      </c>
      <c r="AB224" s="173">
        <v>0</v>
      </c>
      <c r="AC224" s="173">
        <v>0</v>
      </c>
      <c r="AD224" s="173">
        <v>0</v>
      </c>
      <c r="AE224" s="173">
        <v>15512.6510159552</v>
      </c>
      <c r="AF224" s="173">
        <v>15893.9258120097</v>
      </c>
      <c r="AG224" s="173">
        <v>0</v>
      </c>
      <c r="AH224" s="173">
        <v>0</v>
      </c>
      <c r="AI224" s="173">
        <v>0</v>
      </c>
      <c r="AJ224" s="173">
        <v>0</v>
      </c>
      <c r="AK224" s="173">
        <v>0</v>
      </c>
      <c r="AL224" s="173">
        <v>0</v>
      </c>
      <c r="AM224" s="173">
        <v>0</v>
      </c>
      <c r="AN224" s="173">
        <v>0</v>
      </c>
      <c r="AO224" s="173">
        <v>0</v>
      </c>
      <c r="AP224" s="173">
        <v>0</v>
      </c>
      <c r="AQ224" s="173">
        <v>0</v>
      </c>
      <c r="AR224" s="173">
        <v>0</v>
      </c>
      <c r="AS224" s="173">
        <v>0</v>
      </c>
      <c r="AT224" s="173">
        <v>0</v>
      </c>
      <c r="AU224" s="173">
        <v>0</v>
      </c>
      <c r="AV224" s="173">
        <v>0</v>
      </c>
      <c r="AW224" s="173">
        <v>0</v>
      </c>
      <c r="AX224" s="173">
        <v>0</v>
      </c>
      <c r="AY224" s="173">
        <v>0</v>
      </c>
      <c r="AZ224" s="173">
        <v>0</v>
      </c>
      <c r="BA224" s="173">
        <v>0</v>
      </c>
      <c r="BB224" s="173">
        <v>0</v>
      </c>
      <c r="BC224" s="173">
        <v>0</v>
      </c>
      <c r="BD224" s="173">
        <v>0</v>
      </c>
      <c r="BE224" s="173">
        <v>0</v>
      </c>
      <c r="BF224" s="173">
        <v>0</v>
      </c>
      <c r="BG224" s="173">
        <v>0</v>
      </c>
      <c r="BH224" s="173">
        <v>0</v>
      </c>
      <c r="BI224" s="173">
        <v>0</v>
      </c>
      <c r="BJ224" s="173">
        <v>0</v>
      </c>
      <c r="BK224" s="173">
        <v>0</v>
      </c>
      <c r="BL224" s="173">
        <v>0</v>
      </c>
      <c r="BM224" s="173">
        <v>0</v>
      </c>
      <c r="BN224" s="173">
        <v>0</v>
      </c>
      <c r="BO224" s="173">
        <v>0</v>
      </c>
      <c r="BP224" s="126"/>
      <c r="BQ224" s="183">
        <f t="shared" si="5"/>
        <v>97890.36013320199</v>
      </c>
    </row>
    <row r="225" spans="1:69">
      <c r="A225" s="172" t="s">
        <v>98</v>
      </c>
      <c r="B225" s="172" t="s">
        <v>25</v>
      </c>
      <c r="C225" s="172" t="s">
        <v>26</v>
      </c>
      <c r="D225" s="173">
        <v>1</v>
      </c>
      <c r="E225" s="172">
        <v>2033</v>
      </c>
      <c r="F225" s="174">
        <v>0</v>
      </c>
      <c r="G225" s="173">
        <v>0</v>
      </c>
      <c r="H225" s="173">
        <v>0</v>
      </c>
      <c r="I225" s="173">
        <v>0</v>
      </c>
      <c r="J225" s="173">
        <v>0</v>
      </c>
      <c r="K225" s="173">
        <v>25118.383564088101</v>
      </c>
      <c r="L225" s="173">
        <v>0</v>
      </c>
      <c r="M225" s="173">
        <v>0</v>
      </c>
      <c r="N225" s="173">
        <v>0</v>
      </c>
      <c r="O225" s="173">
        <v>0</v>
      </c>
      <c r="P225" s="173">
        <v>0</v>
      </c>
      <c r="Q225" s="173">
        <v>0</v>
      </c>
      <c r="R225" s="173">
        <v>0</v>
      </c>
      <c r="S225" s="173">
        <v>0</v>
      </c>
      <c r="T225" s="173">
        <v>0</v>
      </c>
      <c r="U225" s="173">
        <v>41365.399741149602</v>
      </c>
      <c r="V225" s="173">
        <v>0</v>
      </c>
      <c r="W225" s="173">
        <v>0</v>
      </c>
      <c r="X225" s="173">
        <v>0</v>
      </c>
      <c r="Y225" s="173">
        <v>0</v>
      </c>
      <c r="Z225" s="173">
        <v>0</v>
      </c>
      <c r="AA225" s="173">
        <v>0</v>
      </c>
      <c r="AB225" s="173">
        <v>0</v>
      </c>
      <c r="AC225" s="173">
        <v>0</v>
      </c>
      <c r="AD225" s="173">
        <v>0</v>
      </c>
      <c r="AE225" s="173">
        <v>15512.651015954199</v>
      </c>
      <c r="AF225" s="173">
        <v>15893.9258120083</v>
      </c>
      <c r="AG225" s="173">
        <v>0</v>
      </c>
      <c r="AH225" s="173">
        <v>0</v>
      </c>
      <c r="AI225" s="173">
        <v>0</v>
      </c>
      <c r="AJ225" s="173">
        <v>0</v>
      </c>
      <c r="AK225" s="173">
        <v>0</v>
      </c>
      <c r="AL225" s="173">
        <v>0</v>
      </c>
      <c r="AM225" s="173">
        <v>0</v>
      </c>
      <c r="AN225" s="173">
        <v>0</v>
      </c>
      <c r="AO225" s="173">
        <v>0</v>
      </c>
      <c r="AP225" s="173">
        <v>0</v>
      </c>
      <c r="AQ225" s="173">
        <v>0</v>
      </c>
      <c r="AR225" s="173">
        <v>0</v>
      </c>
      <c r="AS225" s="173">
        <v>0</v>
      </c>
      <c r="AT225" s="173">
        <v>0</v>
      </c>
      <c r="AU225" s="173">
        <v>0</v>
      </c>
      <c r="AV225" s="173">
        <v>0</v>
      </c>
      <c r="AW225" s="173">
        <v>0</v>
      </c>
      <c r="AX225" s="173">
        <v>0</v>
      </c>
      <c r="AY225" s="173">
        <v>0</v>
      </c>
      <c r="AZ225" s="173">
        <v>0</v>
      </c>
      <c r="BA225" s="173">
        <v>0</v>
      </c>
      <c r="BB225" s="173">
        <v>0</v>
      </c>
      <c r="BC225" s="173">
        <v>0</v>
      </c>
      <c r="BD225" s="173">
        <v>0</v>
      </c>
      <c r="BE225" s="173">
        <v>0</v>
      </c>
      <c r="BF225" s="173">
        <v>0</v>
      </c>
      <c r="BG225" s="173">
        <v>0</v>
      </c>
      <c r="BH225" s="173">
        <v>0</v>
      </c>
      <c r="BI225" s="173">
        <v>0</v>
      </c>
      <c r="BJ225" s="173">
        <v>0</v>
      </c>
      <c r="BK225" s="173">
        <v>0</v>
      </c>
      <c r="BL225" s="173">
        <v>0</v>
      </c>
      <c r="BM225" s="173">
        <v>0</v>
      </c>
      <c r="BN225" s="173">
        <v>0</v>
      </c>
      <c r="BO225" s="173">
        <v>0</v>
      </c>
      <c r="BP225" s="126"/>
      <c r="BQ225" s="183">
        <f t="shared" si="5"/>
        <v>97890.3601332002</v>
      </c>
    </row>
    <row r="226" spans="1:69">
      <c r="A226" s="172" t="s">
        <v>98</v>
      </c>
      <c r="B226" s="172" t="s">
        <v>25</v>
      </c>
      <c r="C226" s="172" t="s">
        <v>26</v>
      </c>
      <c r="D226" s="173">
        <v>1</v>
      </c>
      <c r="E226" s="172">
        <v>2034</v>
      </c>
      <c r="F226" s="174">
        <v>0</v>
      </c>
      <c r="G226" s="173">
        <v>0</v>
      </c>
      <c r="H226" s="173">
        <v>0</v>
      </c>
      <c r="I226" s="173">
        <v>0</v>
      </c>
      <c r="J226" s="173">
        <v>0</v>
      </c>
      <c r="K226" s="173">
        <v>25118.383564088101</v>
      </c>
      <c r="L226" s="173">
        <v>0</v>
      </c>
      <c r="M226" s="173">
        <v>0</v>
      </c>
      <c r="N226" s="173">
        <v>0</v>
      </c>
      <c r="O226" s="173">
        <v>0</v>
      </c>
      <c r="P226" s="173">
        <v>0</v>
      </c>
      <c r="Q226" s="173">
        <v>0</v>
      </c>
      <c r="R226" s="173">
        <v>0</v>
      </c>
      <c r="S226" s="173">
        <v>0</v>
      </c>
      <c r="T226" s="173">
        <v>0</v>
      </c>
      <c r="U226" s="173">
        <v>41365.399741149602</v>
      </c>
      <c r="V226" s="173">
        <v>0</v>
      </c>
      <c r="W226" s="173">
        <v>0</v>
      </c>
      <c r="X226" s="173">
        <v>0</v>
      </c>
      <c r="Y226" s="173">
        <v>0</v>
      </c>
      <c r="Z226" s="173">
        <v>0</v>
      </c>
      <c r="AA226" s="173">
        <v>0</v>
      </c>
      <c r="AB226" s="173">
        <v>0</v>
      </c>
      <c r="AC226" s="173">
        <v>0</v>
      </c>
      <c r="AD226" s="173">
        <v>0</v>
      </c>
      <c r="AE226" s="173">
        <v>15512.651015954199</v>
      </c>
      <c r="AF226" s="173">
        <v>15893.9258120083</v>
      </c>
      <c r="AG226" s="173">
        <v>0</v>
      </c>
      <c r="AH226" s="173">
        <v>0</v>
      </c>
      <c r="AI226" s="173">
        <v>0</v>
      </c>
      <c r="AJ226" s="173">
        <v>0</v>
      </c>
      <c r="AK226" s="173">
        <v>0</v>
      </c>
      <c r="AL226" s="173">
        <v>0</v>
      </c>
      <c r="AM226" s="173">
        <v>0</v>
      </c>
      <c r="AN226" s="173">
        <v>0</v>
      </c>
      <c r="AO226" s="173">
        <v>0</v>
      </c>
      <c r="AP226" s="173">
        <v>0</v>
      </c>
      <c r="AQ226" s="173">
        <v>0</v>
      </c>
      <c r="AR226" s="173">
        <v>0</v>
      </c>
      <c r="AS226" s="173">
        <v>0</v>
      </c>
      <c r="AT226" s="173">
        <v>0</v>
      </c>
      <c r="AU226" s="173">
        <v>0</v>
      </c>
      <c r="AV226" s="173">
        <v>0</v>
      </c>
      <c r="AW226" s="173">
        <v>0</v>
      </c>
      <c r="AX226" s="173">
        <v>0</v>
      </c>
      <c r="AY226" s="173">
        <v>0</v>
      </c>
      <c r="AZ226" s="173">
        <v>0</v>
      </c>
      <c r="BA226" s="173">
        <v>0</v>
      </c>
      <c r="BB226" s="173">
        <v>0</v>
      </c>
      <c r="BC226" s="173">
        <v>0</v>
      </c>
      <c r="BD226" s="173">
        <v>0</v>
      </c>
      <c r="BE226" s="173">
        <v>0</v>
      </c>
      <c r="BF226" s="173">
        <v>0</v>
      </c>
      <c r="BG226" s="173">
        <v>0</v>
      </c>
      <c r="BH226" s="173">
        <v>0</v>
      </c>
      <c r="BI226" s="173">
        <v>0</v>
      </c>
      <c r="BJ226" s="173">
        <v>0</v>
      </c>
      <c r="BK226" s="173">
        <v>0</v>
      </c>
      <c r="BL226" s="173">
        <v>0</v>
      </c>
      <c r="BM226" s="173">
        <v>0</v>
      </c>
      <c r="BN226" s="173">
        <v>0</v>
      </c>
      <c r="BO226" s="173">
        <v>0</v>
      </c>
      <c r="BP226" s="126"/>
      <c r="BQ226" s="183">
        <f t="shared" ref="BQ226:BQ240" si="6">SUM(G226:BO226)</f>
        <v>97890.3601332002</v>
      </c>
    </row>
    <row r="227" spans="1:69">
      <c r="A227" s="172" t="s">
        <v>98</v>
      </c>
      <c r="B227" s="172" t="s">
        <v>25</v>
      </c>
      <c r="C227" s="172" t="s">
        <v>26</v>
      </c>
      <c r="D227" s="173">
        <v>1</v>
      </c>
      <c r="E227" s="172">
        <v>2035</v>
      </c>
      <c r="F227" s="174">
        <v>0</v>
      </c>
      <c r="G227" s="173">
        <v>0</v>
      </c>
      <c r="H227" s="173">
        <v>0</v>
      </c>
      <c r="I227" s="173">
        <v>0</v>
      </c>
      <c r="J227" s="173">
        <v>0</v>
      </c>
      <c r="K227" s="173">
        <v>25118.383564088101</v>
      </c>
      <c r="L227" s="173">
        <v>0</v>
      </c>
      <c r="M227" s="173">
        <v>0</v>
      </c>
      <c r="N227" s="173">
        <v>0</v>
      </c>
      <c r="O227" s="173">
        <v>0</v>
      </c>
      <c r="P227" s="173">
        <v>0</v>
      </c>
      <c r="Q227" s="173">
        <v>0</v>
      </c>
      <c r="R227" s="173">
        <v>0</v>
      </c>
      <c r="S227" s="173">
        <v>0</v>
      </c>
      <c r="T227" s="173">
        <v>0</v>
      </c>
      <c r="U227" s="173">
        <v>41365.399741149602</v>
      </c>
      <c r="V227" s="173">
        <v>0</v>
      </c>
      <c r="W227" s="173">
        <v>0</v>
      </c>
      <c r="X227" s="173">
        <v>0</v>
      </c>
      <c r="Y227" s="173">
        <v>0</v>
      </c>
      <c r="Z227" s="173">
        <v>0</v>
      </c>
      <c r="AA227" s="173">
        <v>0</v>
      </c>
      <c r="AB227" s="173">
        <v>0</v>
      </c>
      <c r="AC227" s="173">
        <v>0</v>
      </c>
      <c r="AD227" s="173">
        <v>0</v>
      </c>
      <c r="AE227" s="173">
        <v>15512.651015954199</v>
      </c>
      <c r="AF227" s="173">
        <v>15893.9258120083</v>
      </c>
      <c r="AG227" s="173">
        <v>0</v>
      </c>
      <c r="AH227" s="173">
        <v>0</v>
      </c>
      <c r="AI227" s="173">
        <v>0</v>
      </c>
      <c r="AJ227" s="173">
        <v>0</v>
      </c>
      <c r="AK227" s="173">
        <v>0</v>
      </c>
      <c r="AL227" s="173">
        <v>0</v>
      </c>
      <c r="AM227" s="173">
        <v>0</v>
      </c>
      <c r="AN227" s="173">
        <v>0</v>
      </c>
      <c r="AO227" s="173">
        <v>0</v>
      </c>
      <c r="AP227" s="173">
        <v>0</v>
      </c>
      <c r="AQ227" s="173">
        <v>0</v>
      </c>
      <c r="AR227" s="173">
        <v>0</v>
      </c>
      <c r="AS227" s="173">
        <v>0</v>
      </c>
      <c r="AT227" s="173">
        <v>0</v>
      </c>
      <c r="AU227" s="173">
        <v>0</v>
      </c>
      <c r="AV227" s="173">
        <v>0</v>
      </c>
      <c r="AW227" s="173">
        <v>0</v>
      </c>
      <c r="AX227" s="173">
        <v>0</v>
      </c>
      <c r="AY227" s="173">
        <v>0</v>
      </c>
      <c r="AZ227" s="173">
        <v>0</v>
      </c>
      <c r="BA227" s="173">
        <v>0</v>
      </c>
      <c r="BB227" s="173">
        <v>0</v>
      </c>
      <c r="BC227" s="173">
        <v>0</v>
      </c>
      <c r="BD227" s="173">
        <v>0</v>
      </c>
      <c r="BE227" s="173">
        <v>0</v>
      </c>
      <c r="BF227" s="173">
        <v>0</v>
      </c>
      <c r="BG227" s="173">
        <v>0</v>
      </c>
      <c r="BH227" s="173">
        <v>0</v>
      </c>
      <c r="BI227" s="173">
        <v>0</v>
      </c>
      <c r="BJ227" s="173">
        <v>0</v>
      </c>
      <c r="BK227" s="173">
        <v>0</v>
      </c>
      <c r="BL227" s="173">
        <v>0</v>
      </c>
      <c r="BM227" s="173">
        <v>0</v>
      </c>
      <c r="BN227" s="173">
        <v>0</v>
      </c>
      <c r="BO227" s="173">
        <v>0</v>
      </c>
      <c r="BP227" s="126"/>
      <c r="BQ227" s="183">
        <f t="shared" si="6"/>
        <v>97890.3601332002</v>
      </c>
    </row>
    <row r="228" spans="1:69">
      <c r="A228" s="172" t="s">
        <v>98</v>
      </c>
      <c r="B228" s="172" t="s">
        <v>25</v>
      </c>
      <c r="C228" s="172" t="s">
        <v>26</v>
      </c>
      <c r="D228" s="173">
        <v>1</v>
      </c>
      <c r="E228" s="172">
        <v>2036</v>
      </c>
      <c r="F228" s="174">
        <v>0</v>
      </c>
      <c r="G228" s="173">
        <v>0</v>
      </c>
      <c r="H228" s="173">
        <v>0</v>
      </c>
      <c r="I228" s="173">
        <v>0</v>
      </c>
      <c r="J228" s="173">
        <v>0</v>
      </c>
      <c r="K228" s="173">
        <v>25118.383564088901</v>
      </c>
      <c r="L228" s="173">
        <v>0</v>
      </c>
      <c r="M228" s="173">
        <v>0</v>
      </c>
      <c r="N228" s="173">
        <v>0</v>
      </c>
      <c r="O228" s="173">
        <v>0</v>
      </c>
      <c r="P228" s="173">
        <v>0</v>
      </c>
      <c r="Q228" s="173">
        <v>0</v>
      </c>
      <c r="R228" s="173">
        <v>0</v>
      </c>
      <c r="S228" s="173">
        <v>0</v>
      </c>
      <c r="T228" s="173">
        <v>0</v>
      </c>
      <c r="U228" s="173">
        <v>41365.399741148198</v>
      </c>
      <c r="V228" s="173">
        <v>0</v>
      </c>
      <c r="W228" s="173">
        <v>0</v>
      </c>
      <c r="X228" s="173">
        <v>0</v>
      </c>
      <c r="Y228" s="173">
        <v>0</v>
      </c>
      <c r="Z228" s="173">
        <v>0</v>
      </c>
      <c r="AA228" s="173">
        <v>0</v>
      </c>
      <c r="AB228" s="173">
        <v>0</v>
      </c>
      <c r="AC228" s="173">
        <v>0</v>
      </c>
      <c r="AD228" s="173">
        <v>0</v>
      </c>
      <c r="AE228" s="173">
        <v>15512.6510159552</v>
      </c>
      <c r="AF228" s="173">
        <v>15893.9258120097</v>
      </c>
      <c r="AG228" s="173">
        <v>0</v>
      </c>
      <c r="AH228" s="173">
        <v>0</v>
      </c>
      <c r="AI228" s="173">
        <v>0</v>
      </c>
      <c r="AJ228" s="173">
        <v>0</v>
      </c>
      <c r="AK228" s="173">
        <v>0</v>
      </c>
      <c r="AL228" s="173">
        <v>0</v>
      </c>
      <c r="AM228" s="173">
        <v>0</v>
      </c>
      <c r="AN228" s="173">
        <v>0</v>
      </c>
      <c r="AO228" s="173">
        <v>0</v>
      </c>
      <c r="AP228" s="173">
        <v>0</v>
      </c>
      <c r="AQ228" s="173">
        <v>0</v>
      </c>
      <c r="AR228" s="173">
        <v>0</v>
      </c>
      <c r="AS228" s="173">
        <v>0</v>
      </c>
      <c r="AT228" s="173">
        <v>0</v>
      </c>
      <c r="AU228" s="173">
        <v>0</v>
      </c>
      <c r="AV228" s="173">
        <v>0</v>
      </c>
      <c r="AW228" s="173">
        <v>0</v>
      </c>
      <c r="AX228" s="173">
        <v>0</v>
      </c>
      <c r="AY228" s="173">
        <v>0</v>
      </c>
      <c r="AZ228" s="173">
        <v>0</v>
      </c>
      <c r="BA228" s="173">
        <v>0</v>
      </c>
      <c r="BB228" s="173">
        <v>0</v>
      </c>
      <c r="BC228" s="173">
        <v>0</v>
      </c>
      <c r="BD228" s="173">
        <v>0</v>
      </c>
      <c r="BE228" s="173">
        <v>0</v>
      </c>
      <c r="BF228" s="173">
        <v>0</v>
      </c>
      <c r="BG228" s="173">
        <v>0</v>
      </c>
      <c r="BH228" s="173">
        <v>0</v>
      </c>
      <c r="BI228" s="173">
        <v>0</v>
      </c>
      <c r="BJ228" s="173">
        <v>0</v>
      </c>
      <c r="BK228" s="173">
        <v>0</v>
      </c>
      <c r="BL228" s="173">
        <v>0</v>
      </c>
      <c r="BM228" s="173">
        <v>0</v>
      </c>
      <c r="BN228" s="173">
        <v>0</v>
      </c>
      <c r="BO228" s="173">
        <v>0</v>
      </c>
      <c r="BP228" s="126"/>
      <c r="BQ228" s="183">
        <f t="shared" si="6"/>
        <v>97890.36013320199</v>
      </c>
    </row>
    <row r="229" spans="1:69">
      <c r="A229" s="172" t="s">
        <v>98</v>
      </c>
      <c r="B229" s="172" t="s">
        <v>25</v>
      </c>
      <c r="C229" s="172" t="s">
        <v>26</v>
      </c>
      <c r="D229" s="173">
        <v>1</v>
      </c>
      <c r="E229" s="172">
        <v>2037</v>
      </c>
      <c r="F229" s="174">
        <v>0</v>
      </c>
      <c r="G229" s="173">
        <v>0</v>
      </c>
      <c r="H229" s="173">
        <v>0</v>
      </c>
      <c r="I229" s="173">
        <v>0</v>
      </c>
      <c r="J229" s="173">
        <v>0</v>
      </c>
      <c r="K229" s="173">
        <v>25118.383564088101</v>
      </c>
      <c r="L229" s="173">
        <v>0</v>
      </c>
      <c r="M229" s="173">
        <v>0</v>
      </c>
      <c r="N229" s="173">
        <v>0</v>
      </c>
      <c r="O229" s="173">
        <v>0</v>
      </c>
      <c r="P229" s="173">
        <v>0</v>
      </c>
      <c r="Q229" s="173">
        <v>0</v>
      </c>
      <c r="R229" s="173">
        <v>0</v>
      </c>
      <c r="S229" s="173">
        <v>0</v>
      </c>
      <c r="T229" s="173">
        <v>0</v>
      </c>
      <c r="U229" s="173">
        <v>41365.399741149602</v>
      </c>
      <c r="V229" s="173">
        <v>0</v>
      </c>
      <c r="W229" s="173">
        <v>0</v>
      </c>
      <c r="X229" s="173">
        <v>0</v>
      </c>
      <c r="Y229" s="173">
        <v>0</v>
      </c>
      <c r="Z229" s="173">
        <v>0</v>
      </c>
      <c r="AA229" s="173">
        <v>0</v>
      </c>
      <c r="AB229" s="173">
        <v>0</v>
      </c>
      <c r="AC229" s="173">
        <v>0</v>
      </c>
      <c r="AD229" s="173">
        <v>0</v>
      </c>
      <c r="AE229" s="173">
        <v>15512.651015954199</v>
      </c>
      <c r="AF229" s="173">
        <v>15893.9258120083</v>
      </c>
      <c r="AG229" s="173">
        <v>0</v>
      </c>
      <c r="AH229" s="173">
        <v>0</v>
      </c>
      <c r="AI229" s="173">
        <v>0</v>
      </c>
      <c r="AJ229" s="173">
        <v>0</v>
      </c>
      <c r="AK229" s="173">
        <v>0</v>
      </c>
      <c r="AL229" s="173">
        <v>0</v>
      </c>
      <c r="AM229" s="173">
        <v>0</v>
      </c>
      <c r="AN229" s="173">
        <v>0</v>
      </c>
      <c r="AO229" s="173">
        <v>0</v>
      </c>
      <c r="AP229" s="173">
        <v>0</v>
      </c>
      <c r="AQ229" s="173">
        <v>0</v>
      </c>
      <c r="AR229" s="173">
        <v>0</v>
      </c>
      <c r="AS229" s="173">
        <v>0</v>
      </c>
      <c r="AT229" s="173">
        <v>0</v>
      </c>
      <c r="AU229" s="173">
        <v>0</v>
      </c>
      <c r="AV229" s="173">
        <v>0</v>
      </c>
      <c r="AW229" s="173">
        <v>0</v>
      </c>
      <c r="AX229" s="173">
        <v>0</v>
      </c>
      <c r="AY229" s="173">
        <v>0</v>
      </c>
      <c r="AZ229" s="173">
        <v>0</v>
      </c>
      <c r="BA229" s="173">
        <v>0</v>
      </c>
      <c r="BB229" s="173">
        <v>0</v>
      </c>
      <c r="BC229" s="173">
        <v>0</v>
      </c>
      <c r="BD229" s="173">
        <v>0</v>
      </c>
      <c r="BE229" s="173">
        <v>0</v>
      </c>
      <c r="BF229" s="173">
        <v>0</v>
      </c>
      <c r="BG229" s="173">
        <v>0</v>
      </c>
      <c r="BH229" s="173">
        <v>0</v>
      </c>
      <c r="BI229" s="173">
        <v>0</v>
      </c>
      <c r="BJ229" s="173">
        <v>0</v>
      </c>
      <c r="BK229" s="173">
        <v>0</v>
      </c>
      <c r="BL229" s="173">
        <v>0</v>
      </c>
      <c r="BM229" s="173">
        <v>0</v>
      </c>
      <c r="BN229" s="173">
        <v>0</v>
      </c>
      <c r="BO229" s="173">
        <v>0</v>
      </c>
      <c r="BP229" s="126"/>
      <c r="BQ229" s="183">
        <f t="shared" si="6"/>
        <v>97890.3601332002</v>
      </c>
    </row>
    <row r="230" spans="1:69">
      <c r="A230" s="172" t="s">
        <v>98</v>
      </c>
      <c r="B230" s="172" t="s">
        <v>25</v>
      </c>
      <c r="C230" s="172" t="s">
        <v>26</v>
      </c>
      <c r="D230" s="173">
        <v>1</v>
      </c>
      <c r="E230" s="172">
        <v>2038</v>
      </c>
      <c r="F230" s="174">
        <v>0</v>
      </c>
      <c r="G230" s="173">
        <v>0</v>
      </c>
      <c r="H230" s="173">
        <v>0</v>
      </c>
      <c r="I230" s="173">
        <v>0</v>
      </c>
      <c r="J230" s="173">
        <v>0</v>
      </c>
      <c r="K230" s="173">
        <v>25118.383564088101</v>
      </c>
      <c r="L230" s="173">
        <v>0</v>
      </c>
      <c r="M230" s="173">
        <v>0</v>
      </c>
      <c r="N230" s="173">
        <v>0</v>
      </c>
      <c r="O230" s="173">
        <v>0</v>
      </c>
      <c r="P230" s="173">
        <v>0</v>
      </c>
      <c r="Q230" s="173">
        <v>0</v>
      </c>
      <c r="R230" s="173">
        <v>0</v>
      </c>
      <c r="S230" s="173">
        <v>0</v>
      </c>
      <c r="T230" s="173">
        <v>0</v>
      </c>
      <c r="U230" s="173">
        <v>41365.399741149602</v>
      </c>
      <c r="V230" s="173">
        <v>0</v>
      </c>
      <c r="W230" s="173">
        <v>0</v>
      </c>
      <c r="X230" s="173">
        <v>0</v>
      </c>
      <c r="Y230" s="173">
        <v>0</v>
      </c>
      <c r="Z230" s="173">
        <v>0</v>
      </c>
      <c r="AA230" s="173">
        <v>0</v>
      </c>
      <c r="AB230" s="173">
        <v>0</v>
      </c>
      <c r="AC230" s="173">
        <v>0</v>
      </c>
      <c r="AD230" s="173">
        <v>0</v>
      </c>
      <c r="AE230" s="173">
        <v>28662.893491646799</v>
      </c>
      <c r="AF230" s="173">
        <v>15893.9258120083</v>
      </c>
      <c r="AG230" s="173">
        <v>0</v>
      </c>
      <c r="AH230" s="173">
        <v>0</v>
      </c>
      <c r="AI230" s="173">
        <v>0</v>
      </c>
      <c r="AJ230" s="173">
        <v>0</v>
      </c>
      <c r="AK230" s="173">
        <v>0</v>
      </c>
      <c r="AL230" s="173">
        <v>0</v>
      </c>
      <c r="AM230" s="173">
        <v>0</v>
      </c>
      <c r="AN230" s="173">
        <v>0</v>
      </c>
      <c r="AO230" s="173">
        <v>0</v>
      </c>
      <c r="AP230" s="173">
        <v>0</v>
      </c>
      <c r="AQ230" s="173">
        <v>0</v>
      </c>
      <c r="AR230" s="173">
        <v>0</v>
      </c>
      <c r="AS230" s="173">
        <v>0</v>
      </c>
      <c r="AT230" s="173">
        <v>0</v>
      </c>
      <c r="AU230" s="173">
        <v>0</v>
      </c>
      <c r="AV230" s="173">
        <v>0</v>
      </c>
      <c r="AW230" s="173">
        <v>0</v>
      </c>
      <c r="AX230" s="173">
        <v>0</v>
      </c>
      <c r="AY230" s="173">
        <v>0</v>
      </c>
      <c r="AZ230" s="173">
        <v>0</v>
      </c>
      <c r="BA230" s="173">
        <v>0</v>
      </c>
      <c r="BB230" s="173">
        <v>0</v>
      </c>
      <c r="BC230" s="173">
        <v>0</v>
      </c>
      <c r="BD230" s="173">
        <v>0</v>
      </c>
      <c r="BE230" s="173">
        <v>0</v>
      </c>
      <c r="BF230" s="173">
        <v>0</v>
      </c>
      <c r="BG230" s="173">
        <v>0</v>
      </c>
      <c r="BH230" s="173">
        <v>0</v>
      </c>
      <c r="BI230" s="173">
        <v>0</v>
      </c>
      <c r="BJ230" s="173">
        <v>0</v>
      </c>
      <c r="BK230" s="173">
        <v>0</v>
      </c>
      <c r="BL230" s="173">
        <v>0</v>
      </c>
      <c r="BM230" s="173">
        <v>0</v>
      </c>
      <c r="BN230" s="173">
        <v>0</v>
      </c>
      <c r="BO230" s="173">
        <v>0</v>
      </c>
      <c r="BP230" s="126"/>
      <c r="BQ230" s="183">
        <f t="shared" si="6"/>
        <v>111040.6026088928</v>
      </c>
    </row>
    <row r="231" spans="1:69">
      <c r="A231" s="172" t="s">
        <v>98</v>
      </c>
      <c r="B231" s="172" t="s">
        <v>25</v>
      </c>
      <c r="C231" s="172" t="s">
        <v>26</v>
      </c>
      <c r="D231" s="173">
        <v>1</v>
      </c>
      <c r="E231" s="172">
        <v>2039</v>
      </c>
      <c r="F231" s="174">
        <v>0</v>
      </c>
      <c r="G231" s="173">
        <v>0</v>
      </c>
      <c r="H231" s="173">
        <v>0</v>
      </c>
      <c r="I231" s="173">
        <v>0</v>
      </c>
      <c r="J231" s="173">
        <v>0</v>
      </c>
      <c r="K231" s="173">
        <v>25118.383564088101</v>
      </c>
      <c r="L231" s="173">
        <v>0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0</v>
      </c>
      <c r="S231" s="173">
        <v>0</v>
      </c>
      <c r="T231" s="173">
        <v>0</v>
      </c>
      <c r="U231" s="173">
        <v>41365.399741149602</v>
      </c>
      <c r="V231" s="173">
        <v>0</v>
      </c>
      <c r="W231" s="173">
        <v>0</v>
      </c>
      <c r="X231" s="173">
        <v>0</v>
      </c>
      <c r="Y231" s="173">
        <v>0</v>
      </c>
      <c r="Z231" s="173">
        <v>0</v>
      </c>
      <c r="AA231" s="173">
        <v>0</v>
      </c>
      <c r="AB231" s="173">
        <v>0</v>
      </c>
      <c r="AC231" s="173">
        <v>0</v>
      </c>
      <c r="AD231" s="173">
        <v>0</v>
      </c>
      <c r="AE231" s="173">
        <v>28662.893491646799</v>
      </c>
      <c r="AF231" s="173">
        <v>15893.9258120083</v>
      </c>
      <c r="AG231" s="173">
        <v>0</v>
      </c>
      <c r="AH231" s="173">
        <v>0</v>
      </c>
      <c r="AI231" s="173">
        <v>0</v>
      </c>
      <c r="AJ231" s="173">
        <v>0</v>
      </c>
      <c r="AK231" s="173">
        <v>0</v>
      </c>
      <c r="AL231" s="173">
        <v>0</v>
      </c>
      <c r="AM231" s="173">
        <v>0</v>
      </c>
      <c r="AN231" s="173">
        <v>0</v>
      </c>
      <c r="AO231" s="173">
        <v>0</v>
      </c>
      <c r="AP231" s="173">
        <v>0</v>
      </c>
      <c r="AQ231" s="173">
        <v>0</v>
      </c>
      <c r="AR231" s="173">
        <v>0</v>
      </c>
      <c r="AS231" s="173">
        <v>0</v>
      </c>
      <c r="AT231" s="173">
        <v>0</v>
      </c>
      <c r="AU231" s="173">
        <v>0</v>
      </c>
      <c r="AV231" s="173">
        <v>0</v>
      </c>
      <c r="AW231" s="173">
        <v>0</v>
      </c>
      <c r="AX231" s="173">
        <v>0</v>
      </c>
      <c r="AY231" s="173">
        <v>0</v>
      </c>
      <c r="AZ231" s="173">
        <v>0</v>
      </c>
      <c r="BA231" s="173">
        <v>0</v>
      </c>
      <c r="BB231" s="173">
        <v>0</v>
      </c>
      <c r="BC231" s="173">
        <v>0</v>
      </c>
      <c r="BD231" s="173">
        <v>0</v>
      </c>
      <c r="BE231" s="173">
        <v>0</v>
      </c>
      <c r="BF231" s="173">
        <v>0</v>
      </c>
      <c r="BG231" s="173">
        <v>0</v>
      </c>
      <c r="BH231" s="173">
        <v>0</v>
      </c>
      <c r="BI231" s="173">
        <v>0</v>
      </c>
      <c r="BJ231" s="173">
        <v>0</v>
      </c>
      <c r="BK231" s="173">
        <v>0</v>
      </c>
      <c r="BL231" s="173">
        <v>0</v>
      </c>
      <c r="BM231" s="173">
        <v>0</v>
      </c>
      <c r="BN231" s="173">
        <v>0</v>
      </c>
      <c r="BO231" s="173">
        <v>0</v>
      </c>
      <c r="BP231" s="126"/>
      <c r="BQ231" s="183">
        <f t="shared" si="6"/>
        <v>111040.6026088928</v>
      </c>
    </row>
    <row r="232" spans="1:69">
      <c r="A232" s="172" t="s">
        <v>98</v>
      </c>
      <c r="B232" s="172" t="s">
        <v>25</v>
      </c>
      <c r="C232" s="172" t="s">
        <v>26</v>
      </c>
      <c r="D232" s="173">
        <v>1</v>
      </c>
      <c r="E232" s="172">
        <v>2040</v>
      </c>
      <c r="F232" s="174">
        <v>0</v>
      </c>
      <c r="G232" s="173">
        <v>0</v>
      </c>
      <c r="H232" s="173">
        <v>0</v>
      </c>
      <c r="I232" s="173">
        <v>0</v>
      </c>
      <c r="J232" s="173">
        <v>0</v>
      </c>
      <c r="K232" s="173">
        <v>25118.383564088901</v>
      </c>
      <c r="L232" s="173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173">
        <v>0</v>
      </c>
      <c r="S232" s="173">
        <v>0</v>
      </c>
      <c r="T232" s="173">
        <v>0</v>
      </c>
      <c r="U232" s="173">
        <v>41365.399741148198</v>
      </c>
      <c r="V232" s="173">
        <v>0</v>
      </c>
      <c r="W232" s="173">
        <v>0</v>
      </c>
      <c r="X232" s="173">
        <v>0</v>
      </c>
      <c r="Y232" s="173">
        <v>0</v>
      </c>
      <c r="Z232" s="173">
        <v>0</v>
      </c>
      <c r="AA232" s="173">
        <v>0</v>
      </c>
      <c r="AB232" s="173">
        <v>0</v>
      </c>
      <c r="AC232" s="173">
        <v>0</v>
      </c>
      <c r="AD232" s="173">
        <v>0</v>
      </c>
      <c r="AE232" s="173">
        <v>42082.271117496202</v>
      </c>
      <c r="AF232" s="173">
        <v>15893.9258120097</v>
      </c>
      <c r="AG232" s="173">
        <v>0</v>
      </c>
      <c r="AH232" s="173">
        <v>0</v>
      </c>
      <c r="AI232" s="173">
        <v>0</v>
      </c>
      <c r="AJ232" s="173">
        <v>0</v>
      </c>
      <c r="AK232" s="173">
        <v>0</v>
      </c>
      <c r="AL232" s="173">
        <v>0</v>
      </c>
      <c r="AM232" s="173">
        <v>0</v>
      </c>
      <c r="AN232" s="173">
        <v>0</v>
      </c>
      <c r="AO232" s="173">
        <v>0</v>
      </c>
      <c r="AP232" s="173">
        <v>0</v>
      </c>
      <c r="AQ232" s="173">
        <v>0</v>
      </c>
      <c r="AR232" s="173">
        <v>0</v>
      </c>
      <c r="AS232" s="173">
        <v>0</v>
      </c>
      <c r="AT232" s="173">
        <v>0</v>
      </c>
      <c r="AU232" s="173">
        <v>0</v>
      </c>
      <c r="AV232" s="173">
        <v>0</v>
      </c>
      <c r="AW232" s="173">
        <v>0</v>
      </c>
      <c r="AX232" s="173">
        <v>0</v>
      </c>
      <c r="AY232" s="173">
        <v>0</v>
      </c>
      <c r="AZ232" s="173">
        <v>0</v>
      </c>
      <c r="BA232" s="173">
        <v>0</v>
      </c>
      <c r="BB232" s="173">
        <v>0</v>
      </c>
      <c r="BC232" s="173">
        <v>0</v>
      </c>
      <c r="BD232" s="173">
        <v>0</v>
      </c>
      <c r="BE232" s="173">
        <v>0</v>
      </c>
      <c r="BF232" s="173">
        <v>0</v>
      </c>
      <c r="BG232" s="173">
        <v>0</v>
      </c>
      <c r="BH232" s="173">
        <v>0</v>
      </c>
      <c r="BI232" s="173">
        <v>0</v>
      </c>
      <c r="BJ232" s="173">
        <v>0</v>
      </c>
      <c r="BK232" s="173">
        <v>0</v>
      </c>
      <c r="BL232" s="173">
        <v>0</v>
      </c>
      <c r="BM232" s="173">
        <v>0</v>
      </c>
      <c r="BN232" s="173">
        <v>0</v>
      </c>
      <c r="BO232" s="173">
        <v>0</v>
      </c>
      <c r="BP232" s="126"/>
      <c r="BQ232" s="183">
        <f t="shared" si="6"/>
        <v>124459.98023474301</v>
      </c>
    </row>
    <row r="233" spans="1:69">
      <c r="A233" s="172" t="s">
        <v>98</v>
      </c>
      <c r="B233" s="172" t="s">
        <v>25</v>
      </c>
      <c r="C233" s="172" t="s">
        <v>26</v>
      </c>
      <c r="D233" s="173">
        <v>1</v>
      </c>
      <c r="E233" s="172">
        <v>2041</v>
      </c>
      <c r="F233" s="174">
        <v>0</v>
      </c>
      <c r="G233" s="173">
        <v>0</v>
      </c>
      <c r="H233" s="173">
        <v>0</v>
      </c>
      <c r="I233" s="173">
        <v>0</v>
      </c>
      <c r="J233" s="173">
        <v>0</v>
      </c>
      <c r="K233" s="173">
        <v>25118.383564088101</v>
      </c>
      <c r="L233" s="173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173">
        <v>0</v>
      </c>
      <c r="S233" s="173">
        <v>0</v>
      </c>
      <c r="T233" s="173">
        <v>0</v>
      </c>
      <c r="U233" s="173">
        <v>41365.399741149602</v>
      </c>
      <c r="V233" s="173">
        <v>0</v>
      </c>
      <c r="W233" s="173">
        <v>0</v>
      </c>
      <c r="X233" s="173">
        <v>0</v>
      </c>
      <c r="Y233" s="173">
        <v>0</v>
      </c>
      <c r="Z233" s="173">
        <v>0</v>
      </c>
      <c r="AA233" s="173">
        <v>0</v>
      </c>
      <c r="AB233" s="173">
        <v>0</v>
      </c>
      <c r="AC233" s="173">
        <v>0</v>
      </c>
      <c r="AD233" s="173">
        <v>0</v>
      </c>
      <c r="AE233" s="173">
        <v>42082.2711174953</v>
      </c>
      <c r="AF233" s="173">
        <v>15893.9258120083</v>
      </c>
      <c r="AG233" s="173">
        <v>0</v>
      </c>
      <c r="AH233" s="173">
        <v>0</v>
      </c>
      <c r="AI233" s="173">
        <v>0</v>
      </c>
      <c r="AJ233" s="173">
        <v>0</v>
      </c>
      <c r="AK233" s="173">
        <v>0</v>
      </c>
      <c r="AL233" s="173">
        <v>0</v>
      </c>
      <c r="AM233" s="173">
        <v>0</v>
      </c>
      <c r="AN233" s="173">
        <v>0</v>
      </c>
      <c r="AO233" s="173">
        <v>0</v>
      </c>
      <c r="AP233" s="173">
        <v>0</v>
      </c>
      <c r="AQ233" s="173">
        <v>0</v>
      </c>
      <c r="AR233" s="173">
        <v>0</v>
      </c>
      <c r="AS233" s="173">
        <v>0</v>
      </c>
      <c r="AT233" s="173">
        <v>0</v>
      </c>
      <c r="AU233" s="173">
        <v>0</v>
      </c>
      <c r="AV233" s="173">
        <v>0</v>
      </c>
      <c r="AW233" s="173">
        <v>0</v>
      </c>
      <c r="AX233" s="173">
        <v>0</v>
      </c>
      <c r="AY233" s="173">
        <v>0</v>
      </c>
      <c r="AZ233" s="173">
        <v>0</v>
      </c>
      <c r="BA233" s="173">
        <v>0</v>
      </c>
      <c r="BB233" s="173">
        <v>0</v>
      </c>
      <c r="BC233" s="173">
        <v>0</v>
      </c>
      <c r="BD233" s="173">
        <v>0</v>
      </c>
      <c r="BE233" s="173">
        <v>0</v>
      </c>
      <c r="BF233" s="173">
        <v>0</v>
      </c>
      <c r="BG233" s="173">
        <v>0</v>
      </c>
      <c r="BH233" s="173">
        <v>0</v>
      </c>
      <c r="BI233" s="173">
        <v>0</v>
      </c>
      <c r="BJ233" s="173">
        <v>0</v>
      </c>
      <c r="BK233" s="173">
        <v>0</v>
      </c>
      <c r="BL233" s="173">
        <v>0</v>
      </c>
      <c r="BM233" s="173">
        <v>0</v>
      </c>
      <c r="BN233" s="173">
        <v>0</v>
      </c>
      <c r="BO233" s="173">
        <v>0</v>
      </c>
      <c r="BP233" s="126"/>
      <c r="BQ233" s="183">
        <f t="shared" si="6"/>
        <v>124459.98023474131</v>
      </c>
    </row>
    <row r="234" spans="1:69">
      <c r="A234" s="172" t="s">
        <v>98</v>
      </c>
      <c r="B234" s="172" t="s">
        <v>25</v>
      </c>
      <c r="C234" s="172" t="s">
        <v>26</v>
      </c>
      <c r="D234" s="173">
        <v>1</v>
      </c>
      <c r="E234" s="172">
        <v>2042</v>
      </c>
      <c r="F234" s="174">
        <v>0</v>
      </c>
      <c r="G234" s="173">
        <v>0</v>
      </c>
      <c r="H234" s="173">
        <v>0</v>
      </c>
      <c r="I234" s="173">
        <v>0</v>
      </c>
      <c r="J234" s="173">
        <v>0</v>
      </c>
      <c r="K234" s="173">
        <v>25118.383564088101</v>
      </c>
      <c r="L234" s="173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173">
        <v>0</v>
      </c>
      <c r="S234" s="173">
        <v>0</v>
      </c>
      <c r="T234" s="173">
        <v>0</v>
      </c>
      <c r="U234" s="173">
        <v>41365.399741149602</v>
      </c>
      <c r="V234" s="173">
        <v>0</v>
      </c>
      <c r="W234" s="173">
        <v>0</v>
      </c>
      <c r="X234" s="173">
        <v>0</v>
      </c>
      <c r="Y234" s="173">
        <v>0</v>
      </c>
      <c r="Z234" s="173">
        <v>0</v>
      </c>
      <c r="AA234" s="173">
        <v>0</v>
      </c>
      <c r="AB234" s="173">
        <v>0</v>
      </c>
      <c r="AC234" s="173">
        <v>0</v>
      </c>
      <c r="AD234" s="173">
        <v>0</v>
      </c>
      <c r="AE234" s="173">
        <v>42082.2711174953</v>
      </c>
      <c r="AF234" s="173">
        <v>15893.9258120083</v>
      </c>
      <c r="AG234" s="173">
        <v>0</v>
      </c>
      <c r="AH234" s="173">
        <v>0</v>
      </c>
      <c r="AI234" s="173">
        <v>0</v>
      </c>
      <c r="AJ234" s="173">
        <v>0</v>
      </c>
      <c r="AK234" s="173">
        <v>0</v>
      </c>
      <c r="AL234" s="173">
        <v>0</v>
      </c>
      <c r="AM234" s="173">
        <v>0</v>
      </c>
      <c r="AN234" s="173">
        <v>0</v>
      </c>
      <c r="AO234" s="173">
        <v>0</v>
      </c>
      <c r="AP234" s="173">
        <v>0</v>
      </c>
      <c r="AQ234" s="173">
        <v>0</v>
      </c>
      <c r="AR234" s="173">
        <v>0</v>
      </c>
      <c r="AS234" s="173">
        <v>0</v>
      </c>
      <c r="AT234" s="173">
        <v>0</v>
      </c>
      <c r="AU234" s="173">
        <v>0</v>
      </c>
      <c r="AV234" s="173">
        <v>0</v>
      </c>
      <c r="AW234" s="173">
        <v>0</v>
      </c>
      <c r="AX234" s="173">
        <v>0</v>
      </c>
      <c r="AY234" s="173">
        <v>0</v>
      </c>
      <c r="AZ234" s="173">
        <v>0</v>
      </c>
      <c r="BA234" s="173">
        <v>0</v>
      </c>
      <c r="BB234" s="173">
        <v>0</v>
      </c>
      <c r="BC234" s="173">
        <v>0</v>
      </c>
      <c r="BD234" s="173">
        <v>0</v>
      </c>
      <c r="BE234" s="173">
        <v>0</v>
      </c>
      <c r="BF234" s="173">
        <v>0</v>
      </c>
      <c r="BG234" s="173">
        <v>0</v>
      </c>
      <c r="BH234" s="173">
        <v>0</v>
      </c>
      <c r="BI234" s="173">
        <v>0</v>
      </c>
      <c r="BJ234" s="173">
        <v>0</v>
      </c>
      <c r="BK234" s="173">
        <v>0</v>
      </c>
      <c r="BL234" s="173">
        <v>0</v>
      </c>
      <c r="BM234" s="173">
        <v>0</v>
      </c>
      <c r="BN234" s="173">
        <v>0</v>
      </c>
      <c r="BO234" s="173">
        <v>0</v>
      </c>
      <c r="BP234" s="126"/>
      <c r="BQ234" s="183">
        <f t="shared" si="6"/>
        <v>124459.98023474131</v>
      </c>
    </row>
    <row r="235" spans="1:69">
      <c r="A235" s="172" t="s">
        <v>98</v>
      </c>
      <c r="B235" s="172" t="s">
        <v>25</v>
      </c>
      <c r="C235" s="172" t="s">
        <v>26</v>
      </c>
      <c r="D235" s="173">
        <v>1</v>
      </c>
      <c r="E235" s="172">
        <v>2043</v>
      </c>
      <c r="F235" s="174">
        <v>0</v>
      </c>
      <c r="G235" s="173">
        <v>0</v>
      </c>
      <c r="H235" s="173">
        <v>0</v>
      </c>
      <c r="I235" s="173">
        <v>0</v>
      </c>
      <c r="J235" s="173">
        <v>0</v>
      </c>
      <c r="K235" s="173">
        <v>25118.383564088101</v>
      </c>
      <c r="L235" s="173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173">
        <v>0</v>
      </c>
      <c r="S235" s="173">
        <v>0</v>
      </c>
      <c r="T235" s="173">
        <v>0</v>
      </c>
      <c r="U235" s="173">
        <v>41365.399741149602</v>
      </c>
      <c r="V235" s="173">
        <v>0</v>
      </c>
      <c r="W235" s="173">
        <v>0</v>
      </c>
      <c r="X235" s="173">
        <v>0</v>
      </c>
      <c r="Y235" s="173">
        <v>0</v>
      </c>
      <c r="Z235" s="173">
        <v>0</v>
      </c>
      <c r="AA235" s="173">
        <v>0</v>
      </c>
      <c r="AB235" s="173">
        <v>0</v>
      </c>
      <c r="AC235" s="173">
        <v>0</v>
      </c>
      <c r="AD235" s="173">
        <v>0</v>
      </c>
      <c r="AE235" s="173">
        <v>42082.2711174953</v>
      </c>
      <c r="AF235" s="173">
        <v>15893.9258120083</v>
      </c>
      <c r="AG235" s="173">
        <v>0</v>
      </c>
      <c r="AH235" s="173">
        <v>0</v>
      </c>
      <c r="AI235" s="173">
        <v>0</v>
      </c>
      <c r="AJ235" s="173">
        <v>0</v>
      </c>
      <c r="AK235" s="173">
        <v>0</v>
      </c>
      <c r="AL235" s="173">
        <v>0</v>
      </c>
      <c r="AM235" s="173">
        <v>0</v>
      </c>
      <c r="AN235" s="173">
        <v>0</v>
      </c>
      <c r="AO235" s="173">
        <v>0</v>
      </c>
      <c r="AP235" s="173">
        <v>0</v>
      </c>
      <c r="AQ235" s="173">
        <v>0</v>
      </c>
      <c r="AR235" s="173">
        <v>0</v>
      </c>
      <c r="AS235" s="173">
        <v>0</v>
      </c>
      <c r="AT235" s="173">
        <v>0</v>
      </c>
      <c r="AU235" s="173">
        <v>0</v>
      </c>
      <c r="AV235" s="173">
        <v>0</v>
      </c>
      <c r="AW235" s="173">
        <v>0</v>
      </c>
      <c r="AX235" s="173">
        <v>0</v>
      </c>
      <c r="AY235" s="173">
        <v>0</v>
      </c>
      <c r="AZ235" s="173">
        <v>0</v>
      </c>
      <c r="BA235" s="173">
        <v>0</v>
      </c>
      <c r="BB235" s="173">
        <v>0</v>
      </c>
      <c r="BC235" s="173">
        <v>0</v>
      </c>
      <c r="BD235" s="173">
        <v>0</v>
      </c>
      <c r="BE235" s="173">
        <v>0</v>
      </c>
      <c r="BF235" s="173">
        <v>0</v>
      </c>
      <c r="BG235" s="173">
        <v>0</v>
      </c>
      <c r="BH235" s="173">
        <v>0</v>
      </c>
      <c r="BI235" s="173">
        <v>0</v>
      </c>
      <c r="BJ235" s="173">
        <v>0</v>
      </c>
      <c r="BK235" s="173">
        <v>0</v>
      </c>
      <c r="BL235" s="173">
        <v>0</v>
      </c>
      <c r="BM235" s="173">
        <v>0</v>
      </c>
      <c r="BN235" s="173">
        <v>0</v>
      </c>
      <c r="BO235" s="173">
        <v>0</v>
      </c>
      <c r="BP235" s="126"/>
      <c r="BQ235" s="183">
        <f t="shared" si="6"/>
        <v>124459.98023474131</v>
      </c>
    </row>
    <row r="236" spans="1:69">
      <c r="A236" s="172" t="s">
        <v>98</v>
      </c>
      <c r="B236" s="172" t="s">
        <v>25</v>
      </c>
      <c r="C236" s="172" t="s">
        <v>26</v>
      </c>
      <c r="D236" s="173">
        <v>1</v>
      </c>
      <c r="E236" s="172">
        <v>2044</v>
      </c>
      <c r="F236" s="174">
        <v>0</v>
      </c>
      <c r="G236" s="173">
        <v>0</v>
      </c>
      <c r="H236" s="173">
        <v>0</v>
      </c>
      <c r="I236" s="173">
        <v>0</v>
      </c>
      <c r="J236" s="173">
        <v>0</v>
      </c>
      <c r="K236" s="173">
        <v>25118.383564088901</v>
      </c>
      <c r="L236" s="173">
        <v>0</v>
      </c>
      <c r="M236" s="173">
        <v>0</v>
      </c>
      <c r="N236" s="173">
        <v>0</v>
      </c>
      <c r="O236" s="173">
        <v>0</v>
      </c>
      <c r="P236" s="173">
        <v>0</v>
      </c>
      <c r="Q236" s="173">
        <v>0</v>
      </c>
      <c r="R236" s="173">
        <v>0</v>
      </c>
      <c r="S236" s="173">
        <v>0</v>
      </c>
      <c r="T236" s="173">
        <v>0</v>
      </c>
      <c r="U236" s="173">
        <v>41365.399741148198</v>
      </c>
      <c r="V236" s="173">
        <v>0</v>
      </c>
      <c r="W236" s="173">
        <v>0</v>
      </c>
      <c r="X236" s="173">
        <v>0</v>
      </c>
      <c r="Y236" s="173">
        <v>0</v>
      </c>
      <c r="Z236" s="173">
        <v>0</v>
      </c>
      <c r="AA236" s="173">
        <v>0</v>
      </c>
      <c r="AB236" s="173">
        <v>0</v>
      </c>
      <c r="AC236" s="173">
        <v>0</v>
      </c>
      <c r="AD236" s="173">
        <v>0</v>
      </c>
      <c r="AE236" s="173">
        <v>42082.271117496202</v>
      </c>
      <c r="AF236" s="173">
        <v>15893.9258120097</v>
      </c>
      <c r="AG236" s="173">
        <v>0</v>
      </c>
      <c r="AH236" s="173">
        <v>0</v>
      </c>
      <c r="AI236" s="173">
        <v>0</v>
      </c>
      <c r="AJ236" s="173">
        <v>0</v>
      </c>
      <c r="AK236" s="173">
        <v>0</v>
      </c>
      <c r="AL236" s="173">
        <v>0</v>
      </c>
      <c r="AM236" s="173">
        <v>0</v>
      </c>
      <c r="AN236" s="173">
        <v>0</v>
      </c>
      <c r="AO236" s="173">
        <v>0</v>
      </c>
      <c r="AP236" s="173">
        <v>0</v>
      </c>
      <c r="AQ236" s="173">
        <v>0</v>
      </c>
      <c r="AR236" s="173">
        <v>0</v>
      </c>
      <c r="AS236" s="173">
        <v>0</v>
      </c>
      <c r="AT236" s="173">
        <v>0</v>
      </c>
      <c r="AU236" s="173">
        <v>0</v>
      </c>
      <c r="AV236" s="173">
        <v>0</v>
      </c>
      <c r="AW236" s="173">
        <v>0</v>
      </c>
      <c r="AX236" s="173">
        <v>0</v>
      </c>
      <c r="AY236" s="173">
        <v>0</v>
      </c>
      <c r="AZ236" s="173">
        <v>0</v>
      </c>
      <c r="BA236" s="173">
        <v>0</v>
      </c>
      <c r="BB236" s="173">
        <v>0</v>
      </c>
      <c r="BC236" s="173">
        <v>0</v>
      </c>
      <c r="BD236" s="173">
        <v>0</v>
      </c>
      <c r="BE236" s="173">
        <v>0</v>
      </c>
      <c r="BF236" s="173">
        <v>0</v>
      </c>
      <c r="BG236" s="173">
        <v>0</v>
      </c>
      <c r="BH236" s="173">
        <v>0</v>
      </c>
      <c r="BI236" s="173">
        <v>0</v>
      </c>
      <c r="BJ236" s="173">
        <v>0</v>
      </c>
      <c r="BK236" s="173">
        <v>0</v>
      </c>
      <c r="BL236" s="173">
        <v>0</v>
      </c>
      <c r="BM236" s="173">
        <v>0</v>
      </c>
      <c r="BN236" s="173">
        <v>0</v>
      </c>
      <c r="BO236" s="173">
        <v>0</v>
      </c>
      <c r="BP236" s="126"/>
      <c r="BQ236" s="183">
        <f t="shared" si="6"/>
        <v>124459.98023474301</v>
      </c>
    </row>
    <row r="237" spans="1:69">
      <c r="A237" s="172" t="s">
        <v>98</v>
      </c>
      <c r="B237" s="172" t="s">
        <v>25</v>
      </c>
      <c r="C237" s="172" t="s">
        <v>26</v>
      </c>
      <c r="D237" s="173">
        <v>1</v>
      </c>
      <c r="E237" s="172">
        <v>2045</v>
      </c>
      <c r="F237" s="174">
        <v>0</v>
      </c>
      <c r="G237" s="173">
        <v>0</v>
      </c>
      <c r="H237" s="173">
        <v>0</v>
      </c>
      <c r="I237" s="173">
        <v>0</v>
      </c>
      <c r="J237" s="173">
        <v>0</v>
      </c>
      <c r="K237" s="173">
        <v>25118.383564088101</v>
      </c>
      <c r="L237" s="173">
        <v>0</v>
      </c>
      <c r="M237" s="173">
        <v>0</v>
      </c>
      <c r="N237" s="173">
        <v>0</v>
      </c>
      <c r="O237" s="173">
        <v>0</v>
      </c>
      <c r="P237" s="173">
        <v>0</v>
      </c>
      <c r="Q237" s="173">
        <v>0</v>
      </c>
      <c r="R237" s="173">
        <v>0</v>
      </c>
      <c r="S237" s="173">
        <v>0</v>
      </c>
      <c r="T237" s="173">
        <v>0</v>
      </c>
      <c r="U237" s="173">
        <v>41365.399741149602</v>
      </c>
      <c r="V237" s="173">
        <v>0</v>
      </c>
      <c r="W237" s="173">
        <v>0</v>
      </c>
      <c r="X237" s="173">
        <v>0</v>
      </c>
      <c r="Y237" s="173">
        <v>0</v>
      </c>
      <c r="Z237" s="173">
        <v>0</v>
      </c>
      <c r="AA237" s="173">
        <v>0</v>
      </c>
      <c r="AB237" s="173">
        <v>0</v>
      </c>
      <c r="AC237" s="173">
        <v>0</v>
      </c>
      <c r="AD237" s="173">
        <v>0</v>
      </c>
      <c r="AE237" s="173">
        <v>42082.2711174953</v>
      </c>
      <c r="AF237" s="173">
        <v>15893.9258120083</v>
      </c>
      <c r="AG237" s="173">
        <v>0</v>
      </c>
      <c r="AH237" s="173">
        <v>0</v>
      </c>
      <c r="AI237" s="173">
        <v>0</v>
      </c>
      <c r="AJ237" s="173">
        <v>0</v>
      </c>
      <c r="AK237" s="173">
        <v>0</v>
      </c>
      <c r="AL237" s="173">
        <v>0</v>
      </c>
      <c r="AM237" s="173">
        <v>0</v>
      </c>
      <c r="AN237" s="173">
        <v>0</v>
      </c>
      <c r="AO237" s="173">
        <v>0</v>
      </c>
      <c r="AP237" s="173">
        <v>0</v>
      </c>
      <c r="AQ237" s="173">
        <v>0</v>
      </c>
      <c r="AR237" s="173">
        <v>0</v>
      </c>
      <c r="AS237" s="173">
        <v>0</v>
      </c>
      <c r="AT237" s="173">
        <v>0</v>
      </c>
      <c r="AU237" s="173">
        <v>0</v>
      </c>
      <c r="AV237" s="173">
        <v>0</v>
      </c>
      <c r="AW237" s="173">
        <v>0</v>
      </c>
      <c r="AX237" s="173">
        <v>0</v>
      </c>
      <c r="AY237" s="173">
        <v>0</v>
      </c>
      <c r="AZ237" s="173">
        <v>0</v>
      </c>
      <c r="BA237" s="173">
        <v>0</v>
      </c>
      <c r="BB237" s="173">
        <v>0</v>
      </c>
      <c r="BC237" s="173">
        <v>0</v>
      </c>
      <c r="BD237" s="173">
        <v>0</v>
      </c>
      <c r="BE237" s="173">
        <v>0</v>
      </c>
      <c r="BF237" s="173">
        <v>0</v>
      </c>
      <c r="BG237" s="173">
        <v>0</v>
      </c>
      <c r="BH237" s="173">
        <v>0</v>
      </c>
      <c r="BI237" s="173">
        <v>0</v>
      </c>
      <c r="BJ237" s="173">
        <v>0</v>
      </c>
      <c r="BK237" s="173">
        <v>0</v>
      </c>
      <c r="BL237" s="173">
        <v>0</v>
      </c>
      <c r="BM237" s="173">
        <v>0</v>
      </c>
      <c r="BN237" s="173">
        <v>0</v>
      </c>
      <c r="BO237" s="173">
        <v>0</v>
      </c>
      <c r="BP237" s="126"/>
      <c r="BQ237" s="183">
        <f t="shared" si="6"/>
        <v>124459.98023474131</v>
      </c>
    </row>
    <row r="238" spans="1:69">
      <c r="A238" s="172" t="s">
        <v>98</v>
      </c>
      <c r="B238" s="172" t="s">
        <v>25</v>
      </c>
      <c r="C238" s="172" t="s">
        <v>26</v>
      </c>
      <c r="D238" s="173">
        <v>1</v>
      </c>
      <c r="E238" s="172">
        <v>2046</v>
      </c>
      <c r="F238" s="174">
        <v>0</v>
      </c>
      <c r="G238" s="173">
        <v>0</v>
      </c>
      <c r="H238" s="173">
        <v>0</v>
      </c>
      <c r="I238" s="173">
        <v>0</v>
      </c>
      <c r="J238" s="173">
        <v>0</v>
      </c>
      <c r="K238" s="173">
        <v>25118.383564088101</v>
      </c>
      <c r="L238" s="173">
        <v>0</v>
      </c>
      <c r="M238" s="173">
        <v>0</v>
      </c>
      <c r="N238" s="173">
        <v>0</v>
      </c>
      <c r="O238" s="173">
        <v>0</v>
      </c>
      <c r="P238" s="173">
        <v>0</v>
      </c>
      <c r="Q238" s="173">
        <v>0</v>
      </c>
      <c r="R238" s="173">
        <v>0</v>
      </c>
      <c r="S238" s="173">
        <v>0</v>
      </c>
      <c r="T238" s="173">
        <v>0</v>
      </c>
      <c r="U238" s="173">
        <v>41365.399741149602</v>
      </c>
      <c r="V238" s="173">
        <v>0</v>
      </c>
      <c r="W238" s="173">
        <v>0</v>
      </c>
      <c r="X238" s="173">
        <v>0</v>
      </c>
      <c r="Y238" s="173">
        <v>0</v>
      </c>
      <c r="Z238" s="173">
        <v>0</v>
      </c>
      <c r="AA238" s="173">
        <v>0</v>
      </c>
      <c r="AB238" s="173">
        <v>0</v>
      </c>
      <c r="AC238" s="173">
        <v>0</v>
      </c>
      <c r="AD238" s="173">
        <v>0</v>
      </c>
      <c r="AE238" s="173">
        <v>42082.2711174953</v>
      </c>
      <c r="AF238" s="173">
        <v>15893.9258120083</v>
      </c>
      <c r="AG238" s="173">
        <v>0</v>
      </c>
      <c r="AH238" s="173">
        <v>0</v>
      </c>
      <c r="AI238" s="173">
        <v>0</v>
      </c>
      <c r="AJ238" s="173">
        <v>0</v>
      </c>
      <c r="AK238" s="173">
        <v>0</v>
      </c>
      <c r="AL238" s="173">
        <v>0</v>
      </c>
      <c r="AM238" s="173">
        <v>0</v>
      </c>
      <c r="AN238" s="173">
        <v>0</v>
      </c>
      <c r="AO238" s="173">
        <v>0</v>
      </c>
      <c r="AP238" s="173">
        <v>0</v>
      </c>
      <c r="AQ238" s="173">
        <v>0</v>
      </c>
      <c r="AR238" s="173">
        <v>0</v>
      </c>
      <c r="AS238" s="173">
        <v>0</v>
      </c>
      <c r="AT238" s="173">
        <v>0</v>
      </c>
      <c r="AU238" s="173">
        <v>0</v>
      </c>
      <c r="AV238" s="173">
        <v>0</v>
      </c>
      <c r="AW238" s="173">
        <v>0</v>
      </c>
      <c r="AX238" s="173">
        <v>0</v>
      </c>
      <c r="AY238" s="173">
        <v>0</v>
      </c>
      <c r="AZ238" s="173">
        <v>0</v>
      </c>
      <c r="BA238" s="173">
        <v>0</v>
      </c>
      <c r="BB238" s="173">
        <v>0</v>
      </c>
      <c r="BC238" s="173">
        <v>0</v>
      </c>
      <c r="BD238" s="173">
        <v>0</v>
      </c>
      <c r="BE238" s="173">
        <v>0</v>
      </c>
      <c r="BF238" s="173">
        <v>0</v>
      </c>
      <c r="BG238" s="173">
        <v>0</v>
      </c>
      <c r="BH238" s="173">
        <v>0</v>
      </c>
      <c r="BI238" s="173">
        <v>0</v>
      </c>
      <c r="BJ238" s="173">
        <v>0</v>
      </c>
      <c r="BK238" s="173">
        <v>0</v>
      </c>
      <c r="BL238" s="173">
        <v>0</v>
      </c>
      <c r="BM238" s="173">
        <v>0</v>
      </c>
      <c r="BN238" s="173">
        <v>0</v>
      </c>
      <c r="BO238" s="173">
        <v>0</v>
      </c>
      <c r="BP238" s="126"/>
      <c r="BQ238" s="183">
        <f t="shared" si="6"/>
        <v>124459.98023474131</v>
      </c>
    </row>
    <row r="239" spans="1:69">
      <c r="A239" s="172" t="s">
        <v>98</v>
      </c>
      <c r="B239" s="172" t="s">
        <v>25</v>
      </c>
      <c r="C239" s="172" t="s">
        <v>26</v>
      </c>
      <c r="D239" s="173">
        <v>1</v>
      </c>
      <c r="E239" s="172">
        <v>2047</v>
      </c>
      <c r="F239" s="174">
        <v>0</v>
      </c>
      <c r="G239" s="173">
        <v>0</v>
      </c>
      <c r="H239" s="173">
        <v>0</v>
      </c>
      <c r="I239" s="173">
        <v>0</v>
      </c>
      <c r="J239" s="173">
        <v>0</v>
      </c>
      <c r="K239" s="173">
        <v>25118.383564088101</v>
      </c>
      <c r="L239" s="173">
        <v>0</v>
      </c>
      <c r="M239" s="173">
        <v>0</v>
      </c>
      <c r="N239" s="173">
        <v>0</v>
      </c>
      <c r="O239" s="173">
        <v>0</v>
      </c>
      <c r="P239" s="173">
        <v>0</v>
      </c>
      <c r="Q239" s="173">
        <v>0</v>
      </c>
      <c r="R239" s="173">
        <v>0</v>
      </c>
      <c r="S239" s="173">
        <v>0</v>
      </c>
      <c r="T239" s="173">
        <v>0</v>
      </c>
      <c r="U239" s="173">
        <v>41365.399741149602</v>
      </c>
      <c r="V239" s="173">
        <v>0</v>
      </c>
      <c r="W239" s="173">
        <v>0</v>
      </c>
      <c r="X239" s="173">
        <v>0</v>
      </c>
      <c r="Y239" s="173">
        <v>0</v>
      </c>
      <c r="Z239" s="173">
        <v>0</v>
      </c>
      <c r="AA239" s="173">
        <v>0</v>
      </c>
      <c r="AB239" s="173">
        <v>0</v>
      </c>
      <c r="AC239" s="173">
        <v>0</v>
      </c>
      <c r="AD239" s="173">
        <v>0</v>
      </c>
      <c r="AE239" s="173">
        <v>42082.2711174953</v>
      </c>
      <c r="AF239" s="173">
        <v>15893.9258120083</v>
      </c>
      <c r="AG239" s="173">
        <v>0</v>
      </c>
      <c r="AH239" s="173">
        <v>0</v>
      </c>
      <c r="AI239" s="173">
        <v>0</v>
      </c>
      <c r="AJ239" s="173">
        <v>0</v>
      </c>
      <c r="AK239" s="173">
        <v>0</v>
      </c>
      <c r="AL239" s="173">
        <v>0</v>
      </c>
      <c r="AM239" s="173">
        <v>0</v>
      </c>
      <c r="AN239" s="173">
        <v>0</v>
      </c>
      <c r="AO239" s="173">
        <v>0</v>
      </c>
      <c r="AP239" s="173">
        <v>0</v>
      </c>
      <c r="AQ239" s="173">
        <v>0</v>
      </c>
      <c r="AR239" s="173">
        <v>0</v>
      </c>
      <c r="AS239" s="173">
        <v>0</v>
      </c>
      <c r="AT239" s="173">
        <v>0</v>
      </c>
      <c r="AU239" s="173">
        <v>0</v>
      </c>
      <c r="AV239" s="173">
        <v>0</v>
      </c>
      <c r="AW239" s="173">
        <v>0</v>
      </c>
      <c r="AX239" s="173">
        <v>0</v>
      </c>
      <c r="AY239" s="173">
        <v>0</v>
      </c>
      <c r="AZ239" s="173">
        <v>0</v>
      </c>
      <c r="BA239" s="173">
        <v>0</v>
      </c>
      <c r="BB239" s="173">
        <v>0</v>
      </c>
      <c r="BC239" s="173">
        <v>0</v>
      </c>
      <c r="BD239" s="173">
        <v>0</v>
      </c>
      <c r="BE239" s="173">
        <v>0</v>
      </c>
      <c r="BF239" s="173">
        <v>0</v>
      </c>
      <c r="BG239" s="173">
        <v>0</v>
      </c>
      <c r="BH239" s="173">
        <v>0</v>
      </c>
      <c r="BI239" s="173">
        <v>0</v>
      </c>
      <c r="BJ239" s="173">
        <v>0</v>
      </c>
      <c r="BK239" s="173">
        <v>0</v>
      </c>
      <c r="BL239" s="173">
        <v>0</v>
      </c>
      <c r="BM239" s="173">
        <v>0</v>
      </c>
      <c r="BN239" s="173">
        <v>0</v>
      </c>
      <c r="BO239" s="173">
        <v>0</v>
      </c>
      <c r="BP239" s="126"/>
      <c r="BQ239" s="183">
        <f t="shared" si="6"/>
        <v>124459.98023474131</v>
      </c>
    </row>
    <row r="240" spans="1:69">
      <c r="A240" s="172" t="s">
        <v>98</v>
      </c>
      <c r="B240" s="172" t="s">
        <v>25</v>
      </c>
      <c r="C240" s="172" t="s">
        <v>26</v>
      </c>
      <c r="D240" s="173">
        <v>1</v>
      </c>
      <c r="E240" s="172">
        <v>2048</v>
      </c>
      <c r="F240" s="174">
        <v>0</v>
      </c>
      <c r="G240" s="173">
        <v>0</v>
      </c>
      <c r="H240" s="173">
        <v>0</v>
      </c>
      <c r="I240" s="173">
        <v>0</v>
      </c>
      <c r="J240" s="173">
        <v>0</v>
      </c>
      <c r="K240" s="173">
        <v>25118.383564088901</v>
      </c>
      <c r="L240" s="173">
        <v>0</v>
      </c>
      <c r="M240" s="173">
        <v>0</v>
      </c>
      <c r="N240" s="173">
        <v>0</v>
      </c>
      <c r="O240" s="173">
        <v>0</v>
      </c>
      <c r="P240" s="173">
        <v>0</v>
      </c>
      <c r="Q240" s="173">
        <v>0</v>
      </c>
      <c r="R240" s="173">
        <v>0</v>
      </c>
      <c r="S240" s="173">
        <v>0</v>
      </c>
      <c r="T240" s="173">
        <v>0</v>
      </c>
      <c r="U240" s="173">
        <v>41365.399741148198</v>
      </c>
      <c r="V240" s="173">
        <v>0</v>
      </c>
      <c r="W240" s="173">
        <v>0</v>
      </c>
      <c r="X240" s="173">
        <v>0</v>
      </c>
      <c r="Y240" s="173">
        <v>0</v>
      </c>
      <c r="Z240" s="173">
        <v>0</v>
      </c>
      <c r="AA240" s="173">
        <v>0</v>
      </c>
      <c r="AB240" s="173">
        <v>0</v>
      </c>
      <c r="AC240" s="173">
        <v>0</v>
      </c>
      <c r="AD240" s="173">
        <v>0</v>
      </c>
      <c r="AE240" s="173">
        <v>42082.271117496202</v>
      </c>
      <c r="AF240" s="173">
        <v>15893.9258120097</v>
      </c>
      <c r="AG240" s="173">
        <v>0</v>
      </c>
      <c r="AH240" s="173">
        <v>0</v>
      </c>
      <c r="AI240" s="173">
        <v>0</v>
      </c>
      <c r="AJ240" s="173">
        <v>0</v>
      </c>
      <c r="AK240" s="173">
        <v>0</v>
      </c>
      <c r="AL240" s="173">
        <v>0</v>
      </c>
      <c r="AM240" s="173">
        <v>0</v>
      </c>
      <c r="AN240" s="173">
        <v>0</v>
      </c>
      <c r="AO240" s="173">
        <v>0</v>
      </c>
      <c r="AP240" s="173">
        <v>0</v>
      </c>
      <c r="AQ240" s="173">
        <v>0</v>
      </c>
      <c r="AR240" s="173">
        <v>0</v>
      </c>
      <c r="AS240" s="173">
        <v>0</v>
      </c>
      <c r="AT240" s="173">
        <v>0</v>
      </c>
      <c r="AU240" s="173">
        <v>0</v>
      </c>
      <c r="AV240" s="173">
        <v>0</v>
      </c>
      <c r="AW240" s="173">
        <v>0</v>
      </c>
      <c r="AX240" s="173">
        <v>0</v>
      </c>
      <c r="AY240" s="173">
        <v>0</v>
      </c>
      <c r="AZ240" s="173">
        <v>0</v>
      </c>
      <c r="BA240" s="173">
        <v>0</v>
      </c>
      <c r="BB240" s="173">
        <v>0</v>
      </c>
      <c r="BC240" s="173">
        <v>0</v>
      </c>
      <c r="BD240" s="173">
        <v>0</v>
      </c>
      <c r="BE240" s="173">
        <v>0</v>
      </c>
      <c r="BF240" s="173">
        <v>0</v>
      </c>
      <c r="BG240" s="173">
        <v>0</v>
      </c>
      <c r="BH240" s="173">
        <v>0</v>
      </c>
      <c r="BI240" s="173">
        <v>0</v>
      </c>
      <c r="BJ240" s="173">
        <v>0</v>
      </c>
      <c r="BK240" s="173">
        <v>0</v>
      </c>
      <c r="BL240" s="173">
        <v>0</v>
      </c>
      <c r="BM240" s="173">
        <v>0</v>
      </c>
      <c r="BN240" s="173">
        <v>0</v>
      </c>
      <c r="BO240" s="173">
        <v>0</v>
      </c>
      <c r="BP240" s="126"/>
      <c r="BQ240" s="183">
        <f t="shared" si="6"/>
        <v>124459.98023474301</v>
      </c>
    </row>
    <row r="241" spans="1:69">
      <c r="A241" s="172" t="s">
        <v>98</v>
      </c>
      <c r="B241" s="172" t="s">
        <v>25</v>
      </c>
      <c r="C241" s="172" t="s">
        <v>26</v>
      </c>
      <c r="D241" s="173">
        <v>1</v>
      </c>
      <c r="E241" s="172">
        <v>2049</v>
      </c>
      <c r="F241" s="174">
        <v>0</v>
      </c>
      <c r="G241" s="173">
        <v>0</v>
      </c>
      <c r="H241" s="173">
        <v>0</v>
      </c>
      <c r="I241" s="173">
        <v>0</v>
      </c>
      <c r="J241" s="173">
        <v>0</v>
      </c>
      <c r="K241" s="173">
        <v>25118.383564088101</v>
      </c>
      <c r="L241" s="173">
        <v>0</v>
      </c>
      <c r="M241" s="173">
        <v>0</v>
      </c>
      <c r="N241" s="173">
        <v>0</v>
      </c>
      <c r="O241" s="173">
        <v>0</v>
      </c>
      <c r="P241" s="173">
        <v>0</v>
      </c>
      <c r="Q241" s="173">
        <v>0</v>
      </c>
      <c r="R241" s="173">
        <v>0</v>
      </c>
      <c r="S241" s="173">
        <v>0</v>
      </c>
      <c r="T241" s="173">
        <v>0</v>
      </c>
      <c r="U241" s="173">
        <v>41365.399741149602</v>
      </c>
      <c r="V241" s="173">
        <v>0</v>
      </c>
      <c r="W241" s="173">
        <v>0</v>
      </c>
      <c r="X241" s="173">
        <v>0</v>
      </c>
      <c r="Y241" s="173">
        <v>0</v>
      </c>
      <c r="Z241" s="173">
        <v>0</v>
      </c>
      <c r="AA241" s="173">
        <v>0</v>
      </c>
      <c r="AB241" s="173">
        <v>0</v>
      </c>
      <c r="AC241" s="173">
        <v>0</v>
      </c>
      <c r="AD241" s="173">
        <v>0</v>
      </c>
      <c r="AE241" s="173">
        <v>42082.2711174953</v>
      </c>
      <c r="AF241" s="173">
        <v>15893.9258120083</v>
      </c>
      <c r="AG241" s="173">
        <v>0</v>
      </c>
      <c r="AH241" s="173">
        <v>0</v>
      </c>
      <c r="AI241" s="173">
        <v>0</v>
      </c>
      <c r="AJ241" s="173">
        <v>0</v>
      </c>
      <c r="AK241" s="173">
        <v>0</v>
      </c>
      <c r="AL241" s="173">
        <v>0</v>
      </c>
      <c r="AM241" s="173">
        <v>0</v>
      </c>
      <c r="AN241" s="173">
        <v>0</v>
      </c>
      <c r="AO241" s="173">
        <v>0</v>
      </c>
      <c r="AP241" s="173">
        <v>0</v>
      </c>
      <c r="AQ241" s="173">
        <v>0</v>
      </c>
      <c r="AR241" s="173">
        <v>0</v>
      </c>
      <c r="AS241" s="173">
        <v>0</v>
      </c>
      <c r="AT241" s="173">
        <v>0</v>
      </c>
      <c r="AU241" s="173">
        <v>0</v>
      </c>
      <c r="AV241" s="173">
        <v>0</v>
      </c>
      <c r="AW241" s="173">
        <v>0</v>
      </c>
      <c r="AX241" s="173">
        <v>0</v>
      </c>
      <c r="AY241" s="173">
        <v>0</v>
      </c>
      <c r="AZ241" s="173">
        <v>0</v>
      </c>
      <c r="BA241" s="173">
        <v>0</v>
      </c>
      <c r="BB241" s="173">
        <v>0</v>
      </c>
      <c r="BC241" s="173">
        <v>0</v>
      </c>
      <c r="BD241" s="173">
        <v>0</v>
      </c>
      <c r="BE241" s="173">
        <v>0</v>
      </c>
      <c r="BF241" s="173">
        <v>0</v>
      </c>
      <c r="BG241" s="173">
        <v>0</v>
      </c>
      <c r="BH241" s="173">
        <v>0</v>
      </c>
      <c r="BI241" s="173">
        <v>0</v>
      </c>
      <c r="BJ241" s="173">
        <v>0</v>
      </c>
      <c r="BK241" s="173">
        <v>0</v>
      </c>
      <c r="BL241" s="173">
        <v>0</v>
      </c>
      <c r="BM241" s="173">
        <v>0</v>
      </c>
      <c r="BN241" s="173">
        <v>0</v>
      </c>
      <c r="BO241" s="173">
        <v>0</v>
      </c>
      <c r="BP241" s="126"/>
      <c r="BQ241" s="183">
        <f>SUM(G241:BO241)</f>
        <v>124459.98023474131</v>
      </c>
    </row>
    <row r="242" spans="1:69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2"/>
      <c r="B243" s="172"/>
      <c r="C243" s="172"/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26"/>
    </row>
    <row r="244" spans="1:69">
      <c r="A244" s="172"/>
      <c r="B244" s="172"/>
      <c r="C244" s="172"/>
      <c r="D244" s="173"/>
      <c r="E244" s="172"/>
      <c r="F244" s="172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  <c r="BP244" s="126"/>
    </row>
    <row r="245" spans="1:69">
      <c r="A245" s="172"/>
      <c r="B245" s="172"/>
      <c r="C245" s="172"/>
      <c r="D245" s="173"/>
      <c r="E245" s="172"/>
      <c r="F245" s="172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  <c r="BP245" s="126"/>
    </row>
    <row r="246" spans="1:69">
      <c r="A246" s="172"/>
      <c r="B246" s="172"/>
      <c r="C246" s="172"/>
      <c r="D246" s="173"/>
      <c r="E246" s="172"/>
      <c r="F246" s="172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  <c r="BP246" s="126"/>
    </row>
    <row r="247" spans="1:69">
      <c r="A247" s="172"/>
      <c r="B247" s="172"/>
      <c r="C247" s="172"/>
      <c r="D247" s="173"/>
      <c r="E247" s="172"/>
      <c r="F247" s="172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  <c r="BP247" s="126"/>
    </row>
    <row r="248" spans="1:69">
      <c r="A248" s="172"/>
      <c r="B248" s="172"/>
      <c r="C248" s="172"/>
      <c r="D248" s="173"/>
      <c r="E248" s="172"/>
      <c r="F248" s="172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  <c r="BP248" s="126"/>
    </row>
    <row r="249" spans="1:69">
      <c r="A249" s="172"/>
      <c r="B249" s="172"/>
      <c r="C249" s="172"/>
      <c r="D249" s="173"/>
      <c r="E249" s="172"/>
      <c r="F249" s="172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  <c r="BP249" s="126"/>
    </row>
    <row r="250" spans="1:69">
      <c r="A250" s="172"/>
      <c r="B250" s="172"/>
      <c r="C250" s="172"/>
      <c r="D250" s="173"/>
      <c r="E250" s="172"/>
      <c r="F250" s="172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  <c r="BP250" s="126"/>
    </row>
    <row r="251" spans="1:69">
      <c r="A251" s="172"/>
      <c r="B251" s="172"/>
      <c r="C251" s="172"/>
      <c r="D251" s="173"/>
      <c r="E251" s="172"/>
      <c r="F251" s="172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  <c r="BP251" s="126"/>
    </row>
    <row r="252" spans="1:69">
      <c r="A252" s="172"/>
      <c r="B252" s="172"/>
      <c r="C252" s="172"/>
      <c r="D252" s="173"/>
      <c r="E252" s="172"/>
      <c r="F252" s="172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  <c r="BP252" s="126"/>
    </row>
    <row r="253" spans="1:69">
      <c r="A253" s="172"/>
      <c r="B253" s="172"/>
      <c r="C253" s="172"/>
      <c r="D253" s="173"/>
      <c r="E253" s="172"/>
      <c r="F253" s="172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  <c r="BP253" s="126"/>
    </row>
    <row r="254" spans="1:69">
      <c r="A254" s="172"/>
      <c r="B254" s="172"/>
      <c r="C254" s="172"/>
      <c r="D254" s="173"/>
      <c r="E254" s="172"/>
      <c r="F254" s="172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  <c r="BP254" s="126"/>
    </row>
    <row r="255" spans="1:69">
      <c r="A255" s="172"/>
      <c r="B255" s="172"/>
      <c r="C255" s="172"/>
      <c r="D255" s="173"/>
      <c r="E255" s="172"/>
      <c r="F255" s="172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  <c r="BP255" s="126"/>
    </row>
    <row r="256" spans="1:69">
      <c r="A256" s="172"/>
      <c r="B256" s="172"/>
      <c r="C256" s="172"/>
      <c r="D256" s="173"/>
      <c r="E256" s="172"/>
      <c r="F256" s="172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  <c r="BP256" s="126"/>
    </row>
    <row r="257" spans="1:68">
      <c r="A257" s="172"/>
      <c r="B257" s="172"/>
      <c r="C257" s="172"/>
      <c r="D257" s="173"/>
      <c r="E257" s="172"/>
      <c r="F257" s="172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  <c r="BP257" s="126"/>
    </row>
    <row r="258" spans="1:68">
      <c r="A258" s="172"/>
      <c r="B258" s="172"/>
      <c r="C258" s="172"/>
      <c r="D258" s="173"/>
      <c r="E258" s="172"/>
      <c r="F258" s="172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  <c r="BP258" s="126"/>
    </row>
    <row r="259" spans="1:68">
      <c r="A259" s="172"/>
      <c r="B259" s="172"/>
      <c r="C259" s="172"/>
      <c r="D259" s="173"/>
      <c r="E259" s="172"/>
      <c r="F259" s="172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  <c r="BP259" s="126"/>
    </row>
    <row r="260" spans="1:68">
      <c r="A260" s="172"/>
      <c r="B260" s="172"/>
      <c r="C260" s="172"/>
      <c r="D260" s="173"/>
      <c r="E260" s="172"/>
      <c r="F260" s="172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26"/>
    </row>
    <row r="261" spans="1:68">
      <c r="A261" s="172"/>
      <c r="B261" s="172"/>
      <c r="C261" s="172"/>
      <c r="D261" s="173"/>
      <c r="E261" s="172"/>
      <c r="F261" s="172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  <c r="BP261" s="126"/>
    </row>
    <row r="262" spans="1:68">
      <c r="A262" s="172"/>
      <c r="B262" s="172"/>
      <c r="C262" s="172"/>
      <c r="D262" s="173"/>
      <c r="E262" s="172"/>
      <c r="F262" s="172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26"/>
    </row>
    <row r="263" spans="1:68">
      <c r="A263" s="172"/>
      <c r="B263" s="172"/>
      <c r="C263" s="172"/>
      <c r="D263" s="173"/>
      <c r="E263" s="172"/>
      <c r="F263" s="172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  <c r="BP263" s="126"/>
    </row>
    <row r="264" spans="1:68">
      <c r="A264" s="172"/>
      <c r="B264" s="172"/>
      <c r="C264" s="172"/>
      <c r="D264" s="173"/>
      <c r="E264" s="172"/>
      <c r="F264" s="172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  <c r="BP264" s="126"/>
    </row>
    <row r="265" spans="1:68">
      <c r="A265" s="172"/>
      <c r="B265" s="172"/>
      <c r="C265" s="172"/>
      <c r="D265" s="173"/>
      <c r="E265" s="172"/>
      <c r="F265" s="172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  <c r="BP265" s="126"/>
    </row>
    <row r="266" spans="1:68">
      <c r="A266" s="172"/>
      <c r="B266" s="172"/>
      <c r="C266" s="172"/>
      <c r="D266" s="173"/>
      <c r="E266" s="172"/>
      <c r="F266" s="172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  <c r="BP266" s="126"/>
    </row>
    <row r="267" spans="1:68">
      <c r="A267" s="172"/>
      <c r="B267" s="172"/>
      <c r="C267" s="172"/>
      <c r="D267" s="173"/>
      <c r="E267" s="172"/>
      <c r="F267" s="172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  <c r="BP267" s="126"/>
    </row>
    <row r="268" spans="1:68">
      <c r="A268" s="172"/>
      <c r="B268" s="172"/>
      <c r="C268" s="172"/>
      <c r="D268" s="173"/>
      <c r="E268" s="172"/>
      <c r="F268" s="172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  <c r="BP268" s="126"/>
    </row>
    <row r="269" spans="1:68">
      <c r="A269" s="172"/>
      <c r="B269" s="172"/>
      <c r="C269" s="172"/>
      <c r="D269" s="173"/>
      <c r="E269" s="172"/>
      <c r="F269" s="172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  <c r="BP269" s="126"/>
    </row>
    <row r="270" spans="1:68">
      <c r="A270" s="172"/>
      <c r="B270" s="172"/>
      <c r="C270" s="172"/>
      <c r="D270" s="173"/>
      <c r="E270" s="172"/>
      <c r="F270" s="172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  <c r="BP270" s="126"/>
    </row>
    <row r="271" spans="1:68">
      <c r="A271" s="172"/>
      <c r="B271" s="172"/>
      <c r="C271" s="172"/>
      <c r="D271" s="173"/>
      <c r="E271" s="172"/>
      <c r="F271" s="172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26"/>
    </row>
    <row r="272" spans="1:68">
      <c r="A272" s="172"/>
      <c r="B272" s="172"/>
      <c r="C272" s="172"/>
      <c r="D272" s="173"/>
      <c r="E272" s="172"/>
      <c r="F272" s="172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  <c r="BP272" s="126"/>
    </row>
    <row r="273" spans="1:68">
      <c r="A273" s="172"/>
      <c r="B273" s="172"/>
      <c r="C273" s="172"/>
      <c r="D273" s="173"/>
      <c r="E273" s="172"/>
      <c r="F273" s="172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  <c r="BP273" s="126"/>
    </row>
    <row r="274" spans="1:68">
      <c r="A274" s="172"/>
      <c r="B274" s="172"/>
      <c r="C274" s="172"/>
      <c r="D274" s="173"/>
      <c r="E274" s="172"/>
      <c r="F274" s="174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  <c r="BP274" s="126"/>
    </row>
    <row r="275" spans="1:68">
      <c r="A275" s="172"/>
      <c r="B275" s="172"/>
      <c r="C275" s="172"/>
      <c r="D275" s="173"/>
      <c r="E275" s="172"/>
      <c r="F275" s="174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  <c r="BP275" s="126"/>
    </row>
    <row r="276" spans="1:68">
      <c r="A276" s="172"/>
      <c r="B276" s="172"/>
      <c r="C276" s="172"/>
      <c r="D276" s="173"/>
      <c r="E276" s="172"/>
      <c r="F276" s="174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  <c r="BP276" s="126"/>
    </row>
    <row r="277" spans="1:68">
      <c r="A277" s="172"/>
      <c r="B277" s="172"/>
      <c r="C277" s="172"/>
      <c r="D277" s="173"/>
      <c r="E277" s="172"/>
      <c r="F277" s="174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  <c r="BP277" s="126"/>
    </row>
    <row r="278" spans="1:68">
      <c r="A278" s="172"/>
      <c r="B278" s="172"/>
      <c r="C278" s="172"/>
      <c r="D278" s="173"/>
      <c r="E278" s="172"/>
      <c r="F278" s="174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  <c r="BP278" s="126"/>
    </row>
    <row r="279" spans="1:68">
      <c r="A279" s="172"/>
      <c r="B279" s="172"/>
      <c r="C279" s="172"/>
      <c r="D279" s="173"/>
      <c r="E279" s="172"/>
      <c r="F279" s="174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  <c r="BP279" s="126"/>
    </row>
    <row r="280" spans="1:68">
      <c r="A280" s="172"/>
      <c r="B280" s="172"/>
      <c r="C280" s="172"/>
      <c r="D280" s="173"/>
      <c r="E280" s="172"/>
      <c r="F280" s="174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  <c r="BP280" s="126"/>
    </row>
    <row r="281" spans="1:68">
      <c r="A281" s="172"/>
      <c r="B281" s="172"/>
      <c r="C281" s="172"/>
      <c r="D281" s="173"/>
      <c r="E281" s="172"/>
      <c r="F281" s="174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  <c r="BP281" s="126"/>
    </row>
    <row r="282" spans="1:68">
      <c r="A282" s="172"/>
      <c r="B282" s="172"/>
      <c r="C282" s="172"/>
      <c r="D282" s="173"/>
      <c r="E282" s="172"/>
      <c r="F282" s="174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  <c r="BP282" s="126"/>
    </row>
    <row r="283" spans="1:68">
      <c r="A283" s="172"/>
      <c r="B283" s="172"/>
      <c r="C283" s="172"/>
      <c r="D283" s="173"/>
      <c r="E283" s="172"/>
      <c r="F283" s="174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26"/>
    </row>
    <row r="284" spans="1:68">
      <c r="A284" s="172"/>
      <c r="B284" s="172"/>
      <c r="C284" s="172"/>
      <c r="D284" s="173"/>
      <c r="E284" s="172"/>
      <c r="F284" s="174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26"/>
    </row>
    <row r="285" spans="1:68">
      <c r="A285" s="172"/>
      <c r="B285" s="172"/>
      <c r="C285" s="172"/>
      <c r="D285" s="173"/>
      <c r="E285" s="172"/>
      <c r="F285" s="174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  <c r="BP285" s="126"/>
    </row>
    <row r="286" spans="1:68">
      <c r="A286" s="172"/>
      <c r="B286" s="172"/>
      <c r="C286" s="172"/>
      <c r="D286" s="173"/>
      <c r="E286" s="172"/>
      <c r="F286" s="174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  <c r="BP286" s="126"/>
    </row>
    <row r="287" spans="1:68">
      <c r="A287" s="172"/>
      <c r="B287" s="172"/>
      <c r="C287" s="172"/>
      <c r="D287" s="173"/>
      <c r="E287" s="172"/>
      <c r="F287" s="174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  <c r="BP287" s="126"/>
    </row>
    <row r="288" spans="1:68">
      <c r="A288" s="172"/>
      <c r="B288" s="172"/>
      <c r="C288" s="172"/>
      <c r="D288" s="173"/>
      <c r="E288" s="172"/>
      <c r="F288" s="174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  <c r="BP288" s="126"/>
    </row>
    <row r="289" spans="1:68">
      <c r="A289" s="172"/>
      <c r="B289" s="172"/>
      <c r="C289" s="172"/>
      <c r="D289" s="173"/>
      <c r="E289" s="172"/>
      <c r="F289" s="174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  <c r="BP289" s="126"/>
    </row>
    <row r="290" spans="1:68">
      <c r="A290" s="172"/>
      <c r="B290" s="172"/>
      <c r="C290" s="172"/>
      <c r="D290" s="173"/>
      <c r="E290" s="172"/>
      <c r="F290" s="174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  <c r="BP290" s="126"/>
    </row>
    <row r="291" spans="1:68">
      <c r="A291" s="172"/>
      <c r="B291" s="172"/>
      <c r="C291" s="172"/>
      <c r="D291" s="173"/>
      <c r="E291" s="172"/>
      <c r="F291" s="174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  <c r="BP291" s="126"/>
    </row>
    <row r="292" spans="1:68">
      <c r="A292" s="172"/>
      <c r="B292" s="172"/>
      <c r="C292" s="172"/>
      <c r="D292" s="173"/>
      <c r="E292" s="172"/>
      <c r="F292" s="174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  <c r="BP292" s="126"/>
    </row>
    <row r="293" spans="1:68">
      <c r="A293" s="172"/>
      <c r="B293" s="172"/>
      <c r="C293" s="172"/>
      <c r="D293" s="173"/>
      <c r="E293" s="172"/>
      <c r="F293" s="174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  <c r="BP293" s="126"/>
    </row>
    <row r="294" spans="1:68">
      <c r="A294" s="172"/>
      <c r="B294" s="172"/>
      <c r="C294" s="172"/>
      <c r="D294" s="173"/>
      <c r="E294" s="172"/>
      <c r="F294" s="174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  <c r="BP294" s="126"/>
    </row>
    <row r="295" spans="1:68">
      <c r="A295" s="172"/>
      <c r="B295" s="172"/>
      <c r="C295" s="172"/>
      <c r="D295" s="173"/>
      <c r="E295" s="172"/>
      <c r="F295" s="174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  <c r="BP295" s="126"/>
    </row>
    <row r="296" spans="1:68">
      <c r="A296" s="172"/>
      <c r="B296" s="172"/>
      <c r="C296" s="172"/>
      <c r="D296" s="173"/>
      <c r="E296" s="172"/>
      <c r="F296" s="174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  <c r="BP296" s="126"/>
    </row>
    <row r="297" spans="1:68">
      <c r="A297" s="172"/>
      <c r="B297" s="172"/>
      <c r="C297" s="172"/>
      <c r="D297" s="173"/>
      <c r="E297" s="172"/>
      <c r="F297" s="174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  <c r="BP297" s="126"/>
    </row>
    <row r="298" spans="1:68">
      <c r="A298" s="172"/>
      <c r="B298" s="172"/>
      <c r="C298" s="172"/>
      <c r="D298" s="173"/>
      <c r="E298" s="172"/>
      <c r="F298" s="174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  <c r="BP298" s="126"/>
    </row>
    <row r="299" spans="1:68">
      <c r="A299" s="172"/>
      <c r="B299" s="172"/>
      <c r="C299" s="172"/>
      <c r="D299" s="173"/>
      <c r="E299" s="172"/>
      <c r="F299" s="174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  <c r="BP299" s="126"/>
    </row>
    <row r="300" spans="1:68">
      <c r="A300" s="172"/>
      <c r="B300" s="172"/>
      <c r="C300" s="172"/>
      <c r="D300" s="173"/>
      <c r="E300" s="172"/>
      <c r="F300" s="174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  <c r="BP300" s="126"/>
    </row>
    <row r="301" spans="1:68">
      <c r="A301" s="172"/>
      <c r="B301" s="172"/>
      <c r="C301" s="172"/>
      <c r="D301" s="173"/>
      <c r="E301" s="172"/>
      <c r="F301" s="174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  <c r="BP301" s="126"/>
    </row>
    <row r="302" spans="1:68">
      <c r="A302" s="172"/>
      <c r="B302" s="172"/>
      <c r="C302" s="172"/>
      <c r="D302" s="173"/>
      <c r="E302" s="172"/>
      <c r="F302" s="174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  <c r="BP302" s="126"/>
    </row>
    <row r="303" spans="1:68">
      <c r="A303" s="172"/>
      <c r="B303" s="172"/>
      <c r="C303" s="172"/>
      <c r="D303" s="173"/>
      <c r="E303" s="172"/>
      <c r="F303" s="174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26"/>
    </row>
    <row r="304" spans="1:68">
      <c r="A304" s="172"/>
      <c r="B304" s="172"/>
      <c r="C304" s="172"/>
      <c r="D304" s="173"/>
      <c r="E304" s="172"/>
      <c r="F304" s="174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  <c r="BP304" s="126"/>
    </row>
    <row r="305" spans="1:68">
      <c r="A305" s="172"/>
      <c r="B305" s="172"/>
      <c r="C305" s="172"/>
      <c r="D305" s="173"/>
      <c r="E305" s="172"/>
      <c r="F305" s="174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  <c r="BP305" s="126"/>
    </row>
    <row r="306" spans="1:68">
      <c r="A306" s="172"/>
      <c r="B306" s="172"/>
      <c r="C306" s="172"/>
      <c r="D306" s="173"/>
      <c r="E306" s="172"/>
      <c r="F306" s="174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  <c r="BP306" s="126"/>
    </row>
    <row r="307" spans="1:68">
      <c r="A307" s="172"/>
      <c r="B307" s="172"/>
      <c r="C307" s="172"/>
      <c r="D307" s="173"/>
      <c r="E307" s="172"/>
      <c r="F307" s="174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  <c r="BP307" s="126"/>
    </row>
    <row r="308" spans="1:68">
      <c r="A308" s="172"/>
      <c r="B308" s="172"/>
      <c r="C308" s="172"/>
      <c r="D308" s="173"/>
      <c r="E308" s="172"/>
      <c r="F308" s="174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  <c r="BP308" s="126"/>
    </row>
    <row r="309" spans="1:68">
      <c r="A309" s="172"/>
      <c r="B309" s="172"/>
      <c r="C309" s="172"/>
      <c r="D309" s="173"/>
      <c r="E309" s="172"/>
      <c r="F309" s="174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  <c r="BP309" s="126"/>
    </row>
    <row r="310" spans="1:68">
      <c r="A310" s="172"/>
      <c r="B310" s="172"/>
      <c r="C310" s="172"/>
      <c r="D310" s="173"/>
      <c r="E310" s="172"/>
      <c r="F310" s="174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  <c r="BP310" s="126"/>
    </row>
    <row r="311" spans="1:68">
      <c r="A311" s="172"/>
      <c r="B311" s="172"/>
      <c r="C311" s="172"/>
      <c r="D311" s="173"/>
      <c r="E311" s="172"/>
      <c r="F311" s="174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26"/>
    </row>
    <row r="312" spans="1:68">
      <c r="A312" s="172"/>
      <c r="B312" s="172"/>
      <c r="C312" s="172"/>
      <c r="D312" s="173"/>
      <c r="E312" s="172"/>
      <c r="F312" s="174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26"/>
    </row>
    <row r="313" spans="1:68">
      <c r="A313" s="172"/>
      <c r="B313" s="172"/>
      <c r="C313" s="172"/>
      <c r="D313" s="173"/>
      <c r="E313" s="172"/>
      <c r="F313" s="174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  <c r="BP313" s="126"/>
    </row>
    <row r="314" spans="1:68">
      <c r="A314" s="172"/>
      <c r="B314" s="172"/>
      <c r="C314" s="172"/>
      <c r="D314" s="173"/>
      <c r="E314" s="172"/>
      <c r="F314" s="174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  <c r="BP314" s="126"/>
    </row>
    <row r="315" spans="1:68">
      <c r="A315" s="172"/>
      <c r="B315" s="172"/>
      <c r="C315" s="172"/>
      <c r="D315" s="173"/>
      <c r="E315" s="172"/>
      <c r="F315" s="174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  <c r="BP315" s="126"/>
    </row>
    <row r="316" spans="1:68">
      <c r="A316" s="172"/>
      <c r="B316" s="172"/>
      <c r="C316" s="172"/>
      <c r="D316" s="173"/>
      <c r="E316" s="172"/>
      <c r="F316" s="174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  <c r="BP316" s="126"/>
    </row>
    <row r="317" spans="1:68">
      <c r="A317" s="172"/>
      <c r="B317" s="172"/>
      <c r="C317" s="172"/>
      <c r="D317" s="173"/>
      <c r="E317" s="172"/>
      <c r="F317" s="174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  <c r="BP317" s="126"/>
    </row>
    <row r="318" spans="1:68">
      <c r="A318" s="172"/>
      <c r="B318" s="172"/>
      <c r="C318" s="172"/>
      <c r="D318" s="173"/>
      <c r="E318" s="172"/>
      <c r="F318" s="174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  <c r="BP318" s="126"/>
    </row>
    <row r="319" spans="1:68">
      <c r="A319" s="172"/>
      <c r="B319" s="172"/>
      <c r="C319" s="172"/>
      <c r="D319" s="173"/>
      <c r="E319" s="172"/>
      <c r="F319" s="174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  <c r="BP319" s="126"/>
    </row>
    <row r="320" spans="1:68">
      <c r="A320" s="172"/>
      <c r="B320" s="172"/>
      <c r="C320" s="172"/>
      <c r="D320" s="173"/>
      <c r="E320" s="172"/>
      <c r="F320" s="174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  <c r="BP320" s="126"/>
    </row>
    <row r="321" spans="1:68">
      <c r="A321" s="172"/>
      <c r="B321" s="172"/>
      <c r="C321" s="172"/>
      <c r="D321" s="173"/>
      <c r="E321" s="172"/>
      <c r="F321" s="174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  <c r="BP321" s="126"/>
    </row>
    <row r="322" spans="1:68">
      <c r="A322" s="172"/>
      <c r="B322" s="172"/>
      <c r="C322" s="172"/>
      <c r="D322" s="173"/>
      <c r="E322" s="172"/>
      <c r="F322" s="174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  <c r="BP322" s="126"/>
    </row>
    <row r="323" spans="1:68">
      <c r="A323" s="172"/>
      <c r="B323" s="172"/>
      <c r="C323" s="172"/>
      <c r="D323" s="173"/>
      <c r="E323" s="172"/>
      <c r="F323" s="174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  <c r="BP323" s="126"/>
    </row>
    <row r="324" spans="1:68">
      <c r="A324" s="172"/>
      <c r="B324" s="172"/>
      <c r="C324" s="172"/>
      <c r="D324" s="173"/>
      <c r="E324" s="172"/>
      <c r="F324" s="174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  <c r="BP324" s="126"/>
    </row>
    <row r="325" spans="1:68">
      <c r="A325" s="172"/>
      <c r="B325" s="172"/>
      <c r="C325" s="172"/>
      <c r="D325" s="173"/>
      <c r="E325" s="172"/>
      <c r="F325" s="174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  <c r="BP325" s="126"/>
    </row>
    <row r="326" spans="1:68">
      <c r="A326" s="172"/>
      <c r="B326" s="172"/>
      <c r="C326" s="172"/>
      <c r="D326" s="173"/>
      <c r="E326" s="172"/>
      <c r="F326" s="174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  <c r="BP326" s="126"/>
    </row>
    <row r="327" spans="1:68">
      <c r="A327" s="172"/>
      <c r="B327" s="172"/>
      <c r="C327" s="172"/>
      <c r="D327" s="173"/>
      <c r="E327" s="172"/>
      <c r="F327" s="174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  <c r="BP327" s="126"/>
    </row>
    <row r="328" spans="1:68">
      <c r="A328" s="172"/>
      <c r="B328" s="172"/>
      <c r="C328" s="172"/>
      <c r="D328" s="173"/>
      <c r="E328" s="172"/>
      <c r="F328" s="174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  <c r="BP328" s="126"/>
    </row>
    <row r="329" spans="1:68">
      <c r="A329" s="172"/>
      <c r="B329" s="172"/>
      <c r="C329" s="172"/>
      <c r="D329" s="173"/>
      <c r="E329" s="172"/>
      <c r="F329" s="174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  <c r="BP329" s="126"/>
    </row>
    <row r="330" spans="1:68">
      <c r="A330" s="172"/>
      <c r="B330" s="172"/>
      <c r="C330" s="172"/>
      <c r="D330" s="173"/>
      <c r="E330" s="172"/>
      <c r="F330" s="174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  <c r="BP330" s="126"/>
    </row>
    <row r="331" spans="1:68">
      <c r="A331" s="172"/>
      <c r="B331" s="172"/>
      <c r="C331" s="172"/>
      <c r="D331" s="173"/>
      <c r="E331" s="172"/>
      <c r="F331" s="174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  <c r="BP331" s="126"/>
    </row>
    <row r="332" spans="1:68">
      <c r="A332" s="172"/>
      <c r="B332" s="172"/>
      <c r="C332" s="172"/>
      <c r="D332" s="173"/>
      <c r="E332" s="172"/>
      <c r="F332" s="174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  <c r="BP332" s="126"/>
    </row>
    <row r="333" spans="1:68">
      <c r="A333" s="172"/>
      <c r="B333" s="172"/>
      <c r="C333" s="172"/>
      <c r="D333" s="173"/>
      <c r="E333" s="172"/>
      <c r="F333" s="174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  <c r="BP333" s="126"/>
    </row>
    <row r="334" spans="1:68">
      <c r="A334" s="172"/>
      <c r="B334" s="172"/>
      <c r="C334" s="172"/>
      <c r="D334" s="173"/>
      <c r="E334" s="172"/>
      <c r="F334" s="174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26"/>
    </row>
    <row r="335" spans="1:68">
      <c r="A335" s="172"/>
      <c r="B335" s="172"/>
      <c r="C335" s="172"/>
      <c r="D335" s="173"/>
      <c r="E335" s="172"/>
      <c r="F335" s="174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  <c r="BP335" s="126"/>
    </row>
    <row r="336" spans="1:68">
      <c r="A336" s="172"/>
      <c r="B336" s="172"/>
      <c r="C336" s="172"/>
      <c r="D336" s="173"/>
      <c r="E336" s="172"/>
      <c r="F336" s="174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  <c r="BP336" s="126"/>
    </row>
    <row r="337" spans="1:68">
      <c r="A337" s="172"/>
      <c r="B337" s="172"/>
      <c r="C337" s="172"/>
      <c r="D337" s="173"/>
      <c r="E337" s="172"/>
      <c r="F337" s="174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  <c r="BP337" s="126"/>
    </row>
    <row r="338" spans="1:68">
      <c r="A338" s="172"/>
      <c r="B338" s="172"/>
      <c r="C338" s="172"/>
      <c r="D338" s="173"/>
      <c r="E338" s="172"/>
      <c r="F338" s="174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  <c r="BP338" s="126"/>
    </row>
    <row r="339" spans="1:68">
      <c r="A339" s="172"/>
      <c r="B339" s="172"/>
      <c r="C339" s="172"/>
      <c r="D339" s="173"/>
      <c r="E339" s="172"/>
      <c r="F339" s="174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  <c r="BP339" s="126"/>
    </row>
    <row r="340" spans="1:68">
      <c r="A340" s="172"/>
      <c r="B340" s="172"/>
      <c r="C340" s="172"/>
      <c r="D340" s="173"/>
      <c r="E340" s="172"/>
      <c r="F340" s="174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  <c r="BP340" s="126"/>
    </row>
    <row r="341" spans="1:68">
      <c r="A341" s="172"/>
      <c r="B341" s="172"/>
      <c r="C341" s="172"/>
      <c r="D341" s="173"/>
      <c r="E341" s="172"/>
      <c r="F341" s="174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  <c r="BP341" s="126"/>
    </row>
    <row r="342" spans="1:68">
      <c r="A342" s="172"/>
      <c r="B342" s="172"/>
      <c r="C342" s="172"/>
      <c r="D342" s="173"/>
      <c r="E342" s="172"/>
      <c r="F342" s="174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  <c r="BP342" s="126"/>
    </row>
    <row r="343" spans="1:68">
      <c r="A343" s="172"/>
      <c r="B343" s="172"/>
      <c r="C343" s="172"/>
      <c r="D343" s="173"/>
      <c r="E343" s="172"/>
      <c r="F343" s="174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  <c r="BP343" s="126"/>
    </row>
    <row r="344" spans="1:68">
      <c r="A344" s="172"/>
      <c r="B344" s="172"/>
      <c r="C344" s="172"/>
      <c r="D344" s="173"/>
      <c r="E344" s="172"/>
      <c r="F344" s="174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  <c r="BP344" s="126"/>
    </row>
    <row r="345" spans="1:68">
      <c r="A345" s="172"/>
      <c r="B345" s="172"/>
      <c r="C345" s="172"/>
      <c r="D345" s="173"/>
      <c r="E345" s="172"/>
      <c r="F345" s="174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  <c r="BP345" s="126"/>
    </row>
    <row r="346" spans="1:68">
      <c r="A346" s="172"/>
      <c r="B346" s="172"/>
      <c r="C346" s="172"/>
      <c r="D346" s="173"/>
      <c r="E346" s="172"/>
      <c r="F346" s="174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  <c r="BP346" s="126"/>
    </row>
    <row r="347" spans="1:68">
      <c r="A347" s="172"/>
      <c r="B347" s="172"/>
      <c r="C347" s="172"/>
      <c r="D347" s="173"/>
      <c r="E347" s="172"/>
      <c r="F347" s="174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  <c r="BP347" s="126"/>
    </row>
    <row r="348" spans="1:68">
      <c r="A348" s="172"/>
      <c r="B348" s="172"/>
      <c r="C348" s="172"/>
      <c r="D348" s="173"/>
      <c r="E348" s="172"/>
      <c r="F348" s="174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  <c r="BP348" s="126"/>
    </row>
    <row r="349" spans="1:68">
      <c r="A349" s="172"/>
      <c r="B349" s="172"/>
      <c r="C349" s="172"/>
      <c r="D349" s="173"/>
      <c r="E349" s="172"/>
      <c r="F349" s="174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  <c r="BP349" s="126"/>
    </row>
    <row r="350" spans="1:68">
      <c r="A350" s="172"/>
      <c r="B350" s="172"/>
      <c r="C350" s="172"/>
      <c r="D350" s="173"/>
      <c r="E350" s="172"/>
      <c r="F350" s="174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  <c r="BP350" s="126"/>
    </row>
    <row r="351" spans="1:68">
      <c r="A351" s="172"/>
      <c r="B351" s="172"/>
      <c r="C351" s="172"/>
      <c r="D351" s="173"/>
      <c r="E351" s="172"/>
      <c r="F351" s="174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  <c r="BP351" s="126"/>
    </row>
    <row r="352" spans="1:68">
      <c r="A352" s="172"/>
      <c r="B352" s="172"/>
      <c r="C352" s="172"/>
      <c r="D352" s="173"/>
      <c r="E352" s="172"/>
      <c r="F352" s="174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  <c r="BP352" s="126"/>
    </row>
    <row r="353" spans="1:68">
      <c r="A353" s="172"/>
      <c r="B353" s="172"/>
      <c r="C353" s="172"/>
      <c r="D353" s="173"/>
      <c r="E353" s="172"/>
      <c r="F353" s="174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26"/>
    </row>
    <row r="354" spans="1:68">
      <c r="A354" s="172"/>
      <c r="B354" s="172"/>
      <c r="C354" s="172"/>
      <c r="D354" s="173"/>
      <c r="E354" s="172"/>
      <c r="F354" s="174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  <c r="BP354" s="126"/>
    </row>
    <row r="355" spans="1:68">
      <c r="A355" s="172"/>
      <c r="B355" s="172"/>
      <c r="C355" s="172"/>
      <c r="D355" s="173"/>
      <c r="E355" s="172"/>
      <c r="F355" s="174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  <c r="BP355" s="126"/>
    </row>
    <row r="356" spans="1:68">
      <c r="A356" s="172"/>
      <c r="B356" s="172"/>
      <c r="C356" s="172"/>
      <c r="D356" s="173"/>
      <c r="E356" s="172"/>
      <c r="F356" s="174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  <c r="BP356" s="126"/>
    </row>
    <row r="357" spans="1:68">
      <c r="A357" s="172"/>
      <c r="B357" s="172"/>
      <c r="C357" s="172"/>
      <c r="D357" s="173"/>
      <c r="E357" s="172"/>
      <c r="F357" s="174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  <c r="BP357" s="126"/>
    </row>
    <row r="358" spans="1:68">
      <c r="A358" s="172"/>
      <c r="B358" s="172"/>
      <c r="C358" s="172"/>
      <c r="D358" s="173"/>
      <c r="E358" s="172"/>
      <c r="F358" s="174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  <c r="BP358" s="126"/>
    </row>
    <row r="359" spans="1:68">
      <c r="A359" s="172"/>
      <c r="B359" s="172"/>
      <c r="C359" s="172"/>
      <c r="D359" s="173"/>
      <c r="E359" s="172"/>
      <c r="F359" s="174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  <c r="BP359" s="126"/>
    </row>
    <row r="360" spans="1:68">
      <c r="A360" s="172"/>
      <c r="B360" s="172"/>
      <c r="C360" s="172"/>
      <c r="D360" s="173"/>
      <c r="E360" s="172"/>
      <c r="F360" s="174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  <c r="BP360" s="126"/>
    </row>
    <row r="361" spans="1:68">
      <c r="A361" s="172"/>
      <c r="B361" s="172"/>
      <c r="C361" s="172"/>
      <c r="D361" s="173"/>
      <c r="E361" s="172"/>
      <c r="F361" s="174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  <c r="BP361" s="126"/>
    </row>
    <row r="362" spans="1:68">
      <c r="A362" s="172"/>
      <c r="B362" s="172"/>
      <c r="C362" s="172"/>
      <c r="D362" s="173"/>
      <c r="E362" s="172"/>
      <c r="F362" s="174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26"/>
    </row>
    <row r="363" spans="1:68">
      <c r="A363" s="172"/>
      <c r="B363" s="172"/>
      <c r="C363" s="172"/>
      <c r="D363" s="173"/>
      <c r="E363" s="172"/>
      <c r="F363" s="174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  <c r="BP363" s="126"/>
    </row>
    <row r="364" spans="1:68">
      <c r="A364" s="172"/>
      <c r="B364" s="172"/>
      <c r="C364" s="172"/>
      <c r="D364" s="173"/>
      <c r="E364" s="172"/>
      <c r="F364" s="174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  <c r="BP364" s="126"/>
    </row>
    <row r="365" spans="1:68">
      <c r="A365" s="172"/>
      <c r="B365" s="172"/>
      <c r="C365" s="172"/>
      <c r="D365" s="173"/>
      <c r="E365" s="172"/>
      <c r="F365" s="174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  <c r="BP365" s="126"/>
    </row>
    <row r="366" spans="1:68">
      <c r="A366" s="172"/>
      <c r="B366" s="172"/>
      <c r="C366" s="172"/>
      <c r="D366" s="173"/>
      <c r="E366" s="172"/>
      <c r="F366" s="174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  <c r="BP366" s="126"/>
    </row>
    <row r="367" spans="1:68">
      <c r="A367" s="172"/>
      <c r="B367" s="172"/>
      <c r="C367" s="172"/>
      <c r="D367" s="173"/>
      <c r="E367" s="172"/>
      <c r="F367" s="174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  <c r="BP367" s="126"/>
    </row>
    <row r="368" spans="1:68">
      <c r="A368" s="172"/>
      <c r="B368" s="172"/>
      <c r="C368" s="172"/>
      <c r="D368" s="173"/>
      <c r="E368" s="172"/>
      <c r="F368" s="174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26"/>
    </row>
    <row r="369" spans="1:68">
      <c r="A369" s="172"/>
      <c r="B369" s="172"/>
      <c r="C369" s="172"/>
      <c r="D369" s="173"/>
      <c r="E369" s="172"/>
      <c r="F369" s="174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  <c r="BP369" s="126"/>
    </row>
    <row r="370" spans="1:68">
      <c r="A370" s="172"/>
      <c r="B370" s="172"/>
      <c r="C370" s="172"/>
      <c r="D370" s="173"/>
      <c r="E370" s="172"/>
      <c r="F370" s="174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  <c r="BP370" s="126"/>
    </row>
    <row r="371" spans="1:68">
      <c r="A371" s="172"/>
      <c r="B371" s="172"/>
      <c r="C371" s="172"/>
      <c r="D371" s="173"/>
      <c r="E371" s="172"/>
      <c r="F371" s="174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  <c r="BP371" s="126"/>
    </row>
    <row r="372" spans="1:68">
      <c r="A372" s="172"/>
      <c r="B372" s="172"/>
      <c r="C372" s="172"/>
      <c r="D372" s="173"/>
      <c r="E372" s="172"/>
      <c r="F372" s="174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  <c r="BP372" s="126"/>
    </row>
    <row r="373" spans="1:68">
      <c r="A373" s="172"/>
      <c r="B373" s="172"/>
      <c r="C373" s="172"/>
      <c r="D373" s="173"/>
      <c r="E373" s="172"/>
      <c r="F373" s="174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  <c r="BP373" s="126"/>
    </row>
    <row r="374" spans="1:68">
      <c r="A374" s="172"/>
      <c r="B374" s="172"/>
      <c r="C374" s="172"/>
      <c r="D374" s="173"/>
      <c r="E374" s="172"/>
      <c r="F374" s="174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  <c r="BP374" s="126"/>
    </row>
    <row r="375" spans="1:68">
      <c r="A375" s="172"/>
      <c r="B375" s="172"/>
      <c r="C375" s="172"/>
      <c r="D375" s="173"/>
      <c r="E375" s="172"/>
      <c r="F375" s="174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  <c r="BP375" s="126"/>
    </row>
    <row r="376" spans="1:68">
      <c r="A376" s="172"/>
      <c r="B376" s="172"/>
      <c r="C376" s="172"/>
      <c r="D376" s="173"/>
      <c r="E376" s="172"/>
      <c r="F376" s="174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  <c r="BP376" s="126"/>
    </row>
    <row r="377" spans="1:68">
      <c r="A377" s="172"/>
      <c r="B377" s="172"/>
      <c r="C377" s="172"/>
      <c r="D377" s="173"/>
      <c r="E377" s="172"/>
      <c r="F377" s="174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  <c r="BP377" s="126"/>
    </row>
    <row r="378" spans="1:68">
      <c r="A378" s="172"/>
      <c r="B378" s="172"/>
      <c r="C378" s="172"/>
      <c r="D378" s="173"/>
      <c r="E378" s="172"/>
      <c r="F378" s="174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  <c r="BP378" s="126"/>
    </row>
    <row r="379" spans="1:68">
      <c r="A379" s="172"/>
      <c r="B379" s="172"/>
      <c r="C379" s="172"/>
      <c r="D379" s="173"/>
      <c r="E379" s="172"/>
      <c r="F379" s="174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  <c r="BP379" s="126"/>
    </row>
    <row r="380" spans="1:68">
      <c r="A380" s="172"/>
      <c r="B380" s="172"/>
      <c r="C380" s="172"/>
      <c r="D380" s="173"/>
      <c r="E380" s="172"/>
      <c r="F380" s="174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  <c r="BP380" s="126"/>
    </row>
    <row r="381" spans="1:68">
      <c r="A381" s="172"/>
      <c r="B381" s="172"/>
      <c r="C381" s="172"/>
      <c r="D381" s="173"/>
      <c r="E381" s="172"/>
      <c r="F381" s="174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  <c r="BP381" s="126"/>
    </row>
    <row r="382" spans="1:68">
      <c r="A382" s="172"/>
      <c r="B382" s="172"/>
      <c r="C382" s="172"/>
      <c r="D382" s="173"/>
      <c r="E382" s="172"/>
      <c r="F382" s="174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  <c r="BP382" s="126"/>
    </row>
    <row r="383" spans="1:68">
      <c r="A383" s="172"/>
      <c r="B383" s="172"/>
      <c r="C383" s="172"/>
      <c r="D383" s="173"/>
      <c r="E383" s="172"/>
      <c r="F383" s="174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  <c r="BP383" s="126"/>
    </row>
    <row r="384" spans="1:68">
      <c r="A384" s="172"/>
      <c r="B384" s="172"/>
      <c r="C384" s="172"/>
      <c r="D384" s="173"/>
      <c r="E384" s="172"/>
      <c r="F384" s="174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  <c r="BP384" s="126"/>
    </row>
    <row r="385" spans="1:68">
      <c r="A385" s="172"/>
      <c r="B385" s="172"/>
      <c r="C385" s="172"/>
      <c r="D385" s="173"/>
      <c r="E385" s="172"/>
      <c r="F385" s="174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  <c r="AA385" s="173"/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  <c r="BP385" s="126"/>
    </row>
    <row r="386" spans="1:68">
      <c r="A386" s="172"/>
      <c r="B386" s="172"/>
      <c r="C386" s="172"/>
      <c r="D386" s="173"/>
      <c r="E386" s="172"/>
      <c r="F386" s="174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  <c r="BP386" s="126"/>
    </row>
    <row r="387" spans="1:68">
      <c r="A387" s="172"/>
      <c r="B387" s="172"/>
      <c r="C387" s="172"/>
      <c r="D387" s="173"/>
      <c r="E387" s="172"/>
      <c r="F387" s="174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  <c r="BP387" s="126"/>
    </row>
    <row r="388" spans="1:68">
      <c r="A388" s="172"/>
      <c r="B388" s="172"/>
      <c r="C388" s="172"/>
      <c r="D388" s="173"/>
      <c r="E388" s="172"/>
      <c r="F388" s="174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  <c r="BP388" s="126"/>
    </row>
    <row r="389" spans="1:68">
      <c r="A389" s="172"/>
      <c r="B389" s="172"/>
      <c r="C389" s="172"/>
      <c r="D389" s="173"/>
      <c r="E389" s="172"/>
      <c r="F389" s="174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  <c r="BP389" s="126"/>
    </row>
    <row r="390" spans="1:68">
      <c r="A390" s="172"/>
      <c r="B390" s="172"/>
      <c r="C390" s="172"/>
      <c r="D390" s="173"/>
      <c r="E390" s="172"/>
      <c r="F390" s="174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  <c r="BP390" s="126"/>
    </row>
    <row r="391" spans="1:68">
      <c r="A391" s="172"/>
      <c r="B391" s="172"/>
      <c r="C391" s="172"/>
      <c r="D391" s="173"/>
      <c r="E391" s="172"/>
      <c r="F391" s="174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  <c r="BP391" s="126"/>
    </row>
    <row r="392" spans="1:68">
      <c r="A392" s="172"/>
      <c r="B392" s="172"/>
      <c r="C392" s="172"/>
      <c r="D392" s="173"/>
      <c r="E392" s="172"/>
      <c r="F392" s="174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  <c r="BP392" s="126"/>
    </row>
    <row r="393" spans="1:68">
      <c r="A393" s="172"/>
      <c r="B393" s="172"/>
      <c r="C393" s="172"/>
      <c r="D393" s="173"/>
      <c r="E393" s="172"/>
      <c r="F393" s="174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  <c r="BP393" s="126"/>
    </row>
    <row r="394" spans="1:68">
      <c r="A394" s="172"/>
      <c r="B394" s="172"/>
      <c r="C394" s="172"/>
      <c r="D394" s="173"/>
      <c r="E394" s="172"/>
      <c r="F394" s="174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  <c r="BP394" s="126"/>
    </row>
    <row r="395" spans="1:68">
      <c r="A395" s="172"/>
      <c r="B395" s="172"/>
      <c r="C395" s="172"/>
      <c r="D395" s="173"/>
      <c r="E395" s="172"/>
      <c r="F395" s="174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  <c r="BP395" s="126"/>
    </row>
    <row r="396" spans="1:68">
      <c r="A396" s="172"/>
      <c r="B396" s="172"/>
      <c r="C396" s="172"/>
      <c r="D396" s="173"/>
      <c r="E396" s="172"/>
      <c r="F396" s="174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  <c r="BP396" s="126"/>
    </row>
    <row r="397" spans="1:68">
      <c r="A397" s="172"/>
      <c r="B397" s="172"/>
      <c r="C397" s="172"/>
      <c r="D397" s="173"/>
      <c r="E397" s="172"/>
      <c r="F397" s="174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  <c r="BP397" s="126"/>
    </row>
    <row r="398" spans="1:68">
      <c r="A398" s="172"/>
      <c r="B398" s="172"/>
      <c r="C398" s="172"/>
      <c r="D398" s="173"/>
      <c r="E398" s="172"/>
      <c r="F398" s="174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  <c r="BP398" s="126"/>
    </row>
    <row r="399" spans="1:68">
      <c r="A399" s="172"/>
      <c r="B399" s="172"/>
      <c r="C399" s="172"/>
      <c r="D399" s="173"/>
      <c r="E399" s="172"/>
      <c r="F399" s="174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  <c r="BP399" s="126"/>
    </row>
    <row r="400" spans="1:68">
      <c r="A400" s="172"/>
      <c r="B400" s="172"/>
      <c r="C400" s="172"/>
      <c r="D400" s="173"/>
      <c r="E400" s="172"/>
      <c r="F400" s="174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  <c r="BP400" s="126"/>
    </row>
    <row r="401" spans="1:68">
      <c r="A401" s="172"/>
      <c r="B401" s="172"/>
      <c r="C401" s="172"/>
      <c r="D401" s="173"/>
      <c r="E401" s="172"/>
      <c r="F401" s="174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  <c r="BP401" s="126"/>
    </row>
    <row r="402" spans="1:68">
      <c r="A402" s="172"/>
      <c r="B402" s="172"/>
      <c r="C402" s="172"/>
      <c r="D402" s="173"/>
      <c r="E402" s="172"/>
      <c r="F402" s="174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  <c r="BP402" s="126"/>
    </row>
    <row r="403" spans="1:68">
      <c r="A403" s="172"/>
      <c r="B403" s="172"/>
      <c r="C403" s="172"/>
      <c r="D403" s="173"/>
      <c r="E403" s="172"/>
      <c r="F403" s="174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  <c r="BP403" s="126"/>
    </row>
    <row r="404" spans="1:68">
      <c r="A404" s="172"/>
      <c r="B404" s="172"/>
      <c r="C404" s="172"/>
      <c r="D404" s="173"/>
      <c r="E404" s="172"/>
      <c r="F404" s="174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  <c r="BP404" s="126"/>
    </row>
    <row r="405" spans="1:68">
      <c r="A405" s="172"/>
      <c r="B405" s="172"/>
      <c r="C405" s="172"/>
      <c r="D405" s="173"/>
      <c r="E405" s="172"/>
      <c r="F405" s="174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26"/>
    </row>
    <row r="406" spans="1:68">
      <c r="A406" s="172"/>
      <c r="B406" s="172"/>
      <c r="C406" s="172"/>
      <c r="D406" s="173"/>
      <c r="E406" s="172"/>
      <c r="F406" s="174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  <c r="BP406" s="126"/>
    </row>
    <row r="407" spans="1:68">
      <c r="A407" s="172"/>
      <c r="B407" s="172"/>
      <c r="C407" s="172"/>
      <c r="D407" s="173"/>
      <c r="E407" s="172"/>
      <c r="F407" s="174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  <c r="BP407" s="126"/>
    </row>
    <row r="408" spans="1:68">
      <c r="A408" s="172"/>
      <c r="B408" s="172"/>
      <c r="C408" s="172"/>
      <c r="D408" s="173"/>
      <c r="E408" s="172"/>
      <c r="F408" s="174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  <c r="BP408" s="126"/>
    </row>
    <row r="409" spans="1:68">
      <c r="A409" s="172"/>
      <c r="B409" s="172"/>
      <c r="C409" s="172"/>
      <c r="D409" s="173"/>
      <c r="E409" s="172"/>
      <c r="F409" s="174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26"/>
    </row>
    <row r="410" spans="1:68">
      <c r="A410" s="172"/>
      <c r="B410" s="172"/>
      <c r="C410" s="172"/>
      <c r="D410" s="173"/>
      <c r="E410" s="172"/>
      <c r="F410" s="174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  <c r="BP410" s="126"/>
    </row>
    <row r="411" spans="1:68">
      <c r="A411" s="172"/>
      <c r="B411" s="172"/>
      <c r="C411" s="172"/>
      <c r="D411" s="173"/>
      <c r="E411" s="172"/>
      <c r="F411" s="174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  <c r="BP411" s="126"/>
    </row>
    <row r="412" spans="1:68">
      <c r="A412" s="172"/>
      <c r="B412" s="172"/>
      <c r="C412" s="172"/>
      <c r="D412" s="173"/>
      <c r="E412" s="172"/>
      <c r="F412" s="174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  <c r="BP412" s="126"/>
    </row>
    <row r="413" spans="1:68">
      <c r="A413" s="172"/>
      <c r="B413" s="172"/>
      <c r="C413" s="172"/>
      <c r="D413" s="173"/>
      <c r="E413" s="172"/>
      <c r="F413" s="174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  <c r="BP413" s="126"/>
    </row>
    <row r="414" spans="1:68">
      <c r="A414" s="172"/>
      <c r="B414" s="172"/>
      <c r="C414" s="172"/>
      <c r="D414" s="173"/>
      <c r="E414" s="172"/>
      <c r="F414" s="174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  <c r="BP414" s="126"/>
    </row>
    <row r="415" spans="1:68">
      <c r="A415" s="172"/>
      <c r="B415" s="172"/>
      <c r="C415" s="172"/>
      <c r="D415" s="173"/>
      <c r="E415" s="172"/>
      <c r="F415" s="174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  <c r="BP415" s="126"/>
    </row>
    <row r="416" spans="1:68">
      <c r="A416" s="172"/>
      <c r="B416" s="172"/>
      <c r="C416" s="172"/>
      <c r="D416" s="173"/>
      <c r="E416" s="172"/>
      <c r="F416" s="174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  <c r="BP416" s="126"/>
    </row>
    <row r="417" spans="1:68">
      <c r="A417" s="172"/>
      <c r="B417" s="172"/>
      <c r="C417" s="172"/>
      <c r="D417" s="173"/>
      <c r="E417" s="172"/>
      <c r="F417" s="174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  <c r="BP417" s="126"/>
    </row>
    <row r="418" spans="1:68">
      <c r="A418" s="172"/>
      <c r="B418" s="172"/>
      <c r="C418" s="172"/>
      <c r="D418" s="173"/>
      <c r="E418" s="172"/>
      <c r="F418" s="174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  <c r="BP418" s="126"/>
    </row>
    <row r="419" spans="1:68">
      <c r="A419" s="172"/>
      <c r="B419" s="172"/>
      <c r="C419" s="172"/>
      <c r="D419" s="173"/>
      <c r="E419" s="172"/>
      <c r="F419" s="174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  <c r="BP419" s="126"/>
    </row>
    <row r="420" spans="1:68">
      <c r="A420" s="172"/>
      <c r="B420" s="172"/>
      <c r="C420" s="172"/>
      <c r="D420" s="173"/>
      <c r="E420" s="172"/>
      <c r="F420" s="174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  <c r="BP420" s="126"/>
    </row>
    <row r="421" spans="1:68">
      <c r="A421" s="172"/>
      <c r="B421" s="172"/>
      <c r="C421" s="172"/>
      <c r="D421" s="173"/>
      <c r="E421" s="172"/>
      <c r="F421" s="174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  <c r="BP421" s="126"/>
    </row>
    <row r="422" spans="1:68">
      <c r="A422" s="172"/>
      <c r="B422" s="172"/>
      <c r="C422" s="172"/>
      <c r="D422" s="173"/>
      <c r="E422" s="172"/>
      <c r="F422" s="174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  <c r="BP422" s="126"/>
    </row>
    <row r="423" spans="1:68">
      <c r="A423" s="172"/>
      <c r="B423" s="172"/>
      <c r="C423" s="172"/>
      <c r="D423" s="173"/>
      <c r="E423" s="172"/>
      <c r="F423" s="174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  <c r="BP423" s="126"/>
    </row>
    <row r="424" spans="1:68">
      <c r="A424" s="172"/>
      <c r="B424" s="172"/>
      <c r="C424" s="172"/>
      <c r="D424" s="173"/>
      <c r="E424" s="172"/>
      <c r="F424" s="172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  <c r="BP424" s="126"/>
    </row>
    <row r="425" spans="1:68">
      <c r="A425" s="172"/>
      <c r="B425" s="172"/>
      <c r="C425" s="172"/>
      <c r="D425" s="173"/>
      <c r="E425" s="172"/>
      <c r="F425" s="172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  <c r="BP425" s="126"/>
    </row>
    <row r="426" spans="1:68">
      <c r="A426" s="172"/>
      <c r="B426" s="172"/>
      <c r="C426" s="172"/>
      <c r="D426" s="173"/>
      <c r="E426" s="172"/>
      <c r="F426" s="172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  <c r="BP426" s="126"/>
    </row>
    <row r="427" spans="1:68">
      <c r="A427" s="172"/>
      <c r="B427" s="172"/>
      <c r="C427" s="172"/>
      <c r="D427" s="173"/>
      <c r="E427" s="172"/>
      <c r="F427" s="172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  <c r="BP427" s="126"/>
    </row>
    <row r="428" spans="1:68">
      <c r="A428" s="172"/>
      <c r="B428" s="172"/>
      <c r="C428" s="172"/>
      <c r="D428" s="173"/>
      <c r="E428" s="172"/>
      <c r="F428" s="172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  <c r="BP428" s="126"/>
    </row>
    <row r="429" spans="1:68">
      <c r="A429" s="172"/>
      <c r="B429" s="172"/>
      <c r="C429" s="172"/>
      <c r="D429" s="173"/>
      <c r="E429" s="172"/>
      <c r="F429" s="172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  <c r="BP429" s="126"/>
    </row>
    <row r="430" spans="1:68">
      <c r="A430" s="172"/>
      <c r="B430" s="172"/>
      <c r="C430" s="172"/>
      <c r="D430" s="173"/>
      <c r="E430" s="172"/>
      <c r="F430" s="172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  <c r="BP430" s="126"/>
    </row>
    <row r="431" spans="1:68">
      <c r="A431" s="172"/>
      <c r="B431" s="172"/>
      <c r="C431" s="172"/>
      <c r="D431" s="173"/>
      <c r="E431" s="172"/>
      <c r="F431" s="172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  <c r="BP431" s="126"/>
    </row>
    <row r="432" spans="1:68">
      <c r="A432" s="172"/>
      <c r="B432" s="172"/>
      <c r="C432" s="172"/>
      <c r="D432" s="173"/>
      <c r="E432" s="172"/>
      <c r="F432" s="172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  <c r="BP432" s="126"/>
    </row>
    <row r="433" spans="1:68">
      <c r="A433" s="172"/>
      <c r="B433" s="172"/>
      <c r="C433" s="172"/>
      <c r="D433" s="173"/>
      <c r="E433" s="172"/>
      <c r="F433" s="172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  <c r="BP433" s="126"/>
    </row>
    <row r="434" spans="1:68">
      <c r="A434" s="172"/>
      <c r="B434" s="172"/>
      <c r="C434" s="172"/>
      <c r="D434" s="173"/>
      <c r="E434" s="172"/>
      <c r="F434" s="172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  <c r="BP434" s="126"/>
    </row>
    <row r="435" spans="1:68">
      <c r="A435" s="172"/>
      <c r="B435" s="172"/>
      <c r="C435" s="172"/>
      <c r="D435" s="173"/>
      <c r="E435" s="172"/>
      <c r="F435" s="172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26"/>
    </row>
    <row r="436" spans="1:68">
      <c r="A436" s="172"/>
      <c r="B436" s="172"/>
      <c r="C436" s="172"/>
      <c r="D436" s="173"/>
      <c r="E436" s="172"/>
      <c r="F436" s="172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  <c r="BP436" s="126"/>
    </row>
    <row r="437" spans="1:68">
      <c r="A437" s="172"/>
      <c r="B437" s="172"/>
      <c r="C437" s="172"/>
      <c r="D437" s="173"/>
      <c r="E437" s="172"/>
      <c r="F437" s="172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  <c r="AA437" s="173"/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  <c r="BP437" s="126"/>
    </row>
    <row r="438" spans="1:68">
      <c r="A438" s="172"/>
      <c r="B438" s="172"/>
      <c r="C438" s="172"/>
      <c r="D438" s="173"/>
      <c r="E438" s="172"/>
      <c r="F438" s="172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  <c r="AA438" s="173"/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  <c r="BP438" s="126"/>
    </row>
    <row r="439" spans="1:68">
      <c r="A439" s="172"/>
      <c r="B439" s="172"/>
      <c r="C439" s="172"/>
      <c r="D439" s="173"/>
      <c r="E439" s="172"/>
      <c r="F439" s="172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  <c r="AA439" s="173"/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  <c r="BP439" s="126"/>
    </row>
    <row r="440" spans="1:68">
      <c r="A440" s="172"/>
      <c r="B440" s="172"/>
      <c r="C440" s="172"/>
      <c r="D440" s="173"/>
      <c r="E440" s="172"/>
      <c r="F440" s="172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  <c r="BP440" s="126"/>
    </row>
    <row r="441" spans="1:68">
      <c r="A441" s="172"/>
      <c r="B441" s="172"/>
      <c r="C441" s="172"/>
      <c r="D441" s="173"/>
      <c r="E441" s="172"/>
      <c r="F441" s="172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  <c r="AA441" s="173"/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  <c r="BP441" s="126"/>
    </row>
    <row r="442" spans="1:68">
      <c r="A442" s="172"/>
      <c r="B442" s="172"/>
      <c r="C442" s="172"/>
      <c r="D442" s="173"/>
      <c r="E442" s="172"/>
      <c r="F442" s="172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  <c r="BP442" s="126"/>
    </row>
    <row r="443" spans="1:68">
      <c r="A443" s="172"/>
      <c r="B443" s="172"/>
      <c r="C443" s="172"/>
      <c r="D443" s="173"/>
      <c r="E443" s="172"/>
      <c r="F443" s="172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  <c r="AA443" s="173"/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  <c r="BP443" s="126"/>
    </row>
    <row r="444" spans="1:68">
      <c r="A444" s="172"/>
      <c r="B444" s="172"/>
      <c r="C444" s="172"/>
      <c r="D444" s="173"/>
      <c r="E444" s="172"/>
      <c r="F444" s="172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  <c r="AA444" s="173"/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  <c r="BP444" s="126"/>
    </row>
    <row r="445" spans="1:68">
      <c r="A445" s="172"/>
      <c r="B445" s="172"/>
      <c r="C445" s="172"/>
      <c r="D445" s="173"/>
      <c r="E445" s="172"/>
      <c r="F445" s="172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  <c r="BP445" s="126"/>
    </row>
    <row r="446" spans="1:68">
      <c r="A446" s="172"/>
      <c r="B446" s="172"/>
      <c r="C446" s="172"/>
      <c r="D446" s="173"/>
      <c r="E446" s="172"/>
      <c r="F446" s="172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  <c r="BP446" s="126"/>
    </row>
    <row r="447" spans="1:68">
      <c r="A447" s="172"/>
      <c r="B447" s="172"/>
      <c r="C447" s="172"/>
      <c r="D447" s="173"/>
      <c r="E447" s="172"/>
      <c r="F447" s="172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  <c r="BP447" s="126"/>
    </row>
    <row r="448" spans="1:68">
      <c r="A448" s="172"/>
      <c r="B448" s="172"/>
      <c r="C448" s="172"/>
      <c r="D448" s="173"/>
      <c r="E448" s="172"/>
      <c r="F448" s="172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  <c r="BP448" s="126"/>
    </row>
    <row r="449" spans="1:68">
      <c r="A449" s="172"/>
      <c r="B449" s="172"/>
      <c r="C449" s="172"/>
      <c r="D449" s="173"/>
      <c r="E449" s="172"/>
      <c r="F449" s="172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  <c r="BP449" s="126"/>
    </row>
    <row r="450" spans="1:68">
      <c r="A450" s="172"/>
      <c r="B450" s="172"/>
      <c r="C450" s="172"/>
      <c r="D450" s="173"/>
      <c r="E450" s="172"/>
      <c r="F450" s="172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  <c r="BP450" s="126"/>
    </row>
    <row r="451" spans="1:68">
      <c r="A451" s="172"/>
      <c r="B451" s="172"/>
      <c r="C451" s="172"/>
      <c r="D451" s="173"/>
      <c r="E451" s="172"/>
      <c r="F451" s="172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26"/>
    </row>
    <row r="452" spans="1:68">
      <c r="A452" s="172"/>
      <c r="B452" s="172"/>
      <c r="C452" s="172"/>
      <c r="D452" s="173"/>
      <c r="E452" s="172"/>
      <c r="F452" s="172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  <c r="BP452" s="126"/>
    </row>
    <row r="453" spans="1:68">
      <c r="A453" s="172"/>
      <c r="B453" s="172"/>
      <c r="C453" s="172"/>
      <c r="D453" s="173"/>
      <c r="E453" s="172"/>
      <c r="F453" s="172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26"/>
    </row>
    <row r="454" spans="1:68">
      <c r="A454" s="172"/>
      <c r="B454" s="172"/>
      <c r="C454" s="172"/>
      <c r="D454" s="173"/>
      <c r="E454" s="172"/>
      <c r="F454" s="174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1:68">
      <c r="A455" s="172"/>
      <c r="B455" s="172"/>
      <c r="C455" s="172"/>
      <c r="D455" s="173"/>
      <c r="E455" s="172"/>
      <c r="F455" s="174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1:68">
      <c r="A456" s="172"/>
      <c r="B456" s="172"/>
      <c r="C456" s="172"/>
      <c r="D456" s="173"/>
      <c r="E456" s="172"/>
      <c r="F456" s="174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84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1:68">
      <c r="A457" s="172"/>
      <c r="B457" s="172"/>
      <c r="C457" s="172"/>
      <c r="D457" s="173"/>
      <c r="E457" s="172"/>
      <c r="F457" s="174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84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1:68">
      <c r="A458" s="172"/>
      <c r="B458" s="172"/>
      <c r="C458" s="172"/>
      <c r="D458" s="173"/>
      <c r="E458" s="172"/>
      <c r="F458" s="174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1:68">
      <c r="A459" s="172"/>
      <c r="B459" s="172"/>
      <c r="C459" s="172"/>
      <c r="D459" s="173"/>
      <c r="E459" s="172"/>
      <c r="F459" s="174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1:68">
      <c r="A460" s="172"/>
      <c r="B460" s="172"/>
      <c r="C460" s="172"/>
      <c r="D460" s="173"/>
      <c r="E460" s="172"/>
      <c r="F460" s="174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1:68">
      <c r="A461" s="172"/>
      <c r="B461" s="172"/>
      <c r="C461" s="172"/>
      <c r="D461" s="173"/>
      <c r="E461" s="172"/>
      <c r="F461" s="174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1:68">
      <c r="A462" s="172"/>
      <c r="B462" s="172"/>
      <c r="C462" s="172"/>
      <c r="D462" s="173"/>
      <c r="E462" s="172"/>
      <c r="F462" s="174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1:68">
      <c r="A463" s="172"/>
      <c r="B463" s="172"/>
      <c r="C463" s="172"/>
      <c r="D463" s="173"/>
      <c r="E463" s="172"/>
      <c r="F463" s="174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1:68">
      <c r="A464" s="172"/>
      <c r="B464" s="172"/>
      <c r="C464" s="172"/>
      <c r="D464" s="173"/>
      <c r="E464" s="172"/>
      <c r="F464" s="174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1:67">
      <c r="A465" s="172"/>
      <c r="B465" s="172"/>
      <c r="C465" s="172"/>
      <c r="D465" s="173"/>
      <c r="E465" s="172"/>
      <c r="F465" s="174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84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1:67">
      <c r="A466" s="172"/>
      <c r="B466" s="172"/>
      <c r="C466" s="172"/>
      <c r="D466" s="173"/>
      <c r="E466" s="172"/>
      <c r="F466" s="174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84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1:67">
      <c r="A467" s="172"/>
      <c r="B467" s="172"/>
      <c r="C467" s="172"/>
      <c r="D467" s="173"/>
      <c r="E467" s="172"/>
      <c r="F467" s="174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84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1:67">
      <c r="A468" s="172"/>
      <c r="B468" s="172"/>
      <c r="C468" s="172"/>
      <c r="D468" s="173"/>
      <c r="E468" s="172"/>
      <c r="F468" s="174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84"/>
      <c r="R468" s="173"/>
      <c r="S468" s="173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1:67">
      <c r="A469" s="172"/>
      <c r="B469" s="172"/>
      <c r="C469" s="172"/>
      <c r="D469" s="173"/>
      <c r="E469" s="172"/>
      <c r="F469" s="174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84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1:67">
      <c r="A470" s="172"/>
      <c r="B470" s="172"/>
      <c r="C470" s="172"/>
      <c r="D470" s="173"/>
      <c r="E470" s="172"/>
      <c r="F470" s="174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84"/>
      <c r="R470" s="173"/>
      <c r="S470" s="173"/>
      <c r="T470" s="173"/>
      <c r="U470" s="173"/>
      <c r="V470" s="173"/>
      <c r="W470" s="173"/>
      <c r="X470" s="173"/>
      <c r="Y470" s="173"/>
      <c r="Z470" s="173"/>
      <c r="AA470" s="173"/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1:67">
      <c r="A471" s="172"/>
      <c r="B471" s="172"/>
      <c r="C471" s="172"/>
      <c r="D471" s="173"/>
      <c r="E471" s="172"/>
      <c r="F471" s="174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84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1:67">
      <c r="A472" s="172"/>
      <c r="B472" s="172"/>
      <c r="C472" s="172"/>
      <c r="D472" s="173"/>
      <c r="E472" s="172"/>
      <c r="F472" s="174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84"/>
      <c r="R472" s="173"/>
      <c r="S472" s="173"/>
      <c r="T472" s="173"/>
      <c r="U472" s="173"/>
      <c r="V472" s="173"/>
      <c r="W472" s="173"/>
      <c r="X472" s="173"/>
      <c r="Y472" s="173"/>
      <c r="Z472" s="173"/>
      <c r="AA472" s="173"/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1:67">
      <c r="A473" s="172"/>
      <c r="B473" s="172"/>
      <c r="C473" s="172"/>
      <c r="D473" s="173"/>
      <c r="E473" s="172"/>
      <c r="F473" s="174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84"/>
      <c r="R473" s="173"/>
      <c r="S473" s="173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1:67">
      <c r="A474" s="172"/>
      <c r="B474" s="172"/>
      <c r="C474" s="172"/>
      <c r="D474" s="173"/>
      <c r="E474" s="172"/>
      <c r="F474" s="174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84"/>
      <c r="R474" s="173"/>
      <c r="S474" s="173"/>
      <c r="T474" s="173"/>
      <c r="U474" s="173"/>
      <c r="V474" s="173"/>
      <c r="W474" s="173"/>
      <c r="X474" s="173"/>
      <c r="Y474" s="173"/>
      <c r="Z474" s="173"/>
      <c r="AA474" s="173"/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1:67">
      <c r="A475" s="172"/>
      <c r="B475" s="172"/>
      <c r="C475" s="172"/>
      <c r="D475" s="173"/>
      <c r="E475" s="172"/>
      <c r="F475" s="174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84"/>
      <c r="R475" s="173"/>
      <c r="S475" s="173"/>
      <c r="T475" s="173"/>
      <c r="U475" s="173"/>
      <c r="V475" s="173"/>
      <c r="W475" s="173"/>
      <c r="X475" s="173"/>
      <c r="Y475" s="173"/>
      <c r="Z475" s="173"/>
      <c r="AA475" s="173"/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1:67">
      <c r="A476" s="172"/>
      <c r="B476" s="172"/>
      <c r="C476" s="172"/>
      <c r="D476" s="173"/>
      <c r="E476" s="172"/>
      <c r="F476" s="174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84"/>
      <c r="R476" s="173"/>
      <c r="S476" s="173"/>
      <c r="T476" s="173"/>
      <c r="U476" s="173"/>
      <c r="V476" s="173"/>
      <c r="W476" s="173"/>
      <c r="X476" s="173"/>
      <c r="Y476" s="173"/>
      <c r="Z476" s="173"/>
      <c r="AA476" s="173"/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1:67">
      <c r="A477" s="172"/>
      <c r="B477" s="172"/>
      <c r="C477" s="172"/>
      <c r="D477" s="173"/>
      <c r="E477" s="172"/>
      <c r="F477" s="174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84"/>
      <c r="R477" s="173"/>
      <c r="S477" s="173"/>
      <c r="T477" s="173"/>
      <c r="U477" s="173"/>
      <c r="V477" s="173"/>
      <c r="W477" s="173"/>
      <c r="X477" s="173"/>
      <c r="Y477" s="173"/>
      <c r="Z477" s="173"/>
      <c r="AA477" s="173"/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1:67">
      <c r="A478" s="172"/>
      <c r="B478" s="172"/>
      <c r="C478" s="172"/>
      <c r="D478" s="173"/>
      <c r="E478" s="172"/>
      <c r="F478" s="174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84"/>
      <c r="R478" s="173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1:67">
      <c r="A479" s="172"/>
      <c r="B479" s="172"/>
      <c r="C479" s="172"/>
      <c r="D479" s="173"/>
      <c r="E479" s="172"/>
      <c r="F479" s="174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84"/>
      <c r="R479" s="173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1:67">
      <c r="A480" s="172"/>
      <c r="B480" s="172"/>
      <c r="C480" s="172"/>
      <c r="D480" s="173"/>
      <c r="E480" s="172"/>
      <c r="F480" s="174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84"/>
      <c r="R480" s="173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1:67">
      <c r="A481" s="172"/>
      <c r="B481" s="172"/>
      <c r="C481" s="172"/>
      <c r="D481" s="173"/>
      <c r="E481" s="172"/>
      <c r="F481" s="174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84"/>
      <c r="R481" s="173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1:67">
      <c r="A482" s="172"/>
      <c r="B482" s="172"/>
      <c r="C482" s="172"/>
      <c r="D482" s="173"/>
      <c r="E482" s="172"/>
      <c r="F482" s="174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84"/>
      <c r="R482" s="173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1:67">
      <c r="A483" s="172"/>
      <c r="B483" s="172"/>
      <c r="C483" s="172"/>
      <c r="D483" s="173"/>
      <c r="E483" s="172"/>
      <c r="F483" s="174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84"/>
      <c r="R483" s="173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16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6" bestFit="1" customWidth="1"/>
    <col min="3" max="3" width="12.25" style="149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6" bestFit="1" customWidth="1"/>
    <col min="12" max="14" width="10.625" style="176" bestFit="1" customWidth="1"/>
    <col min="15" max="15" width="14.625" style="176" bestFit="1" customWidth="1"/>
    <col min="16" max="16" width="13.125" style="176" bestFit="1" customWidth="1"/>
    <col min="17" max="17" width="11.5" style="176" bestFit="1" customWidth="1"/>
    <col min="18" max="18" width="17.125" style="176" bestFit="1" customWidth="1"/>
    <col min="19" max="19" width="8.75" style="176" bestFit="1" customWidth="1"/>
    <col min="20" max="21" width="10.875" style="176" bestFit="1" customWidth="1"/>
    <col min="22" max="22" width="9.75" style="176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2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6221686.9395573586</v>
      </c>
      <c r="D2" s="160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71">
        <v>3855417.5881328802</v>
      </c>
      <c r="K2" s="171">
        <v>4221362.5345635395</v>
      </c>
      <c r="L2" s="171">
        <v>7437712.8635913301</v>
      </c>
      <c r="M2" s="171">
        <v>6054762.9070198303</v>
      </c>
      <c r="N2" s="171">
        <v>159425.51261747401</v>
      </c>
      <c r="O2" s="179"/>
      <c r="P2" s="179"/>
      <c r="Q2" s="179"/>
      <c r="R2" s="179"/>
      <c r="S2" s="179"/>
      <c r="T2" s="179"/>
      <c r="U2" s="179"/>
      <c r="V2" s="179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6362698.0871425606</v>
      </c>
      <c r="D3" s="160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71">
        <v>4066154.4702527002</v>
      </c>
      <c r="K3" s="171">
        <v>4180476.6103423</v>
      </c>
      <c r="L3" s="171">
        <v>6431196.7218589904</v>
      </c>
      <c r="M3" s="171">
        <v>7572116.5212792195</v>
      </c>
      <c r="N3" s="171">
        <v>138885.56037433</v>
      </c>
      <c r="O3" s="179"/>
      <c r="P3" s="179"/>
      <c r="Q3" s="179"/>
      <c r="R3" s="179"/>
      <c r="S3" s="179"/>
      <c r="T3" s="179"/>
      <c r="U3" s="179"/>
      <c r="V3" s="179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6353443.6396923605</v>
      </c>
      <c r="D4" s="160" t="s">
        <v>96</v>
      </c>
      <c r="E4" s="31" t="s">
        <v>97</v>
      </c>
      <c r="F4" s="31" t="s">
        <v>103</v>
      </c>
      <c r="G4" s="32">
        <v>1</v>
      </c>
      <c r="H4" s="172">
        <v>2022</v>
      </c>
      <c r="I4" s="31" t="s">
        <v>104</v>
      </c>
      <c r="J4" s="171">
        <v>3704675.8941108198</v>
      </c>
      <c r="K4" s="171">
        <v>4563622.3748826096</v>
      </c>
      <c r="L4" s="171">
        <v>7970214.2371119196</v>
      </c>
      <c r="M4" s="171">
        <v>5985157.5096411398</v>
      </c>
      <c r="N4" s="171">
        <v>125988.743182687</v>
      </c>
      <c r="O4" s="179"/>
      <c r="P4" s="179"/>
      <c r="Q4" s="179"/>
      <c r="R4" s="179"/>
      <c r="S4" s="179"/>
      <c r="T4" s="179"/>
      <c r="U4" s="179"/>
      <c r="V4" s="179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4700582.5064755026</v>
      </c>
      <c r="D5" s="160" t="s">
        <v>96</v>
      </c>
      <c r="E5" s="31" t="s">
        <v>97</v>
      </c>
      <c r="F5" s="31" t="s">
        <v>103</v>
      </c>
      <c r="G5" s="32">
        <v>1</v>
      </c>
      <c r="H5" s="172">
        <v>2023</v>
      </c>
      <c r="I5" s="31" t="s">
        <v>104</v>
      </c>
      <c r="J5" s="171">
        <v>4326233.2904160405</v>
      </c>
      <c r="K5" s="171">
        <v>4824569.2092894297</v>
      </c>
      <c r="L5" s="179">
        <v>0</v>
      </c>
      <c r="M5" s="179">
        <v>0</v>
      </c>
      <c r="N5" s="171">
        <v>125181.256622767</v>
      </c>
      <c r="O5" s="179"/>
      <c r="P5" s="179"/>
      <c r="Q5" s="179"/>
      <c r="R5" s="179"/>
      <c r="S5" s="179"/>
      <c r="T5" s="179"/>
      <c r="U5" s="179"/>
      <c r="V5" s="179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4384868.6702856068</v>
      </c>
      <c r="D6" s="160" t="s">
        <v>96</v>
      </c>
      <c r="E6" s="31" t="s">
        <v>97</v>
      </c>
      <c r="F6" s="31" t="s">
        <v>103</v>
      </c>
      <c r="G6" s="32">
        <v>1</v>
      </c>
      <c r="H6" s="172">
        <v>2024</v>
      </c>
      <c r="I6" s="31" t="s">
        <v>104</v>
      </c>
      <c r="J6" s="171">
        <v>4318550.2976659704</v>
      </c>
      <c r="K6" s="171">
        <v>4192189.7874421901</v>
      </c>
      <c r="L6" s="179">
        <v>0</v>
      </c>
      <c r="M6" s="179">
        <v>0</v>
      </c>
      <c r="N6" s="171">
        <v>129498.62773152599</v>
      </c>
      <c r="O6" s="179"/>
      <c r="P6" s="179"/>
      <c r="Q6" s="179"/>
      <c r="R6" s="179"/>
      <c r="S6" s="179"/>
      <c r="T6" s="179"/>
      <c r="U6" s="179"/>
      <c r="V6" s="179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4417826.7655638335</v>
      </c>
      <c r="D7" s="160" t="s">
        <v>96</v>
      </c>
      <c r="E7" s="31" t="s">
        <v>97</v>
      </c>
      <c r="F7" s="31" t="s">
        <v>103</v>
      </c>
      <c r="G7" s="32">
        <v>1</v>
      </c>
      <c r="H7" s="172">
        <v>2025</v>
      </c>
      <c r="I7" s="31" t="s">
        <v>104</v>
      </c>
      <c r="J7" s="171">
        <v>3809979.0415293099</v>
      </c>
      <c r="K7" s="171">
        <v>4756117.7440184997</v>
      </c>
      <c r="L7" s="179">
        <v>0</v>
      </c>
      <c r="M7" s="179">
        <v>0</v>
      </c>
      <c r="N7" s="171">
        <v>134778.37278992901</v>
      </c>
      <c r="O7" s="179"/>
      <c r="P7" s="179"/>
      <c r="Q7" s="179"/>
      <c r="R7" s="179"/>
      <c r="S7" s="179"/>
      <c r="T7" s="179"/>
      <c r="U7" s="179"/>
      <c r="V7" s="179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4570837.7878290582</v>
      </c>
      <c r="D8" s="160" t="s">
        <v>96</v>
      </c>
      <c r="E8" s="31" t="s">
        <v>97</v>
      </c>
      <c r="F8" s="31" t="s">
        <v>103</v>
      </c>
      <c r="G8" s="32">
        <v>1</v>
      </c>
      <c r="H8" s="172">
        <v>2026</v>
      </c>
      <c r="I8" s="31" t="s">
        <v>104</v>
      </c>
      <c r="J8" s="171">
        <v>4170470.7504409198</v>
      </c>
      <c r="K8" s="171">
        <v>4721529.1039616903</v>
      </c>
      <c r="L8" s="179">
        <v>0</v>
      </c>
      <c r="M8" s="179">
        <v>0</v>
      </c>
      <c r="N8" s="171">
        <v>124837.86062775399</v>
      </c>
      <c r="O8" s="179"/>
      <c r="P8" s="179"/>
      <c r="Q8" s="179"/>
      <c r="R8" s="179"/>
      <c r="S8" s="179"/>
      <c r="T8" s="179"/>
      <c r="U8" s="179"/>
      <c r="V8" s="179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4302903.3485078048</v>
      </c>
      <c r="D9" s="160" t="s">
        <v>96</v>
      </c>
      <c r="E9" s="31" t="s">
        <v>97</v>
      </c>
      <c r="F9" s="31" t="s">
        <v>103</v>
      </c>
      <c r="G9" s="32">
        <v>1</v>
      </c>
      <c r="H9" s="172">
        <v>2027</v>
      </c>
      <c r="I9" s="31" t="s">
        <v>104</v>
      </c>
      <c r="J9" s="171">
        <v>4217631.2470376398</v>
      </c>
      <c r="K9" s="171">
        <v>4189177.2449462898</v>
      </c>
      <c r="L9" s="179">
        <v>0</v>
      </c>
      <c r="M9" s="179">
        <v>0</v>
      </c>
      <c r="N9" s="171">
        <v>99499.102515839695</v>
      </c>
      <c r="O9" s="179"/>
      <c r="P9" s="179"/>
      <c r="Q9" s="179"/>
      <c r="R9" s="179"/>
      <c r="S9" s="179"/>
      <c r="T9" s="179"/>
      <c r="U9" s="179"/>
      <c r="V9" s="179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3336477.5106249973</v>
      </c>
      <c r="D10" s="160" t="s">
        <v>96</v>
      </c>
      <c r="E10" s="31" t="s">
        <v>97</v>
      </c>
      <c r="F10" s="31" t="s">
        <v>103</v>
      </c>
      <c r="G10" s="32">
        <v>1</v>
      </c>
      <c r="H10" s="172">
        <v>2028</v>
      </c>
      <c r="I10" s="31" t="s">
        <v>104</v>
      </c>
      <c r="J10" s="171">
        <v>2939798.9721343601</v>
      </c>
      <c r="K10" s="171">
        <v>3511125.3156820801</v>
      </c>
      <c r="L10" s="179">
        <v>0</v>
      </c>
      <c r="M10" s="179">
        <v>0</v>
      </c>
      <c r="N10" s="171">
        <v>111015.366716777</v>
      </c>
      <c r="O10" s="179"/>
      <c r="P10" s="179"/>
      <c r="Q10" s="179"/>
      <c r="R10" s="179"/>
      <c r="S10" s="179"/>
      <c r="T10" s="179"/>
      <c r="U10" s="179"/>
      <c r="V10" s="179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3390911.1346460572</v>
      </c>
      <c r="D11" s="160" t="s">
        <v>96</v>
      </c>
      <c r="E11" s="31" t="s">
        <v>97</v>
      </c>
      <c r="F11" s="31" t="s">
        <v>103</v>
      </c>
      <c r="G11" s="32">
        <v>1</v>
      </c>
      <c r="H11" s="172">
        <v>2029</v>
      </c>
      <c r="I11" s="31" t="s">
        <v>104</v>
      </c>
      <c r="J11" s="171">
        <v>3292124.0294789802</v>
      </c>
      <c r="K11" s="171">
        <v>3320368.5645412002</v>
      </c>
      <c r="L11" s="179">
        <v>0</v>
      </c>
      <c r="M11" s="179">
        <v>0</v>
      </c>
      <c r="N11" s="171">
        <v>84664.837635966993</v>
      </c>
      <c r="O11" s="179"/>
      <c r="P11" s="179"/>
      <c r="Q11" s="179"/>
      <c r="R11" s="179"/>
      <c r="S11" s="179"/>
      <c r="T11" s="179"/>
      <c r="U11" s="179"/>
      <c r="V11" s="179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3224372.6744155502</v>
      </c>
      <c r="D12" s="160" t="s">
        <v>96</v>
      </c>
      <c r="E12" s="31" t="s">
        <v>97</v>
      </c>
      <c r="F12" s="31" t="s">
        <v>103</v>
      </c>
      <c r="G12" s="32">
        <v>1</v>
      </c>
      <c r="H12" s="172">
        <v>2030</v>
      </c>
      <c r="I12" s="31" t="s">
        <v>104</v>
      </c>
      <c r="J12" s="171">
        <v>3314596.8085183101</v>
      </c>
      <c r="K12" s="171">
        <v>2963748.3853068198</v>
      </c>
      <c r="L12" s="179">
        <v>0</v>
      </c>
      <c r="M12" s="179">
        <v>0</v>
      </c>
      <c r="N12" s="171">
        <v>85200.077502985398</v>
      </c>
      <c r="O12" s="179"/>
      <c r="P12" s="179"/>
      <c r="Q12" s="179"/>
      <c r="R12" s="179"/>
      <c r="S12" s="179"/>
      <c r="T12" s="179"/>
      <c r="U12" s="179"/>
      <c r="V12" s="179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3539018.7036505099</v>
      </c>
      <c r="D13" s="160" t="s">
        <v>96</v>
      </c>
      <c r="E13" s="31" t="s">
        <v>97</v>
      </c>
      <c r="F13" s="31" t="s">
        <v>103</v>
      </c>
      <c r="G13" s="32">
        <v>1</v>
      </c>
      <c r="H13" s="172">
        <v>2031</v>
      </c>
      <c r="I13" s="31" t="s">
        <v>104</v>
      </c>
      <c r="J13" s="171">
        <v>3250453.4576623701</v>
      </c>
      <c r="K13" s="171">
        <v>3827583.9496386498</v>
      </c>
      <c r="L13" s="179">
        <v>0</v>
      </c>
      <c r="M13" s="179">
        <v>0</v>
      </c>
      <c r="N13" s="179">
        <v>0</v>
      </c>
      <c r="O13" s="179"/>
      <c r="P13" s="179"/>
      <c r="Q13" s="179"/>
      <c r="R13" s="179"/>
      <c r="S13" s="179"/>
      <c r="T13" s="179"/>
      <c r="U13" s="179"/>
      <c r="V13" s="179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3377740.8489010148</v>
      </c>
      <c r="D14" s="160" t="s">
        <v>96</v>
      </c>
      <c r="E14" s="31" t="s">
        <v>97</v>
      </c>
      <c r="F14" s="31" t="s">
        <v>103</v>
      </c>
      <c r="G14" s="32">
        <v>1</v>
      </c>
      <c r="H14" s="172">
        <v>2032</v>
      </c>
      <c r="I14" s="31" t="s">
        <v>104</v>
      </c>
      <c r="J14" s="171">
        <v>3325934.85097558</v>
      </c>
      <c r="K14" s="171">
        <v>3429546.84682645</v>
      </c>
      <c r="L14" s="179">
        <v>0</v>
      </c>
      <c r="M14" s="179">
        <v>0</v>
      </c>
      <c r="N14" s="179">
        <v>0</v>
      </c>
      <c r="O14" s="179"/>
      <c r="P14" s="179"/>
      <c r="Q14" s="179"/>
      <c r="R14" s="179"/>
      <c r="S14" s="179"/>
      <c r="T14" s="179"/>
      <c r="U14" s="179"/>
      <c r="V14" s="179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3368303.8328246251</v>
      </c>
      <c r="D15" s="160" t="s">
        <v>96</v>
      </c>
      <c r="E15" s="31" t="s">
        <v>97</v>
      </c>
      <c r="F15" s="31" t="s">
        <v>103</v>
      </c>
      <c r="G15" s="32">
        <v>1</v>
      </c>
      <c r="H15" s="172">
        <v>2033</v>
      </c>
      <c r="I15" s="31" t="s">
        <v>104</v>
      </c>
      <c r="J15" s="171">
        <v>3503579.4818135598</v>
      </c>
      <c r="K15" s="171">
        <v>3233028.1838356899</v>
      </c>
      <c r="L15" s="179">
        <v>0</v>
      </c>
      <c r="M15" s="179">
        <v>0</v>
      </c>
      <c r="N15" s="179">
        <v>0</v>
      </c>
      <c r="O15" s="179"/>
      <c r="P15" s="179"/>
      <c r="Q15" s="179"/>
      <c r="R15" s="179"/>
      <c r="S15" s="179"/>
      <c r="T15" s="179"/>
      <c r="U15" s="179"/>
      <c r="V15" s="179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3436319.68150939</v>
      </c>
      <c r="D16" s="160" t="s">
        <v>96</v>
      </c>
      <c r="E16" s="31" t="s">
        <v>97</v>
      </c>
      <c r="F16" s="31" t="s">
        <v>103</v>
      </c>
      <c r="G16" s="32">
        <v>1</v>
      </c>
      <c r="H16" s="172">
        <v>2034</v>
      </c>
      <c r="I16" s="31" t="s">
        <v>104</v>
      </c>
      <c r="J16" s="171">
        <v>3298450.20751032</v>
      </c>
      <c r="K16" s="171">
        <v>3574189.15550846</v>
      </c>
      <c r="L16" s="179">
        <v>0</v>
      </c>
      <c r="M16" s="179">
        <v>0</v>
      </c>
      <c r="N16" s="179">
        <v>0</v>
      </c>
      <c r="O16" s="179"/>
      <c r="P16" s="179"/>
      <c r="Q16" s="179"/>
      <c r="R16" s="179"/>
      <c r="S16" s="179"/>
      <c r="T16" s="179"/>
      <c r="U16" s="179"/>
      <c r="V16" s="179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3695118.0478386097</v>
      </c>
      <c r="D17" s="160" t="s">
        <v>96</v>
      </c>
      <c r="E17" s="31" t="s">
        <v>97</v>
      </c>
      <c r="F17" s="31" t="s">
        <v>103</v>
      </c>
      <c r="G17" s="32">
        <v>1</v>
      </c>
      <c r="H17" s="172">
        <v>2035</v>
      </c>
      <c r="I17" s="31" t="s">
        <v>104</v>
      </c>
      <c r="J17" s="171">
        <v>3578370.8545924299</v>
      </c>
      <c r="K17" s="171">
        <v>3811865.2410847899</v>
      </c>
      <c r="L17" s="179">
        <v>0</v>
      </c>
      <c r="M17" s="179">
        <v>0</v>
      </c>
      <c r="N17" s="179">
        <v>0</v>
      </c>
      <c r="O17" s="179"/>
      <c r="P17" s="179"/>
      <c r="Q17" s="179"/>
      <c r="R17" s="179"/>
      <c r="S17" s="179"/>
      <c r="T17" s="179"/>
      <c r="U17" s="179"/>
      <c r="V17" s="179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3424919.2249365998</v>
      </c>
      <c r="D18" s="160" t="s">
        <v>96</v>
      </c>
      <c r="E18" s="31" t="s">
        <v>97</v>
      </c>
      <c r="F18" s="31" t="s">
        <v>103</v>
      </c>
      <c r="G18" s="32">
        <v>1</v>
      </c>
      <c r="H18" s="172">
        <v>2036</v>
      </c>
      <c r="I18" s="31" t="s">
        <v>104</v>
      </c>
      <c r="J18" s="171">
        <v>3421094.0128426501</v>
      </c>
      <c r="K18" s="171">
        <v>3428744.4370305501</v>
      </c>
      <c r="L18" s="179">
        <v>0</v>
      </c>
      <c r="M18" s="179">
        <v>0</v>
      </c>
      <c r="N18" s="179">
        <v>0</v>
      </c>
      <c r="O18" s="179"/>
      <c r="P18" s="179"/>
      <c r="Q18" s="179"/>
      <c r="R18" s="179"/>
      <c r="S18" s="179"/>
      <c r="T18" s="179"/>
      <c r="U18" s="179"/>
      <c r="V18" s="179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3083373.7657568352</v>
      </c>
      <c r="D19" s="160" t="s">
        <v>96</v>
      </c>
      <c r="E19" s="31" t="s">
        <v>97</v>
      </c>
      <c r="F19" s="31" t="s">
        <v>103</v>
      </c>
      <c r="G19" s="32">
        <v>1</v>
      </c>
      <c r="H19" s="172">
        <v>2037</v>
      </c>
      <c r="I19" s="31" t="s">
        <v>104</v>
      </c>
      <c r="J19" s="171">
        <v>2940248.23206867</v>
      </c>
      <c r="K19" s="171">
        <v>3226499.299445</v>
      </c>
      <c r="L19" s="179">
        <v>0</v>
      </c>
      <c r="M19" s="179">
        <v>0</v>
      </c>
      <c r="N19" s="179">
        <v>0</v>
      </c>
      <c r="O19" s="179"/>
      <c r="P19" s="179"/>
      <c r="Q19" s="179"/>
      <c r="R19" s="179"/>
      <c r="S19" s="179"/>
      <c r="T19" s="179"/>
      <c r="U19" s="179"/>
      <c r="V19" s="179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3305938.9794475148</v>
      </c>
      <c r="D20" s="160" t="s">
        <v>96</v>
      </c>
      <c r="E20" s="31" t="s">
        <v>97</v>
      </c>
      <c r="F20" s="31" t="s">
        <v>103</v>
      </c>
      <c r="G20" s="32">
        <v>1</v>
      </c>
      <c r="H20" s="172">
        <v>2038</v>
      </c>
      <c r="I20" s="31" t="s">
        <v>104</v>
      </c>
      <c r="J20" s="171">
        <v>3427785.10084278</v>
      </c>
      <c r="K20" s="171">
        <v>3184092.85805225</v>
      </c>
      <c r="L20" s="179">
        <v>0</v>
      </c>
      <c r="M20" s="179">
        <v>0</v>
      </c>
      <c r="N20" s="179">
        <v>0</v>
      </c>
      <c r="O20" s="179"/>
      <c r="P20" s="179"/>
      <c r="Q20" s="179"/>
      <c r="R20" s="179"/>
      <c r="S20" s="179"/>
      <c r="T20" s="179"/>
      <c r="U20" s="179"/>
      <c r="V20" s="179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3274960.89428681</v>
      </c>
      <c r="D21" s="160" t="s">
        <v>96</v>
      </c>
      <c r="E21" s="31" t="s">
        <v>97</v>
      </c>
      <c r="F21" s="31" t="s">
        <v>103</v>
      </c>
      <c r="G21" s="32">
        <v>1</v>
      </c>
      <c r="H21" s="172">
        <v>2039</v>
      </c>
      <c r="I21" s="31" t="s">
        <v>104</v>
      </c>
      <c r="J21" s="171">
        <v>3344940.9373019799</v>
      </c>
      <c r="K21" s="171">
        <v>3204980.85127164</v>
      </c>
      <c r="L21" s="179">
        <v>0</v>
      </c>
      <c r="M21" s="179">
        <v>0</v>
      </c>
      <c r="N21" s="179">
        <v>0</v>
      </c>
      <c r="O21" s="179"/>
      <c r="P21" s="179"/>
      <c r="Q21" s="179"/>
      <c r="R21" s="179"/>
      <c r="S21" s="179"/>
      <c r="T21" s="179"/>
      <c r="U21" s="179"/>
      <c r="V21" s="179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3210363.7230105298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2">
        <v>2040</v>
      </c>
      <c r="I22" s="127" t="s">
        <v>104</v>
      </c>
      <c r="J22" s="171">
        <v>3033791.83156328</v>
      </c>
      <c r="K22" s="171">
        <v>3386935.61445778</v>
      </c>
      <c r="L22" s="30">
        <v>0</v>
      </c>
      <c r="M22" s="30">
        <v>0</v>
      </c>
      <c r="N22" s="30">
        <v>0</v>
      </c>
    </row>
    <row r="23" spans="1:41" s="182" customFormat="1">
      <c r="A23" s="172"/>
      <c r="B23" s="16">
        <f t="shared" si="0"/>
        <v>3456606.1477146</v>
      </c>
      <c r="C23" s="37"/>
      <c r="D23" s="35" t="s">
        <v>96</v>
      </c>
      <c r="E23" s="172" t="s">
        <v>97</v>
      </c>
      <c r="F23" s="173" t="s">
        <v>103</v>
      </c>
      <c r="G23" s="182">
        <v>1</v>
      </c>
      <c r="H23" s="172">
        <v>2041</v>
      </c>
      <c r="I23" s="127" t="s">
        <v>104</v>
      </c>
      <c r="J23" s="171">
        <v>3316721.7097674599</v>
      </c>
      <c r="K23" s="171">
        <v>3596490.58566174</v>
      </c>
      <c r="L23" s="30">
        <v>0</v>
      </c>
      <c r="M23" s="30">
        <v>0</v>
      </c>
      <c r="N23" s="30">
        <v>0</v>
      </c>
      <c r="O23" s="183"/>
      <c r="P23" s="183"/>
      <c r="Q23" s="183"/>
      <c r="R23" s="183"/>
      <c r="S23" s="183"/>
      <c r="T23" s="183"/>
      <c r="U23" s="183"/>
      <c r="V23" s="183"/>
    </row>
    <row r="24" spans="1:41" s="182" customFormat="1">
      <c r="A24" s="172"/>
      <c r="B24" s="16">
        <f t="shared" si="0"/>
        <v>3158398.301465055</v>
      </c>
      <c r="C24" s="37"/>
      <c r="D24" s="35" t="s">
        <v>96</v>
      </c>
      <c r="E24" s="172" t="s">
        <v>97</v>
      </c>
      <c r="F24" s="173" t="s">
        <v>103</v>
      </c>
      <c r="G24" s="182">
        <v>1</v>
      </c>
      <c r="H24" s="172">
        <v>2042</v>
      </c>
      <c r="I24" s="127" t="s">
        <v>104</v>
      </c>
      <c r="J24" s="171">
        <v>3309823.0082622799</v>
      </c>
      <c r="K24" s="171">
        <v>3006973.59466783</v>
      </c>
      <c r="L24" s="30">
        <v>0</v>
      </c>
      <c r="M24" s="30">
        <v>0</v>
      </c>
      <c r="N24" s="30">
        <v>0</v>
      </c>
      <c r="O24" s="183"/>
      <c r="P24" s="183"/>
      <c r="Q24" s="183"/>
      <c r="R24" s="183"/>
      <c r="S24" s="183"/>
      <c r="T24" s="183"/>
      <c r="U24" s="183"/>
      <c r="V24" s="183"/>
    </row>
    <row r="25" spans="1:41" s="182" customFormat="1">
      <c r="A25" s="172"/>
      <c r="B25" s="16">
        <f t="shared" si="0"/>
        <v>3357310.96241405</v>
      </c>
      <c r="C25" s="37"/>
      <c r="D25" s="35" t="s">
        <v>96</v>
      </c>
      <c r="E25" s="172" t="s">
        <v>97</v>
      </c>
      <c r="F25" s="173" t="s">
        <v>103</v>
      </c>
      <c r="G25" s="182">
        <v>1</v>
      </c>
      <c r="H25" s="172">
        <v>2043</v>
      </c>
      <c r="I25" s="127" t="s">
        <v>104</v>
      </c>
      <c r="J25" s="171">
        <v>3287627.6017574002</v>
      </c>
      <c r="K25" s="171">
        <v>3426994.3230706998</v>
      </c>
      <c r="L25" s="30">
        <v>0</v>
      </c>
      <c r="M25" s="30">
        <v>0</v>
      </c>
      <c r="N25" s="30">
        <v>0</v>
      </c>
      <c r="O25" s="183"/>
      <c r="P25" s="183"/>
      <c r="Q25" s="183"/>
      <c r="R25" s="183"/>
      <c r="S25" s="183"/>
      <c r="T25" s="183"/>
      <c r="U25" s="183"/>
      <c r="V25" s="183"/>
    </row>
    <row r="26" spans="1:41" s="182" customFormat="1">
      <c r="A26" s="172"/>
      <c r="B26" s="16">
        <f t="shared" si="0"/>
        <v>3477135.0039725853</v>
      </c>
      <c r="C26" s="37"/>
      <c r="D26" s="35" t="s">
        <v>96</v>
      </c>
      <c r="E26" s="172" t="s">
        <v>97</v>
      </c>
      <c r="F26" s="173" t="s">
        <v>103</v>
      </c>
      <c r="G26" s="182">
        <v>1</v>
      </c>
      <c r="H26" s="172">
        <v>2044</v>
      </c>
      <c r="I26" s="127" t="s">
        <v>104</v>
      </c>
      <c r="J26" s="171">
        <v>3592991.9320483101</v>
      </c>
      <c r="K26" s="171">
        <v>3361278.0758968601</v>
      </c>
      <c r="L26" s="30">
        <v>0</v>
      </c>
      <c r="M26" s="30">
        <v>0</v>
      </c>
      <c r="N26" s="30">
        <v>0</v>
      </c>
      <c r="O26" s="183"/>
      <c r="P26" s="183"/>
      <c r="Q26" s="183"/>
      <c r="R26" s="183"/>
      <c r="S26" s="183"/>
      <c r="T26" s="183"/>
      <c r="U26" s="183"/>
      <c r="V26" s="183"/>
    </row>
    <row r="27" spans="1:41" s="182" customFormat="1">
      <c r="A27" s="172"/>
      <c r="B27" s="16">
        <f t="shared" si="0"/>
        <v>3416898.3491601651</v>
      </c>
      <c r="C27" s="37"/>
      <c r="D27" s="35" t="s">
        <v>96</v>
      </c>
      <c r="E27" s="172" t="s">
        <v>97</v>
      </c>
      <c r="F27" s="173" t="s">
        <v>103</v>
      </c>
      <c r="G27" s="182">
        <v>1</v>
      </c>
      <c r="H27" s="172">
        <v>2045</v>
      </c>
      <c r="I27" s="127" t="s">
        <v>104</v>
      </c>
      <c r="J27" s="171">
        <v>3457736.4754010602</v>
      </c>
      <c r="K27" s="171">
        <v>3376060.2229192699</v>
      </c>
      <c r="L27" s="30">
        <v>0</v>
      </c>
      <c r="M27" s="30">
        <v>0</v>
      </c>
      <c r="N27" s="30">
        <v>0</v>
      </c>
      <c r="O27" s="183"/>
      <c r="P27" s="183"/>
      <c r="Q27" s="183"/>
      <c r="R27" s="183"/>
      <c r="S27" s="183"/>
      <c r="T27" s="183"/>
      <c r="U27" s="183"/>
      <c r="V27" s="183"/>
    </row>
    <row r="28" spans="1:41" s="182" customFormat="1">
      <c r="A28" s="172"/>
      <c r="B28" s="16">
        <f t="shared" si="0"/>
        <v>3491206.174843125</v>
      </c>
      <c r="C28" s="37"/>
      <c r="D28" s="35" t="s">
        <v>96</v>
      </c>
      <c r="E28" s="172" t="s">
        <v>97</v>
      </c>
      <c r="F28" s="173" t="s">
        <v>103</v>
      </c>
      <c r="G28" s="182">
        <v>1</v>
      </c>
      <c r="H28" s="172">
        <v>2046</v>
      </c>
      <c r="I28" s="127" t="s">
        <v>104</v>
      </c>
      <c r="J28" s="171">
        <v>3302850.4898741399</v>
      </c>
      <c r="K28" s="171">
        <v>3679561.8598121102</v>
      </c>
      <c r="L28" s="30">
        <v>0</v>
      </c>
      <c r="M28" s="30">
        <v>0</v>
      </c>
      <c r="N28" s="30">
        <v>0</v>
      </c>
      <c r="O28" s="183"/>
      <c r="P28" s="183"/>
      <c r="Q28" s="183"/>
      <c r="R28" s="183"/>
      <c r="S28" s="183"/>
      <c r="T28" s="183"/>
      <c r="U28" s="183"/>
      <c r="V28" s="183"/>
    </row>
    <row r="29" spans="1:41" s="182" customFormat="1">
      <c r="A29" s="172"/>
      <c r="B29" s="16">
        <f t="shared" si="0"/>
        <v>3742078.84200479</v>
      </c>
      <c r="C29" s="37"/>
      <c r="D29" s="35" t="s">
        <v>96</v>
      </c>
      <c r="E29" s="172" t="s">
        <v>97</v>
      </c>
      <c r="F29" s="173" t="s">
        <v>103</v>
      </c>
      <c r="G29" s="182">
        <v>1</v>
      </c>
      <c r="H29" s="172">
        <v>2047</v>
      </c>
      <c r="I29" s="127" t="s">
        <v>104</v>
      </c>
      <c r="J29" s="171">
        <v>3799332.1393670901</v>
      </c>
      <c r="K29" s="171">
        <v>3684825.5446424899</v>
      </c>
      <c r="L29" s="30">
        <v>0</v>
      </c>
      <c r="M29" s="30">
        <v>0</v>
      </c>
      <c r="N29" s="30">
        <v>0</v>
      </c>
      <c r="O29" s="183"/>
      <c r="P29" s="183"/>
      <c r="Q29" s="183"/>
      <c r="R29" s="183"/>
      <c r="S29" s="183"/>
      <c r="T29" s="183"/>
      <c r="U29" s="183"/>
      <c r="V29" s="183"/>
    </row>
    <row r="30" spans="1:41" s="182" customFormat="1">
      <c r="A30" s="172"/>
      <c r="B30" s="16">
        <f t="shared" si="0"/>
        <v>3315946.9330207398</v>
      </c>
      <c r="C30" s="37"/>
      <c r="D30" s="35" t="s">
        <v>96</v>
      </c>
      <c r="E30" s="172" t="s">
        <v>97</v>
      </c>
      <c r="F30" s="173" t="s">
        <v>103</v>
      </c>
      <c r="G30" s="182">
        <v>1</v>
      </c>
      <c r="H30" s="172">
        <v>2048</v>
      </c>
      <c r="I30" s="127" t="s">
        <v>104</v>
      </c>
      <c r="J30" s="171">
        <v>3563878.5826191199</v>
      </c>
      <c r="K30" s="171">
        <v>3068015.2834223602</v>
      </c>
      <c r="L30" s="30">
        <v>0</v>
      </c>
      <c r="M30" s="30">
        <v>0</v>
      </c>
      <c r="N30" s="30">
        <v>0</v>
      </c>
      <c r="O30" s="183"/>
      <c r="P30" s="183"/>
      <c r="Q30" s="183"/>
      <c r="R30" s="183"/>
      <c r="S30" s="183"/>
      <c r="T30" s="183"/>
      <c r="U30" s="183"/>
      <c r="V30" s="183"/>
    </row>
    <row r="31" spans="1:41" s="182" customFormat="1">
      <c r="A31" s="172"/>
      <c r="B31" s="16">
        <f t="shared" si="0"/>
        <v>3267859.52939018</v>
      </c>
      <c r="C31" s="37"/>
      <c r="D31" s="35" t="s">
        <v>96</v>
      </c>
      <c r="E31" s="172" t="s">
        <v>97</v>
      </c>
      <c r="F31" s="173" t="s">
        <v>103</v>
      </c>
      <c r="G31" s="182">
        <v>1</v>
      </c>
      <c r="H31" s="172">
        <v>2049</v>
      </c>
      <c r="I31" s="127" t="s">
        <v>104</v>
      </c>
      <c r="J31" s="171">
        <v>3228187.75398775</v>
      </c>
      <c r="K31" s="171">
        <v>3307531.30479261</v>
      </c>
      <c r="L31" s="30">
        <v>0</v>
      </c>
      <c r="M31" s="30">
        <v>0</v>
      </c>
      <c r="N31" s="30">
        <v>0</v>
      </c>
      <c r="O31" s="183"/>
      <c r="P31" s="183"/>
      <c r="Q31" s="183"/>
      <c r="R31" s="183"/>
      <c r="S31" s="183"/>
      <c r="T31" s="183"/>
      <c r="U31" s="183"/>
      <c r="V31" s="183"/>
    </row>
    <row r="32" spans="1:41" s="182" customFormat="1" ht="15" customHeight="1">
      <c r="B32" s="183"/>
      <c r="C32" s="149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31"/>
      <c r="V32" s="183"/>
    </row>
    <row r="33" spans="2:18">
      <c r="B33" s="162" t="s">
        <v>72</v>
      </c>
      <c r="D33" s="170" t="s">
        <v>0</v>
      </c>
      <c r="E33" s="170" t="s">
        <v>1</v>
      </c>
      <c r="F33" s="170" t="s">
        <v>2</v>
      </c>
      <c r="G33" s="170" t="s">
        <v>3</v>
      </c>
      <c r="H33" s="170" t="s">
        <v>4</v>
      </c>
      <c r="I33" s="170" t="s">
        <v>5</v>
      </c>
      <c r="J33" s="170" t="s">
        <v>108</v>
      </c>
      <c r="K33" s="170" t="s">
        <v>119</v>
      </c>
      <c r="L33" s="170" t="s">
        <v>120</v>
      </c>
      <c r="M33" s="170" t="s">
        <v>121</v>
      </c>
      <c r="N33" s="170" t="s">
        <v>129</v>
      </c>
      <c r="O33" s="172" t="s">
        <v>130</v>
      </c>
      <c r="P33" s="172" t="s">
        <v>131</v>
      </c>
      <c r="Q33" s="172" t="s">
        <v>132</v>
      </c>
      <c r="R33" s="172" t="s">
        <v>133</v>
      </c>
    </row>
    <row r="34" spans="2:18">
      <c r="B34" s="131">
        <f>SUM(J34:R34)</f>
        <v>0</v>
      </c>
      <c r="D34" s="170" t="s">
        <v>96</v>
      </c>
      <c r="E34" s="170" t="s">
        <v>97</v>
      </c>
      <c r="F34" s="170" t="s">
        <v>103</v>
      </c>
      <c r="G34" s="171">
        <v>1</v>
      </c>
      <c r="H34" s="170">
        <v>2020</v>
      </c>
      <c r="I34" s="170" t="s">
        <v>104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3">
        <v>0</v>
      </c>
      <c r="P34" s="173">
        <v>0</v>
      </c>
      <c r="Q34" s="173">
        <v>0</v>
      </c>
      <c r="R34" s="173">
        <v>0</v>
      </c>
    </row>
    <row r="35" spans="2:18">
      <c r="B35" s="131">
        <f t="shared" ref="B35:B63" si="1">SUM(J35:R35)</f>
        <v>0</v>
      </c>
      <c r="D35" s="170" t="s">
        <v>96</v>
      </c>
      <c r="E35" s="170" t="s">
        <v>97</v>
      </c>
      <c r="F35" s="170" t="s">
        <v>103</v>
      </c>
      <c r="G35" s="171">
        <v>1</v>
      </c>
      <c r="H35" s="170">
        <v>2021</v>
      </c>
      <c r="I35" s="170" t="s">
        <v>104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3">
        <v>0</v>
      </c>
      <c r="P35" s="173">
        <v>0</v>
      </c>
      <c r="Q35" s="173">
        <v>0</v>
      </c>
      <c r="R35" s="173">
        <v>0</v>
      </c>
    </row>
    <row r="36" spans="2:18">
      <c r="B36" s="131">
        <f t="shared" si="1"/>
        <v>0</v>
      </c>
      <c r="D36" s="170" t="s">
        <v>96</v>
      </c>
      <c r="E36" s="170" t="s">
        <v>97</v>
      </c>
      <c r="F36" s="170" t="s">
        <v>103</v>
      </c>
      <c r="G36" s="171">
        <v>1</v>
      </c>
      <c r="H36" s="170">
        <v>2022</v>
      </c>
      <c r="I36" s="170" t="s">
        <v>104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3">
        <v>0</v>
      </c>
      <c r="P36" s="173">
        <v>0</v>
      </c>
      <c r="Q36" s="173">
        <v>0</v>
      </c>
      <c r="R36" s="173">
        <v>0</v>
      </c>
    </row>
    <row r="37" spans="2:18">
      <c r="B37" s="131">
        <f t="shared" si="1"/>
        <v>0</v>
      </c>
      <c r="D37" s="170" t="s">
        <v>96</v>
      </c>
      <c r="E37" s="170" t="s">
        <v>97</v>
      </c>
      <c r="F37" s="170" t="s">
        <v>103</v>
      </c>
      <c r="G37" s="171">
        <v>1</v>
      </c>
      <c r="H37" s="170">
        <v>2023</v>
      </c>
      <c r="I37" s="170" t="s">
        <v>104</v>
      </c>
      <c r="J37" s="171">
        <v>0</v>
      </c>
      <c r="K37" s="171">
        <v>0</v>
      </c>
      <c r="L37" s="171">
        <v>0</v>
      </c>
      <c r="M37" s="171">
        <v>0</v>
      </c>
      <c r="N37" s="171">
        <v>0</v>
      </c>
      <c r="O37" s="173">
        <v>0</v>
      </c>
      <c r="P37" s="173">
        <v>0</v>
      </c>
      <c r="Q37" s="173">
        <v>0</v>
      </c>
      <c r="R37" s="173">
        <v>0</v>
      </c>
    </row>
    <row r="38" spans="2:18">
      <c r="B38" s="131">
        <f t="shared" si="1"/>
        <v>0</v>
      </c>
      <c r="D38" s="170" t="s">
        <v>96</v>
      </c>
      <c r="E38" s="170" t="s">
        <v>97</v>
      </c>
      <c r="F38" s="170" t="s">
        <v>103</v>
      </c>
      <c r="G38" s="171">
        <v>1</v>
      </c>
      <c r="H38" s="170">
        <v>2024</v>
      </c>
      <c r="I38" s="170" t="s">
        <v>104</v>
      </c>
      <c r="J38" s="171">
        <v>0</v>
      </c>
      <c r="K38" s="171">
        <v>0</v>
      </c>
      <c r="L38" s="171">
        <v>0</v>
      </c>
      <c r="M38" s="171">
        <v>0</v>
      </c>
      <c r="N38" s="171">
        <v>0</v>
      </c>
      <c r="O38" s="173">
        <v>0</v>
      </c>
      <c r="P38" s="173">
        <v>0</v>
      </c>
      <c r="Q38" s="173">
        <v>0</v>
      </c>
      <c r="R38" s="173">
        <v>0</v>
      </c>
    </row>
    <row r="39" spans="2:18">
      <c r="B39" s="131">
        <f t="shared" si="1"/>
        <v>0</v>
      </c>
      <c r="D39" s="170" t="s">
        <v>96</v>
      </c>
      <c r="E39" s="170" t="s">
        <v>97</v>
      </c>
      <c r="F39" s="170" t="s">
        <v>103</v>
      </c>
      <c r="G39" s="171">
        <v>1</v>
      </c>
      <c r="H39" s="170">
        <v>2025</v>
      </c>
      <c r="I39" s="170" t="s">
        <v>104</v>
      </c>
      <c r="J39" s="171">
        <v>0</v>
      </c>
      <c r="K39" s="171">
        <v>0</v>
      </c>
      <c r="L39" s="171">
        <v>0</v>
      </c>
      <c r="M39" s="171">
        <v>0</v>
      </c>
      <c r="N39" s="171">
        <v>0</v>
      </c>
      <c r="O39" s="173">
        <v>0</v>
      </c>
      <c r="P39" s="173">
        <v>0</v>
      </c>
      <c r="Q39" s="173">
        <v>0</v>
      </c>
      <c r="R39" s="173">
        <v>0</v>
      </c>
    </row>
    <row r="40" spans="2:18">
      <c r="B40" s="131">
        <f t="shared" si="1"/>
        <v>0</v>
      </c>
      <c r="D40" s="170" t="s">
        <v>96</v>
      </c>
      <c r="E40" s="170" t="s">
        <v>97</v>
      </c>
      <c r="F40" s="170" t="s">
        <v>103</v>
      </c>
      <c r="G40" s="171">
        <v>1</v>
      </c>
      <c r="H40" s="170">
        <v>2026</v>
      </c>
      <c r="I40" s="170" t="s">
        <v>104</v>
      </c>
      <c r="J40" s="171">
        <v>0</v>
      </c>
      <c r="K40" s="171">
        <v>0</v>
      </c>
      <c r="L40" s="171">
        <v>0</v>
      </c>
      <c r="M40" s="171">
        <v>0</v>
      </c>
      <c r="N40" s="171">
        <v>0</v>
      </c>
      <c r="O40" s="173">
        <v>0</v>
      </c>
      <c r="P40" s="173">
        <v>0</v>
      </c>
      <c r="Q40" s="173">
        <v>0</v>
      </c>
      <c r="R40" s="173">
        <v>0</v>
      </c>
    </row>
    <row r="41" spans="2:18">
      <c r="B41" s="131">
        <f t="shared" si="1"/>
        <v>0</v>
      </c>
      <c r="D41" s="170" t="s">
        <v>96</v>
      </c>
      <c r="E41" s="170" t="s">
        <v>97</v>
      </c>
      <c r="F41" s="170" t="s">
        <v>103</v>
      </c>
      <c r="G41" s="171">
        <v>1</v>
      </c>
      <c r="H41" s="170">
        <v>2027</v>
      </c>
      <c r="I41" s="170" t="s">
        <v>104</v>
      </c>
      <c r="J41" s="171">
        <v>0</v>
      </c>
      <c r="K41" s="171">
        <v>0</v>
      </c>
      <c r="L41" s="171">
        <v>0</v>
      </c>
      <c r="M41" s="171">
        <v>0</v>
      </c>
      <c r="N41" s="171">
        <v>0</v>
      </c>
      <c r="O41" s="173">
        <v>0</v>
      </c>
      <c r="P41" s="173">
        <v>0</v>
      </c>
      <c r="Q41" s="173">
        <v>0</v>
      </c>
      <c r="R41" s="173">
        <v>0</v>
      </c>
    </row>
    <row r="42" spans="2:18">
      <c r="B42" s="131">
        <f t="shared" si="1"/>
        <v>0</v>
      </c>
      <c r="D42" s="170" t="s">
        <v>96</v>
      </c>
      <c r="E42" s="170" t="s">
        <v>97</v>
      </c>
      <c r="F42" s="170" t="s">
        <v>103</v>
      </c>
      <c r="G42" s="171">
        <v>1</v>
      </c>
      <c r="H42" s="170">
        <v>2028</v>
      </c>
      <c r="I42" s="170" t="s">
        <v>104</v>
      </c>
      <c r="J42" s="171">
        <v>0</v>
      </c>
      <c r="K42" s="171">
        <v>0</v>
      </c>
      <c r="L42" s="171">
        <v>0</v>
      </c>
      <c r="M42" s="171">
        <v>0</v>
      </c>
      <c r="N42" s="171">
        <v>0</v>
      </c>
      <c r="O42" s="173">
        <v>0</v>
      </c>
      <c r="P42" s="173">
        <v>0</v>
      </c>
      <c r="Q42" s="173">
        <v>0</v>
      </c>
      <c r="R42" s="173">
        <v>0</v>
      </c>
    </row>
    <row r="43" spans="2:18">
      <c r="B43" s="131">
        <f t="shared" si="1"/>
        <v>0</v>
      </c>
      <c r="D43" s="170" t="s">
        <v>96</v>
      </c>
      <c r="E43" s="170" t="s">
        <v>97</v>
      </c>
      <c r="F43" s="170" t="s">
        <v>103</v>
      </c>
      <c r="G43" s="171">
        <v>1</v>
      </c>
      <c r="H43" s="170">
        <v>2029</v>
      </c>
      <c r="I43" s="170" t="s">
        <v>104</v>
      </c>
      <c r="J43" s="171">
        <v>0</v>
      </c>
      <c r="K43" s="171">
        <v>0</v>
      </c>
      <c r="L43" s="171">
        <v>0</v>
      </c>
      <c r="M43" s="171">
        <v>0</v>
      </c>
      <c r="N43" s="171">
        <v>0</v>
      </c>
      <c r="O43" s="173">
        <v>0</v>
      </c>
      <c r="P43" s="173">
        <v>0</v>
      </c>
      <c r="Q43" s="173">
        <v>0</v>
      </c>
      <c r="R43" s="173">
        <v>0</v>
      </c>
    </row>
    <row r="44" spans="2:18">
      <c r="B44" s="131">
        <f t="shared" si="1"/>
        <v>0</v>
      </c>
      <c r="D44" s="170" t="s">
        <v>96</v>
      </c>
      <c r="E44" s="170" t="s">
        <v>97</v>
      </c>
      <c r="F44" s="170" t="s">
        <v>103</v>
      </c>
      <c r="G44" s="171">
        <v>1</v>
      </c>
      <c r="H44" s="170">
        <v>2030</v>
      </c>
      <c r="I44" s="170" t="s">
        <v>104</v>
      </c>
      <c r="J44" s="171">
        <v>0</v>
      </c>
      <c r="K44" s="171">
        <v>0</v>
      </c>
      <c r="L44" s="171">
        <v>0</v>
      </c>
      <c r="M44" s="171">
        <v>0</v>
      </c>
      <c r="N44" s="171">
        <v>0</v>
      </c>
      <c r="O44" s="173">
        <v>0</v>
      </c>
      <c r="P44" s="173">
        <v>0</v>
      </c>
      <c r="Q44" s="173">
        <v>0</v>
      </c>
      <c r="R44" s="173">
        <v>0</v>
      </c>
    </row>
    <row r="45" spans="2:18">
      <c r="B45" s="131">
        <f t="shared" si="1"/>
        <v>37933.962025401801</v>
      </c>
      <c r="D45" s="170" t="s">
        <v>96</v>
      </c>
      <c r="E45" s="170" t="s">
        <v>97</v>
      </c>
      <c r="F45" s="170" t="s">
        <v>103</v>
      </c>
      <c r="G45" s="171">
        <v>1</v>
      </c>
      <c r="H45" s="170">
        <v>2031</v>
      </c>
      <c r="I45" s="170" t="s">
        <v>104</v>
      </c>
      <c r="J45" s="171">
        <v>0</v>
      </c>
      <c r="K45" s="171">
        <v>0</v>
      </c>
      <c r="L45" s="171">
        <v>0</v>
      </c>
      <c r="M45" s="171">
        <v>37933.962025401801</v>
      </c>
      <c r="N45" s="171">
        <v>0</v>
      </c>
      <c r="O45" s="173">
        <v>0</v>
      </c>
      <c r="P45" s="173">
        <v>0</v>
      </c>
      <c r="Q45" s="173">
        <v>0</v>
      </c>
      <c r="R45" s="173">
        <v>0</v>
      </c>
    </row>
    <row r="46" spans="2:18">
      <c r="B46" s="131">
        <f t="shared" si="1"/>
        <v>37796.2938289921</v>
      </c>
      <c r="D46" s="170" t="s">
        <v>96</v>
      </c>
      <c r="E46" s="170" t="s">
        <v>97</v>
      </c>
      <c r="F46" s="170" t="s">
        <v>103</v>
      </c>
      <c r="G46" s="171">
        <v>1</v>
      </c>
      <c r="H46" s="170">
        <v>2032</v>
      </c>
      <c r="I46" s="170" t="s">
        <v>104</v>
      </c>
      <c r="J46" s="171">
        <v>0</v>
      </c>
      <c r="K46" s="171">
        <v>0</v>
      </c>
      <c r="L46" s="171">
        <v>0</v>
      </c>
      <c r="M46" s="171">
        <v>37796.2938289921</v>
      </c>
      <c r="N46" s="171">
        <v>0</v>
      </c>
      <c r="O46" s="173">
        <v>0</v>
      </c>
      <c r="P46" s="173">
        <v>0</v>
      </c>
      <c r="Q46" s="173">
        <v>0</v>
      </c>
      <c r="R46" s="173">
        <v>0</v>
      </c>
    </row>
    <row r="47" spans="2:18">
      <c r="B47" s="131">
        <f t="shared" si="1"/>
        <v>37489.843114044903</v>
      </c>
      <c r="D47" s="170" t="s">
        <v>96</v>
      </c>
      <c r="E47" s="170" t="s">
        <v>97</v>
      </c>
      <c r="F47" s="170" t="s">
        <v>103</v>
      </c>
      <c r="G47" s="171">
        <v>1</v>
      </c>
      <c r="H47" s="170">
        <v>2033</v>
      </c>
      <c r="I47" s="170" t="s">
        <v>104</v>
      </c>
      <c r="J47" s="171">
        <v>0</v>
      </c>
      <c r="K47" s="171">
        <v>0</v>
      </c>
      <c r="L47" s="171">
        <v>0</v>
      </c>
      <c r="M47" s="171">
        <v>37489.843114044903</v>
      </c>
      <c r="N47" s="171">
        <v>0</v>
      </c>
      <c r="O47" s="173">
        <v>0</v>
      </c>
      <c r="P47" s="173">
        <v>0</v>
      </c>
      <c r="Q47" s="173">
        <v>0</v>
      </c>
      <c r="R47" s="173">
        <v>0</v>
      </c>
    </row>
    <row r="48" spans="2:18">
      <c r="B48" s="131">
        <f t="shared" si="1"/>
        <v>35103.308314158799</v>
      </c>
      <c r="D48" s="170" t="s">
        <v>96</v>
      </c>
      <c r="E48" s="170" t="s">
        <v>97</v>
      </c>
      <c r="F48" s="170" t="s">
        <v>103</v>
      </c>
      <c r="G48" s="171">
        <v>1</v>
      </c>
      <c r="H48" s="170">
        <v>2034</v>
      </c>
      <c r="I48" s="170" t="s">
        <v>104</v>
      </c>
      <c r="J48" s="171">
        <v>0</v>
      </c>
      <c r="K48" s="171">
        <v>0</v>
      </c>
      <c r="L48" s="171">
        <v>0</v>
      </c>
      <c r="M48" s="171">
        <v>35103.308314158799</v>
      </c>
      <c r="N48" s="171">
        <v>0</v>
      </c>
      <c r="O48" s="173">
        <v>0</v>
      </c>
      <c r="P48" s="173">
        <v>0</v>
      </c>
      <c r="Q48" s="173">
        <v>0</v>
      </c>
      <c r="R48" s="173">
        <v>0</v>
      </c>
    </row>
    <row r="49" spans="2:18">
      <c r="B49" s="131">
        <f t="shared" si="1"/>
        <v>35143.350040145298</v>
      </c>
      <c r="D49" s="170" t="s">
        <v>96</v>
      </c>
      <c r="E49" s="170" t="s">
        <v>97</v>
      </c>
      <c r="F49" s="170" t="s">
        <v>103</v>
      </c>
      <c r="G49" s="171">
        <v>1</v>
      </c>
      <c r="H49" s="170">
        <v>2035</v>
      </c>
      <c r="I49" s="170" t="s">
        <v>104</v>
      </c>
      <c r="J49" s="171">
        <v>0</v>
      </c>
      <c r="K49" s="171">
        <v>0</v>
      </c>
      <c r="L49" s="171">
        <v>0</v>
      </c>
      <c r="M49" s="171">
        <v>35143.350040145298</v>
      </c>
      <c r="N49" s="171">
        <v>0</v>
      </c>
      <c r="O49" s="173">
        <v>0</v>
      </c>
      <c r="P49" s="173">
        <v>0</v>
      </c>
      <c r="Q49" s="173">
        <v>0</v>
      </c>
      <c r="R49" s="173">
        <v>0</v>
      </c>
    </row>
    <row r="50" spans="2:18">
      <c r="B50" s="131">
        <f t="shared" si="1"/>
        <v>31517.369884735901</v>
      </c>
      <c r="D50" s="170" t="s">
        <v>96</v>
      </c>
      <c r="E50" s="170" t="s">
        <v>97</v>
      </c>
      <c r="F50" s="170" t="s">
        <v>103</v>
      </c>
      <c r="G50" s="171">
        <v>1</v>
      </c>
      <c r="H50" s="170">
        <v>2036</v>
      </c>
      <c r="I50" s="170" t="s">
        <v>104</v>
      </c>
      <c r="J50" s="171">
        <v>0</v>
      </c>
      <c r="K50" s="171">
        <v>0</v>
      </c>
      <c r="L50" s="171">
        <v>0</v>
      </c>
      <c r="M50" s="171">
        <v>31517.369884735901</v>
      </c>
      <c r="N50" s="171">
        <v>0</v>
      </c>
      <c r="O50" s="173">
        <v>0</v>
      </c>
      <c r="P50" s="173">
        <v>0</v>
      </c>
      <c r="Q50" s="173">
        <v>0</v>
      </c>
      <c r="R50" s="173">
        <v>0</v>
      </c>
    </row>
    <row r="51" spans="2:18">
      <c r="B51" s="131">
        <f t="shared" si="1"/>
        <v>32310.5069865367</v>
      </c>
      <c r="D51" s="170" t="s">
        <v>96</v>
      </c>
      <c r="E51" s="170" t="s">
        <v>97</v>
      </c>
      <c r="F51" s="170" t="s">
        <v>103</v>
      </c>
      <c r="G51" s="171">
        <v>1</v>
      </c>
      <c r="H51" s="170">
        <v>2037</v>
      </c>
      <c r="I51" s="170" t="s">
        <v>104</v>
      </c>
      <c r="J51" s="171">
        <v>0</v>
      </c>
      <c r="K51" s="171">
        <v>0</v>
      </c>
      <c r="L51" s="171">
        <v>0</v>
      </c>
      <c r="M51" s="171">
        <v>32310.5069865367</v>
      </c>
      <c r="N51" s="171">
        <v>0</v>
      </c>
      <c r="O51" s="173">
        <v>0</v>
      </c>
      <c r="P51" s="173">
        <v>0</v>
      </c>
      <c r="Q51" s="173">
        <v>0</v>
      </c>
      <c r="R51" s="173">
        <v>0</v>
      </c>
    </row>
    <row r="52" spans="2:18">
      <c r="B52" s="131">
        <f t="shared" si="1"/>
        <v>30325.2301136772</v>
      </c>
      <c r="D52" s="170" t="s">
        <v>96</v>
      </c>
      <c r="E52" s="170" t="s">
        <v>97</v>
      </c>
      <c r="F52" s="170" t="s">
        <v>103</v>
      </c>
      <c r="G52" s="171">
        <v>1</v>
      </c>
      <c r="H52" s="170">
        <v>2038</v>
      </c>
      <c r="I52" s="170" t="s">
        <v>104</v>
      </c>
      <c r="J52" s="171">
        <v>0</v>
      </c>
      <c r="K52" s="171">
        <v>0</v>
      </c>
      <c r="L52" s="171">
        <v>0</v>
      </c>
      <c r="M52" s="171">
        <v>30325.2301136772</v>
      </c>
      <c r="N52" s="171">
        <v>0</v>
      </c>
      <c r="O52" s="173">
        <v>0</v>
      </c>
      <c r="P52" s="173">
        <v>0</v>
      </c>
      <c r="Q52" s="173">
        <v>0</v>
      </c>
      <c r="R52" s="173">
        <v>0</v>
      </c>
    </row>
    <row r="53" spans="2:18">
      <c r="B53" s="131">
        <f t="shared" si="1"/>
        <v>28995.2499321223</v>
      </c>
      <c r="D53" s="170" t="s">
        <v>96</v>
      </c>
      <c r="E53" s="170" t="s">
        <v>97</v>
      </c>
      <c r="F53" s="170" t="s">
        <v>103</v>
      </c>
      <c r="G53" s="171">
        <v>1</v>
      </c>
      <c r="H53" s="170">
        <v>2039</v>
      </c>
      <c r="I53" s="170" t="s">
        <v>104</v>
      </c>
      <c r="J53" s="171">
        <v>0</v>
      </c>
      <c r="K53" s="171">
        <v>0</v>
      </c>
      <c r="L53" s="171">
        <v>0</v>
      </c>
      <c r="M53" s="171">
        <v>28995.2499321223</v>
      </c>
      <c r="N53" s="171">
        <v>0</v>
      </c>
      <c r="O53" s="173">
        <v>0</v>
      </c>
      <c r="P53" s="173">
        <v>0</v>
      </c>
      <c r="Q53" s="173">
        <v>0</v>
      </c>
      <c r="R53" s="173">
        <v>0</v>
      </c>
    </row>
    <row r="54" spans="2:18">
      <c r="B54" s="131">
        <f>SUM(J54:R54)</f>
        <v>22819.461179464699</v>
      </c>
      <c r="D54" s="170" t="s">
        <v>96</v>
      </c>
      <c r="E54" s="170" t="s">
        <v>97</v>
      </c>
      <c r="F54" s="170" t="s">
        <v>103</v>
      </c>
      <c r="G54" s="171">
        <v>1</v>
      </c>
      <c r="H54" s="170">
        <v>2040</v>
      </c>
      <c r="I54" s="170" t="s">
        <v>104</v>
      </c>
      <c r="J54" s="171">
        <v>0</v>
      </c>
      <c r="K54" s="171">
        <v>0</v>
      </c>
      <c r="L54" s="171">
        <v>0</v>
      </c>
      <c r="M54" s="171">
        <v>22819.461179464699</v>
      </c>
      <c r="N54" s="171">
        <v>0</v>
      </c>
      <c r="O54" s="173">
        <v>0</v>
      </c>
      <c r="P54" s="173">
        <v>0</v>
      </c>
      <c r="Q54" s="173">
        <v>0</v>
      </c>
      <c r="R54" s="173">
        <v>0</v>
      </c>
    </row>
    <row r="55" spans="2:18">
      <c r="B55" s="131">
        <f t="shared" si="1"/>
        <v>21244.072955584499</v>
      </c>
      <c r="D55" s="170" t="s">
        <v>96</v>
      </c>
      <c r="E55" s="170" t="s">
        <v>97</v>
      </c>
      <c r="F55" s="170" t="s">
        <v>103</v>
      </c>
      <c r="G55" s="171">
        <v>1</v>
      </c>
      <c r="H55" s="170">
        <v>2041</v>
      </c>
      <c r="I55" s="170" t="s">
        <v>104</v>
      </c>
      <c r="J55" s="171">
        <v>0</v>
      </c>
      <c r="K55" s="171">
        <v>0</v>
      </c>
      <c r="L55" s="171">
        <v>0</v>
      </c>
      <c r="M55" s="171">
        <v>21244.072955584499</v>
      </c>
      <c r="N55" s="171">
        <v>0</v>
      </c>
      <c r="O55" s="173">
        <v>0</v>
      </c>
      <c r="P55" s="173">
        <v>0</v>
      </c>
      <c r="Q55" s="173">
        <v>0</v>
      </c>
      <c r="R55" s="173">
        <v>0</v>
      </c>
    </row>
    <row r="56" spans="2:18">
      <c r="B56" s="131">
        <f t="shared" si="1"/>
        <v>17824.897622444299</v>
      </c>
      <c r="D56" s="170" t="s">
        <v>96</v>
      </c>
      <c r="E56" s="170" t="s">
        <v>97</v>
      </c>
      <c r="F56" s="170" t="s">
        <v>103</v>
      </c>
      <c r="G56" s="171">
        <v>1</v>
      </c>
      <c r="H56" s="170">
        <v>2042</v>
      </c>
      <c r="I56" s="170" t="s">
        <v>104</v>
      </c>
      <c r="J56" s="171">
        <v>0</v>
      </c>
      <c r="K56" s="171">
        <v>0</v>
      </c>
      <c r="L56" s="171">
        <v>0</v>
      </c>
      <c r="M56" s="171">
        <v>17824.897622444299</v>
      </c>
      <c r="N56" s="171">
        <v>0</v>
      </c>
      <c r="O56" s="173">
        <v>0</v>
      </c>
      <c r="P56" s="173">
        <v>0</v>
      </c>
      <c r="Q56" s="173">
        <v>0</v>
      </c>
      <c r="R56" s="173">
        <v>0</v>
      </c>
    </row>
    <row r="57" spans="2:18">
      <c r="B57" s="131">
        <f t="shared" si="1"/>
        <v>12027.1007221779</v>
      </c>
      <c r="D57" s="170" t="s">
        <v>96</v>
      </c>
      <c r="E57" s="170" t="s">
        <v>97</v>
      </c>
      <c r="F57" s="170" t="s">
        <v>103</v>
      </c>
      <c r="G57" s="171">
        <v>1</v>
      </c>
      <c r="H57" s="170">
        <v>2043</v>
      </c>
      <c r="I57" s="170" t="s">
        <v>104</v>
      </c>
      <c r="J57" s="171">
        <v>0</v>
      </c>
      <c r="K57" s="171">
        <v>0</v>
      </c>
      <c r="L57" s="171">
        <v>0</v>
      </c>
      <c r="M57" s="171">
        <v>12027.1007221779</v>
      </c>
      <c r="N57" s="171">
        <v>0</v>
      </c>
      <c r="O57" s="173">
        <v>0</v>
      </c>
      <c r="P57" s="173">
        <v>0</v>
      </c>
      <c r="Q57" s="173">
        <v>0</v>
      </c>
      <c r="R57" s="173">
        <v>0</v>
      </c>
    </row>
    <row r="58" spans="2:18">
      <c r="B58" s="131">
        <f t="shared" si="1"/>
        <v>10890.005103244201</v>
      </c>
      <c r="D58" s="170" t="s">
        <v>96</v>
      </c>
      <c r="E58" s="170" t="s">
        <v>97</v>
      </c>
      <c r="F58" s="170" t="s">
        <v>103</v>
      </c>
      <c r="G58" s="171">
        <v>1</v>
      </c>
      <c r="H58" s="170">
        <v>2044</v>
      </c>
      <c r="I58" s="170" t="s">
        <v>104</v>
      </c>
      <c r="J58" s="171">
        <v>0</v>
      </c>
      <c r="K58" s="171">
        <v>0</v>
      </c>
      <c r="L58" s="171">
        <v>0</v>
      </c>
      <c r="M58" s="171">
        <v>10890.005103244201</v>
      </c>
      <c r="N58" s="171">
        <v>0</v>
      </c>
      <c r="O58" s="173">
        <v>0</v>
      </c>
      <c r="P58" s="173">
        <v>0</v>
      </c>
      <c r="Q58" s="173">
        <v>0</v>
      </c>
      <c r="R58" s="173">
        <v>0</v>
      </c>
    </row>
    <row r="59" spans="2:18">
      <c r="B59" s="131">
        <f t="shared" si="1"/>
        <v>9218.1042777924995</v>
      </c>
      <c r="D59" s="170" t="s">
        <v>96</v>
      </c>
      <c r="E59" s="170" t="s">
        <v>97</v>
      </c>
      <c r="F59" s="170" t="s">
        <v>103</v>
      </c>
      <c r="G59" s="171">
        <v>1</v>
      </c>
      <c r="H59" s="170">
        <v>2045</v>
      </c>
      <c r="I59" s="170" t="s">
        <v>104</v>
      </c>
      <c r="J59" s="171">
        <v>0</v>
      </c>
      <c r="K59" s="171">
        <v>0</v>
      </c>
      <c r="L59" s="171">
        <v>0</v>
      </c>
      <c r="M59" s="171">
        <v>9218.1042777924995</v>
      </c>
      <c r="N59" s="171">
        <v>0</v>
      </c>
      <c r="O59" s="173">
        <v>0</v>
      </c>
      <c r="P59" s="173">
        <v>0</v>
      </c>
      <c r="Q59" s="173">
        <v>0</v>
      </c>
      <c r="R59" s="173">
        <v>0</v>
      </c>
    </row>
    <row r="60" spans="2:18">
      <c r="B60" s="131">
        <f t="shared" si="1"/>
        <v>6175.3188945974998</v>
      </c>
      <c r="D60" s="170" t="s">
        <v>96</v>
      </c>
      <c r="E60" s="170" t="s">
        <v>97</v>
      </c>
      <c r="F60" s="170" t="s">
        <v>103</v>
      </c>
      <c r="G60" s="171">
        <v>1</v>
      </c>
      <c r="H60" s="170">
        <v>2046</v>
      </c>
      <c r="I60" s="170" t="s">
        <v>104</v>
      </c>
      <c r="J60" s="171">
        <v>0</v>
      </c>
      <c r="K60" s="171">
        <v>0</v>
      </c>
      <c r="L60" s="171">
        <v>0</v>
      </c>
      <c r="M60" s="171">
        <v>6175.3188945974998</v>
      </c>
      <c r="N60" s="171">
        <v>0</v>
      </c>
      <c r="O60" s="173">
        <v>0</v>
      </c>
      <c r="P60" s="173">
        <v>0</v>
      </c>
      <c r="Q60" s="173">
        <v>0</v>
      </c>
      <c r="R60" s="173">
        <v>0</v>
      </c>
    </row>
    <row r="61" spans="2:18">
      <c r="B61" s="131">
        <f t="shared" si="1"/>
        <v>6296.4753718256798</v>
      </c>
      <c r="D61" s="170" t="s">
        <v>96</v>
      </c>
      <c r="E61" s="170" t="s">
        <v>97</v>
      </c>
      <c r="F61" s="170" t="s">
        <v>103</v>
      </c>
      <c r="G61" s="171">
        <v>1</v>
      </c>
      <c r="H61" s="170">
        <v>2047</v>
      </c>
      <c r="I61" s="170" t="s">
        <v>104</v>
      </c>
      <c r="J61" s="171">
        <v>0</v>
      </c>
      <c r="K61" s="171">
        <v>0</v>
      </c>
      <c r="L61" s="171">
        <v>0</v>
      </c>
      <c r="M61" s="171">
        <v>6296.4753718256798</v>
      </c>
      <c r="N61" s="171">
        <v>0</v>
      </c>
      <c r="O61" s="173">
        <v>0</v>
      </c>
      <c r="P61" s="173">
        <v>0</v>
      </c>
      <c r="Q61" s="173">
        <v>0</v>
      </c>
      <c r="R61" s="173">
        <v>0</v>
      </c>
    </row>
    <row r="62" spans="2:18">
      <c r="B62" s="131">
        <f t="shared" si="1"/>
        <v>4750.5650703112196</v>
      </c>
      <c r="D62" s="170" t="s">
        <v>96</v>
      </c>
      <c r="E62" s="170" t="s">
        <v>97</v>
      </c>
      <c r="F62" s="170" t="s">
        <v>103</v>
      </c>
      <c r="G62" s="171">
        <v>1</v>
      </c>
      <c r="H62" s="170">
        <v>2048</v>
      </c>
      <c r="I62" s="170" t="s">
        <v>104</v>
      </c>
      <c r="J62" s="171">
        <v>0</v>
      </c>
      <c r="K62" s="171">
        <v>0</v>
      </c>
      <c r="L62" s="171">
        <v>0</v>
      </c>
      <c r="M62" s="171">
        <v>4750.5650703112196</v>
      </c>
      <c r="N62" s="171">
        <v>0</v>
      </c>
      <c r="O62" s="173">
        <v>0</v>
      </c>
      <c r="P62" s="173">
        <v>0</v>
      </c>
      <c r="Q62" s="173">
        <v>0</v>
      </c>
      <c r="R62" s="173">
        <v>0</v>
      </c>
    </row>
    <row r="63" spans="2:18">
      <c r="B63" s="131">
        <f t="shared" si="1"/>
        <v>3213.4419162160598</v>
      </c>
      <c r="D63" s="170" t="s">
        <v>96</v>
      </c>
      <c r="E63" s="170" t="s">
        <v>97</v>
      </c>
      <c r="F63" s="170" t="s">
        <v>103</v>
      </c>
      <c r="G63" s="171">
        <v>1</v>
      </c>
      <c r="H63" s="170">
        <v>2049</v>
      </c>
      <c r="I63" s="170" t="s">
        <v>104</v>
      </c>
      <c r="J63" s="171">
        <v>0</v>
      </c>
      <c r="K63" s="171">
        <v>0</v>
      </c>
      <c r="L63" s="171">
        <v>0</v>
      </c>
      <c r="M63" s="171">
        <v>3213.4419162160598</v>
      </c>
      <c r="N63" s="171">
        <v>0</v>
      </c>
      <c r="O63" s="173">
        <v>0</v>
      </c>
      <c r="P63" s="173">
        <v>0</v>
      </c>
      <c r="Q63" s="173">
        <v>0</v>
      </c>
      <c r="R63" s="173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3" bestFit="1" customWidth="1"/>
    <col min="12" max="12" width="13.25" style="183" bestFit="1" customWidth="1"/>
  </cols>
  <sheetData>
    <row r="1" spans="1:17">
      <c r="A1" s="170" t="s">
        <v>0</v>
      </c>
      <c r="B1" s="170" t="s">
        <v>1</v>
      </c>
      <c r="C1" s="170" t="s">
        <v>2</v>
      </c>
      <c r="D1" s="170" t="s">
        <v>3</v>
      </c>
      <c r="E1" s="170" t="s">
        <v>4</v>
      </c>
      <c r="F1" s="170" t="s">
        <v>5</v>
      </c>
      <c r="G1" s="237"/>
      <c r="H1" s="237"/>
      <c r="I1" s="237"/>
      <c r="J1" s="237"/>
      <c r="K1" s="237"/>
      <c r="L1" s="162" t="s">
        <v>10</v>
      </c>
    </row>
    <row r="2" spans="1:17">
      <c r="A2" s="170" t="s">
        <v>98</v>
      </c>
      <c r="B2" s="170" t="s">
        <v>25</v>
      </c>
      <c r="C2" s="170" t="s">
        <v>6</v>
      </c>
      <c r="D2" s="171">
        <v>1</v>
      </c>
      <c r="E2" s="170">
        <v>2020</v>
      </c>
      <c r="F2" s="170" t="s">
        <v>7</v>
      </c>
      <c r="G2" s="222"/>
      <c r="H2" s="222"/>
      <c r="I2" s="222"/>
      <c r="J2" s="222"/>
      <c r="K2" s="222"/>
      <c r="L2" s="185">
        <v>6158.6418742264714</v>
      </c>
      <c r="N2" s="150"/>
      <c r="O2" s="150"/>
      <c r="P2" s="152"/>
      <c r="Q2" s="154"/>
    </row>
    <row r="3" spans="1:17">
      <c r="A3" s="170" t="s">
        <v>98</v>
      </c>
      <c r="B3" s="170" t="s">
        <v>25</v>
      </c>
      <c r="C3" s="170" t="s">
        <v>6</v>
      </c>
      <c r="D3" s="171">
        <v>1</v>
      </c>
      <c r="E3" s="170">
        <v>2021</v>
      </c>
      <c r="F3" s="170" t="s">
        <v>7</v>
      </c>
      <c r="G3" s="222"/>
      <c r="H3" s="222"/>
      <c r="I3" s="222"/>
      <c r="J3" s="222"/>
      <c r="K3" s="222"/>
      <c r="L3" s="185">
        <v>6286.6894501097031</v>
      </c>
      <c r="N3" s="150"/>
      <c r="O3" s="150"/>
      <c r="P3" s="152"/>
      <c r="Q3" s="154"/>
    </row>
    <row r="4" spans="1:17">
      <c r="A4" s="170" t="s">
        <v>98</v>
      </c>
      <c r="B4" s="170" t="s">
        <v>25</v>
      </c>
      <c r="C4" s="170" t="s">
        <v>6</v>
      </c>
      <c r="D4" s="171">
        <v>1</v>
      </c>
      <c r="E4" s="170">
        <v>2022</v>
      </c>
      <c r="F4" s="170" t="s">
        <v>7</v>
      </c>
      <c r="G4" s="222"/>
      <c r="H4" s="222"/>
      <c r="I4" s="222"/>
      <c r="J4" s="222"/>
      <c r="K4" s="222"/>
      <c r="L4" s="185">
        <v>6261.8263047789678</v>
      </c>
      <c r="N4" s="150"/>
      <c r="O4" s="150"/>
      <c r="P4" s="152"/>
      <c r="Q4" s="154"/>
    </row>
    <row r="5" spans="1:17">
      <c r="A5" s="170" t="s">
        <v>98</v>
      </c>
      <c r="B5" s="170" t="s">
        <v>25</v>
      </c>
      <c r="C5" s="170" t="s">
        <v>6</v>
      </c>
      <c r="D5" s="171">
        <v>1</v>
      </c>
      <c r="E5" s="170">
        <v>2023</v>
      </c>
      <c r="F5" s="170" t="s">
        <v>7</v>
      </c>
      <c r="G5" s="222"/>
      <c r="H5" s="222"/>
      <c r="I5" s="222"/>
      <c r="J5" s="222"/>
      <c r="K5" s="222"/>
      <c r="L5" s="185">
        <v>4676.2379166500004</v>
      </c>
      <c r="N5" s="150"/>
      <c r="O5" s="150"/>
      <c r="P5" s="152"/>
      <c r="Q5" s="154"/>
    </row>
    <row r="6" spans="1:17">
      <c r="A6" s="170" t="s">
        <v>98</v>
      </c>
      <c r="B6" s="170" t="s">
        <v>25</v>
      </c>
      <c r="C6" s="170" t="s">
        <v>6</v>
      </c>
      <c r="D6" s="171">
        <v>1</v>
      </c>
      <c r="E6" s="170">
        <v>2024</v>
      </c>
      <c r="F6" s="170" t="s">
        <v>7</v>
      </c>
      <c r="G6" s="222"/>
      <c r="H6" s="222"/>
      <c r="I6" s="222"/>
      <c r="J6" s="222"/>
      <c r="K6" s="222"/>
      <c r="L6" s="185">
        <v>4381.4174755456952</v>
      </c>
      <c r="N6" s="150"/>
      <c r="O6" s="150"/>
      <c r="P6" s="152"/>
      <c r="Q6" s="154"/>
    </row>
    <row r="7" spans="1:17">
      <c r="A7" s="170" t="s">
        <v>98</v>
      </c>
      <c r="B7" s="170" t="s">
        <v>25</v>
      </c>
      <c r="C7" s="170" t="s">
        <v>6</v>
      </c>
      <c r="D7" s="171">
        <v>1</v>
      </c>
      <c r="E7" s="170">
        <v>2025</v>
      </c>
      <c r="F7" s="170" t="s">
        <v>7</v>
      </c>
      <c r="G7" s="222"/>
      <c r="H7" s="222"/>
      <c r="I7" s="222"/>
      <c r="J7" s="222"/>
      <c r="K7" s="222"/>
      <c r="L7" s="185">
        <v>4402.5594999999994</v>
      </c>
      <c r="N7" s="150"/>
      <c r="O7" s="150"/>
      <c r="P7" s="152"/>
      <c r="Q7" s="154"/>
    </row>
    <row r="8" spans="1:17">
      <c r="A8" s="170" t="s">
        <v>98</v>
      </c>
      <c r="B8" s="170" t="s">
        <v>25</v>
      </c>
      <c r="C8" s="170" t="s">
        <v>6</v>
      </c>
      <c r="D8" s="171">
        <v>1</v>
      </c>
      <c r="E8" s="170">
        <v>2026</v>
      </c>
      <c r="F8" s="170" t="s">
        <v>7</v>
      </c>
      <c r="G8" s="222"/>
      <c r="H8" s="222"/>
      <c r="I8" s="222"/>
      <c r="J8" s="222"/>
      <c r="K8" s="222"/>
      <c r="L8" s="185">
        <v>4545.6800000000012</v>
      </c>
      <c r="N8" s="150"/>
      <c r="O8" s="150"/>
      <c r="P8" s="152"/>
      <c r="Q8" s="154"/>
    </row>
    <row r="9" spans="1:17">
      <c r="A9" s="170" t="s">
        <v>98</v>
      </c>
      <c r="B9" s="170" t="s">
        <v>25</v>
      </c>
      <c r="C9" s="170" t="s">
        <v>6</v>
      </c>
      <c r="D9" s="171">
        <v>1</v>
      </c>
      <c r="E9" s="170">
        <v>2027</v>
      </c>
      <c r="F9" s="170" t="s">
        <v>7</v>
      </c>
      <c r="G9" s="222"/>
      <c r="H9" s="222"/>
      <c r="I9" s="222"/>
      <c r="J9" s="222"/>
      <c r="K9" s="222"/>
      <c r="L9" s="185">
        <v>4274.7974956995104</v>
      </c>
      <c r="N9" s="150"/>
      <c r="O9" s="150"/>
      <c r="P9" s="155"/>
      <c r="Q9" s="155"/>
    </row>
    <row r="10" spans="1:17">
      <c r="A10" s="170" t="s">
        <v>98</v>
      </c>
      <c r="B10" s="170" t="s">
        <v>25</v>
      </c>
      <c r="C10" s="170" t="s">
        <v>6</v>
      </c>
      <c r="D10" s="171">
        <v>1</v>
      </c>
      <c r="E10" s="170">
        <v>2028</v>
      </c>
      <c r="F10" s="170" t="s">
        <v>7</v>
      </c>
      <c r="G10" s="222"/>
      <c r="H10" s="222"/>
      <c r="I10" s="222"/>
      <c r="J10" s="222"/>
      <c r="K10" s="222"/>
      <c r="L10" s="185">
        <v>3335.5657737645502</v>
      </c>
      <c r="N10" s="150"/>
      <c r="O10" s="150"/>
      <c r="P10" s="155"/>
      <c r="Q10" s="155"/>
    </row>
    <row r="11" spans="1:17">
      <c r="A11" s="170" t="s">
        <v>98</v>
      </c>
      <c r="B11" s="170" t="s">
        <v>25</v>
      </c>
      <c r="C11" s="170" t="s">
        <v>6</v>
      </c>
      <c r="D11" s="171">
        <v>1</v>
      </c>
      <c r="E11" s="170">
        <v>2029</v>
      </c>
      <c r="F11" s="170" t="s">
        <v>7</v>
      </c>
      <c r="G11" s="222"/>
      <c r="H11" s="222"/>
      <c r="I11" s="222"/>
      <c r="J11" s="222"/>
      <c r="K11" s="222"/>
      <c r="L11" s="185">
        <v>3370.0977004764204</v>
      </c>
      <c r="N11" s="150"/>
      <c r="O11" s="150"/>
      <c r="P11" s="155"/>
      <c r="Q11" s="155"/>
    </row>
    <row r="12" spans="1:17">
      <c r="A12" s="170" t="s">
        <v>98</v>
      </c>
      <c r="B12" s="170" t="s">
        <v>25</v>
      </c>
      <c r="C12" s="170" t="s">
        <v>6</v>
      </c>
      <c r="D12" s="171">
        <v>1</v>
      </c>
      <c r="E12" s="170">
        <v>2030</v>
      </c>
      <c r="F12" s="170" t="s">
        <v>7</v>
      </c>
      <c r="G12" s="222"/>
      <c r="H12" s="222"/>
      <c r="I12" s="222"/>
      <c r="J12" s="222"/>
      <c r="K12" s="222"/>
      <c r="L12" s="185">
        <v>3204.4631709652103</v>
      </c>
      <c r="N12" s="150"/>
      <c r="O12" s="150"/>
      <c r="P12" s="155"/>
      <c r="Q12" s="155"/>
    </row>
    <row r="13" spans="1:17">
      <c r="A13" s="170" t="s">
        <v>98</v>
      </c>
      <c r="B13" s="170" t="s">
        <v>25</v>
      </c>
      <c r="C13" s="170" t="s">
        <v>6</v>
      </c>
      <c r="D13" s="171">
        <v>1</v>
      </c>
      <c r="E13" s="170">
        <v>2031</v>
      </c>
      <c r="F13" s="170" t="s">
        <v>7</v>
      </c>
      <c r="G13" s="222"/>
      <c r="H13" s="222"/>
      <c r="I13" s="222"/>
      <c r="J13" s="222"/>
      <c r="K13" s="222"/>
      <c r="L13" s="185">
        <v>3459.0377573022897</v>
      </c>
      <c r="N13" s="150"/>
      <c r="O13" s="150"/>
      <c r="P13" s="155"/>
      <c r="Q13" s="155"/>
    </row>
    <row r="14" spans="1:17">
      <c r="A14" s="170" t="s">
        <v>98</v>
      </c>
      <c r="B14" s="170" t="s">
        <v>25</v>
      </c>
      <c r="C14" s="170" t="s">
        <v>6</v>
      </c>
      <c r="D14" s="171">
        <v>1</v>
      </c>
      <c r="E14" s="170">
        <v>2032</v>
      </c>
      <c r="F14" s="170" t="s">
        <v>7</v>
      </c>
      <c r="G14" s="222"/>
      <c r="H14" s="222"/>
      <c r="I14" s="222"/>
      <c r="J14" s="222"/>
      <c r="K14" s="222"/>
      <c r="L14" s="185">
        <v>3290.3359768872997</v>
      </c>
      <c r="N14" s="150"/>
      <c r="O14" s="150"/>
      <c r="P14" s="155"/>
      <c r="Q14" s="155"/>
    </row>
    <row r="15" spans="1:17">
      <c r="A15" s="170" t="s">
        <v>98</v>
      </c>
      <c r="B15" s="170" t="s">
        <v>25</v>
      </c>
      <c r="C15" s="170" t="s">
        <v>6</v>
      </c>
      <c r="D15" s="171">
        <v>1</v>
      </c>
      <c r="E15" s="170">
        <v>2033</v>
      </c>
      <c r="F15" s="170" t="s">
        <v>7</v>
      </c>
      <c r="G15" s="222"/>
      <c r="H15" s="222"/>
      <c r="I15" s="222"/>
      <c r="J15" s="222"/>
      <c r="K15" s="222"/>
      <c r="L15" s="185">
        <v>3282.1576999662602</v>
      </c>
      <c r="N15" s="150"/>
      <c r="O15" s="150"/>
      <c r="P15" s="155"/>
      <c r="Q15" s="155"/>
    </row>
    <row r="16" spans="1:17">
      <c r="A16" s="170" t="s">
        <v>98</v>
      </c>
      <c r="B16" s="170" t="s">
        <v>25</v>
      </c>
      <c r="C16" s="170" t="s">
        <v>6</v>
      </c>
      <c r="D16" s="171">
        <v>1</v>
      </c>
      <c r="E16" s="170">
        <v>2034</v>
      </c>
      <c r="F16" s="170" t="s">
        <v>7</v>
      </c>
      <c r="G16" s="222"/>
      <c r="H16" s="222"/>
      <c r="I16" s="222"/>
      <c r="J16" s="222"/>
      <c r="K16" s="222"/>
      <c r="L16" s="185">
        <v>3353.8248303007204</v>
      </c>
      <c r="N16" s="150"/>
      <c r="O16" s="150"/>
      <c r="P16" s="155"/>
      <c r="Q16" s="155"/>
    </row>
    <row r="17" spans="1:17">
      <c r="A17" s="170" t="s">
        <v>98</v>
      </c>
      <c r="B17" s="170" t="s">
        <v>25</v>
      </c>
      <c r="C17" s="170" t="s">
        <v>6</v>
      </c>
      <c r="D17" s="171">
        <v>1</v>
      </c>
      <c r="E17" s="170">
        <v>2035</v>
      </c>
      <c r="F17" s="170" t="s">
        <v>7</v>
      </c>
      <c r="G17" s="222"/>
      <c r="H17" s="222"/>
      <c r="I17" s="222"/>
      <c r="J17" s="222"/>
      <c r="K17" s="222"/>
      <c r="L17" s="185">
        <v>3602.24289577937</v>
      </c>
      <c r="N17" s="150"/>
      <c r="O17" s="150"/>
      <c r="P17" s="155"/>
      <c r="Q17" s="155"/>
    </row>
    <row r="18" spans="1:17">
      <c r="A18" s="170" t="s">
        <v>98</v>
      </c>
      <c r="B18" s="170" t="s">
        <v>25</v>
      </c>
      <c r="C18" s="170" t="s">
        <v>6</v>
      </c>
      <c r="D18" s="171">
        <v>1</v>
      </c>
      <c r="E18" s="170">
        <v>2036</v>
      </c>
      <c r="F18" s="170" t="s">
        <v>7</v>
      </c>
      <c r="G18" s="222"/>
      <c r="H18" s="222"/>
      <c r="I18" s="222"/>
      <c r="J18" s="222"/>
      <c r="K18" s="222"/>
      <c r="L18" s="185">
        <v>3337.9394166328848</v>
      </c>
      <c r="N18" s="150"/>
      <c r="O18" s="150"/>
      <c r="P18" s="155"/>
      <c r="Q18" s="155"/>
    </row>
    <row r="19" spans="1:17">
      <c r="A19" s="170" t="s">
        <v>98</v>
      </c>
      <c r="B19" s="170" t="s">
        <v>25</v>
      </c>
      <c r="C19" s="170" t="s">
        <v>6</v>
      </c>
      <c r="D19" s="171">
        <v>1</v>
      </c>
      <c r="E19" s="170">
        <v>2037</v>
      </c>
      <c r="F19" s="170" t="s">
        <v>7</v>
      </c>
      <c r="G19" s="222"/>
      <c r="H19" s="222"/>
      <c r="I19" s="222"/>
      <c r="J19" s="222"/>
      <c r="K19" s="222"/>
      <c r="L19" s="185">
        <v>3014.684960733935</v>
      </c>
      <c r="N19" s="150"/>
      <c r="O19" s="150"/>
      <c r="P19" s="155"/>
      <c r="Q19" s="155"/>
    </row>
    <row r="20" spans="1:17">
      <c r="A20" s="170" t="s">
        <v>98</v>
      </c>
      <c r="B20" s="170" t="s">
        <v>25</v>
      </c>
      <c r="C20" s="170" t="s">
        <v>6</v>
      </c>
      <c r="D20" s="171">
        <v>1</v>
      </c>
      <c r="E20" s="170">
        <v>2038</v>
      </c>
      <c r="F20" s="170" t="s">
        <v>7</v>
      </c>
      <c r="G20" s="222"/>
      <c r="H20" s="222"/>
      <c r="I20" s="222"/>
      <c r="J20" s="222"/>
      <c r="K20" s="222"/>
      <c r="L20" s="185">
        <v>3217.421674744985</v>
      </c>
      <c r="N20" s="150"/>
      <c r="O20" s="150"/>
      <c r="P20" s="155"/>
      <c r="Q20" s="155"/>
    </row>
    <row r="21" spans="1:17">
      <c r="A21" s="170" t="s">
        <v>98</v>
      </c>
      <c r="B21" s="170" t="s">
        <v>25</v>
      </c>
      <c r="C21" s="170" t="s">
        <v>6</v>
      </c>
      <c r="D21" s="171">
        <v>1</v>
      </c>
      <c r="E21" s="170">
        <v>2039</v>
      </c>
      <c r="F21" s="170" t="s">
        <v>7</v>
      </c>
      <c r="G21" s="222"/>
      <c r="H21" s="222"/>
      <c r="I21" s="222"/>
      <c r="J21" s="222"/>
      <c r="K21" s="222"/>
      <c r="L21" s="185">
        <v>3191.5043084764302</v>
      </c>
      <c r="N21" s="150"/>
      <c r="O21" s="150"/>
      <c r="P21" s="155"/>
      <c r="Q21" s="155"/>
    </row>
    <row r="22" spans="1:17">
      <c r="A22" s="170" t="s">
        <v>98</v>
      </c>
      <c r="B22" s="170" t="s">
        <v>25</v>
      </c>
      <c r="C22" s="170" t="s">
        <v>6</v>
      </c>
      <c r="D22" s="171">
        <v>1</v>
      </c>
      <c r="E22" s="170">
        <v>2040</v>
      </c>
      <c r="F22" s="170" t="s">
        <v>7</v>
      </c>
      <c r="G22" s="222"/>
      <c r="H22" s="222"/>
      <c r="I22" s="222"/>
      <c r="J22" s="222"/>
      <c r="K22" s="222"/>
      <c r="L22" s="185">
        <v>3137.2865434205996</v>
      </c>
      <c r="N22" s="30"/>
      <c r="O22" s="121"/>
      <c r="P22" s="151"/>
      <c r="Q22" s="153"/>
    </row>
    <row r="23" spans="1:17">
      <c r="A23" s="170" t="s">
        <v>98</v>
      </c>
      <c r="B23" s="170" t="s">
        <v>25</v>
      </c>
      <c r="C23" s="170" t="s">
        <v>6</v>
      </c>
      <c r="D23" s="171">
        <v>1</v>
      </c>
      <c r="E23" s="170">
        <v>2041</v>
      </c>
      <c r="F23" s="170" t="s">
        <v>7</v>
      </c>
      <c r="G23" s="222"/>
      <c r="H23" s="222"/>
      <c r="I23" s="222"/>
      <c r="J23" s="222"/>
      <c r="K23" s="222"/>
      <c r="L23" s="185">
        <v>3367.573157864485</v>
      </c>
      <c r="N23" s="30"/>
      <c r="O23" s="121"/>
      <c r="P23" s="151"/>
      <c r="Q23" s="153"/>
    </row>
    <row r="24" spans="1:17">
      <c r="A24" s="170" t="s">
        <v>98</v>
      </c>
      <c r="B24" s="170" t="s">
        <v>25</v>
      </c>
      <c r="C24" s="170" t="s">
        <v>6</v>
      </c>
      <c r="D24" s="171">
        <v>1</v>
      </c>
      <c r="E24" s="170">
        <v>2042</v>
      </c>
      <c r="F24" s="170" t="s">
        <v>7</v>
      </c>
      <c r="G24" s="222"/>
      <c r="H24" s="222"/>
      <c r="I24" s="222"/>
      <c r="J24" s="222"/>
      <c r="K24" s="222"/>
      <c r="L24" s="185">
        <v>3081.7779633770601</v>
      </c>
      <c r="N24" s="30"/>
      <c r="O24" s="121"/>
      <c r="P24" s="151"/>
      <c r="Q24" s="153"/>
    </row>
    <row r="25" spans="1:17">
      <c r="A25" s="170" t="s">
        <v>98</v>
      </c>
      <c r="B25" s="170" t="s">
        <v>25</v>
      </c>
      <c r="C25" s="170" t="s">
        <v>6</v>
      </c>
      <c r="D25" s="171">
        <v>1</v>
      </c>
      <c r="E25" s="170">
        <v>2043</v>
      </c>
      <c r="F25" s="170" t="s">
        <v>7</v>
      </c>
      <c r="G25" s="222"/>
      <c r="H25" s="222"/>
      <c r="I25" s="222"/>
      <c r="J25" s="222"/>
      <c r="K25" s="222"/>
      <c r="L25" s="185">
        <v>3283.7950176296799</v>
      </c>
      <c r="N25" s="30"/>
      <c r="O25" s="121"/>
      <c r="P25" s="151"/>
      <c r="Q25" s="153"/>
    </row>
    <row r="26" spans="1:17">
      <c r="A26" s="170" t="s">
        <v>98</v>
      </c>
      <c r="B26" s="170" t="s">
        <v>25</v>
      </c>
      <c r="C26" s="170" t="s">
        <v>6</v>
      </c>
      <c r="D26" s="171">
        <v>1</v>
      </c>
      <c r="E26" s="170">
        <v>2044</v>
      </c>
      <c r="F26" s="170" t="s">
        <v>7</v>
      </c>
      <c r="G26" s="222"/>
      <c r="H26" s="222"/>
      <c r="I26" s="222"/>
      <c r="J26" s="222"/>
      <c r="K26" s="222"/>
      <c r="L26" s="185">
        <v>3389.3835973824052</v>
      </c>
      <c r="N26" s="30"/>
      <c r="O26" s="121"/>
      <c r="P26" s="151"/>
      <c r="Q26" s="153"/>
    </row>
    <row r="27" spans="1:17">
      <c r="A27" s="170" t="s">
        <v>98</v>
      </c>
      <c r="B27" s="170" t="s">
        <v>25</v>
      </c>
      <c r="C27" s="170" t="s">
        <v>6</v>
      </c>
      <c r="D27" s="171">
        <v>1</v>
      </c>
      <c r="E27" s="170">
        <v>2045</v>
      </c>
      <c r="F27" s="170" t="s">
        <v>7</v>
      </c>
      <c r="G27" s="222"/>
      <c r="H27" s="222"/>
      <c r="I27" s="222"/>
      <c r="J27" s="222"/>
      <c r="K27" s="222"/>
      <c r="L27" s="185">
        <v>3332.7922597545548</v>
      </c>
      <c r="N27" s="30"/>
      <c r="O27" s="121"/>
      <c r="P27" s="151"/>
      <c r="Q27" s="153"/>
    </row>
    <row r="28" spans="1:17">
      <c r="A28" s="170" t="s">
        <v>98</v>
      </c>
      <c r="B28" s="170" t="s">
        <v>25</v>
      </c>
      <c r="C28" s="170" t="s">
        <v>6</v>
      </c>
      <c r="D28" s="171">
        <v>1</v>
      </c>
      <c r="E28" s="170">
        <v>2046</v>
      </c>
      <c r="F28" s="170" t="s">
        <v>7</v>
      </c>
      <c r="G28" s="222"/>
      <c r="H28" s="222"/>
      <c r="I28" s="222"/>
      <c r="J28" s="222"/>
      <c r="K28" s="222"/>
      <c r="L28" s="185">
        <v>3406.6743409020846</v>
      </c>
      <c r="N28" s="30"/>
      <c r="O28" s="121"/>
      <c r="P28" s="151"/>
      <c r="Q28" s="153"/>
    </row>
    <row r="29" spans="1:17">
      <c r="A29" s="170" t="s">
        <v>98</v>
      </c>
      <c r="B29" s="170" t="s">
        <v>25</v>
      </c>
      <c r="C29" s="170" t="s">
        <v>6</v>
      </c>
      <c r="D29" s="171">
        <v>1</v>
      </c>
      <c r="E29" s="170">
        <v>2047</v>
      </c>
      <c r="F29" s="170" t="s">
        <v>7</v>
      </c>
      <c r="G29" s="222"/>
      <c r="H29" s="222"/>
      <c r="I29" s="222"/>
      <c r="J29" s="222"/>
      <c r="K29" s="222"/>
      <c r="L29" s="185">
        <v>3650.16539955393</v>
      </c>
      <c r="N29" s="148"/>
      <c r="O29" s="148"/>
      <c r="P29" s="148"/>
      <c r="Q29" s="148"/>
    </row>
    <row r="30" spans="1:17">
      <c r="A30" s="170" t="s">
        <v>98</v>
      </c>
      <c r="B30" s="170" t="s">
        <v>25</v>
      </c>
      <c r="C30" s="170" t="s">
        <v>6</v>
      </c>
      <c r="D30" s="171">
        <v>1</v>
      </c>
      <c r="E30" s="170">
        <v>2048</v>
      </c>
      <c r="F30" s="170" t="s">
        <v>7</v>
      </c>
      <c r="G30" s="222"/>
      <c r="H30" s="222"/>
      <c r="I30" s="222"/>
      <c r="J30" s="222"/>
      <c r="K30" s="222"/>
      <c r="L30" s="185">
        <v>3237.7831388551649</v>
      </c>
    </row>
    <row r="31" spans="1:17">
      <c r="A31" s="170" t="s">
        <v>98</v>
      </c>
      <c r="B31" s="170" t="s">
        <v>25</v>
      </c>
      <c r="C31" s="170" t="s">
        <v>6</v>
      </c>
      <c r="D31" s="171">
        <v>1</v>
      </c>
      <c r="E31" s="170">
        <v>2049</v>
      </c>
      <c r="F31" s="170" t="s">
        <v>7</v>
      </c>
      <c r="G31" s="222"/>
      <c r="H31" s="222"/>
      <c r="I31" s="222"/>
      <c r="J31" s="222"/>
      <c r="K31" s="222"/>
      <c r="L31" s="185">
        <v>3194.7279799620201</v>
      </c>
    </row>
    <row r="32" spans="1:17">
      <c r="A32" s="170" t="s">
        <v>98</v>
      </c>
      <c r="B32" s="170" t="s">
        <v>25</v>
      </c>
      <c r="C32" s="170" t="s">
        <v>12</v>
      </c>
      <c r="D32" s="171">
        <v>1</v>
      </c>
      <c r="E32" s="170">
        <v>2020</v>
      </c>
      <c r="F32" s="216" t="s">
        <v>9</v>
      </c>
      <c r="G32" s="222"/>
      <c r="H32" s="222"/>
      <c r="I32" s="222"/>
      <c r="J32" s="222"/>
      <c r="K32" s="222"/>
      <c r="L32" s="178">
        <v>149261.61461706489</v>
      </c>
    </row>
    <row r="33" spans="1:12">
      <c r="A33" s="170" t="s">
        <v>98</v>
      </c>
      <c r="B33" s="170" t="s">
        <v>25</v>
      </c>
      <c r="C33" s="170" t="s">
        <v>12</v>
      </c>
      <c r="D33" s="171">
        <v>1</v>
      </c>
      <c r="E33" s="170">
        <v>2021</v>
      </c>
      <c r="F33" s="216" t="s">
        <v>9</v>
      </c>
      <c r="G33" s="222"/>
      <c r="H33" s="222"/>
      <c r="I33" s="222"/>
      <c r="J33" s="222"/>
      <c r="K33" s="222"/>
      <c r="L33" s="178">
        <v>155579.51422701395</v>
      </c>
    </row>
    <row r="34" spans="1:12">
      <c r="A34" s="170" t="s">
        <v>98</v>
      </c>
      <c r="B34" s="170" t="s">
        <v>25</v>
      </c>
      <c r="C34" s="170" t="s">
        <v>12</v>
      </c>
      <c r="D34" s="171">
        <v>1</v>
      </c>
      <c r="E34" s="170">
        <v>2022</v>
      </c>
      <c r="F34" s="216" t="s">
        <v>9</v>
      </c>
      <c r="G34" s="222"/>
      <c r="H34" s="222"/>
      <c r="I34" s="222"/>
      <c r="J34" s="222"/>
      <c r="K34" s="222"/>
      <c r="L34" s="178">
        <v>160732.4972728749</v>
      </c>
    </row>
    <row r="35" spans="1:12">
      <c r="A35" s="170" t="s">
        <v>98</v>
      </c>
      <c r="B35" s="170" t="s">
        <v>25</v>
      </c>
      <c r="C35" s="170" t="s">
        <v>12</v>
      </c>
      <c r="D35" s="171">
        <v>1</v>
      </c>
      <c r="E35" s="170">
        <v>2023</v>
      </c>
      <c r="F35" s="216" t="s">
        <v>9</v>
      </c>
      <c r="G35" s="222"/>
      <c r="H35" s="222"/>
      <c r="I35" s="222"/>
      <c r="J35" s="222"/>
      <c r="K35" s="222"/>
      <c r="L35" s="178">
        <v>119745.70905407646</v>
      </c>
    </row>
    <row r="36" spans="1:12">
      <c r="A36" s="170" t="s">
        <v>98</v>
      </c>
      <c r="B36" s="170" t="s">
        <v>25</v>
      </c>
      <c r="C36" s="170" t="s">
        <v>12</v>
      </c>
      <c r="D36" s="171">
        <v>1</v>
      </c>
      <c r="E36" s="170">
        <v>2024</v>
      </c>
      <c r="F36" s="216" t="s">
        <v>9</v>
      </c>
      <c r="G36" s="222"/>
      <c r="H36" s="222"/>
      <c r="I36" s="222"/>
      <c r="J36" s="222"/>
      <c r="K36" s="222"/>
      <c r="L36" s="178">
        <v>118371.19369899982</v>
      </c>
    </row>
    <row r="37" spans="1:12">
      <c r="A37" s="170" t="s">
        <v>98</v>
      </c>
      <c r="B37" s="170" t="s">
        <v>25</v>
      </c>
      <c r="C37" s="170" t="s">
        <v>12</v>
      </c>
      <c r="D37" s="171">
        <v>1</v>
      </c>
      <c r="E37" s="170">
        <v>2025</v>
      </c>
      <c r="F37" s="216" t="s">
        <v>9</v>
      </c>
      <c r="G37" s="222"/>
      <c r="H37" s="222"/>
      <c r="I37" s="222"/>
      <c r="J37" s="222"/>
      <c r="K37" s="222"/>
      <c r="L37" s="178">
        <v>123202.79729747729</v>
      </c>
    </row>
    <row r="38" spans="1:12">
      <c r="A38" s="170" t="s">
        <v>98</v>
      </c>
      <c r="B38" s="170" t="s">
        <v>25</v>
      </c>
      <c r="C38" s="170" t="s">
        <v>12</v>
      </c>
      <c r="D38" s="171">
        <v>1</v>
      </c>
      <c r="E38" s="170">
        <v>2026</v>
      </c>
      <c r="F38" s="216" t="s">
        <v>9</v>
      </c>
      <c r="G38" s="222"/>
      <c r="H38" s="222"/>
      <c r="I38" s="222"/>
      <c r="J38" s="222"/>
      <c r="K38" s="222"/>
      <c r="L38" s="178">
        <v>132386.11686289863</v>
      </c>
    </row>
    <row r="39" spans="1:12">
      <c r="A39" s="170" t="s">
        <v>98</v>
      </c>
      <c r="B39" s="170" t="s">
        <v>25</v>
      </c>
      <c r="C39" s="170" t="s">
        <v>12</v>
      </c>
      <c r="D39" s="171">
        <v>1</v>
      </c>
      <c r="E39" s="170">
        <v>2027</v>
      </c>
      <c r="F39" s="216" t="s">
        <v>9</v>
      </c>
      <c r="G39" s="222"/>
      <c r="H39" s="222"/>
      <c r="I39" s="222"/>
      <c r="J39" s="222"/>
      <c r="K39" s="222"/>
      <c r="L39" s="178">
        <v>130611.58211611545</v>
      </c>
    </row>
    <row r="40" spans="1:12">
      <c r="A40" s="170" t="s">
        <v>98</v>
      </c>
      <c r="B40" s="170" t="s">
        <v>25</v>
      </c>
      <c r="C40" s="170" t="s">
        <v>12</v>
      </c>
      <c r="D40" s="171">
        <v>1</v>
      </c>
      <c r="E40" s="170">
        <v>2028</v>
      </c>
      <c r="F40" s="216" t="s">
        <v>9</v>
      </c>
      <c r="G40" s="222"/>
      <c r="H40" s="222"/>
      <c r="I40" s="222"/>
      <c r="J40" s="222"/>
      <c r="K40" s="222"/>
      <c r="L40" s="178">
        <v>101385.85426158941</v>
      </c>
    </row>
    <row r="41" spans="1:12">
      <c r="A41" s="170" t="s">
        <v>98</v>
      </c>
      <c r="B41" s="170" t="s">
        <v>25</v>
      </c>
      <c r="C41" s="170" t="s">
        <v>12</v>
      </c>
      <c r="D41" s="171">
        <v>1</v>
      </c>
      <c r="E41" s="170">
        <v>2029</v>
      </c>
      <c r="F41" s="216" t="s">
        <v>9</v>
      </c>
      <c r="G41" s="222"/>
      <c r="H41" s="222"/>
      <c r="I41" s="222"/>
      <c r="J41" s="222"/>
      <c r="K41" s="222"/>
      <c r="L41" s="178">
        <v>101725.45263818146</v>
      </c>
    </row>
    <row r="42" spans="1:12">
      <c r="A42" s="170" t="s">
        <v>98</v>
      </c>
      <c r="B42" s="170" t="s">
        <v>25</v>
      </c>
      <c r="C42" s="170" t="s">
        <v>12</v>
      </c>
      <c r="D42" s="171">
        <v>1</v>
      </c>
      <c r="E42" s="170">
        <v>2030</v>
      </c>
      <c r="F42" s="216" t="s">
        <v>9</v>
      </c>
      <c r="G42" s="222"/>
      <c r="H42" s="222"/>
      <c r="I42" s="222"/>
      <c r="J42" s="222"/>
      <c r="K42" s="222"/>
      <c r="L42" s="178">
        <v>100113.11961178716</v>
      </c>
    </row>
    <row r="43" spans="1:12">
      <c r="A43" s="170" t="s">
        <v>98</v>
      </c>
      <c r="B43" s="170" t="s">
        <v>25</v>
      </c>
      <c r="C43" s="170" t="s">
        <v>12</v>
      </c>
      <c r="D43" s="171">
        <v>1</v>
      </c>
      <c r="E43" s="170">
        <v>2031</v>
      </c>
      <c r="F43" s="216" t="s">
        <v>9</v>
      </c>
      <c r="G43" s="222"/>
      <c r="H43" s="222"/>
      <c r="I43" s="222"/>
      <c r="J43" s="222"/>
      <c r="K43" s="222"/>
      <c r="L43" s="178">
        <v>101523.3473868297</v>
      </c>
    </row>
    <row r="44" spans="1:12">
      <c r="A44" s="170" t="s">
        <v>98</v>
      </c>
      <c r="B44" s="170" t="s">
        <v>25</v>
      </c>
      <c r="C44" s="170" t="s">
        <v>12</v>
      </c>
      <c r="D44" s="171">
        <v>1</v>
      </c>
      <c r="E44" s="170">
        <v>2032</v>
      </c>
      <c r="F44" s="216" t="s">
        <v>9</v>
      </c>
      <c r="G44" s="222"/>
      <c r="H44" s="222"/>
      <c r="I44" s="222"/>
      <c r="J44" s="222"/>
      <c r="K44" s="222"/>
      <c r="L44" s="178">
        <v>97535.658690954951</v>
      </c>
    </row>
    <row r="45" spans="1:12">
      <c r="A45" s="170" t="s">
        <v>98</v>
      </c>
      <c r="B45" s="170" t="s">
        <v>25</v>
      </c>
      <c r="C45" s="170" t="s">
        <v>12</v>
      </c>
      <c r="D45" s="171">
        <v>1</v>
      </c>
      <c r="E45" s="170">
        <v>2033</v>
      </c>
      <c r="F45" s="216" t="s">
        <v>9</v>
      </c>
      <c r="G45" s="222"/>
      <c r="H45" s="222"/>
      <c r="I45" s="222"/>
      <c r="J45" s="222"/>
      <c r="K45" s="222"/>
      <c r="L45" s="178">
        <v>96604.728829050262</v>
      </c>
    </row>
    <row r="46" spans="1:12">
      <c r="A46" s="170" t="s">
        <v>98</v>
      </c>
      <c r="B46" s="170" t="s">
        <v>25</v>
      </c>
      <c r="C46" s="170" t="s">
        <v>12</v>
      </c>
      <c r="D46" s="171">
        <v>1</v>
      </c>
      <c r="E46" s="170">
        <v>2034</v>
      </c>
      <c r="F46" s="216" t="s">
        <v>9</v>
      </c>
      <c r="G46" s="222"/>
      <c r="H46" s="222"/>
      <c r="I46" s="222"/>
      <c r="J46" s="222"/>
      <c r="K46" s="222"/>
      <c r="L46" s="178">
        <v>99937.692859473755</v>
      </c>
    </row>
    <row r="47" spans="1:12">
      <c r="A47" s="170" t="s">
        <v>98</v>
      </c>
      <c r="B47" s="170" t="s">
        <v>25</v>
      </c>
      <c r="C47" s="170" t="s">
        <v>12</v>
      </c>
      <c r="D47" s="171">
        <v>1</v>
      </c>
      <c r="E47" s="170">
        <v>2035</v>
      </c>
      <c r="F47" s="216" t="s">
        <v>9</v>
      </c>
      <c r="G47" s="222"/>
      <c r="H47" s="222"/>
      <c r="I47" s="222"/>
      <c r="J47" s="222"/>
      <c r="K47" s="222"/>
      <c r="L47" s="178">
        <v>107694.58682333201</v>
      </c>
    </row>
    <row r="48" spans="1:12">
      <c r="A48" s="170" t="s">
        <v>98</v>
      </c>
      <c r="B48" s="170" t="s">
        <v>25</v>
      </c>
      <c r="C48" s="170" t="s">
        <v>12</v>
      </c>
      <c r="D48" s="171">
        <v>1</v>
      </c>
      <c r="E48" s="170">
        <v>2036</v>
      </c>
      <c r="F48" s="216" t="s">
        <v>9</v>
      </c>
      <c r="G48" s="222"/>
      <c r="H48" s="222"/>
      <c r="I48" s="222"/>
      <c r="J48" s="222"/>
      <c r="K48" s="222"/>
      <c r="L48" s="178">
        <v>103111.0285626</v>
      </c>
    </row>
    <row r="49" spans="1:12">
      <c r="A49" s="170" t="s">
        <v>98</v>
      </c>
      <c r="B49" s="170" t="s">
        <v>25</v>
      </c>
      <c r="C49" s="170" t="s">
        <v>12</v>
      </c>
      <c r="D49" s="171">
        <v>1</v>
      </c>
      <c r="E49" s="170">
        <v>2037</v>
      </c>
      <c r="F49" s="216" t="s">
        <v>9</v>
      </c>
      <c r="G49" s="222"/>
      <c r="H49" s="222"/>
      <c r="I49" s="222"/>
      <c r="J49" s="222"/>
      <c r="K49" s="222"/>
      <c r="L49" s="178">
        <v>98929.334546010301</v>
      </c>
    </row>
    <row r="50" spans="1:12">
      <c r="A50" s="170" t="s">
        <v>98</v>
      </c>
      <c r="B50" s="170" t="s">
        <v>25</v>
      </c>
      <c r="C50" s="170" t="s">
        <v>12</v>
      </c>
      <c r="D50" s="171">
        <v>1</v>
      </c>
      <c r="E50" s="170">
        <v>2038</v>
      </c>
      <c r="F50" s="216" t="s">
        <v>9</v>
      </c>
      <c r="G50" s="222"/>
      <c r="H50" s="222"/>
      <c r="I50" s="222"/>
      <c r="J50" s="222"/>
      <c r="K50" s="222"/>
      <c r="L50" s="178">
        <v>105216.60565733</v>
      </c>
    </row>
    <row r="51" spans="1:12">
      <c r="A51" s="170" t="s">
        <v>98</v>
      </c>
      <c r="B51" s="170" t="s">
        <v>25</v>
      </c>
      <c r="C51" s="170" t="s">
        <v>12</v>
      </c>
      <c r="D51" s="171">
        <v>1</v>
      </c>
      <c r="E51" s="170">
        <v>2039</v>
      </c>
      <c r="F51" s="216" t="s">
        <v>9</v>
      </c>
      <c r="G51" s="222"/>
      <c r="H51" s="222"/>
      <c r="I51" s="222"/>
      <c r="J51" s="222"/>
      <c r="K51" s="222"/>
      <c r="L51" s="178">
        <v>104690.5578861195</v>
      </c>
    </row>
    <row r="52" spans="1:12">
      <c r="A52" s="170" t="s">
        <v>98</v>
      </c>
      <c r="B52" s="170" t="s">
        <v>25</v>
      </c>
      <c r="C52" s="170" t="s">
        <v>12</v>
      </c>
      <c r="D52" s="171">
        <v>1</v>
      </c>
      <c r="E52" s="170">
        <v>2040</v>
      </c>
      <c r="F52" s="216" t="s">
        <v>9</v>
      </c>
      <c r="G52" s="222"/>
      <c r="H52" s="222"/>
      <c r="I52" s="222"/>
      <c r="J52" s="222"/>
      <c r="K52" s="222"/>
      <c r="L52" s="178">
        <v>104624.96622895851</v>
      </c>
    </row>
    <row r="53" spans="1:12">
      <c r="A53" s="170" t="s">
        <v>98</v>
      </c>
      <c r="B53" s="170" t="s">
        <v>25</v>
      </c>
      <c r="C53" s="170" t="s">
        <v>12</v>
      </c>
      <c r="D53" s="171">
        <v>1</v>
      </c>
      <c r="E53" s="170">
        <v>2041</v>
      </c>
      <c r="F53" s="216" t="s">
        <v>9</v>
      </c>
      <c r="G53" s="222"/>
      <c r="H53" s="222"/>
      <c r="I53" s="222"/>
      <c r="J53" s="222"/>
      <c r="K53" s="222"/>
      <c r="L53" s="178">
        <v>114894.17505836999</v>
      </c>
    </row>
    <row r="54" spans="1:12">
      <c r="A54" s="170" t="s">
        <v>98</v>
      </c>
      <c r="B54" s="170" t="s">
        <v>25</v>
      </c>
      <c r="C54" s="170" t="s">
        <v>12</v>
      </c>
      <c r="D54" s="171">
        <v>1</v>
      </c>
      <c r="E54" s="170">
        <v>2042</v>
      </c>
      <c r="F54" s="216" t="s">
        <v>9</v>
      </c>
      <c r="G54" s="222"/>
      <c r="H54" s="222"/>
      <c r="I54" s="222"/>
      <c r="J54" s="222"/>
      <c r="K54" s="222"/>
      <c r="L54" s="178">
        <v>106956.458688303</v>
      </c>
    </row>
    <row r="55" spans="1:12">
      <c r="A55" s="170" t="s">
        <v>98</v>
      </c>
      <c r="B55" s="170" t="s">
        <v>25</v>
      </c>
      <c r="C55" s="170" t="s">
        <v>12</v>
      </c>
      <c r="D55" s="171">
        <v>1</v>
      </c>
      <c r="E55" s="170">
        <v>2043</v>
      </c>
      <c r="F55" s="216" t="s">
        <v>9</v>
      </c>
      <c r="G55" s="222"/>
      <c r="H55" s="222"/>
      <c r="I55" s="222"/>
      <c r="J55" s="222"/>
      <c r="K55" s="222"/>
      <c r="L55" s="178">
        <v>116068.04870597599</v>
      </c>
    </row>
    <row r="56" spans="1:12">
      <c r="A56" s="170" t="s">
        <v>98</v>
      </c>
      <c r="B56" s="170" t="s">
        <v>25</v>
      </c>
      <c r="C56" s="170" t="s">
        <v>12</v>
      </c>
      <c r="D56" s="171">
        <v>1</v>
      </c>
      <c r="E56" s="170">
        <v>2044</v>
      </c>
      <c r="F56" s="216" t="s">
        <v>9</v>
      </c>
      <c r="G56" s="222"/>
      <c r="H56" s="222"/>
      <c r="I56" s="222"/>
      <c r="J56" s="222"/>
      <c r="K56" s="222"/>
      <c r="L56" s="178">
        <v>122439.21379168</v>
      </c>
    </row>
    <row r="57" spans="1:12">
      <c r="A57" s="170" t="s">
        <v>98</v>
      </c>
      <c r="B57" s="170" t="s">
        <v>25</v>
      </c>
      <c r="C57" s="170" t="s">
        <v>12</v>
      </c>
      <c r="D57" s="171">
        <v>1</v>
      </c>
      <c r="E57" s="170">
        <v>2045</v>
      </c>
      <c r="F57" s="216" t="s">
        <v>9</v>
      </c>
      <c r="G57" s="222"/>
      <c r="H57" s="222"/>
      <c r="I57" s="222"/>
      <c r="J57" s="222"/>
      <c r="K57" s="222"/>
      <c r="L57" s="178">
        <v>122730.436516367</v>
      </c>
    </row>
    <row r="58" spans="1:12">
      <c r="A58" s="170" t="s">
        <v>98</v>
      </c>
      <c r="B58" s="170" t="s">
        <v>25</v>
      </c>
      <c r="C58" s="170" t="s">
        <v>12</v>
      </c>
      <c r="D58" s="171">
        <v>1</v>
      </c>
      <c r="E58" s="170">
        <v>2046</v>
      </c>
      <c r="F58" s="216" t="s">
        <v>9</v>
      </c>
      <c r="G58" s="222"/>
      <c r="H58" s="222"/>
      <c r="I58" s="222"/>
      <c r="J58" s="222"/>
      <c r="K58" s="222"/>
      <c r="L58" s="178">
        <v>127903.64555699698</v>
      </c>
    </row>
    <row r="59" spans="1:12">
      <c r="A59" s="170" t="s">
        <v>98</v>
      </c>
      <c r="B59" s="170" t="s">
        <v>25</v>
      </c>
      <c r="C59" s="170" t="s">
        <v>12</v>
      </c>
      <c r="D59" s="171">
        <v>1</v>
      </c>
      <c r="E59" s="170">
        <v>2047</v>
      </c>
      <c r="F59" s="216" t="s">
        <v>9</v>
      </c>
      <c r="G59" s="222"/>
      <c r="H59" s="222"/>
      <c r="I59" s="222"/>
      <c r="J59" s="222"/>
      <c r="K59" s="222"/>
      <c r="L59" s="178">
        <v>139768.300477582</v>
      </c>
    </row>
    <row r="60" spans="1:12">
      <c r="A60" s="170" t="s">
        <v>98</v>
      </c>
      <c r="B60" s="170" t="s">
        <v>25</v>
      </c>
      <c r="C60" s="170" t="s">
        <v>12</v>
      </c>
      <c r="D60" s="171">
        <v>1</v>
      </c>
      <c r="E60" s="170">
        <v>2048</v>
      </c>
      <c r="F60" s="216" t="s">
        <v>9</v>
      </c>
      <c r="G60" s="222"/>
      <c r="H60" s="222"/>
      <c r="I60" s="222"/>
      <c r="J60" s="222"/>
      <c r="K60" s="222"/>
      <c r="L60" s="178">
        <v>126242.6425161325</v>
      </c>
    </row>
    <row r="61" spans="1:12">
      <c r="A61" s="170" t="s">
        <v>98</v>
      </c>
      <c r="B61" s="170" t="s">
        <v>25</v>
      </c>
      <c r="C61" s="170" t="s">
        <v>12</v>
      </c>
      <c r="D61" s="171">
        <v>1</v>
      </c>
      <c r="E61" s="170">
        <v>2049</v>
      </c>
      <c r="F61" s="216" t="s">
        <v>9</v>
      </c>
      <c r="G61" s="222"/>
      <c r="H61" s="222"/>
      <c r="I61" s="222"/>
      <c r="J61" s="222"/>
      <c r="K61" s="222"/>
      <c r="L61" s="178">
        <v>126809.82721134351</v>
      </c>
    </row>
    <row r="62" spans="1:12">
      <c r="A62" s="170" t="s">
        <v>98</v>
      </c>
      <c r="B62" s="170" t="s">
        <v>25</v>
      </c>
      <c r="C62" s="170" t="s">
        <v>13</v>
      </c>
      <c r="D62" s="171">
        <v>1</v>
      </c>
      <c r="E62" s="170">
        <v>2020</v>
      </c>
      <c r="F62" s="216" t="s">
        <v>9</v>
      </c>
      <c r="G62" s="222"/>
      <c r="H62" s="222"/>
      <c r="I62" s="222"/>
      <c r="J62" s="222"/>
      <c r="K62" s="222"/>
      <c r="L62" s="178">
        <v>10267.978374142182</v>
      </c>
    </row>
    <row r="63" spans="1:12">
      <c r="A63" s="170" t="s">
        <v>98</v>
      </c>
      <c r="B63" s="170" t="s">
        <v>25</v>
      </c>
      <c r="C63" s="170" t="s">
        <v>13</v>
      </c>
      <c r="D63" s="171">
        <v>1</v>
      </c>
      <c r="E63" s="170">
        <v>2021</v>
      </c>
      <c r="F63" s="216" t="s">
        <v>9</v>
      </c>
      <c r="G63" s="222"/>
      <c r="H63" s="222"/>
      <c r="I63" s="222"/>
      <c r="J63" s="222"/>
      <c r="K63" s="222"/>
      <c r="L63" s="178">
        <v>10683.536775966908</v>
      </c>
    </row>
    <row r="64" spans="1:12">
      <c r="A64" s="170" t="s">
        <v>98</v>
      </c>
      <c r="B64" s="170" t="s">
        <v>25</v>
      </c>
      <c r="C64" s="170" t="s">
        <v>13</v>
      </c>
      <c r="D64" s="171">
        <v>1</v>
      </c>
      <c r="E64" s="170">
        <v>2022</v>
      </c>
      <c r="F64" s="216" t="s">
        <v>9</v>
      </c>
      <c r="G64" s="222"/>
      <c r="H64" s="222"/>
      <c r="I64" s="222"/>
      <c r="J64" s="222"/>
      <c r="K64" s="222"/>
      <c r="L64" s="178">
        <v>10890.380643249566</v>
      </c>
    </row>
    <row r="65" spans="1:12">
      <c r="A65" s="170" t="s">
        <v>98</v>
      </c>
      <c r="B65" s="170" t="s">
        <v>25</v>
      </c>
      <c r="C65" s="170" t="s">
        <v>13</v>
      </c>
      <c r="D65" s="171">
        <v>1</v>
      </c>
      <c r="E65" s="170">
        <v>2023</v>
      </c>
      <c r="F65" s="216" t="s">
        <v>9</v>
      </c>
      <c r="G65" s="222"/>
      <c r="H65" s="222"/>
      <c r="I65" s="222"/>
      <c r="J65" s="222"/>
      <c r="K65" s="222"/>
      <c r="L65" s="178">
        <v>9731.6083434577449</v>
      </c>
    </row>
    <row r="66" spans="1:12">
      <c r="A66" s="170" t="s">
        <v>98</v>
      </c>
      <c r="B66" s="170" t="s">
        <v>25</v>
      </c>
      <c r="C66" s="170" t="s">
        <v>13</v>
      </c>
      <c r="D66" s="171">
        <v>1</v>
      </c>
      <c r="E66" s="170">
        <v>2024</v>
      </c>
      <c r="F66" s="216" t="s">
        <v>9</v>
      </c>
      <c r="G66" s="222"/>
      <c r="H66" s="222"/>
      <c r="I66" s="222"/>
      <c r="J66" s="222"/>
      <c r="K66" s="222"/>
      <c r="L66" s="178">
        <v>9293.0423404908815</v>
      </c>
    </row>
    <row r="67" spans="1:12">
      <c r="A67" s="170" t="s">
        <v>98</v>
      </c>
      <c r="B67" s="170" t="s">
        <v>25</v>
      </c>
      <c r="C67" s="170" t="s">
        <v>13</v>
      </c>
      <c r="D67" s="171">
        <v>1</v>
      </c>
      <c r="E67" s="170">
        <v>2025</v>
      </c>
      <c r="F67" s="216" t="s">
        <v>9</v>
      </c>
      <c r="G67" s="222"/>
      <c r="H67" s="222"/>
      <c r="I67" s="222"/>
      <c r="J67" s="222"/>
      <c r="K67" s="222"/>
      <c r="L67" s="178">
        <v>9563.6215225725664</v>
      </c>
    </row>
    <row r="68" spans="1:12">
      <c r="A68" s="170" t="s">
        <v>98</v>
      </c>
      <c r="B68" s="170" t="s">
        <v>25</v>
      </c>
      <c r="C68" s="170" t="s">
        <v>13</v>
      </c>
      <c r="D68" s="171">
        <v>1</v>
      </c>
      <c r="E68" s="170">
        <v>2026</v>
      </c>
      <c r="F68" s="216" t="s">
        <v>9</v>
      </c>
      <c r="G68" s="222"/>
      <c r="H68" s="222"/>
      <c r="I68" s="222"/>
      <c r="J68" s="222"/>
      <c r="K68" s="222"/>
      <c r="L68" s="178">
        <v>10091.367398147335</v>
      </c>
    </row>
    <row r="69" spans="1:12">
      <c r="A69" s="170" t="s">
        <v>98</v>
      </c>
      <c r="B69" s="170" t="s">
        <v>25</v>
      </c>
      <c r="C69" s="170" t="s">
        <v>13</v>
      </c>
      <c r="D69" s="171">
        <v>1</v>
      </c>
      <c r="E69" s="170">
        <v>2027</v>
      </c>
      <c r="F69" s="216" t="s">
        <v>9</v>
      </c>
      <c r="G69" s="222"/>
      <c r="H69" s="222"/>
      <c r="I69" s="222"/>
      <c r="J69" s="222"/>
      <c r="K69" s="222"/>
      <c r="L69" s="178">
        <v>9698.0524113485662</v>
      </c>
    </row>
    <row r="70" spans="1:12">
      <c r="A70" s="170" t="s">
        <v>98</v>
      </c>
      <c r="B70" s="170" t="s">
        <v>25</v>
      </c>
      <c r="C70" s="170" t="s">
        <v>13</v>
      </c>
      <c r="D70" s="171">
        <v>1</v>
      </c>
      <c r="E70" s="170">
        <v>2028</v>
      </c>
      <c r="F70" s="216" t="s">
        <v>9</v>
      </c>
      <c r="G70" s="222"/>
      <c r="H70" s="222"/>
      <c r="I70" s="222"/>
      <c r="J70" s="222"/>
      <c r="K70" s="222"/>
      <c r="L70" s="178">
        <v>7714.3244300452643</v>
      </c>
    </row>
    <row r="71" spans="1:12">
      <c r="A71" s="170" t="s">
        <v>98</v>
      </c>
      <c r="B71" s="170" t="s">
        <v>25</v>
      </c>
      <c r="C71" s="170" t="s">
        <v>13</v>
      </c>
      <c r="D71" s="171">
        <v>1</v>
      </c>
      <c r="E71" s="170">
        <v>2029</v>
      </c>
      <c r="F71" s="216" t="s">
        <v>9</v>
      </c>
      <c r="G71" s="222"/>
      <c r="H71" s="222"/>
      <c r="I71" s="222"/>
      <c r="J71" s="222"/>
      <c r="K71" s="222"/>
      <c r="L71" s="178">
        <v>7975.2502852510606</v>
      </c>
    </row>
    <row r="72" spans="1:12">
      <c r="A72" s="170" t="s">
        <v>98</v>
      </c>
      <c r="B72" s="170" t="s">
        <v>25</v>
      </c>
      <c r="C72" s="170" t="s">
        <v>13</v>
      </c>
      <c r="D72" s="171">
        <v>1</v>
      </c>
      <c r="E72" s="170">
        <v>2030</v>
      </c>
      <c r="F72" s="216" t="s">
        <v>9</v>
      </c>
      <c r="G72" s="222"/>
      <c r="H72" s="222"/>
      <c r="I72" s="222"/>
      <c r="J72" s="222"/>
      <c r="K72" s="222"/>
      <c r="L72" s="178">
        <v>7730.3161974174045</v>
      </c>
    </row>
    <row r="73" spans="1:12">
      <c r="A73" s="170" t="s">
        <v>98</v>
      </c>
      <c r="B73" s="170" t="s">
        <v>25</v>
      </c>
      <c r="C73" s="170" t="s">
        <v>13</v>
      </c>
      <c r="D73" s="171">
        <v>1</v>
      </c>
      <c r="E73" s="170">
        <v>2031</v>
      </c>
      <c r="F73" s="216" t="s">
        <v>9</v>
      </c>
      <c r="G73" s="222"/>
      <c r="H73" s="222"/>
      <c r="I73" s="222"/>
      <c r="J73" s="222"/>
      <c r="K73" s="222"/>
      <c r="L73" s="178">
        <v>8649.8690451208749</v>
      </c>
    </row>
    <row r="74" spans="1:12">
      <c r="A74" s="170" t="s">
        <v>98</v>
      </c>
      <c r="B74" s="170" t="s">
        <v>25</v>
      </c>
      <c r="C74" s="170" t="s">
        <v>13</v>
      </c>
      <c r="D74" s="171">
        <v>1</v>
      </c>
      <c r="E74" s="170">
        <v>2032</v>
      </c>
      <c r="F74" s="216" t="s">
        <v>9</v>
      </c>
      <c r="G74" s="222"/>
      <c r="H74" s="222"/>
      <c r="I74" s="222"/>
      <c r="J74" s="222"/>
      <c r="K74" s="222"/>
      <c r="L74" s="178">
        <v>8393.144082837156</v>
      </c>
    </row>
    <row r="75" spans="1:12">
      <c r="A75" s="170" t="s">
        <v>98</v>
      </c>
      <c r="B75" s="170" t="s">
        <v>25</v>
      </c>
      <c r="C75" s="170" t="s">
        <v>13</v>
      </c>
      <c r="D75" s="171">
        <v>1</v>
      </c>
      <c r="E75" s="170">
        <v>2033</v>
      </c>
      <c r="F75" s="216" t="s">
        <v>9</v>
      </c>
      <c r="G75" s="222"/>
      <c r="H75" s="222"/>
      <c r="I75" s="222"/>
      <c r="J75" s="222"/>
      <c r="K75" s="222"/>
      <c r="L75" s="178">
        <v>8541.30568871789</v>
      </c>
    </row>
    <row r="76" spans="1:12">
      <c r="A76" s="170" t="s">
        <v>98</v>
      </c>
      <c r="B76" s="170" t="s">
        <v>25</v>
      </c>
      <c r="C76" s="170" t="s">
        <v>13</v>
      </c>
      <c r="D76" s="171">
        <v>1</v>
      </c>
      <c r="E76" s="170">
        <v>2034</v>
      </c>
      <c r="F76" s="216" t="s">
        <v>9</v>
      </c>
      <c r="G76" s="222"/>
      <c r="H76" s="222"/>
      <c r="I76" s="222"/>
      <c r="J76" s="222"/>
      <c r="K76" s="222"/>
      <c r="L76" s="178">
        <v>8933.0801416633349</v>
      </c>
    </row>
    <row r="77" spans="1:12">
      <c r="A77" s="170" t="s">
        <v>98</v>
      </c>
      <c r="B77" s="170" t="s">
        <v>25</v>
      </c>
      <c r="C77" s="170" t="s">
        <v>13</v>
      </c>
      <c r="D77" s="171">
        <v>1</v>
      </c>
      <c r="E77" s="170">
        <v>2035</v>
      </c>
      <c r="F77" s="216" t="s">
        <v>9</v>
      </c>
      <c r="G77" s="222"/>
      <c r="H77" s="222"/>
      <c r="I77" s="222"/>
      <c r="J77" s="222"/>
      <c r="K77" s="222"/>
      <c r="L77" s="178">
        <v>9799.3614810442159</v>
      </c>
    </row>
    <row r="78" spans="1:12">
      <c r="A78" s="170" t="s">
        <v>98</v>
      </c>
      <c r="B78" s="170" t="s">
        <v>25</v>
      </c>
      <c r="C78" s="170" t="s">
        <v>13</v>
      </c>
      <c r="D78" s="171">
        <v>1</v>
      </c>
      <c r="E78" s="170">
        <v>2036</v>
      </c>
      <c r="F78" s="216" t="s">
        <v>9</v>
      </c>
      <c r="G78" s="222"/>
      <c r="H78" s="222"/>
      <c r="I78" s="222"/>
      <c r="J78" s="222"/>
      <c r="K78" s="222"/>
      <c r="L78" s="178">
        <v>9269.4661110399302</v>
      </c>
    </row>
    <row r="79" spans="1:12">
      <c r="A79" s="170" t="s">
        <v>98</v>
      </c>
      <c r="B79" s="170" t="s">
        <v>25</v>
      </c>
      <c r="C79" s="170" t="s">
        <v>13</v>
      </c>
      <c r="D79" s="171">
        <v>1</v>
      </c>
      <c r="E79" s="170">
        <v>2037</v>
      </c>
      <c r="F79" s="216" t="s">
        <v>9</v>
      </c>
      <c r="G79" s="222"/>
      <c r="H79" s="222"/>
      <c r="I79" s="222"/>
      <c r="J79" s="222"/>
      <c r="K79" s="222"/>
      <c r="L79" s="178">
        <v>8552.1536433929541</v>
      </c>
    </row>
    <row r="80" spans="1:12">
      <c r="A80" s="170" t="s">
        <v>98</v>
      </c>
      <c r="B80" s="170" t="s">
        <v>25</v>
      </c>
      <c r="C80" s="170" t="s">
        <v>13</v>
      </c>
      <c r="D80" s="171">
        <v>1</v>
      </c>
      <c r="E80" s="170">
        <v>2038</v>
      </c>
      <c r="F80" s="216" t="s">
        <v>9</v>
      </c>
      <c r="G80" s="222"/>
      <c r="H80" s="222"/>
      <c r="I80" s="222"/>
      <c r="J80" s="222"/>
      <c r="K80" s="222"/>
      <c r="L80" s="178">
        <v>9313.6321057138994</v>
      </c>
    </row>
    <row r="81" spans="1:12">
      <c r="A81" s="170" t="s">
        <v>98</v>
      </c>
      <c r="B81" s="170" t="s">
        <v>25</v>
      </c>
      <c r="C81" s="170" t="s">
        <v>13</v>
      </c>
      <c r="D81" s="171">
        <v>1</v>
      </c>
      <c r="E81" s="170">
        <v>2039</v>
      </c>
      <c r="F81" s="216" t="s">
        <v>9</v>
      </c>
      <c r="G81" s="222"/>
      <c r="H81" s="222"/>
      <c r="I81" s="222"/>
      <c r="J81" s="222"/>
      <c r="K81" s="222"/>
      <c r="L81" s="178">
        <v>9442.8445105280334</v>
      </c>
    </row>
    <row r="82" spans="1:12">
      <c r="A82" s="170" t="s">
        <v>98</v>
      </c>
      <c r="B82" s="170" t="s">
        <v>25</v>
      </c>
      <c r="C82" s="170" t="s">
        <v>13</v>
      </c>
      <c r="D82" s="171">
        <v>1</v>
      </c>
      <c r="E82" s="170">
        <v>2040</v>
      </c>
      <c r="F82" s="216" t="s">
        <v>9</v>
      </c>
      <c r="G82" s="222"/>
      <c r="H82" s="222"/>
      <c r="I82" s="222"/>
      <c r="J82" s="222"/>
      <c r="K82" s="222"/>
      <c r="L82" s="178">
        <v>9495.0849612121401</v>
      </c>
    </row>
    <row r="83" spans="1:12">
      <c r="A83" s="170" t="s">
        <v>98</v>
      </c>
      <c r="B83" s="170" t="s">
        <v>25</v>
      </c>
      <c r="C83" s="170" t="s">
        <v>13</v>
      </c>
      <c r="D83" s="171">
        <v>1</v>
      </c>
      <c r="E83" s="170">
        <v>2041</v>
      </c>
      <c r="F83" s="216" t="s">
        <v>9</v>
      </c>
      <c r="G83" s="222"/>
      <c r="H83" s="222"/>
      <c r="I83" s="222"/>
      <c r="J83" s="222"/>
      <c r="K83" s="222"/>
      <c r="L83" s="178">
        <v>10406.698374183095</v>
      </c>
    </row>
    <row r="84" spans="1:12">
      <c r="A84" s="170" t="s">
        <v>98</v>
      </c>
      <c r="B84" s="170" t="s">
        <v>25</v>
      </c>
      <c r="C84" s="170" t="s">
        <v>13</v>
      </c>
      <c r="D84" s="171">
        <v>1</v>
      </c>
      <c r="E84" s="170">
        <v>2042</v>
      </c>
      <c r="F84" s="216" t="s">
        <v>9</v>
      </c>
      <c r="G84" s="222"/>
      <c r="H84" s="222"/>
      <c r="I84" s="222"/>
      <c r="J84" s="222"/>
      <c r="K84" s="222"/>
      <c r="L84" s="178">
        <v>9710.6456487758496</v>
      </c>
    </row>
    <row r="85" spans="1:12">
      <c r="A85" s="170" t="s">
        <v>98</v>
      </c>
      <c r="B85" s="170" t="s">
        <v>25</v>
      </c>
      <c r="C85" s="170" t="s">
        <v>13</v>
      </c>
      <c r="D85" s="171">
        <v>1</v>
      </c>
      <c r="E85" s="170">
        <v>2043</v>
      </c>
      <c r="F85" s="216" t="s">
        <v>9</v>
      </c>
      <c r="G85" s="222"/>
      <c r="H85" s="222"/>
      <c r="I85" s="222"/>
      <c r="J85" s="222"/>
      <c r="K85" s="222"/>
      <c r="L85" s="178">
        <v>10584.774090158051</v>
      </c>
    </row>
    <row r="86" spans="1:12">
      <c r="A86" s="170" t="s">
        <v>98</v>
      </c>
      <c r="B86" s="170" t="s">
        <v>25</v>
      </c>
      <c r="C86" s="170" t="s">
        <v>13</v>
      </c>
      <c r="D86" s="171">
        <v>1</v>
      </c>
      <c r="E86" s="170">
        <v>2044</v>
      </c>
      <c r="F86" s="216" t="s">
        <v>9</v>
      </c>
      <c r="G86" s="222"/>
      <c r="H86" s="222"/>
      <c r="I86" s="222"/>
      <c r="J86" s="222"/>
      <c r="K86" s="222"/>
      <c r="L86" s="178">
        <v>11155.15372836055</v>
      </c>
    </row>
    <row r="87" spans="1:12">
      <c r="A87" s="170" t="s">
        <v>98</v>
      </c>
      <c r="B87" s="170" t="s">
        <v>25</v>
      </c>
      <c r="C87" s="170" t="s">
        <v>13</v>
      </c>
      <c r="D87" s="171">
        <v>1</v>
      </c>
      <c r="E87" s="170">
        <v>2045</v>
      </c>
      <c r="F87" s="216" t="s">
        <v>9</v>
      </c>
      <c r="G87" s="222"/>
      <c r="H87" s="222"/>
      <c r="I87" s="222"/>
      <c r="J87" s="222"/>
      <c r="K87" s="222"/>
      <c r="L87" s="178">
        <v>11213.5382500257</v>
      </c>
    </row>
    <row r="88" spans="1:12">
      <c r="A88" s="170" t="s">
        <v>98</v>
      </c>
      <c r="B88" s="170" t="s">
        <v>25</v>
      </c>
      <c r="C88" s="170" t="s">
        <v>13</v>
      </c>
      <c r="D88" s="171">
        <v>1</v>
      </c>
      <c r="E88" s="170">
        <v>2046</v>
      </c>
      <c r="F88" s="216" t="s">
        <v>9</v>
      </c>
      <c r="G88" s="222"/>
      <c r="H88" s="222"/>
      <c r="I88" s="222"/>
      <c r="J88" s="222"/>
      <c r="K88" s="222"/>
      <c r="L88" s="178">
        <v>11731.7317800079</v>
      </c>
    </row>
    <row r="89" spans="1:12">
      <c r="A89" s="170" t="s">
        <v>98</v>
      </c>
      <c r="B89" s="170" t="s">
        <v>25</v>
      </c>
      <c r="C89" s="170" t="s">
        <v>13</v>
      </c>
      <c r="D89" s="171">
        <v>1</v>
      </c>
      <c r="E89" s="170">
        <v>2047</v>
      </c>
      <c r="F89" s="216" t="s">
        <v>9</v>
      </c>
      <c r="G89" s="222"/>
      <c r="H89" s="222"/>
      <c r="I89" s="222"/>
      <c r="J89" s="222"/>
      <c r="K89" s="222"/>
      <c r="L89" s="178">
        <v>12822.716046410849</v>
      </c>
    </row>
    <row r="90" spans="1:12">
      <c r="A90" s="170" t="s">
        <v>98</v>
      </c>
      <c r="B90" s="170" t="s">
        <v>25</v>
      </c>
      <c r="C90" s="170" t="s">
        <v>13</v>
      </c>
      <c r="D90" s="171">
        <v>1</v>
      </c>
      <c r="E90" s="170">
        <v>2048</v>
      </c>
      <c r="F90" s="216" t="s">
        <v>9</v>
      </c>
      <c r="G90" s="222"/>
      <c r="H90" s="222"/>
      <c r="I90" s="222"/>
      <c r="J90" s="222"/>
      <c r="K90" s="222"/>
      <c r="L90" s="178">
        <v>11599.4977513698</v>
      </c>
    </row>
    <row r="91" spans="1:12">
      <c r="A91" s="170" t="s">
        <v>98</v>
      </c>
      <c r="B91" s="170" t="s">
        <v>25</v>
      </c>
      <c r="C91" s="170" t="s">
        <v>13</v>
      </c>
      <c r="D91" s="171">
        <v>1</v>
      </c>
      <c r="E91" s="170">
        <v>2049</v>
      </c>
      <c r="F91" s="216" t="s">
        <v>9</v>
      </c>
      <c r="G91" s="222"/>
      <c r="H91" s="222"/>
      <c r="I91" s="222"/>
      <c r="J91" s="222"/>
      <c r="K91" s="222"/>
      <c r="L91" s="178">
        <v>11728.02704663775</v>
      </c>
    </row>
    <row r="92" spans="1:12">
      <c r="A92" s="170" t="s">
        <v>98</v>
      </c>
      <c r="B92" s="170" t="s">
        <v>25</v>
      </c>
      <c r="C92" s="170" t="s">
        <v>106</v>
      </c>
      <c r="D92" s="171">
        <v>1</v>
      </c>
      <c r="E92" s="170">
        <v>2020</v>
      </c>
      <c r="F92" s="216" t="s">
        <v>9</v>
      </c>
      <c r="G92" s="222"/>
      <c r="H92" s="222"/>
      <c r="I92" s="222"/>
      <c r="J92" s="222"/>
      <c r="K92" s="222"/>
      <c r="L92" s="178">
        <v>1928.350250766</v>
      </c>
    </row>
    <row r="93" spans="1:12">
      <c r="A93" s="170" t="s">
        <v>98</v>
      </c>
      <c r="B93" s="170" t="s">
        <v>25</v>
      </c>
      <c r="C93" s="170" t="s">
        <v>106</v>
      </c>
      <c r="D93" s="171">
        <v>1</v>
      </c>
      <c r="E93" s="170">
        <v>2021</v>
      </c>
      <c r="F93" s="216" t="s">
        <v>9</v>
      </c>
      <c r="G93" s="222"/>
      <c r="H93" s="222"/>
      <c r="I93" s="222"/>
      <c r="J93" s="222"/>
      <c r="K93" s="222"/>
      <c r="L93" s="178">
        <v>1825.7270002340001</v>
      </c>
    </row>
    <row r="94" spans="1:12">
      <c r="A94" s="170" t="s">
        <v>98</v>
      </c>
      <c r="B94" s="170" t="s">
        <v>25</v>
      </c>
      <c r="C94" s="170" t="s">
        <v>106</v>
      </c>
      <c r="D94" s="171">
        <v>1</v>
      </c>
      <c r="E94" s="170">
        <v>2022</v>
      </c>
      <c r="F94" s="216" t="s">
        <v>9</v>
      </c>
      <c r="G94" s="222"/>
      <c r="H94" s="222"/>
      <c r="I94" s="222"/>
      <c r="J94" s="222"/>
      <c r="K94" s="222"/>
      <c r="L94" s="178">
        <v>1846.0718632065</v>
      </c>
    </row>
    <row r="95" spans="1:12">
      <c r="A95" s="170" t="s">
        <v>98</v>
      </c>
      <c r="B95" s="170" t="s">
        <v>25</v>
      </c>
      <c r="C95" s="170" t="s">
        <v>106</v>
      </c>
      <c r="D95" s="171">
        <v>1</v>
      </c>
      <c r="E95" s="170">
        <v>2023</v>
      </c>
      <c r="F95" s="216" t="s">
        <v>9</v>
      </c>
      <c r="G95" s="222"/>
      <c r="H95" s="222"/>
      <c r="I95" s="222"/>
      <c r="J95" s="222"/>
      <c r="K95" s="222"/>
      <c r="L95" s="178">
        <v>1353.5640211800001</v>
      </c>
    </row>
    <row r="96" spans="1:12">
      <c r="A96" s="170" t="s">
        <v>98</v>
      </c>
      <c r="B96" s="170" t="s">
        <v>25</v>
      </c>
      <c r="C96" s="170" t="s">
        <v>106</v>
      </c>
      <c r="D96" s="171">
        <v>1</v>
      </c>
      <c r="E96" s="170">
        <v>2024</v>
      </c>
      <c r="F96" s="216" t="s">
        <v>9</v>
      </c>
      <c r="G96" s="222"/>
      <c r="H96" s="222"/>
      <c r="I96" s="222"/>
      <c r="J96" s="222"/>
      <c r="K96" s="222"/>
      <c r="L96" s="178">
        <v>1462.6046893199998</v>
      </c>
    </row>
    <row r="97" spans="1:12">
      <c r="A97" s="170" t="s">
        <v>98</v>
      </c>
      <c r="B97" s="170" t="s">
        <v>25</v>
      </c>
      <c r="C97" s="170" t="s">
        <v>106</v>
      </c>
      <c r="D97" s="171">
        <v>1</v>
      </c>
      <c r="E97" s="170">
        <v>2025</v>
      </c>
      <c r="F97" s="216" t="s">
        <v>9</v>
      </c>
      <c r="G97" s="222"/>
      <c r="H97" s="222"/>
      <c r="I97" s="222"/>
      <c r="J97" s="222"/>
      <c r="K97" s="222"/>
      <c r="L97" s="178">
        <v>1397.2201933399999</v>
      </c>
    </row>
    <row r="98" spans="1:12">
      <c r="A98" s="170" t="s">
        <v>98</v>
      </c>
      <c r="B98" s="170" t="s">
        <v>25</v>
      </c>
      <c r="C98" s="170" t="s">
        <v>106</v>
      </c>
      <c r="D98" s="171">
        <v>1</v>
      </c>
      <c r="E98" s="170">
        <v>2026</v>
      </c>
      <c r="F98" s="216" t="s">
        <v>9</v>
      </c>
      <c r="G98" s="222"/>
      <c r="H98" s="222"/>
      <c r="I98" s="222"/>
      <c r="J98" s="222"/>
      <c r="K98" s="222"/>
      <c r="L98" s="178">
        <v>1639.5067494550001</v>
      </c>
    </row>
    <row r="99" spans="1:12">
      <c r="A99" s="170" t="s">
        <v>98</v>
      </c>
      <c r="B99" s="170" t="s">
        <v>25</v>
      </c>
      <c r="C99" s="170" t="s">
        <v>106</v>
      </c>
      <c r="D99" s="171">
        <v>1</v>
      </c>
      <c r="E99" s="170">
        <v>2027</v>
      </c>
      <c r="F99" s="216" t="s">
        <v>9</v>
      </c>
      <c r="G99" s="222"/>
      <c r="H99" s="222"/>
      <c r="I99" s="222"/>
      <c r="J99" s="222"/>
      <c r="K99" s="222"/>
      <c r="L99" s="178">
        <v>1442.1681178200001</v>
      </c>
    </row>
    <row r="100" spans="1:12">
      <c r="A100" s="170" t="s">
        <v>98</v>
      </c>
      <c r="B100" s="170" t="s">
        <v>25</v>
      </c>
      <c r="C100" s="170" t="s">
        <v>106</v>
      </c>
      <c r="D100" s="171">
        <v>1</v>
      </c>
      <c r="E100" s="170">
        <v>2028</v>
      </c>
      <c r="F100" s="216" t="s">
        <v>9</v>
      </c>
      <c r="G100" s="222"/>
      <c r="H100" s="222"/>
      <c r="I100" s="222"/>
      <c r="J100" s="222"/>
      <c r="K100" s="222"/>
      <c r="L100" s="178">
        <v>1914.8598480200001</v>
      </c>
    </row>
    <row r="101" spans="1:12">
      <c r="A101" s="170" t="s">
        <v>98</v>
      </c>
      <c r="B101" s="170" t="s">
        <v>25</v>
      </c>
      <c r="C101" s="170" t="s">
        <v>106</v>
      </c>
      <c r="D101" s="171">
        <v>1</v>
      </c>
      <c r="E101" s="170">
        <v>2029</v>
      </c>
      <c r="F101" s="216" t="s">
        <v>9</v>
      </c>
      <c r="G101" s="222"/>
      <c r="H101" s="222"/>
      <c r="I101" s="222"/>
      <c r="J101" s="222"/>
      <c r="K101" s="222"/>
      <c r="L101" s="178">
        <v>2115.1935203000003</v>
      </c>
    </row>
    <row r="102" spans="1:12">
      <c r="A102" s="170" t="s">
        <v>98</v>
      </c>
      <c r="B102" s="170" t="s">
        <v>25</v>
      </c>
      <c r="C102" s="170" t="s">
        <v>106</v>
      </c>
      <c r="D102" s="171">
        <v>1</v>
      </c>
      <c r="E102" s="170">
        <v>2030</v>
      </c>
      <c r="F102" s="216" t="s">
        <v>9</v>
      </c>
      <c r="G102" s="222"/>
      <c r="H102" s="222"/>
      <c r="I102" s="222"/>
      <c r="J102" s="222"/>
      <c r="K102" s="222"/>
      <c r="L102" s="178">
        <v>1913.3016934899999</v>
      </c>
    </row>
    <row r="103" spans="1:12">
      <c r="A103" s="170" t="s">
        <v>98</v>
      </c>
      <c r="B103" s="170" t="s">
        <v>25</v>
      </c>
      <c r="C103" s="170" t="s">
        <v>106</v>
      </c>
      <c r="D103" s="171">
        <v>1</v>
      </c>
      <c r="E103" s="170">
        <v>2031</v>
      </c>
      <c r="F103" s="216" t="s">
        <v>9</v>
      </c>
      <c r="G103" s="222"/>
      <c r="H103" s="222"/>
      <c r="I103" s="222"/>
      <c r="J103" s="222"/>
      <c r="K103" s="222"/>
      <c r="L103" s="178">
        <v>1811.53519878</v>
      </c>
    </row>
    <row r="104" spans="1:12">
      <c r="A104" s="170" t="s">
        <v>98</v>
      </c>
      <c r="B104" s="170" t="s">
        <v>25</v>
      </c>
      <c r="C104" s="170" t="s">
        <v>106</v>
      </c>
      <c r="D104" s="171">
        <v>1</v>
      </c>
      <c r="E104" s="170">
        <v>2032</v>
      </c>
      <c r="F104" s="216" t="s">
        <v>9</v>
      </c>
      <c r="G104" s="222"/>
      <c r="H104" s="222"/>
      <c r="I104" s="222"/>
      <c r="J104" s="222"/>
      <c r="K104" s="222"/>
      <c r="L104" s="178">
        <v>1992.74026813</v>
      </c>
    </row>
    <row r="105" spans="1:12">
      <c r="A105" s="170" t="s">
        <v>98</v>
      </c>
      <c r="B105" s="170" t="s">
        <v>25</v>
      </c>
      <c r="C105" s="170" t="s">
        <v>106</v>
      </c>
      <c r="D105" s="171">
        <v>1</v>
      </c>
      <c r="E105" s="170">
        <v>2033</v>
      </c>
      <c r="F105" s="216" t="s">
        <v>9</v>
      </c>
      <c r="G105" s="222"/>
      <c r="H105" s="222"/>
      <c r="I105" s="222"/>
      <c r="J105" s="222"/>
      <c r="K105" s="222"/>
      <c r="L105" s="178">
        <v>1948.0030390399997</v>
      </c>
    </row>
    <row r="106" spans="1:12">
      <c r="A106" s="170" t="s">
        <v>98</v>
      </c>
      <c r="B106" s="170" t="s">
        <v>25</v>
      </c>
      <c r="C106" s="170" t="s">
        <v>106</v>
      </c>
      <c r="D106" s="171">
        <v>1</v>
      </c>
      <c r="E106" s="170">
        <v>2034</v>
      </c>
      <c r="F106" s="216" t="s">
        <v>9</v>
      </c>
      <c r="G106" s="222"/>
      <c r="H106" s="222"/>
      <c r="I106" s="222"/>
      <c r="J106" s="222"/>
      <c r="K106" s="222"/>
      <c r="L106" s="178">
        <v>2075.3802419499998</v>
      </c>
    </row>
    <row r="107" spans="1:12">
      <c r="A107" s="170" t="s">
        <v>98</v>
      </c>
      <c r="B107" s="170" t="s">
        <v>25</v>
      </c>
      <c r="C107" s="170" t="s">
        <v>106</v>
      </c>
      <c r="D107" s="171">
        <v>1</v>
      </c>
      <c r="E107" s="170">
        <v>2035</v>
      </c>
      <c r="F107" s="216" t="s">
        <v>9</v>
      </c>
      <c r="G107" s="222"/>
      <c r="H107" s="222"/>
      <c r="I107" s="222"/>
      <c r="J107" s="222"/>
      <c r="K107" s="222"/>
      <c r="L107" s="178">
        <v>2016.9127920000001</v>
      </c>
    </row>
    <row r="108" spans="1:12">
      <c r="A108" s="170" t="s">
        <v>98</v>
      </c>
      <c r="B108" s="170" t="s">
        <v>25</v>
      </c>
      <c r="C108" s="170" t="s">
        <v>106</v>
      </c>
      <c r="D108" s="171">
        <v>1</v>
      </c>
      <c r="E108" s="170">
        <v>2036</v>
      </c>
      <c r="F108" s="216" t="s">
        <v>9</v>
      </c>
      <c r="G108" s="222"/>
      <c r="H108" s="222"/>
      <c r="I108" s="222"/>
      <c r="J108" s="222"/>
      <c r="K108" s="222"/>
      <c r="L108" s="178">
        <v>1876.7431251999999</v>
      </c>
    </row>
    <row r="109" spans="1:12">
      <c r="A109" s="170" t="s">
        <v>98</v>
      </c>
      <c r="B109" s="170" t="s">
        <v>25</v>
      </c>
      <c r="C109" s="170" t="s">
        <v>106</v>
      </c>
      <c r="D109" s="171">
        <v>1</v>
      </c>
      <c r="E109" s="170">
        <v>2037</v>
      </c>
      <c r="F109" s="216" t="s">
        <v>9</v>
      </c>
      <c r="G109" s="222"/>
      <c r="H109" s="222"/>
      <c r="I109" s="222"/>
      <c r="J109" s="222"/>
      <c r="K109" s="222"/>
      <c r="L109" s="178">
        <v>1878.2348082899998</v>
      </c>
    </row>
    <row r="110" spans="1:12">
      <c r="A110" s="170" t="s">
        <v>98</v>
      </c>
      <c r="B110" s="170" t="s">
        <v>25</v>
      </c>
      <c r="C110" s="170" t="s">
        <v>106</v>
      </c>
      <c r="D110" s="171">
        <v>1</v>
      </c>
      <c r="E110" s="170">
        <v>2038</v>
      </c>
      <c r="F110" s="216" t="s">
        <v>9</v>
      </c>
      <c r="G110" s="222"/>
      <c r="H110" s="222"/>
      <c r="I110" s="222"/>
      <c r="J110" s="222"/>
      <c r="K110" s="222"/>
      <c r="L110" s="178">
        <v>2706.6431711149999</v>
      </c>
    </row>
    <row r="111" spans="1:12">
      <c r="A111" s="170" t="s">
        <v>98</v>
      </c>
      <c r="B111" s="170" t="s">
        <v>25</v>
      </c>
      <c r="C111" s="170" t="s">
        <v>106</v>
      </c>
      <c r="D111" s="171">
        <v>1</v>
      </c>
      <c r="E111" s="170">
        <v>2039</v>
      </c>
      <c r="F111" s="216" t="s">
        <v>9</v>
      </c>
      <c r="G111" s="222"/>
      <c r="H111" s="222"/>
      <c r="I111" s="222"/>
      <c r="J111" s="222"/>
      <c r="K111" s="222"/>
      <c r="L111" s="178">
        <v>2145.50768049</v>
      </c>
    </row>
    <row r="112" spans="1:12">
      <c r="A112" s="170" t="s">
        <v>98</v>
      </c>
      <c r="B112" s="170" t="s">
        <v>25</v>
      </c>
      <c r="C112" s="170" t="s">
        <v>106</v>
      </c>
      <c r="D112" s="171">
        <v>1</v>
      </c>
      <c r="E112" s="170">
        <v>2040</v>
      </c>
      <c r="F112" s="216" t="s">
        <v>9</v>
      </c>
      <c r="G112" s="222"/>
      <c r="H112" s="222"/>
      <c r="I112" s="222"/>
      <c r="J112" s="222"/>
      <c r="K112" s="222"/>
      <c r="L112" s="178">
        <v>2196.888349075</v>
      </c>
    </row>
    <row r="113" spans="1:12">
      <c r="A113" s="170" t="s">
        <v>98</v>
      </c>
      <c r="B113" s="170" t="s">
        <v>25</v>
      </c>
      <c r="C113" s="170" t="s">
        <v>106</v>
      </c>
      <c r="D113" s="171">
        <v>1</v>
      </c>
      <c r="E113" s="170">
        <v>2041</v>
      </c>
      <c r="F113" s="216" t="s">
        <v>9</v>
      </c>
      <c r="G113" s="222"/>
      <c r="H113" s="222"/>
      <c r="I113" s="222"/>
      <c r="J113" s="222"/>
      <c r="K113" s="222"/>
      <c r="L113" s="178">
        <v>2220.5442256050001</v>
      </c>
    </row>
    <row r="114" spans="1:12">
      <c r="A114" s="170" t="s">
        <v>98</v>
      </c>
      <c r="B114" s="170" t="s">
        <v>25</v>
      </c>
      <c r="C114" s="170" t="s">
        <v>106</v>
      </c>
      <c r="D114" s="171">
        <v>1</v>
      </c>
      <c r="E114" s="170">
        <v>2042</v>
      </c>
      <c r="F114" s="216" t="s">
        <v>9</v>
      </c>
      <c r="G114" s="222"/>
      <c r="H114" s="222"/>
      <c r="I114" s="222"/>
      <c r="J114" s="222"/>
      <c r="K114" s="222"/>
      <c r="L114" s="178">
        <v>2345.4874639700001</v>
      </c>
    </row>
    <row r="115" spans="1:12">
      <c r="A115" s="170" t="s">
        <v>98</v>
      </c>
      <c r="B115" s="170" t="s">
        <v>25</v>
      </c>
      <c r="C115" s="170" t="s">
        <v>106</v>
      </c>
      <c r="D115" s="171">
        <v>1</v>
      </c>
      <c r="E115" s="170">
        <v>2043</v>
      </c>
      <c r="F115" s="216" t="s">
        <v>9</v>
      </c>
      <c r="G115" s="222"/>
      <c r="H115" s="222"/>
      <c r="I115" s="222"/>
      <c r="J115" s="222"/>
      <c r="K115" s="222"/>
      <c r="L115" s="178">
        <v>2010.0020628450002</v>
      </c>
    </row>
    <row r="116" spans="1:12">
      <c r="A116" s="170" t="s">
        <v>98</v>
      </c>
      <c r="B116" s="170" t="s">
        <v>25</v>
      </c>
      <c r="C116" s="170" t="s">
        <v>106</v>
      </c>
      <c r="D116" s="171">
        <v>1</v>
      </c>
      <c r="E116" s="170">
        <v>2044</v>
      </c>
      <c r="F116" s="216" t="s">
        <v>9</v>
      </c>
      <c r="G116" s="222"/>
      <c r="H116" s="222"/>
      <c r="I116" s="222"/>
      <c r="J116" s="222"/>
      <c r="K116" s="222"/>
      <c r="L116" s="178">
        <v>2565.50861678</v>
      </c>
    </row>
    <row r="117" spans="1:12">
      <c r="A117" s="170" t="s">
        <v>98</v>
      </c>
      <c r="B117" s="170" t="s">
        <v>25</v>
      </c>
      <c r="C117" s="170" t="s">
        <v>106</v>
      </c>
      <c r="D117" s="171">
        <v>1</v>
      </c>
      <c r="E117" s="170">
        <v>2045</v>
      </c>
      <c r="F117" s="216" t="s">
        <v>9</v>
      </c>
      <c r="G117" s="222"/>
      <c r="H117" s="222"/>
      <c r="I117" s="222"/>
      <c r="J117" s="222"/>
      <c r="K117" s="222"/>
      <c r="L117" s="178">
        <v>2330.9940305099999</v>
      </c>
    </row>
    <row r="118" spans="1:12">
      <c r="A118" s="170" t="s">
        <v>98</v>
      </c>
      <c r="B118" s="170" t="s">
        <v>25</v>
      </c>
      <c r="C118" s="170" t="s">
        <v>106</v>
      </c>
      <c r="D118" s="171">
        <v>1</v>
      </c>
      <c r="E118" s="170">
        <v>2046</v>
      </c>
      <c r="F118" s="216" t="s">
        <v>9</v>
      </c>
      <c r="G118" s="222"/>
      <c r="H118" s="222"/>
      <c r="I118" s="222"/>
      <c r="J118" s="222"/>
      <c r="K118" s="222"/>
      <c r="L118" s="178">
        <v>2262.878772</v>
      </c>
    </row>
    <row r="119" spans="1:12">
      <c r="A119" s="170" t="s">
        <v>98</v>
      </c>
      <c r="B119" s="170" t="s">
        <v>25</v>
      </c>
      <c r="C119" s="170" t="s">
        <v>106</v>
      </c>
      <c r="D119" s="171">
        <v>1</v>
      </c>
      <c r="E119" s="170">
        <v>2047</v>
      </c>
      <c r="F119" s="216" t="s">
        <v>9</v>
      </c>
      <c r="G119" s="222"/>
      <c r="H119" s="222"/>
      <c r="I119" s="222"/>
      <c r="J119" s="222"/>
      <c r="K119" s="222"/>
      <c r="L119" s="178">
        <v>2504.2116093700001</v>
      </c>
    </row>
    <row r="120" spans="1:12">
      <c r="A120" s="170" t="s">
        <v>98</v>
      </c>
      <c r="B120" s="170" t="s">
        <v>25</v>
      </c>
      <c r="C120" s="170" t="s">
        <v>106</v>
      </c>
      <c r="D120" s="171">
        <v>1</v>
      </c>
      <c r="E120" s="170">
        <v>2048</v>
      </c>
      <c r="F120" s="216" t="s">
        <v>9</v>
      </c>
      <c r="G120" s="222"/>
      <c r="H120" s="222"/>
      <c r="I120" s="222"/>
      <c r="J120" s="222"/>
      <c r="K120" s="222"/>
      <c r="L120" s="178">
        <v>2372.7123505600002</v>
      </c>
    </row>
    <row r="121" spans="1:12">
      <c r="A121" s="170" t="s">
        <v>98</v>
      </c>
      <c r="B121" s="170" t="s">
        <v>25</v>
      </c>
      <c r="C121" s="170" t="s">
        <v>106</v>
      </c>
      <c r="D121" s="171">
        <v>1</v>
      </c>
      <c r="E121" s="170">
        <v>2049</v>
      </c>
      <c r="F121" s="216" t="s">
        <v>9</v>
      </c>
      <c r="G121" s="222"/>
      <c r="H121" s="222"/>
      <c r="I121" s="222"/>
      <c r="J121" s="222"/>
      <c r="K121" s="222"/>
      <c r="L121" s="178">
        <v>2540.394572315</v>
      </c>
    </row>
    <row r="122" spans="1:12">
      <c r="A122" s="170" t="s">
        <v>98</v>
      </c>
      <c r="B122" s="170" t="s">
        <v>25</v>
      </c>
      <c r="C122" s="170" t="s">
        <v>11</v>
      </c>
      <c r="D122" s="171">
        <v>1</v>
      </c>
      <c r="E122" s="170">
        <v>2020</v>
      </c>
      <c r="F122" s="216" t="s">
        <v>9</v>
      </c>
      <c r="G122" s="222"/>
      <c r="H122" s="222"/>
      <c r="I122" s="222"/>
      <c r="J122" s="222"/>
      <c r="K122" s="222"/>
      <c r="L122" s="178">
        <v>12057.564898488188</v>
      </c>
    </row>
    <row r="123" spans="1:12">
      <c r="A123" s="170" t="s">
        <v>98</v>
      </c>
      <c r="B123" s="170" t="s">
        <v>25</v>
      </c>
      <c r="C123" s="170" t="s">
        <v>11</v>
      </c>
      <c r="D123" s="171">
        <v>1</v>
      </c>
      <c r="E123" s="170">
        <v>2021</v>
      </c>
      <c r="F123" s="216" t="s">
        <v>9</v>
      </c>
      <c r="G123" s="222"/>
      <c r="H123" s="222"/>
      <c r="I123" s="222"/>
      <c r="J123" s="222"/>
      <c r="K123" s="222"/>
      <c r="L123" s="178">
        <v>15496.436378830576</v>
      </c>
    </row>
    <row r="124" spans="1:12">
      <c r="A124" s="170" t="s">
        <v>98</v>
      </c>
      <c r="B124" s="170" t="s">
        <v>25</v>
      </c>
      <c r="C124" s="170" t="s">
        <v>11</v>
      </c>
      <c r="D124" s="171">
        <v>1</v>
      </c>
      <c r="E124" s="170">
        <v>2022</v>
      </c>
      <c r="F124" s="216" t="s">
        <v>9</v>
      </c>
      <c r="G124" s="222"/>
      <c r="H124" s="222"/>
      <c r="I124" s="222"/>
      <c r="J124" s="222"/>
      <c r="K124" s="222"/>
      <c r="L124" s="178">
        <v>15568.926701898128</v>
      </c>
    </row>
    <row r="125" spans="1:12">
      <c r="A125" s="170" t="s">
        <v>98</v>
      </c>
      <c r="B125" s="170" t="s">
        <v>25</v>
      </c>
      <c r="C125" s="170" t="s">
        <v>11</v>
      </c>
      <c r="D125" s="171">
        <v>1</v>
      </c>
      <c r="E125" s="170">
        <v>2023</v>
      </c>
      <c r="F125" s="216" t="s">
        <v>9</v>
      </c>
      <c r="G125" s="222"/>
      <c r="H125" s="222"/>
      <c r="I125" s="222"/>
      <c r="J125" s="222"/>
      <c r="K125" s="222"/>
      <c r="L125" s="178">
        <v>7822.6495032328694</v>
      </c>
    </row>
    <row r="126" spans="1:12">
      <c r="A126" s="170" t="s">
        <v>98</v>
      </c>
      <c r="B126" s="170" t="s">
        <v>25</v>
      </c>
      <c r="C126" s="170" t="s">
        <v>11</v>
      </c>
      <c r="D126" s="171">
        <v>1</v>
      </c>
      <c r="E126" s="170">
        <v>2024</v>
      </c>
      <c r="F126" s="216" t="s">
        <v>9</v>
      </c>
      <c r="G126" s="222"/>
      <c r="H126" s="222"/>
      <c r="I126" s="222"/>
      <c r="J126" s="222"/>
      <c r="K126" s="222"/>
      <c r="L126" s="178">
        <v>7582.0530181498452</v>
      </c>
    </row>
    <row r="127" spans="1:12">
      <c r="A127" s="170" t="s">
        <v>98</v>
      </c>
      <c r="B127" s="170" t="s">
        <v>25</v>
      </c>
      <c r="C127" s="170" t="s">
        <v>11</v>
      </c>
      <c r="D127" s="171">
        <v>1</v>
      </c>
      <c r="E127" s="170">
        <v>2025</v>
      </c>
      <c r="F127" s="216" t="s">
        <v>9</v>
      </c>
      <c r="G127" s="222"/>
      <c r="H127" s="222"/>
      <c r="I127" s="222"/>
      <c r="J127" s="222"/>
      <c r="K127" s="222"/>
      <c r="L127" s="178">
        <v>7995.4050416287901</v>
      </c>
    </row>
    <row r="128" spans="1:12">
      <c r="A128" s="170" t="s">
        <v>98</v>
      </c>
      <c r="B128" s="170" t="s">
        <v>25</v>
      </c>
      <c r="C128" s="170" t="s">
        <v>11</v>
      </c>
      <c r="D128" s="171">
        <v>1</v>
      </c>
      <c r="E128" s="170">
        <v>2026</v>
      </c>
      <c r="F128" s="216" t="s">
        <v>9</v>
      </c>
      <c r="G128" s="222"/>
      <c r="H128" s="222"/>
      <c r="I128" s="222"/>
      <c r="J128" s="222"/>
      <c r="K128" s="222"/>
      <c r="L128" s="178">
        <v>8601.1546496518458</v>
      </c>
    </row>
    <row r="129" spans="1:12">
      <c r="A129" s="170" t="s">
        <v>98</v>
      </c>
      <c r="B129" s="170" t="s">
        <v>25</v>
      </c>
      <c r="C129" s="170" t="s">
        <v>11</v>
      </c>
      <c r="D129" s="171">
        <v>1</v>
      </c>
      <c r="E129" s="170">
        <v>2027</v>
      </c>
      <c r="F129" s="216" t="s">
        <v>9</v>
      </c>
      <c r="G129" s="222"/>
      <c r="H129" s="222"/>
      <c r="I129" s="222"/>
      <c r="J129" s="222"/>
      <c r="K129" s="222"/>
      <c r="L129" s="178">
        <v>8421.1986397083147</v>
      </c>
    </row>
    <row r="130" spans="1:12">
      <c r="A130" s="170" t="s">
        <v>98</v>
      </c>
      <c r="B130" s="170" t="s">
        <v>25</v>
      </c>
      <c r="C130" s="170" t="s">
        <v>11</v>
      </c>
      <c r="D130" s="171">
        <v>1</v>
      </c>
      <c r="E130" s="170">
        <v>2028</v>
      </c>
      <c r="F130" s="216" t="s">
        <v>9</v>
      </c>
      <c r="G130" s="222"/>
      <c r="H130" s="222"/>
      <c r="I130" s="222"/>
      <c r="J130" s="222"/>
      <c r="K130" s="222"/>
      <c r="L130" s="178">
        <v>52118.443254744219</v>
      </c>
    </row>
    <row r="131" spans="1:12">
      <c r="A131" s="170" t="s">
        <v>98</v>
      </c>
      <c r="B131" s="170" t="s">
        <v>25</v>
      </c>
      <c r="C131" s="170" t="s">
        <v>11</v>
      </c>
      <c r="D131" s="171">
        <v>1</v>
      </c>
      <c r="E131" s="170">
        <v>2029</v>
      </c>
      <c r="F131" s="216" t="s">
        <v>9</v>
      </c>
      <c r="G131" s="222"/>
      <c r="H131" s="222"/>
      <c r="I131" s="222"/>
      <c r="J131" s="222"/>
      <c r="K131" s="222"/>
      <c r="L131" s="178">
        <v>54783.055643268148</v>
      </c>
    </row>
    <row r="132" spans="1:12">
      <c r="A132" s="170" t="s">
        <v>98</v>
      </c>
      <c r="B132" s="170" t="s">
        <v>25</v>
      </c>
      <c r="C132" s="170" t="s">
        <v>11</v>
      </c>
      <c r="D132" s="171">
        <v>1</v>
      </c>
      <c r="E132" s="170">
        <v>2030</v>
      </c>
      <c r="F132" s="216" t="s">
        <v>9</v>
      </c>
      <c r="G132" s="222"/>
      <c r="H132" s="222"/>
      <c r="I132" s="222"/>
      <c r="J132" s="222"/>
      <c r="K132" s="222"/>
      <c r="L132" s="178">
        <v>53807.437898786731</v>
      </c>
    </row>
    <row r="133" spans="1:12">
      <c r="A133" s="170" t="s">
        <v>98</v>
      </c>
      <c r="B133" s="170" t="s">
        <v>25</v>
      </c>
      <c r="C133" s="170" t="s">
        <v>11</v>
      </c>
      <c r="D133" s="171">
        <v>1</v>
      </c>
      <c r="E133" s="170">
        <v>2031</v>
      </c>
      <c r="F133" s="216" t="s">
        <v>9</v>
      </c>
      <c r="G133" s="222"/>
      <c r="H133" s="222"/>
      <c r="I133" s="222"/>
      <c r="J133" s="222"/>
      <c r="K133" s="222"/>
      <c r="L133" s="178">
        <v>61243.491530577201</v>
      </c>
    </row>
    <row r="134" spans="1:12">
      <c r="A134" s="170" t="s">
        <v>98</v>
      </c>
      <c r="B134" s="170" t="s">
        <v>25</v>
      </c>
      <c r="C134" s="170" t="s">
        <v>11</v>
      </c>
      <c r="D134" s="171">
        <v>1</v>
      </c>
      <c r="E134" s="170">
        <v>2032</v>
      </c>
      <c r="F134" s="216" t="s">
        <v>9</v>
      </c>
      <c r="G134" s="222"/>
      <c r="H134" s="222"/>
      <c r="I134" s="222"/>
      <c r="J134" s="222"/>
      <c r="K134" s="222"/>
      <c r="L134" s="178">
        <v>60389.480154787299</v>
      </c>
    </row>
    <row r="135" spans="1:12">
      <c r="A135" s="170" t="s">
        <v>98</v>
      </c>
      <c r="B135" s="170" t="s">
        <v>25</v>
      </c>
      <c r="C135" s="170" t="s">
        <v>11</v>
      </c>
      <c r="D135" s="171">
        <v>1</v>
      </c>
      <c r="E135" s="170">
        <v>2033</v>
      </c>
      <c r="F135" s="216" t="s">
        <v>9</v>
      </c>
      <c r="G135" s="222"/>
      <c r="H135" s="222"/>
      <c r="I135" s="222"/>
      <c r="J135" s="222"/>
      <c r="K135" s="222"/>
      <c r="L135" s="178">
        <v>62211.286852059697</v>
      </c>
    </row>
    <row r="136" spans="1:12">
      <c r="A136" s="170" t="s">
        <v>98</v>
      </c>
      <c r="B136" s="170" t="s">
        <v>25</v>
      </c>
      <c r="C136" s="170" t="s">
        <v>11</v>
      </c>
      <c r="D136" s="171">
        <v>1</v>
      </c>
      <c r="E136" s="170">
        <v>2034</v>
      </c>
      <c r="F136" s="216" t="s">
        <v>9</v>
      </c>
      <c r="G136" s="222"/>
      <c r="H136" s="222"/>
      <c r="I136" s="222"/>
      <c r="J136" s="222"/>
      <c r="K136" s="222"/>
      <c r="L136" s="178">
        <v>65591.128707625598</v>
      </c>
    </row>
    <row r="137" spans="1:12">
      <c r="A137" s="170" t="s">
        <v>98</v>
      </c>
      <c r="B137" s="170" t="s">
        <v>25</v>
      </c>
      <c r="C137" s="170" t="s">
        <v>11</v>
      </c>
      <c r="D137" s="171">
        <v>1</v>
      </c>
      <c r="E137" s="170">
        <v>2035</v>
      </c>
      <c r="F137" s="216" t="s">
        <v>9</v>
      </c>
      <c r="G137" s="222"/>
      <c r="H137" s="222"/>
      <c r="I137" s="222"/>
      <c r="J137" s="222"/>
      <c r="K137" s="222"/>
      <c r="L137" s="178">
        <v>72884.248402871104</v>
      </c>
    </row>
    <row r="138" spans="1:12">
      <c r="A138" s="170" t="s">
        <v>98</v>
      </c>
      <c r="B138" s="170" t="s">
        <v>25</v>
      </c>
      <c r="C138" s="170" t="s">
        <v>11</v>
      </c>
      <c r="D138" s="171">
        <v>1</v>
      </c>
      <c r="E138" s="170">
        <v>2036</v>
      </c>
      <c r="F138" s="216" t="s">
        <v>9</v>
      </c>
      <c r="G138" s="222"/>
      <c r="H138" s="222"/>
      <c r="I138" s="222"/>
      <c r="J138" s="222"/>
      <c r="K138" s="222"/>
      <c r="L138" s="178">
        <v>69800.765193529893</v>
      </c>
    </row>
    <row r="139" spans="1:12">
      <c r="A139" s="170" t="s">
        <v>98</v>
      </c>
      <c r="B139" s="170" t="s">
        <v>25</v>
      </c>
      <c r="C139" s="170" t="s">
        <v>11</v>
      </c>
      <c r="D139" s="171">
        <v>1</v>
      </c>
      <c r="E139" s="170">
        <v>2037</v>
      </c>
      <c r="F139" s="216" t="s">
        <v>9</v>
      </c>
      <c r="G139" s="222"/>
      <c r="H139" s="222"/>
      <c r="I139" s="222"/>
      <c r="J139" s="222"/>
      <c r="K139" s="222"/>
      <c r="L139" s="178">
        <v>64941.128905114747</v>
      </c>
    </row>
    <row r="140" spans="1:12">
      <c r="A140" s="170" t="s">
        <v>98</v>
      </c>
      <c r="B140" s="170" t="s">
        <v>25</v>
      </c>
      <c r="C140" s="170" t="s">
        <v>11</v>
      </c>
      <c r="D140" s="171">
        <v>1</v>
      </c>
      <c r="E140" s="170">
        <v>2038</v>
      </c>
      <c r="F140" s="216" t="s">
        <v>9</v>
      </c>
      <c r="G140" s="222"/>
      <c r="H140" s="222"/>
      <c r="I140" s="222"/>
      <c r="J140" s="222"/>
      <c r="K140" s="222"/>
      <c r="L140" s="178">
        <v>71941.790671897237</v>
      </c>
    </row>
    <row r="141" spans="1:12">
      <c r="A141" s="170" t="s">
        <v>98</v>
      </c>
      <c r="B141" s="170" t="s">
        <v>25</v>
      </c>
      <c r="C141" s="170" t="s">
        <v>11</v>
      </c>
      <c r="D141" s="171">
        <v>1</v>
      </c>
      <c r="E141" s="170">
        <v>2039</v>
      </c>
      <c r="F141" s="216" t="s">
        <v>9</v>
      </c>
      <c r="G141" s="222"/>
      <c r="H141" s="222"/>
      <c r="I141" s="222"/>
      <c r="J141" s="222"/>
      <c r="K141" s="222"/>
      <c r="L141" s="178">
        <v>73643.428954405099</v>
      </c>
    </row>
    <row r="142" spans="1:12">
      <c r="A142" s="170" t="s">
        <v>98</v>
      </c>
      <c r="B142" s="170" t="s">
        <v>25</v>
      </c>
      <c r="C142" s="170" t="s">
        <v>11</v>
      </c>
      <c r="D142" s="171">
        <v>1</v>
      </c>
      <c r="E142" s="170">
        <v>2040</v>
      </c>
      <c r="F142" s="216" t="s">
        <v>9</v>
      </c>
      <c r="G142" s="222"/>
      <c r="H142" s="222"/>
      <c r="I142" s="222"/>
      <c r="J142" s="222"/>
      <c r="K142" s="222"/>
      <c r="L142" s="178">
        <v>74615.210901993007</v>
      </c>
    </row>
    <row r="143" spans="1:12">
      <c r="A143" s="170" t="s">
        <v>98</v>
      </c>
      <c r="B143" s="170" t="s">
        <v>25</v>
      </c>
      <c r="C143" s="170" t="s">
        <v>11</v>
      </c>
      <c r="D143" s="171">
        <v>1</v>
      </c>
      <c r="E143" s="170">
        <v>2041</v>
      </c>
      <c r="F143" s="216" t="s">
        <v>9</v>
      </c>
      <c r="G143" s="222"/>
      <c r="H143" s="222"/>
      <c r="I143" s="222"/>
      <c r="J143" s="222"/>
      <c r="K143" s="222"/>
      <c r="L143" s="178">
        <v>83032.365931909051</v>
      </c>
    </row>
    <row r="144" spans="1:12">
      <c r="A144" s="170" t="s">
        <v>98</v>
      </c>
      <c r="B144" s="170" t="s">
        <v>25</v>
      </c>
      <c r="C144" s="170" t="s">
        <v>11</v>
      </c>
      <c r="D144" s="171">
        <v>1</v>
      </c>
      <c r="E144" s="170">
        <v>2042</v>
      </c>
      <c r="F144" s="216" t="s">
        <v>9</v>
      </c>
      <c r="G144" s="222"/>
      <c r="H144" s="222"/>
      <c r="I144" s="222"/>
      <c r="J144" s="222"/>
      <c r="K144" s="222"/>
      <c r="L144" s="178">
        <v>78382.068131374312</v>
      </c>
    </row>
    <row r="145" spans="1:12">
      <c r="A145" s="170" t="s">
        <v>98</v>
      </c>
      <c r="B145" s="170" t="s">
        <v>25</v>
      </c>
      <c r="C145" s="170" t="s">
        <v>11</v>
      </c>
      <c r="D145" s="171">
        <v>1</v>
      </c>
      <c r="E145" s="170">
        <v>2043</v>
      </c>
      <c r="F145" s="216" t="s">
        <v>9</v>
      </c>
      <c r="G145" s="222"/>
      <c r="H145" s="222"/>
      <c r="I145" s="222"/>
      <c r="J145" s="222"/>
      <c r="K145" s="222"/>
      <c r="L145" s="178">
        <v>86124.630643952347</v>
      </c>
    </row>
    <row r="146" spans="1:12">
      <c r="A146" s="170" t="s">
        <v>98</v>
      </c>
      <c r="B146" s="170" t="s">
        <v>25</v>
      </c>
      <c r="C146" s="170" t="s">
        <v>11</v>
      </c>
      <c r="D146" s="171">
        <v>1</v>
      </c>
      <c r="E146" s="170">
        <v>2044</v>
      </c>
      <c r="F146" s="216" t="s">
        <v>9</v>
      </c>
      <c r="G146" s="222"/>
      <c r="H146" s="222"/>
      <c r="I146" s="222"/>
      <c r="J146" s="222"/>
      <c r="K146" s="222"/>
      <c r="L146" s="178">
        <v>92180.957316969449</v>
      </c>
    </row>
    <row r="147" spans="1:12">
      <c r="A147" s="170" t="s">
        <v>98</v>
      </c>
      <c r="B147" s="170" t="s">
        <v>25</v>
      </c>
      <c r="C147" s="170" t="s">
        <v>11</v>
      </c>
      <c r="D147" s="171">
        <v>1</v>
      </c>
      <c r="E147" s="170">
        <v>2045</v>
      </c>
      <c r="F147" s="216" t="s">
        <v>9</v>
      </c>
      <c r="G147" s="222"/>
      <c r="H147" s="222"/>
      <c r="I147" s="222"/>
      <c r="J147" s="222"/>
      <c r="K147" s="222"/>
      <c r="L147" s="178">
        <v>93617.122257887793</v>
      </c>
    </row>
    <row r="148" spans="1:12">
      <c r="A148" s="170" t="s">
        <v>98</v>
      </c>
      <c r="B148" s="170" t="s">
        <v>25</v>
      </c>
      <c r="C148" s="170" t="s">
        <v>11</v>
      </c>
      <c r="D148" s="171">
        <v>1</v>
      </c>
      <c r="E148" s="170">
        <v>2046</v>
      </c>
      <c r="F148" s="216" t="s">
        <v>9</v>
      </c>
      <c r="G148" s="222"/>
      <c r="H148" s="222"/>
      <c r="I148" s="222"/>
      <c r="J148" s="222"/>
      <c r="K148" s="222"/>
      <c r="L148" s="178">
        <v>98881.305082958454</v>
      </c>
    </row>
    <row r="149" spans="1:12">
      <c r="A149" s="170" t="s">
        <v>98</v>
      </c>
      <c r="B149" s="170" t="s">
        <v>25</v>
      </c>
      <c r="C149" s="170" t="s">
        <v>11</v>
      </c>
      <c r="D149" s="171">
        <v>1</v>
      </c>
      <c r="E149" s="170">
        <v>2047</v>
      </c>
      <c r="F149" s="216" t="s">
        <v>9</v>
      </c>
      <c r="G149" s="222"/>
      <c r="H149" s="222"/>
      <c r="I149" s="222"/>
      <c r="J149" s="222"/>
      <c r="K149" s="222"/>
      <c r="L149" s="178">
        <v>109533.3396447855</v>
      </c>
    </row>
    <row r="150" spans="1:12">
      <c r="A150" s="170" t="s">
        <v>98</v>
      </c>
      <c r="B150" s="170" t="s">
        <v>25</v>
      </c>
      <c r="C150" s="170" t="s">
        <v>11</v>
      </c>
      <c r="D150" s="171">
        <v>1</v>
      </c>
      <c r="E150" s="170">
        <v>2048</v>
      </c>
      <c r="F150" s="216" t="s">
        <v>9</v>
      </c>
      <c r="G150" s="222"/>
      <c r="H150" s="222"/>
      <c r="I150" s="222"/>
      <c r="J150" s="222"/>
      <c r="K150" s="222"/>
      <c r="L150" s="178">
        <v>100299.54394319409</v>
      </c>
    </row>
    <row r="151" spans="1:12">
      <c r="A151" s="170" t="s">
        <v>98</v>
      </c>
      <c r="B151" s="170" t="s">
        <v>25</v>
      </c>
      <c r="C151" s="170" t="s">
        <v>11</v>
      </c>
      <c r="D151" s="171">
        <v>1</v>
      </c>
      <c r="E151" s="170">
        <v>2049</v>
      </c>
      <c r="F151" s="216" t="s">
        <v>9</v>
      </c>
      <c r="G151" s="222"/>
      <c r="H151" s="222"/>
      <c r="I151" s="222"/>
      <c r="J151" s="222"/>
      <c r="K151" s="222"/>
      <c r="L151" s="178">
        <v>102187.140218046</v>
      </c>
    </row>
    <row r="152" spans="1:12">
      <c r="A152" s="170" t="s">
        <v>98</v>
      </c>
      <c r="B152" s="170" t="s">
        <v>25</v>
      </c>
      <c r="C152" s="170" t="s">
        <v>71</v>
      </c>
      <c r="D152" s="171">
        <v>1</v>
      </c>
      <c r="E152" s="170">
        <v>2020</v>
      </c>
      <c r="F152" s="216" t="s">
        <v>9</v>
      </c>
      <c r="G152" s="222"/>
      <c r="H152" s="222"/>
      <c r="I152" s="222"/>
      <c r="J152" s="222"/>
      <c r="K152" s="222"/>
      <c r="L152" s="178">
        <v>193955.33136257087</v>
      </c>
    </row>
    <row r="153" spans="1:12">
      <c r="A153" s="170" t="s">
        <v>98</v>
      </c>
      <c r="B153" s="170" t="s">
        <v>25</v>
      </c>
      <c r="C153" s="170" t="s">
        <v>71</v>
      </c>
      <c r="D153" s="171">
        <v>1</v>
      </c>
      <c r="E153" s="170">
        <v>2021</v>
      </c>
      <c r="F153" s="216" t="s">
        <v>9</v>
      </c>
      <c r="G153" s="222"/>
      <c r="H153" s="222"/>
      <c r="I153" s="222"/>
      <c r="J153" s="222"/>
      <c r="K153" s="222"/>
      <c r="L153" s="178">
        <v>202845.62557673643</v>
      </c>
    </row>
    <row r="154" spans="1:12">
      <c r="A154" s="170" t="s">
        <v>98</v>
      </c>
      <c r="B154" s="170" t="s">
        <v>25</v>
      </c>
      <c r="C154" s="170" t="s">
        <v>71</v>
      </c>
      <c r="D154" s="171">
        <v>1</v>
      </c>
      <c r="E154" s="170">
        <v>2022</v>
      </c>
      <c r="F154" s="216" t="s">
        <v>9</v>
      </c>
      <c r="G154" s="222"/>
      <c r="H154" s="222"/>
      <c r="I154" s="222"/>
      <c r="J154" s="222"/>
      <c r="K154" s="222"/>
      <c r="L154" s="178">
        <v>213562.16180860432</v>
      </c>
    </row>
    <row r="155" spans="1:12">
      <c r="A155" s="170" t="s">
        <v>98</v>
      </c>
      <c r="B155" s="170" t="s">
        <v>25</v>
      </c>
      <c r="C155" s="170" t="s">
        <v>71</v>
      </c>
      <c r="D155" s="171">
        <v>1</v>
      </c>
      <c r="E155" s="170">
        <v>2023</v>
      </c>
      <c r="F155" s="216" t="s">
        <v>9</v>
      </c>
      <c r="G155" s="222"/>
      <c r="H155" s="222"/>
      <c r="I155" s="222"/>
      <c r="J155" s="222"/>
      <c r="K155" s="222"/>
      <c r="L155" s="178">
        <v>164901.56570131818</v>
      </c>
    </row>
    <row r="156" spans="1:12">
      <c r="A156" s="170" t="s">
        <v>98</v>
      </c>
      <c r="B156" s="170" t="s">
        <v>25</v>
      </c>
      <c r="C156" s="170" t="s">
        <v>71</v>
      </c>
      <c r="D156" s="171">
        <v>1</v>
      </c>
      <c r="E156" s="170">
        <v>2024</v>
      </c>
      <c r="F156" s="216" t="s">
        <v>9</v>
      </c>
      <c r="G156" s="222"/>
      <c r="H156" s="222"/>
      <c r="I156" s="222"/>
      <c r="J156" s="222"/>
      <c r="K156" s="222"/>
      <c r="L156" s="178">
        <v>162751.34313965088</v>
      </c>
    </row>
    <row r="157" spans="1:12">
      <c r="A157" s="170" t="s">
        <v>98</v>
      </c>
      <c r="B157" s="170" t="s">
        <v>25</v>
      </c>
      <c r="C157" s="170" t="s">
        <v>71</v>
      </c>
      <c r="D157" s="171">
        <v>1</v>
      </c>
      <c r="E157" s="170">
        <v>2025</v>
      </c>
      <c r="F157" s="216" t="s">
        <v>9</v>
      </c>
      <c r="G157" s="222"/>
      <c r="H157" s="222"/>
      <c r="I157" s="222"/>
      <c r="J157" s="222"/>
      <c r="K157" s="222"/>
      <c r="L157" s="178">
        <v>169410.73817036903</v>
      </c>
    </row>
    <row r="158" spans="1:12">
      <c r="A158" s="170" t="s">
        <v>98</v>
      </c>
      <c r="B158" s="170" t="s">
        <v>25</v>
      </c>
      <c r="C158" s="170" t="s">
        <v>71</v>
      </c>
      <c r="D158" s="171">
        <v>1</v>
      </c>
      <c r="E158" s="170">
        <v>2026</v>
      </c>
      <c r="F158" s="216" t="s">
        <v>9</v>
      </c>
      <c r="G158" s="222"/>
      <c r="H158" s="222"/>
      <c r="I158" s="222"/>
      <c r="J158" s="222"/>
      <c r="K158" s="222"/>
      <c r="L158" s="178">
        <v>180680.99300532622</v>
      </c>
    </row>
    <row r="159" spans="1:12">
      <c r="A159" s="170" t="s">
        <v>98</v>
      </c>
      <c r="B159" s="170" t="s">
        <v>25</v>
      </c>
      <c r="C159" s="170" t="s">
        <v>71</v>
      </c>
      <c r="D159" s="171">
        <v>1</v>
      </c>
      <c r="E159" s="170">
        <v>2027</v>
      </c>
      <c r="F159" s="216" t="s">
        <v>9</v>
      </c>
      <c r="G159" s="222"/>
      <c r="H159" s="222"/>
      <c r="I159" s="222"/>
      <c r="J159" s="222"/>
      <c r="K159" s="222"/>
      <c r="L159" s="178">
        <v>176322.04367175885</v>
      </c>
    </row>
    <row r="160" spans="1:12">
      <c r="A160" s="170" t="s">
        <v>98</v>
      </c>
      <c r="B160" s="170" t="s">
        <v>25</v>
      </c>
      <c r="C160" s="170" t="s">
        <v>71</v>
      </c>
      <c r="D160" s="171">
        <v>1</v>
      </c>
      <c r="E160" s="170">
        <v>2028</v>
      </c>
      <c r="F160" s="216" t="s">
        <v>9</v>
      </c>
      <c r="G160" s="222"/>
      <c r="H160" s="222"/>
      <c r="I160" s="222"/>
      <c r="J160" s="222"/>
      <c r="K160" s="222"/>
      <c r="L160" s="178">
        <v>172967.69217324661</v>
      </c>
    </row>
    <row r="161" spans="1:12">
      <c r="A161" s="170" t="s">
        <v>98</v>
      </c>
      <c r="B161" s="170" t="s">
        <v>25</v>
      </c>
      <c r="C161" s="170" t="s">
        <v>71</v>
      </c>
      <c r="D161" s="171">
        <v>1</v>
      </c>
      <c r="E161" s="170">
        <v>2029</v>
      </c>
      <c r="F161" s="216" t="s">
        <v>9</v>
      </c>
      <c r="G161" s="222"/>
      <c r="H161" s="222"/>
      <c r="I161" s="222"/>
      <c r="J161" s="222"/>
      <c r="K161" s="222"/>
      <c r="L161" s="178">
        <v>176144.55230090939</v>
      </c>
    </row>
    <row r="162" spans="1:12">
      <c r="A162" s="170" t="s">
        <v>98</v>
      </c>
      <c r="B162" s="170" t="s">
        <v>25</v>
      </c>
      <c r="C162" s="170" t="s">
        <v>71</v>
      </c>
      <c r="D162" s="171">
        <v>1</v>
      </c>
      <c r="E162" s="170">
        <v>2030</v>
      </c>
      <c r="F162" s="216" t="s">
        <v>9</v>
      </c>
      <c r="G162" s="222"/>
      <c r="H162" s="222"/>
      <c r="I162" s="222"/>
      <c r="J162" s="222"/>
      <c r="K162" s="222"/>
      <c r="L162" s="178">
        <v>173826.03608276008</v>
      </c>
    </row>
    <row r="163" spans="1:12">
      <c r="A163" s="170" t="s">
        <v>98</v>
      </c>
      <c r="B163" s="170" t="s">
        <v>25</v>
      </c>
      <c r="C163" s="170" t="s">
        <v>71</v>
      </c>
      <c r="D163" s="171">
        <v>1</v>
      </c>
      <c r="E163" s="170">
        <v>2031</v>
      </c>
      <c r="F163" s="216" t="s">
        <v>9</v>
      </c>
      <c r="G163" s="222"/>
      <c r="H163" s="222"/>
      <c r="I163" s="222"/>
      <c r="J163" s="222"/>
      <c r="K163" s="222"/>
      <c r="L163" s="178">
        <v>184047.49966517702</v>
      </c>
    </row>
    <row r="164" spans="1:12">
      <c r="A164" s="170" t="s">
        <v>98</v>
      </c>
      <c r="B164" s="170" t="s">
        <v>25</v>
      </c>
      <c r="C164" s="170" t="s">
        <v>71</v>
      </c>
      <c r="D164" s="171">
        <v>1</v>
      </c>
      <c r="E164" s="170">
        <v>2032</v>
      </c>
      <c r="F164" s="216" t="s">
        <v>9</v>
      </c>
      <c r="G164" s="222"/>
      <c r="H164" s="222"/>
      <c r="I164" s="222"/>
      <c r="J164" s="222"/>
      <c r="K164" s="222"/>
      <c r="L164" s="178">
        <v>181841.97924923501</v>
      </c>
    </row>
    <row r="165" spans="1:12">
      <c r="A165" s="170" t="s">
        <v>98</v>
      </c>
      <c r="B165" s="170" t="s">
        <v>25</v>
      </c>
      <c r="C165" s="170" t="s">
        <v>71</v>
      </c>
      <c r="D165" s="171">
        <v>1</v>
      </c>
      <c r="E165" s="170">
        <v>2033</v>
      </c>
      <c r="F165" s="216" t="s">
        <v>9</v>
      </c>
      <c r="G165" s="222"/>
      <c r="H165" s="222"/>
      <c r="I165" s="222"/>
      <c r="J165" s="222"/>
      <c r="K165" s="222"/>
      <c r="L165" s="178">
        <v>184321.93160004698</v>
      </c>
    </row>
    <row r="166" spans="1:12">
      <c r="A166" s="170" t="s">
        <v>98</v>
      </c>
      <c r="B166" s="170" t="s">
        <v>25</v>
      </c>
      <c r="C166" s="170" t="s">
        <v>71</v>
      </c>
      <c r="D166" s="171">
        <v>1</v>
      </c>
      <c r="E166" s="170">
        <v>2034</v>
      </c>
      <c r="F166" s="216" t="s">
        <v>9</v>
      </c>
      <c r="G166" s="222"/>
      <c r="H166" s="222"/>
      <c r="I166" s="222"/>
      <c r="J166" s="222"/>
      <c r="K166" s="222"/>
      <c r="L166" s="178">
        <v>191398.77999392198</v>
      </c>
    </row>
    <row r="167" spans="1:12">
      <c r="A167" s="170" t="s">
        <v>98</v>
      </c>
      <c r="B167" s="170" t="s">
        <v>25</v>
      </c>
      <c r="C167" s="170" t="s">
        <v>71</v>
      </c>
      <c r="D167" s="171">
        <v>1</v>
      </c>
      <c r="E167" s="170">
        <v>2035</v>
      </c>
      <c r="F167" s="216" t="s">
        <v>9</v>
      </c>
      <c r="G167" s="222"/>
      <c r="H167" s="222"/>
      <c r="I167" s="222"/>
      <c r="J167" s="222"/>
      <c r="K167" s="222"/>
      <c r="L167" s="178">
        <v>212250.84838108998</v>
      </c>
    </row>
    <row r="168" spans="1:12">
      <c r="A168" s="170" t="s">
        <v>98</v>
      </c>
      <c r="B168" s="170" t="s">
        <v>25</v>
      </c>
      <c r="C168" s="170" t="s">
        <v>71</v>
      </c>
      <c r="D168" s="171">
        <v>1</v>
      </c>
      <c r="E168" s="170">
        <v>2036</v>
      </c>
      <c r="F168" s="216" t="s">
        <v>9</v>
      </c>
      <c r="G168" s="222"/>
      <c r="H168" s="222"/>
      <c r="I168" s="222"/>
      <c r="J168" s="222"/>
      <c r="K168" s="222"/>
      <c r="L168" s="178">
        <v>200303.50288747501</v>
      </c>
    </row>
    <row r="169" spans="1:12">
      <c r="A169" s="170" t="s">
        <v>98</v>
      </c>
      <c r="B169" s="170" t="s">
        <v>25</v>
      </c>
      <c r="C169" s="170" t="s">
        <v>71</v>
      </c>
      <c r="D169" s="171">
        <v>1</v>
      </c>
      <c r="E169" s="170">
        <v>2037</v>
      </c>
      <c r="F169" s="216" t="s">
        <v>9</v>
      </c>
      <c r="G169" s="222"/>
      <c r="H169" s="222"/>
      <c r="I169" s="222"/>
      <c r="J169" s="222"/>
      <c r="K169" s="222"/>
      <c r="L169" s="178">
        <v>188417.9104414265</v>
      </c>
    </row>
    <row r="170" spans="1:12">
      <c r="A170" s="170" t="s">
        <v>98</v>
      </c>
      <c r="B170" s="170" t="s">
        <v>25</v>
      </c>
      <c r="C170" s="170" t="s">
        <v>71</v>
      </c>
      <c r="D170" s="171">
        <v>1</v>
      </c>
      <c r="E170" s="170">
        <v>2038</v>
      </c>
      <c r="F170" s="216" t="s">
        <v>9</v>
      </c>
      <c r="G170" s="222"/>
      <c r="H170" s="222"/>
      <c r="I170" s="222"/>
      <c r="J170" s="222"/>
      <c r="K170" s="222"/>
      <c r="L170" s="178">
        <v>205506.54829071398</v>
      </c>
    </row>
    <row r="171" spans="1:12">
      <c r="A171" s="170" t="s">
        <v>98</v>
      </c>
      <c r="B171" s="170" t="s">
        <v>25</v>
      </c>
      <c r="C171" s="170" t="s">
        <v>71</v>
      </c>
      <c r="D171" s="171">
        <v>1</v>
      </c>
      <c r="E171" s="170">
        <v>2039</v>
      </c>
      <c r="F171" s="216" t="s">
        <v>9</v>
      </c>
      <c r="G171" s="222"/>
      <c r="H171" s="222"/>
      <c r="I171" s="222"/>
      <c r="J171" s="222"/>
      <c r="K171" s="222"/>
      <c r="L171" s="178">
        <v>208013.91939317749</v>
      </c>
    </row>
    <row r="172" spans="1:12">
      <c r="A172" s="170" t="s">
        <v>98</v>
      </c>
      <c r="B172" s="170" t="s">
        <v>25</v>
      </c>
      <c r="C172" s="170" t="s">
        <v>71</v>
      </c>
      <c r="D172" s="171">
        <v>1</v>
      </c>
      <c r="E172" s="170">
        <v>2040</v>
      </c>
      <c r="F172" s="216" t="s">
        <v>9</v>
      </c>
      <c r="G172" s="222"/>
      <c r="H172" s="222"/>
      <c r="I172" s="222"/>
      <c r="J172" s="222"/>
      <c r="K172" s="222"/>
      <c r="L172" s="178">
        <v>206550.7280554295</v>
      </c>
    </row>
    <row r="173" spans="1:12">
      <c r="A173" s="170" t="s">
        <v>98</v>
      </c>
      <c r="B173" s="170" t="s">
        <v>25</v>
      </c>
      <c r="C173" s="170" t="s">
        <v>71</v>
      </c>
      <c r="D173" s="171">
        <v>1</v>
      </c>
      <c r="E173" s="170">
        <v>2041</v>
      </c>
      <c r="F173" s="216" t="s">
        <v>9</v>
      </c>
      <c r="G173" s="222"/>
      <c r="H173" s="222"/>
      <c r="I173" s="222"/>
      <c r="J173" s="222"/>
      <c r="K173" s="222"/>
      <c r="L173" s="178">
        <v>227501.21982324001</v>
      </c>
    </row>
    <row r="174" spans="1:12">
      <c r="A174" s="170" t="s">
        <v>98</v>
      </c>
      <c r="B174" s="170" t="s">
        <v>25</v>
      </c>
      <c r="C174" s="170" t="s">
        <v>71</v>
      </c>
      <c r="D174" s="171">
        <v>1</v>
      </c>
      <c r="E174" s="170">
        <v>2042</v>
      </c>
      <c r="F174" s="216" t="s">
        <v>9</v>
      </c>
      <c r="G174" s="222"/>
      <c r="H174" s="222"/>
      <c r="I174" s="222"/>
      <c r="J174" s="222"/>
      <c r="K174" s="222"/>
      <c r="L174" s="178">
        <v>215480.53600588499</v>
      </c>
    </row>
    <row r="175" spans="1:12">
      <c r="A175" s="170" t="s">
        <v>98</v>
      </c>
      <c r="B175" s="170" t="s">
        <v>25</v>
      </c>
      <c r="C175" s="170" t="s">
        <v>71</v>
      </c>
      <c r="D175" s="171">
        <v>1</v>
      </c>
      <c r="E175" s="170">
        <v>2043</v>
      </c>
      <c r="F175" s="216" t="s">
        <v>9</v>
      </c>
      <c r="G175" s="222"/>
      <c r="H175" s="222"/>
      <c r="I175" s="222"/>
      <c r="J175" s="222"/>
      <c r="K175" s="222"/>
      <c r="L175" s="178">
        <v>231197.12339649349</v>
      </c>
    </row>
    <row r="176" spans="1:12">
      <c r="A176" s="170" t="s">
        <v>98</v>
      </c>
      <c r="B176" s="170" t="s">
        <v>25</v>
      </c>
      <c r="C176" s="170" t="s">
        <v>71</v>
      </c>
      <c r="D176" s="171">
        <v>1</v>
      </c>
      <c r="E176" s="170">
        <v>2044</v>
      </c>
      <c r="F176" s="216" t="s">
        <v>9</v>
      </c>
      <c r="G176" s="222"/>
      <c r="H176" s="222"/>
      <c r="I176" s="222"/>
      <c r="J176" s="222"/>
      <c r="K176" s="222"/>
      <c r="L176" s="178">
        <v>245769.9143086625</v>
      </c>
    </row>
    <row r="177" spans="1:12">
      <c r="A177" s="170" t="s">
        <v>98</v>
      </c>
      <c r="B177" s="170" t="s">
        <v>25</v>
      </c>
      <c r="C177" s="170" t="s">
        <v>71</v>
      </c>
      <c r="D177" s="171">
        <v>1</v>
      </c>
      <c r="E177" s="170">
        <v>2045</v>
      </c>
      <c r="F177" s="216" t="s">
        <v>9</v>
      </c>
      <c r="G177" s="222"/>
      <c r="H177" s="222"/>
      <c r="I177" s="222"/>
      <c r="J177" s="222"/>
      <c r="K177" s="222"/>
      <c r="L177" s="178">
        <v>250155.53031980951</v>
      </c>
    </row>
    <row r="178" spans="1:12">
      <c r="A178" s="170" t="s">
        <v>98</v>
      </c>
      <c r="B178" s="170" t="s">
        <v>25</v>
      </c>
      <c r="C178" s="170" t="s">
        <v>71</v>
      </c>
      <c r="D178" s="171">
        <v>1</v>
      </c>
      <c r="E178" s="170">
        <v>2046</v>
      </c>
      <c r="F178" s="216" t="s">
        <v>9</v>
      </c>
      <c r="G178" s="222"/>
      <c r="H178" s="222"/>
      <c r="I178" s="222"/>
      <c r="J178" s="222"/>
      <c r="K178" s="222"/>
      <c r="L178" s="178">
        <v>260442.83651813801</v>
      </c>
    </row>
    <row r="179" spans="1:12">
      <c r="A179" s="170" t="s">
        <v>98</v>
      </c>
      <c r="B179" s="170" t="s">
        <v>25</v>
      </c>
      <c r="C179" s="170" t="s">
        <v>71</v>
      </c>
      <c r="D179" s="171">
        <v>1</v>
      </c>
      <c r="E179" s="170">
        <v>2047</v>
      </c>
      <c r="F179" s="216" t="s">
        <v>9</v>
      </c>
      <c r="G179" s="222"/>
      <c r="H179" s="222"/>
      <c r="I179" s="222"/>
      <c r="J179" s="222"/>
      <c r="K179" s="222"/>
      <c r="L179" s="178">
        <v>283861.3722253415</v>
      </c>
    </row>
    <row r="180" spans="1:12">
      <c r="A180" s="170" t="s">
        <v>98</v>
      </c>
      <c r="B180" s="170" t="s">
        <v>25</v>
      </c>
      <c r="C180" s="170" t="s">
        <v>71</v>
      </c>
      <c r="D180" s="171">
        <v>1</v>
      </c>
      <c r="E180" s="170">
        <v>2048</v>
      </c>
      <c r="F180" s="216" t="s">
        <v>9</v>
      </c>
      <c r="G180" s="222"/>
      <c r="H180" s="222"/>
      <c r="I180" s="222"/>
      <c r="J180" s="222"/>
      <c r="K180" s="222"/>
      <c r="L180" s="178">
        <v>258834.037943492</v>
      </c>
    </row>
    <row r="181" spans="1:12">
      <c r="A181" s="170" t="s">
        <v>98</v>
      </c>
      <c r="B181" s="170" t="s">
        <v>25</v>
      </c>
      <c r="C181" s="170" t="s">
        <v>71</v>
      </c>
      <c r="D181" s="171">
        <v>1</v>
      </c>
      <c r="E181" s="170">
        <v>2049</v>
      </c>
      <c r="F181" s="216" t="s">
        <v>9</v>
      </c>
      <c r="G181" s="222"/>
      <c r="H181" s="222"/>
      <c r="I181" s="222"/>
      <c r="J181" s="222"/>
      <c r="K181" s="222"/>
      <c r="L181" s="178">
        <v>256428.2709389615</v>
      </c>
    </row>
    <row r="182" spans="1:12">
      <c r="A182" s="172"/>
      <c r="B182" s="172"/>
      <c r="C182" s="172"/>
      <c r="D182" s="173"/>
      <c r="E182" s="172"/>
      <c r="F182" s="174"/>
      <c r="G182" s="35"/>
      <c r="H182" s="35"/>
      <c r="I182" s="35"/>
      <c r="J182" s="35"/>
      <c r="K182" s="35"/>
      <c r="L182" s="186"/>
    </row>
    <row r="183" spans="1:12">
      <c r="A183" s="172"/>
      <c r="B183" s="172"/>
      <c r="C183" s="172"/>
      <c r="D183" s="173"/>
      <c r="E183" s="172"/>
      <c r="F183" s="174"/>
      <c r="G183" s="35"/>
      <c r="H183" s="35"/>
      <c r="I183" s="35"/>
      <c r="J183" s="35"/>
      <c r="K183" s="35"/>
      <c r="L183" s="186"/>
    </row>
    <row r="184" spans="1:12">
      <c r="A184" s="172"/>
      <c r="B184" s="172"/>
      <c r="C184" s="172"/>
      <c r="D184" s="173"/>
      <c r="E184" s="172"/>
      <c r="F184" s="174"/>
      <c r="G184" s="35"/>
      <c r="H184" s="35"/>
      <c r="I184" s="35"/>
      <c r="J184" s="35"/>
      <c r="K184" s="35"/>
      <c r="L184" s="186"/>
    </row>
    <row r="185" spans="1:12">
      <c r="A185" s="172"/>
      <c r="B185" s="172"/>
      <c r="C185" s="172"/>
      <c r="D185" s="173"/>
      <c r="E185" s="172"/>
      <c r="F185" s="174"/>
      <c r="G185" s="35"/>
      <c r="H185" s="35"/>
      <c r="I185" s="35"/>
      <c r="J185" s="35"/>
      <c r="K185" s="35"/>
      <c r="L185" s="186"/>
    </row>
    <row r="186" spans="1:12">
      <c r="A186" s="172"/>
      <c r="B186" s="172"/>
      <c r="C186" s="172"/>
      <c r="D186" s="173"/>
      <c r="E186" s="172"/>
      <c r="F186" s="174"/>
      <c r="G186" s="35"/>
      <c r="H186" s="35"/>
      <c r="I186" s="35"/>
      <c r="J186" s="35"/>
      <c r="K186" s="35"/>
      <c r="L186" s="186"/>
    </row>
    <row r="187" spans="1:12">
      <c r="A187" s="172"/>
      <c r="B187" s="172"/>
      <c r="C187" s="172"/>
      <c r="D187" s="173"/>
      <c r="E187" s="172"/>
      <c r="F187" s="174"/>
      <c r="G187" s="35"/>
      <c r="H187" s="35"/>
      <c r="I187" s="35"/>
      <c r="J187" s="35"/>
      <c r="K187" s="35"/>
      <c r="L187" s="186"/>
    </row>
    <row r="188" spans="1:12">
      <c r="A188" s="172"/>
      <c r="B188" s="172"/>
      <c r="C188" s="172"/>
      <c r="D188" s="173"/>
      <c r="E188" s="172"/>
      <c r="F188" s="174"/>
      <c r="G188" s="35"/>
      <c r="H188" s="35"/>
      <c r="I188" s="35"/>
      <c r="J188" s="35"/>
      <c r="K188" s="35"/>
      <c r="L188" s="186"/>
    </row>
    <row r="189" spans="1:12">
      <c r="A189" s="172"/>
      <c r="B189" s="172"/>
      <c r="C189" s="172"/>
      <c r="D189" s="173"/>
      <c r="E189" s="172"/>
      <c r="F189" s="174"/>
      <c r="G189" s="35"/>
      <c r="H189" s="35"/>
      <c r="I189" s="35"/>
      <c r="J189" s="35"/>
      <c r="K189" s="35"/>
      <c r="L189" s="186"/>
    </row>
    <row r="190" spans="1:12">
      <c r="A190" s="172"/>
      <c r="B190" s="172"/>
      <c r="C190" s="172"/>
      <c r="D190" s="173"/>
      <c r="E190" s="172"/>
      <c r="F190" s="174"/>
      <c r="G190" s="35"/>
      <c r="H190" s="35"/>
      <c r="I190" s="35"/>
      <c r="J190" s="35"/>
      <c r="K190" s="35"/>
      <c r="L190" s="186"/>
    </row>
    <row r="191" spans="1:12">
      <c r="A191" s="172"/>
      <c r="B191" s="172"/>
      <c r="C191" s="172"/>
      <c r="D191" s="173"/>
      <c r="E191" s="172"/>
      <c r="F191" s="174"/>
      <c r="G191" s="35"/>
      <c r="H191" s="35"/>
      <c r="I191" s="35"/>
      <c r="J191" s="35"/>
      <c r="K191" s="35"/>
      <c r="L191" s="186"/>
    </row>
    <row r="192" spans="1:12">
      <c r="A192" s="172"/>
      <c r="B192" s="172"/>
      <c r="C192" s="172"/>
      <c r="D192" s="173"/>
      <c r="E192" s="172"/>
      <c r="F192" s="174"/>
      <c r="G192" s="35"/>
      <c r="H192" s="35"/>
      <c r="I192" s="35"/>
      <c r="J192" s="35"/>
      <c r="K192" s="35"/>
      <c r="L192" s="186"/>
    </row>
    <row r="193" spans="1:12">
      <c r="A193" s="172"/>
      <c r="B193" s="172"/>
      <c r="C193" s="172"/>
      <c r="D193" s="173"/>
      <c r="E193" s="172"/>
      <c r="F193" s="174"/>
      <c r="G193" s="35"/>
      <c r="H193" s="35"/>
      <c r="I193" s="35"/>
      <c r="J193" s="35"/>
      <c r="K193" s="35"/>
      <c r="L193" s="186"/>
    </row>
    <row r="194" spans="1:12">
      <c r="A194" s="172"/>
      <c r="B194" s="172"/>
      <c r="C194" s="172"/>
      <c r="D194" s="173"/>
      <c r="E194" s="172"/>
      <c r="F194" s="174"/>
      <c r="G194" s="35"/>
      <c r="H194" s="35"/>
      <c r="I194" s="35"/>
      <c r="J194" s="35"/>
      <c r="K194" s="35"/>
      <c r="L194" s="186"/>
    </row>
    <row r="195" spans="1:12">
      <c r="A195" s="172"/>
      <c r="B195" s="172"/>
      <c r="C195" s="172"/>
      <c r="D195" s="173"/>
      <c r="E195" s="172"/>
      <c r="F195" s="174"/>
      <c r="G195" s="35"/>
      <c r="H195" s="35"/>
      <c r="I195" s="35"/>
      <c r="J195" s="35"/>
      <c r="K195" s="35"/>
      <c r="L195" s="186"/>
    </row>
    <row r="196" spans="1:12">
      <c r="A196" s="172"/>
      <c r="B196" s="172"/>
      <c r="C196" s="172"/>
      <c r="D196" s="173"/>
      <c r="E196" s="172"/>
      <c r="F196" s="174"/>
      <c r="G196" s="35"/>
      <c r="H196" s="35"/>
      <c r="I196" s="35"/>
      <c r="J196" s="35"/>
      <c r="K196" s="35"/>
      <c r="L196" s="186"/>
    </row>
    <row r="197" spans="1:12">
      <c r="A197" s="172"/>
      <c r="B197" s="172"/>
      <c r="C197" s="172"/>
      <c r="D197" s="173"/>
      <c r="E197" s="172"/>
      <c r="F197" s="174"/>
      <c r="G197" s="35"/>
      <c r="H197" s="35"/>
      <c r="I197" s="35"/>
      <c r="J197" s="35"/>
      <c r="K197" s="35"/>
      <c r="L197" s="186"/>
    </row>
    <row r="198" spans="1:12">
      <c r="A198" s="172"/>
      <c r="B198" s="172"/>
      <c r="C198" s="172"/>
      <c r="D198" s="173"/>
      <c r="E198" s="172"/>
      <c r="F198" s="174"/>
      <c r="G198" s="35"/>
      <c r="H198" s="35"/>
      <c r="I198" s="35"/>
      <c r="J198" s="35"/>
      <c r="K198" s="35"/>
      <c r="L198" s="186"/>
    </row>
    <row r="199" spans="1:12">
      <c r="A199" s="172"/>
      <c r="B199" s="172"/>
      <c r="C199" s="172"/>
      <c r="D199" s="173"/>
      <c r="E199" s="172"/>
      <c r="F199" s="174"/>
      <c r="G199" s="35"/>
      <c r="H199" s="35"/>
      <c r="I199" s="35"/>
      <c r="J199" s="35"/>
      <c r="K199" s="35"/>
      <c r="L199" s="186"/>
    </row>
    <row r="200" spans="1:12">
      <c r="A200" s="172"/>
      <c r="B200" s="172"/>
      <c r="C200" s="172"/>
      <c r="D200" s="173"/>
      <c r="E200" s="172"/>
      <c r="F200" s="174"/>
      <c r="G200" s="35"/>
      <c r="H200" s="35"/>
      <c r="I200" s="35"/>
      <c r="J200" s="35"/>
      <c r="K200" s="35"/>
      <c r="L200" s="186"/>
    </row>
    <row r="201" spans="1:12">
      <c r="A201" s="172"/>
      <c r="B201" s="172"/>
      <c r="C201" s="172"/>
      <c r="D201" s="173"/>
      <c r="E201" s="172"/>
      <c r="F201" s="174"/>
      <c r="G201" s="35"/>
      <c r="H201" s="35"/>
      <c r="I201" s="35"/>
      <c r="J201" s="35"/>
      <c r="K201" s="35"/>
      <c r="L201" s="186"/>
    </row>
    <row r="202" spans="1:12">
      <c r="A202" s="172"/>
      <c r="B202" s="172"/>
      <c r="C202" s="172"/>
      <c r="D202" s="173"/>
      <c r="E202" s="172"/>
      <c r="F202" s="174"/>
      <c r="G202" s="35"/>
      <c r="H202" s="35"/>
      <c r="I202" s="35"/>
      <c r="J202" s="35"/>
      <c r="K202" s="35"/>
      <c r="L202" s="186"/>
    </row>
    <row r="203" spans="1:12">
      <c r="A203" s="172"/>
      <c r="B203" s="172"/>
      <c r="C203" s="172"/>
      <c r="D203" s="173"/>
      <c r="E203" s="172"/>
      <c r="F203" s="174"/>
      <c r="G203" s="35"/>
      <c r="H203" s="35"/>
      <c r="I203" s="35"/>
      <c r="J203" s="35"/>
      <c r="K203" s="35"/>
      <c r="L203" s="186"/>
    </row>
    <row r="204" spans="1:12">
      <c r="A204" s="172"/>
      <c r="B204" s="172"/>
      <c r="C204" s="172"/>
      <c r="D204" s="173"/>
      <c r="E204" s="172"/>
      <c r="F204" s="174"/>
      <c r="G204" s="35"/>
      <c r="H204" s="35"/>
      <c r="I204" s="35"/>
      <c r="J204" s="35"/>
      <c r="K204" s="35"/>
      <c r="L204" s="186"/>
    </row>
    <row r="205" spans="1:12">
      <c r="A205" s="172"/>
      <c r="B205" s="172"/>
      <c r="C205" s="172"/>
      <c r="D205" s="173"/>
      <c r="E205" s="172"/>
      <c r="F205" s="174"/>
      <c r="G205" s="35"/>
      <c r="H205" s="35"/>
      <c r="I205" s="35"/>
      <c r="J205" s="35"/>
      <c r="K205" s="35"/>
      <c r="L205" s="186"/>
    </row>
    <row r="206" spans="1:12">
      <c r="A206" s="172"/>
      <c r="B206" s="172"/>
      <c r="C206" s="172"/>
      <c r="D206" s="173"/>
      <c r="E206" s="172"/>
      <c r="F206" s="174"/>
      <c r="G206" s="35"/>
      <c r="H206" s="35"/>
      <c r="I206" s="35"/>
      <c r="J206" s="35"/>
      <c r="K206" s="35"/>
      <c r="L206" s="186"/>
    </row>
    <row r="207" spans="1:12">
      <c r="A207" s="172"/>
      <c r="B207" s="172"/>
      <c r="C207" s="172"/>
      <c r="D207" s="173"/>
      <c r="E207" s="172"/>
      <c r="F207" s="174"/>
      <c r="G207" s="35"/>
      <c r="H207" s="35"/>
      <c r="I207" s="35"/>
      <c r="J207" s="35"/>
      <c r="K207" s="35"/>
      <c r="L207" s="186"/>
    </row>
    <row r="208" spans="1:12">
      <c r="A208" s="172"/>
      <c r="B208" s="172"/>
      <c r="C208" s="172"/>
      <c r="D208" s="173"/>
      <c r="E208" s="172"/>
      <c r="F208" s="174"/>
      <c r="G208" s="35"/>
      <c r="H208" s="35"/>
      <c r="I208" s="35"/>
      <c r="J208" s="35"/>
      <c r="K208" s="35"/>
      <c r="L208" s="186"/>
    </row>
    <row r="209" spans="1:12">
      <c r="A209" s="172"/>
      <c r="B209" s="172"/>
      <c r="C209" s="172"/>
      <c r="D209" s="173"/>
      <c r="E209" s="172"/>
      <c r="F209" s="174"/>
      <c r="G209" s="35"/>
      <c r="H209" s="35"/>
      <c r="I209" s="35"/>
      <c r="J209" s="35"/>
      <c r="K209" s="35"/>
      <c r="L209" s="186"/>
    </row>
    <row r="210" spans="1:12">
      <c r="A210" s="172"/>
      <c r="B210" s="172"/>
      <c r="C210" s="172"/>
      <c r="D210" s="173"/>
      <c r="E210" s="172"/>
      <c r="F210" s="174"/>
      <c r="G210" s="35"/>
      <c r="H210" s="35"/>
      <c r="I210" s="35"/>
      <c r="J210" s="35"/>
      <c r="K210" s="35"/>
      <c r="L210" s="186"/>
    </row>
    <row r="211" spans="1:12">
      <c r="A211" s="172"/>
      <c r="B211" s="172"/>
      <c r="C211" s="172"/>
      <c r="D211" s="173"/>
      <c r="E211" s="172"/>
      <c r="F211" s="174"/>
      <c r="G211" s="35"/>
      <c r="H211" s="35"/>
      <c r="I211" s="35"/>
      <c r="J211" s="35"/>
      <c r="K211" s="35"/>
      <c r="L211" s="186"/>
    </row>
    <row r="212" spans="1:12">
      <c r="A212" s="172"/>
      <c r="B212" s="172"/>
      <c r="C212" s="172"/>
      <c r="D212" s="173"/>
      <c r="E212" s="172"/>
      <c r="F212" s="174"/>
      <c r="G212" s="35"/>
      <c r="H212" s="35"/>
      <c r="I212" s="35"/>
      <c r="J212" s="35"/>
      <c r="K212" s="35"/>
      <c r="L212" s="186"/>
    </row>
    <row r="213" spans="1:12">
      <c r="A213" s="172"/>
      <c r="B213" s="172"/>
      <c r="C213" s="172"/>
      <c r="D213" s="173"/>
      <c r="E213" s="172"/>
      <c r="F213" s="174"/>
      <c r="G213" s="35"/>
      <c r="H213" s="35"/>
      <c r="I213" s="35"/>
      <c r="J213" s="35"/>
      <c r="K213" s="35"/>
      <c r="L213" s="186"/>
    </row>
    <row r="214" spans="1:12">
      <c r="A214" s="172"/>
      <c r="B214" s="172"/>
      <c r="C214" s="172"/>
      <c r="D214" s="173"/>
      <c r="E214" s="172"/>
      <c r="F214" s="174"/>
      <c r="G214" s="35"/>
      <c r="H214" s="35"/>
      <c r="I214" s="35"/>
      <c r="J214" s="35"/>
      <c r="K214" s="35"/>
      <c r="L214" s="186"/>
    </row>
    <row r="215" spans="1:12">
      <c r="A215" s="172"/>
      <c r="B215" s="172"/>
      <c r="C215" s="172"/>
      <c r="D215" s="173"/>
      <c r="E215" s="172"/>
      <c r="F215" s="174"/>
      <c r="G215" s="35"/>
      <c r="H215" s="35"/>
      <c r="I215" s="35"/>
      <c r="J215" s="35"/>
      <c r="K215" s="35"/>
      <c r="L215" s="186"/>
    </row>
    <row r="216" spans="1:12">
      <c r="A216" s="172"/>
      <c r="B216" s="172"/>
      <c r="C216" s="172"/>
      <c r="D216" s="173"/>
      <c r="E216" s="172"/>
      <c r="F216" s="174"/>
      <c r="G216" s="35"/>
      <c r="H216" s="35"/>
      <c r="I216" s="35"/>
      <c r="J216" s="35"/>
      <c r="K216" s="35"/>
      <c r="L216" s="186"/>
    </row>
    <row r="217" spans="1:12">
      <c r="A217" s="172"/>
      <c r="B217" s="172"/>
      <c r="C217" s="172"/>
      <c r="D217" s="173"/>
      <c r="E217" s="172"/>
      <c r="F217" s="174"/>
      <c r="G217" s="35"/>
      <c r="H217" s="35"/>
      <c r="I217" s="35"/>
      <c r="J217" s="35"/>
      <c r="K217" s="35"/>
      <c r="L217" s="186"/>
    </row>
    <row r="218" spans="1:12">
      <c r="A218" s="172"/>
      <c r="B218" s="172"/>
      <c r="C218" s="172"/>
      <c r="D218" s="173"/>
      <c r="E218" s="172"/>
      <c r="F218" s="174"/>
      <c r="G218" s="35"/>
      <c r="H218" s="35"/>
      <c r="I218" s="35"/>
      <c r="J218" s="35"/>
      <c r="K218" s="35"/>
      <c r="L218" s="186"/>
    </row>
    <row r="219" spans="1:12">
      <c r="A219" s="172"/>
      <c r="B219" s="172"/>
      <c r="C219" s="172"/>
      <c r="D219" s="173"/>
      <c r="E219" s="172"/>
      <c r="F219" s="174"/>
      <c r="G219" s="35"/>
      <c r="H219" s="35"/>
      <c r="I219" s="35"/>
      <c r="J219" s="35"/>
      <c r="K219" s="35"/>
      <c r="L219" s="186"/>
    </row>
    <row r="220" spans="1:12">
      <c r="A220" s="172"/>
      <c r="B220" s="172"/>
      <c r="C220" s="172"/>
      <c r="D220" s="173"/>
      <c r="E220" s="172"/>
      <c r="F220" s="174"/>
      <c r="G220" s="35"/>
      <c r="H220" s="35"/>
      <c r="I220" s="35"/>
      <c r="J220" s="35"/>
      <c r="K220" s="35"/>
      <c r="L220" s="186"/>
    </row>
    <row r="221" spans="1:12">
      <c r="A221" s="172"/>
      <c r="B221" s="172"/>
      <c r="C221" s="172"/>
      <c r="D221" s="173"/>
      <c r="E221" s="172"/>
      <c r="F221" s="174"/>
      <c r="G221" s="35"/>
      <c r="H221" s="35"/>
      <c r="I221" s="35"/>
      <c r="J221" s="35"/>
      <c r="K221" s="35"/>
      <c r="L221" s="186"/>
    </row>
    <row r="222" spans="1:12">
      <c r="A222" s="172"/>
      <c r="B222" s="172"/>
      <c r="C222" s="172"/>
      <c r="D222" s="173"/>
      <c r="E222" s="172"/>
      <c r="F222" s="174"/>
      <c r="G222" s="35"/>
      <c r="H222" s="35"/>
      <c r="I222" s="35"/>
      <c r="J222" s="35"/>
      <c r="K222" s="35"/>
      <c r="L222" s="186"/>
    </row>
    <row r="223" spans="1:12">
      <c r="A223" s="172"/>
      <c r="B223" s="172"/>
      <c r="C223" s="172"/>
      <c r="D223" s="173"/>
      <c r="E223" s="172"/>
      <c r="F223" s="174"/>
      <c r="G223" s="35"/>
      <c r="H223" s="35"/>
      <c r="I223" s="35"/>
      <c r="J223" s="35"/>
      <c r="K223" s="35"/>
      <c r="L223" s="186"/>
    </row>
    <row r="224" spans="1:12">
      <c r="A224" s="172"/>
      <c r="B224" s="172"/>
      <c r="C224" s="172"/>
      <c r="D224" s="173"/>
      <c r="E224" s="172"/>
      <c r="F224" s="174"/>
      <c r="G224" s="35"/>
      <c r="H224" s="35"/>
      <c r="I224" s="35"/>
      <c r="J224" s="35"/>
      <c r="K224" s="35"/>
      <c r="L224" s="186"/>
    </row>
    <row r="225" spans="1:12">
      <c r="A225" s="172"/>
      <c r="B225" s="172"/>
      <c r="C225" s="172"/>
      <c r="D225" s="173"/>
      <c r="E225" s="172"/>
      <c r="F225" s="174"/>
      <c r="G225" s="35"/>
      <c r="H225" s="35"/>
      <c r="I225" s="35"/>
      <c r="J225" s="35"/>
      <c r="K225" s="35"/>
      <c r="L225" s="186"/>
    </row>
    <row r="226" spans="1:12">
      <c r="A226" s="172"/>
      <c r="B226" s="172"/>
      <c r="C226" s="172"/>
      <c r="D226" s="173"/>
      <c r="E226" s="172"/>
      <c r="F226" s="174"/>
      <c r="G226" s="35"/>
      <c r="H226" s="35"/>
      <c r="I226" s="35"/>
      <c r="J226" s="35"/>
      <c r="K226" s="35"/>
      <c r="L226" s="186"/>
    </row>
    <row r="227" spans="1:12">
      <c r="A227" s="172"/>
      <c r="B227" s="172"/>
      <c r="C227" s="172"/>
      <c r="D227" s="173"/>
      <c r="E227" s="172"/>
      <c r="F227" s="174"/>
      <c r="G227" s="35"/>
      <c r="H227" s="35"/>
      <c r="I227" s="35"/>
      <c r="J227" s="35"/>
      <c r="K227" s="35"/>
      <c r="L227" s="186"/>
    </row>
    <row r="228" spans="1:12">
      <c r="A228" s="172"/>
      <c r="B228" s="172"/>
      <c r="C228" s="172"/>
      <c r="D228" s="173"/>
      <c r="E228" s="172"/>
      <c r="F228" s="174"/>
      <c r="G228" s="35"/>
      <c r="H228" s="35"/>
      <c r="I228" s="35"/>
      <c r="J228" s="35"/>
      <c r="K228" s="35"/>
      <c r="L228" s="186"/>
    </row>
    <row r="229" spans="1:12">
      <c r="A229" s="172"/>
      <c r="B229" s="172"/>
      <c r="C229" s="172"/>
      <c r="D229" s="173"/>
      <c r="E229" s="172"/>
      <c r="F229" s="174"/>
      <c r="G229" s="35"/>
      <c r="H229" s="35"/>
      <c r="I229" s="35"/>
      <c r="J229" s="35"/>
      <c r="K229" s="35"/>
      <c r="L229" s="186"/>
    </row>
    <row r="230" spans="1:12">
      <c r="A230" s="172"/>
      <c r="B230" s="172"/>
      <c r="C230" s="172"/>
      <c r="D230" s="173"/>
      <c r="E230" s="172"/>
      <c r="F230" s="174"/>
      <c r="G230" s="35"/>
      <c r="H230" s="35"/>
      <c r="I230" s="35"/>
      <c r="J230" s="35"/>
      <c r="K230" s="35"/>
      <c r="L230" s="186"/>
    </row>
    <row r="231" spans="1:12">
      <c r="A231" s="172"/>
      <c r="B231" s="172"/>
      <c r="C231" s="172"/>
      <c r="D231" s="173"/>
      <c r="E231" s="172"/>
      <c r="F231" s="174"/>
      <c r="G231" s="35"/>
      <c r="H231" s="35"/>
      <c r="I231" s="35"/>
      <c r="J231" s="35"/>
      <c r="K231" s="35"/>
      <c r="L231" s="186"/>
    </row>
    <row r="232" spans="1:12">
      <c r="A232" s="172"/>
      <c r="B232" s="172"/>
      <c r="C232" s="172"/>
      <c r="D232" s="173"/>
      <c r="E232" s="172"/>
      <c r="F232" s="174"/>
      <c r="G232" s="35"/>
      <c r="H232" s="35"/>
      <c r="I232" s="35"/>
      <c r="J232" s="35"/>
      <c r="K232" s="35"/>
      <c r="L232" s="186"/>
    </row>
    <row r="233" spans="1:12">
      <c r="A233" s="172"/>
      <c r="B233" s="172"/>
      <c r="C233" s="172"/>
      <c r="D233" s="173"/>
      <c r="E233" s="172"/>
      <c r="F233" s="174"/>
      <c r="G233" s="35"/>
      <c r="H233" s="35"/>
      <c r="I233" s="35"/>
      <c r="J233" s="35"/>
      <c r="K233" s="35"/>
      <c r="L233" s="186"/>
    </row>
    <row r="234" spans="1:12">
      <c r="A234" s="172"/>
      <c r="B234" s="172"/>
      <c r="C234" s="172"/>
      <c r="D234" s="173"/>
      <c r="E234" s="172"/>
      <c r="F234" s="174"/>
      <c r="G234" s="35"/>
      <c r="H234" s="35"/>
      <c r="I234" s="35"/>
      <c r="J234" s="35"/>
      <c r="K234" s="35"/>
      <c r="L234" s="186"/>
    </row>
    <row r="235" spans="1:12">
      <c r="A235" s="172"/>
      <c r="B235" s="172"/>
      <c r="C235" s="172"/>
      <c r="D235" s="173"/>
      <c r="E235" s="172"/>
      <c r="F235" s="174"/>
      <c r="G235" s="35"/>
      <c r="H235" s="35"/>
      <c r="I235" s="35"/>
      <c r="J235" s="35"/>
      <c r="K235" s="35"/>
      <c r="L235" s="186"/>
    </row>
    <row r="236" spans="1:12">
      <c r="A236" s="172"/>
      <c r="B236" s="172"/>
      <c r="C236" s="172"/>
      <c r="D236" s="173"/>
      <c r="E236" s="172"/>
      <c r="F236" s="174"/>
      <c r="G236" s="35"/>
      <c r="H236" s="35"/>
      <c r="I236" s="35"/>
      <c r="J236" s="35"/>
      <c r="K236" s="35"/>
      <c r="L236" s="186"/>
    </row>
    <row r="237" spans="1:12">
      <c r="A237" s="172"/>
      <c r="B237" s="172"/>
      <c r="C237" s="172"/>
      <c r="D237" s="173"/>
      <c r="E237" s="172"/>
      <c r="F237" s="174"/>
      <c r="G237" s="35"/>
      <c r="H237" s="35"/>
      <c r="I237" s="35"/>
      <c r="J237" s="35"/>
      <c r="K237" s="35"/>
      <c r="L237" s="186"/>
    </row>
    <row r="238" spans="1:12">
      <c r="A238" s="172"/>
      <c r="B238" s="172"/>
      <c r="C238" s="172"/>
      <c r="D238" s="173"/>
      <c r="E238" s="172"/>
      <c r="F238" s="174"/>
      <c r="G238" s="35"/>
      <c r="H238" s="35"/>
      <c r="I238" s="35"/>
      <c r="J238" s="35"/>
      <c r="K238" s="35"/>
      <c r="L238" s="186"/>
    </row>
    <row r="239" spans="1:12">
      <c r="A239" s="172"/>
      <c r="B239" s="172"/>
      <c r="C239" s="172"/>
      <c r="D239" s="173"/>
      <c r="E239" s="172"/>
      <c r="F239" s="174"/>
      <c r="G239" s="35"/>
      <c r="H239" s="35"/>
      <c r="I239" s="35"/>
      <c r="J239" s="35"/>
      <c r="K239" s="35"/>
      <c r="L239" s="186"/>
    </row>
    <row r="240" spans="1:12">
      <c r="A240" s="172"/>
      <c r="B240" s="172"/>
      <c r="C240" s="172"/>
      <c r="D240" s="173"/>
      <c r="E240" s="172"/>
      <c r="F240" s="174"/>
      <c r="G240" s="35"/>
      <c r="H240" s="35"/>
      <c r="I240" s="35"/>
      <c r="J240" s="35"/>
      <c r="K240" s="35"/>
      <c r="L240" s="186"/>
    </row>
    <row r="241" spans="1:12">
      <c r="A241" s="172"/>
      <c r="B241" s="172"/>
      <c r="C241" s="172"/>
      <c r="D241" s="173"/>
      <c r="E241" s="172"/>
      <c r="F241" s="174"/>
      <c r="G241" s="35"/>
      <c r="H241" s="35"/>
      <c r="I241" s="35"/>
      <c r="J241" s="35"/>
      <c r="K241" s="35"/>
      <c r="L241" s="186"/>
    </row>
    <row r="242" spans="1:12">
      <c r="A242" s="172"/>
      <c r="B242" s="172"/>
      <c r="C242" s="172"/>
      <c r="D242" s="173"/>
      <c r="E242" s="172"/>
      <c r="F242" s="174"/>
      <c r="G242" s="35"/>
      <c r="H242" s="35"/>
      <c r="I242" s="35"/>
      <c r="J242" s="35"/>
      <c r="K242" s="35"/>
      <c r="L242" s="186"/>
    </row>
    <row r="243" spans="1:12">
      <c r="A243" s="172"/>
      <c r="B243" s="172"/>
      <c r="C243" s="172"/>
      <c r="D243" s="173"/>
      <c r="E243" s="172"/>
      <c r="F243" s="174"/>
      <c r="G243" s="35"/>
      <c r="H243" s="35"/>
      <c r="I243" s="35"/>
      <c r="J243" s="35"/>
      <c r="K243" s="35"/>
      <c r="L243" s="18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2" sqref="E2:E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0" t="s">
        <v>0</v>
      </c>
      <c r="B1" s="170" t="s">
        <v>1</v>
      </c>
      <c r="C1" s="237"/>
      <c r="D1" s="237"/>
      <c r="E1" s="237"/>
      <c r="F1" s="237"/>
      <c r="G1" s="237"/>
      <c r="H1" s="237"/>
      <c r="J1" s="96" t="s">
        <v>51</v>
      </c>
      <c r="K1" s="96" t="s">
        <v>8</v>
      </c>
      <c r="L1" s="97" t="s">
        <v>75</v>
      </c>
      <c r="M1" s="172"/>
      <c r="N1" s="172"/>
      <c r="O1" s="172"/>
      <c r="P1" s="172"/>
      <c r="Q1" s="172"/>
      <c r="R1" s="172"/>
      <c r="S1" s="172"/>
      <c r="T1" s="172"/>
    </row>
    <row r="2" spans="1:20">
      <c r="A2" s="170" t="s">
        <v>98</v>
      </c>
      <c r="B2" s="170" t="s">
        <v>23</v>
      </c>
      <c r="C2" s="237"/>
      <c r="D2" s="237"/>
      <c r="E2" s="237"/>
      <c r="F2" s="222"/>
      <c r="G2" s="222"/>
      <c r="H2" s="222"/>
      <c r="I2" s="18">
        <v>2020</v>
      </c>
      <c r="J2" s="30">
        <v>111.84699999999999</v>
      </c>
      <c r="K2" s="30">
        <v>0</v>
      </c>
      <c r="L2" s="30">
        <v>3478.9174269877099</v>
      </c>
      <c r="M2" s="172"/>
      <c r="N2" s="172"/>
      <c r="O2" s="172"/>
      <c r="P2" s="172"/>
      <c r="Q2" s="172"/>
      <c r="R2" s="173"/>
      <c r="S2" s="173"/>
      <c r="T2" s="173"/>
    </row>
    <row r="3" spans="1:20">
      <c r="A3" s="170" t="s">
        <v>98</v>
      </c>
      <c r="B3" s="170" t="s">
        <v>23</v>
      </c>
      <c r="C3" s="237"/>
      <c r="D3" s="237"/>
      <c r="E3" s="237"/>
      <c r="F3" s="222"/>
      <c r="G3" s="222"/>
      <c r="H3" s="222"/>
      <c r="I3" s="18">
        <f>I2+1</f>
        <v>2021</v>
      </c>
      <c r="J3" s="30">
        <v>111.38</v>
      </c>
      <c r="K3" s="30">
        <v>0</v>
      </c>
      <c r="L3" s="30">
        <v>3577.48902021085</v>
      </c>
      <c r="M3" s="172"/>
      <c r="N3" s="172"/>
      <c r="O3" s="172"/>
      <c r="P3" s="172"/>
      <c r="Q3" s="172"/>
      <c r="R3" s="173"/>
      <c r="S3" s="173"/>
      <c r="T3" s="173"/>
    </row>
    <row r="4" spans="1:20">
      <c r="A4" s="170" t="s">
        <v>98</v>
      </c>
      <c r="B4" s="170" t="s">
        <v>23</v>
      </c>
      <c r="C4" s="237"/>
      <c r="D4" s="237"/>
      <c r="E4" s="237"/>
      <c r="F4" s="222"/>
      <c r="G4" s="222"/>
      <c r="H4" s="222"/>
      <c r="I4" s="18">
        <f t="shared" ref="I4:I30" si="0">I3+1</f>
        <v>2022</v>
      </c>
      <c r="J4" s="30">
        <v>156.19426403671</v>
      </c>
      <c r="K4" s="30">
        <v>0</v>
      </c>
      <c r="L4" s="30">
        <v>5308.3054747496099</v>
      </c>
      <c r="M4" s="172"/>
      <c r="N4" s="172"/>
      <c r="O4" s="172"/>
      <c r="P4" s="172"/>
      <c r="Q4" s="172"/>
      <c r="R4" s="173"/>
      <c r="S4" s="173"/>
      <c r="T4" s="173"/>
    </row>
    <row r="5" spans="1:20">
      <c r="A5" s="170" t="s">
        <v>98</v>
      </c>
      <c r="B5" s="170" t="s">
        <v>23</v>
      </c>
      <c r="C5" s="237"/>
      <c r="D5" s="237"/>
      <c r="E5" s="237"/>
      <c r="F5" s="222"/>
      <c r="G5" s="222"/>
      <c r="H5" s="222"/>
      <c r="I5" s="18">
        <f t="shared" si="0"/>
        <v>2023</v>
      </c>
      <c r="J5" s="30">
        <v>155.69033771775</v>
      </c>
      <c r="K5" s="30">
        <v>0</v>
      </c>
      <c r="L5" s="30">
        <v>5553.30057101489</v>
      </c>
      <c r="M5" s="172"/>
      <c r="N5" s="172"/>
      <c r="O5" s="172"/>
      <c r="P5" s="172"/>
      <c r="Q5" s="172"/>
      <c r="R5" s="173"/>
      <c r="S5" s="173"/>
      <c r="T5" s="173"/>
    </row>
    <row r="6" spans="1:20">
      <c r="A6" s="170" t="s">
        <v>98</v>
      </c>
      <c r="B6" s="170" t="s">
        <v>23</v>
      </c>
      <c r="C6" s="237"/>
      <c r="D6" s="237"/>
      <c r="E6" s="237"/>
      <c r="F6" s="222"/>
      <c r="G6" s="222"/>
      <c r="H6" s="222"/>
      <c r="I6" s="18">
        <f t="shared" si="0"/>
        <v>2024</v>
      </c>
      <c r="J6" s="30">
        <v>155.0559856431</v>
      </c>
      <c r="K6" s="30">
        <v>0</v>
      </c>
      <c r="L6" s="30">
        <v>5810.4060890803503</v>
      </c>
      <c r="M6" s="172"/>
      <c r="N6" s="172"/>
      <c r="O6" s="172"/>
      <c r="P6" s="172"/>
      <c r="Q6" s="172"/>
      <c r="R6" s="173"/>
      <c r="S6" s="173"/>
      <c r="T6" s="173"/>
    </row>
    <row r="7" spans="1:20">
      <c r="A7" s="170" t="s">
        <v>98</v>
      </c>
      <c r="B7" s="170" t="s">
        <v>23</v>
      </c>
      <c r="C7" s="237"/>
      <c r="D7" s="237"/>
      <c r="E7" s="237"/>
      <c r="F7" s="222"/>
      <c r="G7" s="222"/>
      <c r="H7" s="222"/>
      <c r="I7" s="18">
        <f t="shared" si="0"/>
        <v>2025</v>
      </c>
      <c r="J7" s="30">
        <v>154.6128683352799</v>
      </c>
      <c r="K7" s="30">
        <v>0</v>
      </c>
      <c r="L7" s="30">
        <v>5987.2089027738493</v>
      </c>
      <c r="M7" s="172"/>
      <c r="N7" s="172"/>
      <c r="O7" s="172"/>
      <c r="P7" s="172"/>
      <c r="Q7" s="172"/>
      <c r="R7" s="173"/>
      <c r="S7" s="173"/>
      <c r="T7" s="173"/>
    </row>
    <row r="8" spans="1:20">
      <c r="A8" s="170" t="s">
        <v>98</v>
      </c>
      <c r="B8" s="170" t="s">
        <v>23</v>
      </c>
      <c r="C8" s="237"/>
      <c r="D8" s="237"/>
      <c r="E8" s="237"/>
      <c r="F8" s="222"/>
      <c r="G8" s="222"/>
      <c r="H8" s="222"/>
      <c r="I8" s="18">
        <f t="shared" si="0"/>
        <v>2026</v>
      </c>
      <c r="J8" s="30">
        <v>154.04731400258001</v>
      </c>
      <c r="K8" s="30">
        <v>0</v>
      </c>
      <c r="L8" s="30">
        <v>6155.4752949883496</v>
      </c>
      <c r="M8" s="172"/>
      <c r="N8" s="172"/>
      <c r="O8" s="172"/>
      <c r="P8" s="172"/>
      <c r="Q8" s="172"/>
      <c r="R8" s="173"/>
      <c r="S8" s="173"/>
      <c r="T8" s="173"/>
    </row>
    <row r="9" spans="1:20">
      <c r="A9" s="170" t="s">
        <v>98</v>
      </c>
      <c r="B9" s="170" t="s">
        <v>23</v>
      </c>
      <c r="C9" s="237"/>
      <c r="D9" s="237"/>
      <c r="E9" s="237"/>
      <c r="F9" s="222"/>
      <c r="G9" s="222"/>
      <c r="H9" s="222"/>
      <c r="I9" s="18">
        <f t="shared" si="0"/>
        <v>2027</v>
      </c>
      <c r="J9" s="30">
        <v>153.58587243741999</v>
      </c>
      <c r="K9" s="30">
        <v>0</v>
      </c>
      <c r="L9" s="30">
        <v>6370.6675155614503</v>
      </c>
      <c r="M9" s="172"/>
      <c r="N9" s="172"/>
      <c r="O9" s="172"/>
      <c r="P9" s="172"/>
      <c r="Q9" s="172"/>
      <c r="R9" s="173"/>
      <c r="S9" s="173"/>
      <c r="T9" s="173"/>
    </row>
    <row r="10" spans="1:20">
      <c r="A10" s="170" t="s">
        <v>98</v>
      </c>
      <c r="B10" s="170" t="s">
        <v>23</v>
      </c>
      <c r="C10" s="237"/>
      <c r="D10" s="237"/>
      <c r="E10" s="237"/>
      <c r="F10" s="222"/>
      <c r="G10" s="222"/>
      <c r="H10" s="222"/>
      <c r="I10" s="18">
        <f t="shared" si="0"/>
        <v>2028</v>
      </c>
      <c r="J10" s="30">
        <v>153.11448507087999</v>
      </c>
      <c r="K10" s="30">
        <v>0</v>
      </c>
      <c r="L10" s="30">
        <v>7727.2648144630202</v>
      </c>
      <c r="M10" s="172"/>
      <c r="N10" s="172"/>
      <c r="O10" s="172"/>
      <c r="P10" s="172"/>
      <c r="Q10" s="172"/>
      <c r="R10" s="173"/>
      <c r="S10" s="173"/>
      <c r="T10" s="173"/>
    </row>
    <row r="11" spans="1:20">
      <c r="A11" s="170" t="s">
        <v>98</v>
      </c>
      <c r="B11" s="170" t="s">
        <v>23</v>
      </c>
      <c r="C11" s="237"/>
      <c r="D11" s="237"/>
      <c r="E11" s="237"/>
      <c r="F11" s="222"/>
      <c r="G11" s="222"/>
      <c r="H11" s="222"/>
      <c r="I11" s="18">
        <f t="shared" si="0"/>
        <v>2029</v>
      </c>
      <c r="J11" s="30">
        <v>152.91130539568002</v>
      </c>
      <c r="K11" s="30">
        <v>0</v>
      </c>
      <c r="L11" s="30">
        <v>7786.5561508136707</v>
      </c>
      <c r="M11" s="172"/>
      <c r="N11" s="172"/>
      <c r="O11" s="172"/>
      <c r="P11" s="172"/>
      <c r="Q11" s="172"/>
      <c r="R11" s="173"/>
      <c r="S11" s="173"/>
      <c r="T11" s="173"/>
    </row>
    <row r="12" spans="1:20">
      <c r="A12" s="170" t="s">
        <v>98</v>
      </c>
      <c r="B12" s="170" t="s">
        <v>23</v>
      </c>
      <c r="C12" s="237"/>
      <c r="D12" s="237"/>
      <c r="E12" s="237"/>
      <c r="F12" s="222"/>
      <c r="G12" s="222"/>
      <c r="H12" s="222"/>
      <c r="I12" s="18">
        <f t="shared" si="0"/>
        <v>2030</v>
      </c>
      <c r="J12" s="30">
        <v>152.48116887360999</v>
      </c>
      <c r="K12" s="30">
        <v>0</v>
      </c>
      <c r="L12" s="30">
        <v>7936.4669657241102</v>
      </c>
      <c r="M12" s="172"/>
      <c r="N12" s="172"/>
      <c r="O12" s="172"/>
      <c r="P12" s="172"/>
      <c r="Q12" s="172"/>
      <c r="R12" s="173"/>
      <c r="S12" s="173"/>
      <c r="T12" s="173"/>
    </row>
    <row r="13" spans="1:20">
      <c r="A13" s="170" t="s">
        <v>98</v>
      </c>
      <c r="B13" s="170" t="s">
        <v>23</v>
      </c>
      <c r="C13" s="237"/>
      <c r="D13" s="237"/>
      <c r="E13" s="237"/>
      <c r="F13" s="222"/>
      <c r="G13" s="222"/>
      <c r="H13" s="222"/>
      <c r="I13" s="18">
        <f t="shared" si="0"/>
        <v>2031</v>
      </c>
      <c r="J13" s="30">
        <v>152.17212302920001</v>
      </c>
      <c r="K13" s="30">
        <v>0</v>
      </c>
      <c r="L13" s="30">
        <v>8053.11882388708</v>
      </c>
      <c r="M13" s="172"/>
      <c r="N13" s="172"/>
      <c r="O13" s="172"/>
      <c r="P13" s="172"/>
      <c r="Q13" s="172"/>
      <c r="R13" s="173"/>
      <c r="S13" s="173"/>
      <c r="T13" s="173"/>
    </row>
    <row r="14" spans="1:20">
      <c r="A14" s="170" t="s">
        <v>98</v>
      </c>
      <c r="B14" s="170" t="s">
        <v>23</v>
      </c>
      <c r="C14" s="237"/>
      <c r="D14" s="237"/>
      <c r="E14" s="237"/>
      <c r="F14" s="222"/>
      <c r="G14" s="222"/>
      <c r="H14" s="222"/>
      <c r="I14" s="18">
        <f t="shared" si="0"/>
        <v>2032</v>
      </c>
      <c r="J14" s="30">
        <v>151.83264153258</v>
      </c>
      <c r="K14" s="30">
        <v>0</v>
      </c>
      <c r="L14" s="30">
        <v>8205.2011914189807</v>
      </c>
      <c r="M14" s="172"/>
      <c r="N14" s="172"/>
      <c r="O14" s="172"/>
      <c r="P14" s="172"/>
      <c r="Q14" s="172"/>
      <c r="R14" s="173"/>
      <c r="S14" s="173"/>
      <c r="T14" s="173"/>
    </row>
    <row r="15" spans="1:20">
      <c r="A15" s="170" t="s">
        <v>98</v>
      </c>
      <c r="B15" s="170" t="s">
        <v>23</v>
      </c>
      <c r="C15" s="237"/>
      <c r="D15" s="237"/>
      <c r="E15" s="237"/>
      <c r="F15" s="222"/>
      <c r="G15" s="222"/>
      <c r="H15" s="222"/>
      <c r="I15" s="18">
        <f t="shared" si="0"/>
        <v>2033</v>
      </c>
      <c r="J15" s="30">
        <v>151.37528161054001</v>
      </c>
      <c r="K15" s="30">
        <v>0</v>
      </c>
      <c r="L15" s="30">
        <v>8351.2864941067091</v>
      </c>
      <c r="M15" s="172"/>
      <c r="N15" s="172"/>
      <c r="O15" s="172"/>
      <c r="P15" s="172"/>
      <c r="Q15" s="172"/>
      <c r="R15" s="173"/>
      <c r="S15" s="173"/>
      <c r="T15" s="173"/>
    </row>
    <row r="16" spans="1:20">
      <c r="A16" s="170" t="s">
        <v>98</v>
      </c>
      <c r="B16" s="170" t="s">
        <v>23</v>
      </c>
      <c r="C16" s="237"/>
      <c r="D16" s="237"/>
      <c r="E16" s="237"/>
      <c r="F16" s="222"/>
      <c r="G16" s="222"/>
      <c r="H16" s="222"/>
      <c r="I16" s="18">
        <f t="shared" si="0"/>
        <v>2034</v>
      </c>
      <c r="J16" s="30">
        <v>151.14447521291999</v>
      </c>
      <c r="K16" s="30">
        <v>0</v>
      </c>
      <c r="L16" s="30">
        <v>8519.2251552056696</v>
      </c>
      <c r="M16" s="172"/>
      <c r="N16" s="172"/>
      <c r="O16" s="172"/>
      <c r="P16" s="172"/>
      <c r="Q16" s="172"/>
      <c r="R16" s="173"/>
      <c r="S16" s="173"/>
      <c r="T16" s="173"/>
    </row>
    <row r="17" spans="1:20">
      <c r="A17" s="170" t="s">
        <v>98</v>
      </c>
      <c r="B17" s="170" t="s">
        <v>23</v>
      </c>
      <c r="C17" s="237"/>
      <c r="D17" s="237"/>
      <c r="E17" s="237"/>
      <c r="F17" s="222"/>
      <c r="G17" s="222"/>
      <c r="H17" s="222"/>
      <c r="I17" s="18">
        <f t="shared" si="0"/>
        <v>2035</v>
      </c>
      <c r="J17" s="30">
        <v>150.93273784012001</v>
      </c>
      <c r="K17" s="30">
        <v>0</v>
      </c>
      <c r="L17" s="30">
        <v>8794.1654755666805</v>
      </c>
      <c r="M17" s="172"/>
      <c r="N17" s="172"/>
      <c r="O17" s="172"/>
      <c r="P17" s="172"/>
      <c r="Q17" s="172"/>
      <c r="R17" s="173"/>
      <c r="S17" s="173"/>
      <c r="T17" s="173"/>
    </row>
    <row r="18" spans="1:20">
      <c r="A18" s="170" t="s">
        <v>98</v>
      </c>
      <c r="B18" s="170" t="s">
        <v>23</v>
      </c>
      <c r="C18" s="237"/>
      <c r="D18" s="237"/>
      <c r="E18" s="237"/>
      <c r="F18" s="222"/>
      <c r="G18" s="222"/>
      <c r="H18" s="222"/>
      <c r="I18" s="18">
        <f t="shared" si="0"/>
        <v>2036</v>
      </c>
      <c r="J18" s="30">
        <v>150.75010451863</v>
      </c>
      <c r="K18" s="30">
        <v>0</v>
      </c>
      <c r="L18" s="30">
        <v>8905.5462246061597</v>
      </c>
      <c r="M18" s="172"/>
      <c r="N18" s="172"/>
      <c r="O18" s="172"/>
      <c r="P18" s="172"/>
      <c r="Q18" s="172"/>
      <c r="R18" s="173"/>
      <c r="S18" s="173"/>
      <c r="T18" s="173"/>
    </row>
    <row r="19" spans="1:20">
      <c r="A19" s="170" t="s">
        <v>98</v>
      </c>
      <c r="B19" s="170" t="s">
        <v>23</v>
      </c>
      <c r="C19" s="237"/>
      <c r="D19" s="237"/>
      <c r="E19" s="237"/>
      <c r="F19" s="222"/>
      <c r="G19" s="222"/>
      <c r="H19" s="222"/>
      <c r="I19" s="18">
        <f t="shared" si="0"/>
        <v>2037</v>
      </c>
      <c r="J19" s="30">
        <v>150.52344883769001</v>
      </c>
      <c r="K19" s="30">
        <v>0</v>
      </c>
      <c r="L19" s="30">
        <v>9170.1840812872397</v>
      </c>
      <c r="M19" s="172"/>
      <c r="N19" s="172"/>
      <c r="O19" s="172"/>
      <c r="P19" s="172"/>
      <c r="Q19" s="172"/>
      <c r="R19" s="173"/>
      <c r="S19" s="173"/>
      <c r="T19" s="173"/>
    </row>
    <row r="20" spans="1:20">
      <c r="A20" s="170" t="s">
        <v>98</v>
      </c>
      <c r="B20" s="170" t="s">
        <v>23</v>
      </c>
      <c r="C20" s="237"/>
      <c r="D20" s="237"/>
      <c r="E20" s="237"/>
      <c r="F20" s="222"/>
      <c r="G20" s="222"/>
      <c r="H20" s="222"/>
      <c r="I20" s="18">
        <f t="shared" si="0"/>
        <v>2038</v>
      </c>
      <c r="J20" s="30">
        <v>150.20788659753998</v>
      </c>
      <c r="K20" s="30">
        <v>0</v>
      </c>
      <c r="L20" s="30">
        <v>9394.39150159157</v>
      </c>
      <c r="M20" s="172"/>
      <c r="N20" s="172"/>
      <c r="O20" s="172"/>
      <c r="P20" s="172"/>
      <c r="Q20" s="172"/>
      <c r="R20" s="173"/>
      <c r="S20" s="173"/>
      <c r="T20" s="173"/>
    </row>
    <row r="21" spans="1:20">
      <c r="A21" s="170" t="s">
        <v>98</v>
      </c>
      <c r="B21" s="170" t="s">
        <v>23</v>
      </c>
      <c r="C21" s="237"/>
      <c r="D21" s="237"/>
      <c r="E21" s="237"/>
      <c r="F21" s="222"/>
      <c r="G21" s="222"/>
      <c r="H21" s="222"/>
      <c r="I21" s="18">
        <f t="shared" si="0"/>
        <v>2039</v>
      </c>
      <c r="J21" s="30">
        <v>149.88937217295</v>
      </c>
      <c r="K21" s="30">
        <v>0</v>
      </c>
      <c r="L21" s="30">
        <v>9550.8356417724099</v>
      </c>
      <c r="M21" s="172"/>
      <c r="N21" s="172"/>
      <c r="O21" s="172"/>
      <c r="P21" s="172"/>
      <c r="Q21" s="172"/>
      <c r="R21" s="173"/>
      <c r="S21" s="173"/>
      <c r="T21" s="173"/>
    </row>
    <row r="22" spans="1:20">
      <c r="A22" s="170" t="s">
        <v>98</v>
      </c>
      <c r="B22" s="170" t="s">
        <v>23</v>
      </c>
      <c r="C22" s="237"/>
      <c r="D22" s="237"/>
      <c r="E22" s="237"/>
      <c r="F22" s="222"/>
      <c r="G22" s="222"/>
      <c r="H22" s="222"/>
      <c r="I22" s="18">
        <f t="shared" si="0"/>
        <v>2040</v>
      </c>
      <c r="J22" s="30">
        <v>149.77953049292</v>
      </c>
      <c r="K22" s="30">
        <v>0</v>
      </c>
      <c r="L22" s="30">
        <v>9671.9995903674899</v>
      </c>
      <c r="M22" s="172"/>
      <c r="N22" s="172"/>
      <c r="O22" s="172"/>
      <c r="P22" s="172"/>
      <c r="Q22" s="172"/>
      <c r="R22" s="173"/>
      <c r="S22" s="173"/>
      <c r="T22" s="173"/>
    </row>
    <row r="23" spans="1:20">
      <c r="A23" s="170" t="s">
        <v>98</v>
      </c>
      <c r="B23" s="170" t="s">
        <v>23</v>
      </c>
      <c r="C23" s="237"/>
      <c r="D23" s="237"/>
      <c r="E23" s="237"/>
      <c r="F23" s="222"/>
      <c r="G23" s="222"/>
      <c r="H23" s="222"/>
      <c r="I23" s="18">
        <f t="shared" si="0"/>
        <v>2041</v>
      </c>
      <c r="J23" s="30">
        <v>149.49746581432001</v>
      </c>
      <c r="K23" s="30">
        <v>0</v>
      </c>
      <c r="L23" s="30">
        <v>9870.8579054191105</v>
      </c>
      <c r="M23" s="172"/>
      <c r="N23" s="172"/>
      <c r="O23" s="172"/>
      <c r="P23" s="172"/>
      <c r="Q23" s="172"/>
      <c r="R23" s="173"/>
      <c r="S23" s="173"/>
      <c r="T23" s="173"/>
    </row>
    <row r="24" spans="1:20">
      <c r="A24" s="170" t="s">
        <v>98</v>
      </c>
      <c r="B24" s="170" t="s">
        <v>23</v>
      </c>
      <c r="C24" s="237"/>
      <c r="D24" s="237"/>
      <c r="E24" s="237"/>
      <c r="F24" s="222"/>
      <c r="G24" s="222"/>
      <c r="H24" s="222"/>
      <c r="I24" s="18">
        <f t="shared" si="0"/>
        <v>2042</v>
      </c>
      <c r="J24" s="30">
        <v>149.20806349174001</v>
      </c>
      <c r="K24" s="30">
        <v>0</v>
      </c>
      <c r="L24" s="30">
        <v>10144.924182092451</v>
      </c>
      <c r="M24" s="172"/>
      <c r="N24" s="172"/>
      <c r="O24" s="172"/>
      <c r="P24" s="172"/>
      <c r="Q24" s="172"/>
      <c r="R24" s="173"/>
      <c r="S24" s="173"/>
      <c r="T24" s="173"/>
    </row>
    <row r="25" spans="1:20">
      <c r="A25" s="170" t="s">
        <v>98</v>
      </c>
      <c r="B25" s="170" t="s">
        <v>23</v>
      </c>
      <c r="C25" s="237"/>
      <c r="D25" s="237"/>
      <c r="E25" s="237"/>
      <c r="F25" s="222"/>
      <c r="G25" s="222"/>
      <c r="H25" s="222"/>
      <c r="I25" s="18">
        <f t="shared" si="0"/>
        <v>2043</v>
      </c>
      <c r="J25" s="30">
        <v>148.99568818085001</v>
      </c>
      <c r="K25" s="30">
        <v>0</v>
      </c>
      <c r="L25" s="30">
        <v>10266.178286163969</v>
      </c>
      <c r="M25" s="172"/>
      <c r="N25" s="172"/>
      <c r="O25" s="172"/>
      <c r="P25" s="172"/>
      <c r="Q25" s="172"/>
      <c r="R25" s="173"/>
      <c r="S25" s="173"/>
      <c r="T25" s="173"/>
    </row>
    <row r="26" spans="1:20">
      <c r="A26" s="170" t="s">
        <v>98</v>
      </c>
      <c r="B26" s="170" t="s">
        <v>23</v>
      </c>
      <c r="C26" s="237"/>
      <c r="D26" s="237"/>
      <c r="E26" s="237"/>
      <c r="F26" s="222"/>
      <c r="G26" s="222"/>
      <c r="H26" s="222"/>
      <c r="I26" s="18">
        <f t="shared" si="0"/>
        <v>2044</v>
      </c>
      <c r="J26" s="30">
        <v>148.61558273047001</v>
      </c>
      <c r="K26" s="30">
        <v>0</v>
      </c>
      <c r="L26" s="30">
        <v>10556.783863587021</v>
      </c>
      <c r="M26" s="172"/>
      <c r="N26" s="172"/>
      <c r="O26" s="172"/>
      <c r="P26" s="172"/>
      <c r="Q26" s="172"/>
      <c r="R26" s="173"/>
      <c r="S26" s="173"/>
      <c r="T26" s="173"/>
    </row>
    <row r="27" spans="1:20">
      <c r="A27" s="170" t="s">
        <v>98</v>
      </c>
      <c r="B27" s="170" t="s">
        <v>23</v>
      </c>
      <c r="C27" s="237"/>
      <c r="D27" s="237"/>
      <c r="E27" s="237"/>
      <c r="F27" s="222"/>
      <c r="G27" s="222"/>
      <c r="H27" s="222"/>
      <c r="I27" s="18">
        <f t="shared" si="0"/>
        <v>2045</v>
      </c>
      <c r="J27" s="30">
        <v>148.42799807217</v>
      </c>
      <c r="K27" s="30">
        <v>0</v>
      </c>
      <c r="L27" s="30">
        <v>10862.64544728396</v>
      </c>
      <c r="M27" s="172"/>
      <c r="N27" s="172"/>
      <c r="O27" s="172"/>
      <c r="P27" s="172"/>
      <c r="Q27" s="172"/>
      <c r="R27" s="173"/>
      <c r="S27" s="173"/>
      <c r="T27" s="173"/>
    </row>
    <row r="28" spans="1:20">
      <c r="A28" s="170" t="s">
        <v>98</v>
      </c>
      <c r="B28" s="170" t="s">
        <v>23</v>
      </c>
      <c r="C28" s="237"/>
      <c r="D28" s="237"/>
      <c r="E28" s="237"/>
      <c r="F28" s="222"/>
      <c r="G28" s="222"/>
      <c r="H28" s="222"/>
      <c r="I28" s="18">
        <f t="shared" si="0"/>
        <v>2046</v>
      </c>
      <c r="J28" s="30">
        <v>148.15067309161</v>
      </c>
      <c r="K28" s="30">
        <v>0</v>
      </c>
      <c r="L28" s="30">
        <v>11118.638335826739</v>
      </c>
      <c r="M28" s="172"/>
      <c r="N28" s="172"/>
      <c r="O28" s="172"/>
      <c r="P28" s="172"/>
      <c r="Q28" s="172"/>
      <c r="R28" s="173"/>
      <c r="S28" s="173"/>
      <c r="T28" s="173"/>
    </row>
    <row r="29" spans="1:20">
      <c r="A29" s="170" t="s">
        <v>98</v>
      </c>
      <c r="B29" s="170" t="s">
        <v>23</v>
      </c>
      <c r="C29" s="237"/>
      <c r="D29" s="237"/>
      <c r="E29" s="237"/>
      <c r="F29" s="222"/>
      <c r="G29" s="222"/>
      <c r="H29" s="222"/>
      <c r="I29" s="18">
        <f t="shared" si="0"/>
        <v>2047</v>
      </c>
      <c r="J29" s="30">
        <v>147.75435472491</v>
      </c>
      <c r="K29" s="30">
        <v>0</v>
      </c>
      <c r="L29" s="30">
        <v>11239.148714241961</v>
      </c>
      <c r="M29" s="172"/>
      <c r="N29" s="172"/>
      <c r="O29" s="172"/>
      <c r="P29" s="172"/>
      <c r="Q29" s="172"/>
      <c r="R29" s="173"/>
      <c r="S29" s="173"/>
      <c r="T29" s="173"/>
    </row>
    <row r="30" spans="1:20">
      <c r="A30" s="170" t="s">
        <v>98</v>
      </c>
      <c r="B30" s="170" t="s">
        <v>23</v>
      </c>
      <c r="C30" s="237"/>
      <c r="D30" s="237"/>
      <c r="E30" s="237"/>
      <c r="F30" s="222"/>
      <c r="G30" s="222"/>
      <c r="H30" s="222"/>
      <c r="I30" s="18">
        <f t="shared" si="0"/>
        <v>2048</v>
      </c>
      <c r="J30" s="30">
        <v>147.65893118888999</v>
      </c>
      <c r="K30" s="30">
        <v>0</v>
      </c>
      <c r="L30" s="30">
        <v>11517.46192130642</v>
      </c>
      <c r="M30" s="172"/>
      <c r="N30" s="172"/>
      <c r="O30" s="172"/>
      <c r="P30" s="172"/>
      <c r="Q30" s="172"/>
      <c r="R30" s="173"/>
      <c r="S30" s="173"/>
      <c r="T30" s="173"/>
    </row>
    <row r="31" spans="1:20">
      <c r="A31" s="170" t="s">
        <v>98</v>
      </c>
      <c r="B31" s="170" t="s">
        <v>23</v>
      </c>
      <c r="C31" s="237"/>
      <c r="D31" s="237"/>
      <c r="E31" s="237"/>
      <c r="F31" s="222"/>
      <c r="G31" s="222"/>
      <c r="H31" s="222"/>
      <c r="I31" s="18">
        <f>I30+1</f>
        <v>2049</v>
      </c>
      <c r="J31" s="30">
        <v>145.59594759802002</v>
      </c>
      <c r="K31" s="30">
        <v>0</v>
      </c>
      <c r="L31" s="30">
        <v>11422.040100371942</v>
      </c>
      <c r="M31" s="172"/>
      <c r="N31" s="172"/>
      <c r="O31" s="172"/>
      <c r="P31" s="172"/>
      <c r="Q31" s="172"/>
      <c r="R31" s="173"/>
      <c r="S31" s="173"/>
      <c r="T31" s="173"/>
    </row>
    <row r="32" spans="1:20">
      <c r="A32" s="170" t="s">
        <v>98</v>
      </c>
      <c r="B32" s="170" t="s">
        <v>23</v>
      </c>
      <c r="C32" s="237"/>
      <c r="D32" s="237"/>
      <c r="E32" s="237"/>
      <c r="F32" s="222"/>
      <c r="G32" s="222"/>
      <c r="H32" s="222"/>
      <c r="J32" s="30"/>
      <c r="K32" s="30"/>
      <c r="L32" s="30"/>
      <c r="M32" s="172"/>
      <c r="N32" s="172"/>
      <c r="O32" s="172"/>
      <c r="P32" s="172"/>
      <c r="Q32" s="172"/>
      <c r="R32" s="173"/>
      <c r="S32" s="173"/>
      <c r="T32" s="173"/>
    </row>
    <row r="33" spans="1:20">
      <c r="A33" s="170" t="s">
        <v>98</v>
      </c>
      <c r="B33" s="170" t="s">
        <v>23</v>
      </c>
      <c r="C33" s="237"/>
      <c r="D33" s="237"/>
      <c r="E33" s="237"/>
      <c r="F33" s="222"/>
      <c r="G33" s="222"/>
      <c r="H33" s="222"/>
      <c r="I33" s="17"/>
      <c r="K33" s="30"/>
      <c r="L33" s="31"/>
      <c r="M33" s="172"/>
      <c r="N33" s="172"/>
      <c r="O33" s="172"/>
      <c r="P33" s="172"/>
      <c r="Q33" s="172"/>
      <c r="R33" s="173"/>
      <c r="S33" s="173"/>
      <c r="T33" s="173"/>
    </row>
    <row r="34" spans="1:20">
      <c r="A34" s="170" t="s">
        <v>98</v>
      </c>
      <c r="B34" s="170" t="s">
        <v>23</v>
      </c>
      <c r="C34" s="237"/>
      <c r="D34" s="237"/>
      <c r="E34" s="237"/>
      <c r="F34" s="222"/>
      <c r="G34" s="222"/>
      <c r="H34" s="222"/>
      <c r="K34" s="30"/>
      <c r="L34" s="31"/>
      <c r="M34" s="172"/>
      <c r="N34" s="172"/>
      <c r="O34" s="172"/>
      <c r="P34" s="172"/>
      <c r="Q34" s="172"/>
      <c r="R34" s="173"/>
      <c r="S34" s="173"/>
      <c r="T34" s="173"/>
    </row>
    <row r="35" spans="1:20">
      <c r="A35" s="170" t="s">
        <v>98</v>
      </c>
      <c r="B35" s="170" t="s">
        <v>23</v>
      </c>
      <c r="C35" s="237"/>
      <c r="D35" s="237"/>
      <c r="E35" s="237"/>
      <c r="F35" s="222"/>
      <c r="G35" s="222"/>
      <c r="H35" s="222"/>
      <c r="I35" s="28"/>
      <c r="K35" s="30"/>
      <c r="L35" s="31"/>
      <c r="M35" s="172"/>
      <c r="N35" s="172"/>
      <c r="O35" s="172"/>
      <c r="P35" s="172"/>
      <c r="Q35" s="172"/>
      <c r="R35" s="173"/>
      <c r="S35" s="173"/>
      <c r="T35" s="173"/>
    </row>
    <row r="36" spans="1:20">
      <c r="A36" s="170" t="s">
        <v>98</v>
      </c>
      <c r="B36" s="170" t="s">
        <v>23</v>
      </c>
      <c r="C36" s="237"/>
      <c r="D36" s="237"/>
      <c r="E36" s="237"/>
      <c r="F36" s="222"/>
      <c r="G36" s="222"/>
      <c r="H36" s="222"/>
      <c r="I36" s="28"/>
      <c r="K36" s="30"/>
      <c r="L36" s="31"/>
      <c r="M36" s="172"/>
      <c r="N36" s="172"/>
      <c r="O36" s="172"/>
      <c r="P36" s="172"/>
      <c r="Q36" s="172"/>
      <c r="R36" s="173"/>
      <c r="S36" s="173"/>
      <c r="T36" s="173"/>
    </row>
    <row r="37" spans="1:20">
      <c r="A37" s="170" t="s">
        <v>98</v>
      </c>
      <c r="B37" s="170" t="s">
        <v>23</v>
      </c>
      <c r="C37" s="237"/>
      <c r="D37" s="237"/>
      <c r="E37" s="237"/>
      <c r="F37" s="222"/>
      <c r="G37" s="222"/>
      <c r="H37" s="222"/>
      <c r="I37" s="28"/>
      <c r="K37" s="30"/>
      <c r="L37" s="31"/>
      <c r="M37" s="172"/>
      <c r="N37" s="172"/>
      <c r="O37" s="172"/>
      <c r="P37" s="172"/>
      <c r="Q37" s="172"/>
      <c r="R37" s="173"/>
      <c r="S37" s="173"/>
      <c r="T37" s="173"/>
    </row>
    <row r="38" spans="1:20">
      <c r="A38" s="170" t="s">
        <v>98</v>
      </c>
      <c r="B38" s="170" t="s">
        <v>23</v>
      </c>
      <c r="C38" s="237"/>
      <c r="D38" s="237"/>
      <c r="E38" s="237"/>
      <c r="F38" s="222"/>
      <c r="G38" s="222"/>
      <c r="H38" s="222"/>
      <c r="K38" s="30"/>
      <c r="M38" s="172"/>
      <c r="N38" s="172"/>
      <c r="O38" s="172"/>
      <c r="P38" s="172"/>
      <c r="Q38" s="172"/>
      <c r="R38" s="173"/>
      <c r="S38" s="173"/>
      <c r="T38" s="173"/>
    </row>
    <row r="39" spans="1:20">
      <c r="A39" s="170" t="s">
        <v>98</v>
      </c>
      <c r="B39" s="170" t="s">
        <v>23</v>
      </c>
      <c r="C39" s="237"/>
      <c r="D39" s="237"/>
      <c r="E39" s="237"/>
      <c r="F39" s="222"/>
      <c r="G39" s="222"/>
      <c r="H39" s="222"/>
      <c r="K39" s="30"/>
      <c r="L39" s="31"/>
      <c r="M39" s="172"/>
      <c r="N39" s="172"/>
      <c r="O39" s="172"/>
      <c r="P39" s="172"/>
      <c r="Q39" s="172"/>
      <c r="R39" s="173"/>
      <c r="S39" s="173"/>
      <c r="T39" s="173"/>
    </row>
    <row r="40" spans="1:20">
      <c r="A40" s="170" t="s">
        <v>98</v>
      </c>
      <c r="B40" s="170" t="s">
        <v>23</v>
      </c>
      <c r="C40" s="237"/>
      <c r="D40" s="237"/>
      <c r="E40" s="237"/>
      <c r="F40" s="222"/>
      <c r="G40" s="222"/>
      <c r="H40" s="222"/>
      <c r="K40" s="30"/>
      <c r="L40" s="31"/>
      <c r="M40" s="172"/>
      <c r="N40" s="172"/>
      <c r="O40" s="172"/>
      <c r="P40" s="172"/>
      <c r="Q40" s="172"/>
      <c r="R40" s="173"/>
      <c r="S40" s="173"/>
      <c r="T40" s="173"/>
    </row>
    <row r="41" spans="1:20">
      <c r="A41" s="170" t="s">
        <v>98</v>
      </c>
      <c r="B41" s="170" t="s">
        <v>23</v>
      </c>
      <c r="C41" s="237"/>
      <c r="D41" s="237"/>
      <c r="E41" s="237"/>
      <c r="F41" s="222"/>
      <c r="G41" s="222"/>
      <c r="H41" s="222"/>
      <c r="K41" s="30"/>
      <c r="L41" s="31"/>
      <c r="M41" s="172"/>
      <c r="N41" s="172"/>
      <c r="O41" s="172"/>
      <c r="P41" s="172"/>
      <c r="Q41" s="172"/>
      <c r="R41" s="173"/>
      <c r="S41" s="173"/>
      <c r="T41" s="173"/>
    </row>
    <row r="42" spans="1:20">
      <c r="A42" s="170" t="s">
        <v>98</v>
      </c>
      <c r="B42" s="170" t="s">
        <v>23</v>
      </c>
      <c r="C42" s="237"/>
      <c r="D42" s="237"/>
      <c r="E42" s="237"/>
      <c r="F42" s="222"/>
      <c r="G42" s="222"/>
      <c r="H42" s="222"/>
      <c r="K42" s="30"/>
      <c r="L42" s="31"/>
      <c r="M42" s="172"/>
      <c r="N42" s="172"/>
      <c r="O42" s="172"/>
      <c r="P42" s="172"/>
      <c r="Q42" s="172"/>
      <c r="R42" s="173"/>
      <c r="S42" s="173"/>
      <c r="T42" s="173"/>
    </row>
    <row r="43" spans="1:20">
      <c r="A43" s="170" t="s">
        <v>98</v>
      </c>
      <c r="B43" s="170" t="s">
        <v>23</v>
      </c>
      <c r="C43" s="237"/>
      <c r="D43" s="237"/>
      <c r="E43" s="237"/>
      <c r="F43" s="222"/>
      <c r="G43" s="222"/>
      <c r="H43" s="222"/>
      <c r="K43" s="30"/>
      <c r="L43" s="31"/>
      <c r="M43" s="172"/>
      <c r="N43" s="172"/>
      <c r="O43" s="172"/>
      <c r="P43" s="172"/>
      <c r="Q43" s="172"/>
      <c r="R43" s="173"/>
      <c r="S43" s="173"/>
      <c r="T43" s="173"/>
    </row>
    <row r="44" spans="1:20">
      <c r="A44" s="170" t="s">
        <v>98</v>
      </c>
      <c r="B44" s="170" t="s">
        <v>23</v>
      </c>
      <c r="C44" s="237"/>
      <c r="D44" s="237"/>
      <c r="E44" s="237"/>
      <c r="F44" s="222"/>
      <c r="G44" s="222"/>
      <c r="H44" s="222"/>
      <c r="K44" s="30"/>
      <c r="L44" s="31"/>
      <c r="M44" s="172"/>
      <c r="N44" s="172"/>
      <c r="O44" s="172"/>
      <c r="P44" s="172"/>
      <c r="Q44" s="172"/>
      <c r="R44" s="173"/>
      <c r="S44" s="173"/>
      <c r="T44" s="173"/>
    </row>
    <row r="45" spans="1:20">
      <c r="A45" s="170" t="s">
        <v>98</v>
      </c>
      <c r="B45" s="170" t="s">
        <v>23</v>
      </c>
      <c r="C45" s="237"/>
      <c r="D45" s="237"/>
      <c r="E45" s="237"/>
      <c r="F45" s="222"/>
      <c r="G45" s="222"/>
      <c r="H45" s="222"/>
      <c r="K45" s="30"/>
      <c r="L45" s="31"/>
      <c r="M45" s="172"/>
      <c r="N45" s="172"/>
      <c r="O45" s="172"/>
      <c r="P45" s="172"/>
      <c r="Q45" s="172"/>
      <c r="R45" s="173"/>
      <c r="S45" s="173"/>
      <c r="T45" s="173"/>
    </row>
    <row r="46" spans="1:20">
      <c r="A46" s="170" t="s">
        <v>98</v>
      </c>
      <c r="B46" s="170" t="s">
        <v>23</v>
      </c>
      <c r="C46" s="237"/>
      <c r="D46" s="237"/>
      <c r="E46" s="237"/>
      <c r="F46" s="222"/>
      <c r="G46" s="222"/>
      <c r="H46" s="222"/>
      <c r="K46" s="30"/>
      <c r="L46" s="31"/>
      <c r="M46" s="172"/>
      <c r="N46" s="172"/>
      <c r="O46" s="172"/>
      <c r="P46" s="172"/>
      <c r="Q46" s="172"/>
      <c r="R46" s="173"/>
      <c r="S46" s="173"/>
      <c r="T46" s="173"/>
    </row>
    <row r="47" spans="1:20">
      <c r="A47" s="170" t="s">
        <v>98</v>
      </c>
      <c r="B47" s="170" t="s">
        <v>23</v>
      </c>
      <c r="C47" s="237"/>
      <c r="D47" s="237"/>
      <c r="E47" s="237"/>
      <c r="F47" s="222"/>
      <c r="G47" s="222"/>
      <c r="H47" s="222"/>
      <c r="K47" s="30"/>
      <c r="L47" s="31"/>
      <c r="M47" s="172"/>
      <c r="N47" s="172"/>
      <c r="O47" s="172"/>
      <c r="P47" s="172"/>
      <c r="Q47" s="172"/>
      <c r="R47" s="173"/>
      <c r="S47" s="173"/>
      <c r="T47" s="173"/>
    </row>
    <row r="48" spans="1:20">
      <c r="A48" s="170" t="s">
        <v>98</v>
      </c>
      <c r="B48" s="170" t="s">
        <v>23</v>
      </c>
      <c r="C48" s="237"/>
      <c r="D48" s="237"/>
      <c r="E48" s="237"/>
      <c r="F48" s="222"/>
      <c r="G48" s="222"/>
      <c r="H48" s="222"/>
      <c r="K48" s="30"/>
      <c r="L48" s="31"/>
      <c r="M48" s="172"/>
      <c r="N48" s="172"/>
      <c r="O48" s="172"/>
      <c r="P48" s="172"/>
      <c r="Q48" s="172"/>
      <c r="R48" s="173"/>
      <c r="S48" s="173"/>
      <c r="T48" s="173"/>
    </row>
    <row r="49" spans="1:20">
      <c r="A49" s="170" t="s">
        <v>98</v>
      </c>
      <c r="B49" s="170" t="s">
        <v>23</v>
      </c>
      <c r="C49" s="237"/>
      <c r="D49" s="237"/>
      <c r="E49" s="237"/>
      <c r="F49" s="222"/>
      <c r="G49" s="222"/>
      <c r="H49" s="222"/>
      <c r="K49" s="31"/>
      <c r="L49" s="31"/>
      <c r="M49" s="172"/>
      <c r="N49" s="172"/>
      <c r="O49" s="172"/>
      <c r="P49" s="172"/>
      <c r="Q49" s="172"/>
      <c r="R49" s="173"/>
      <c r="S49" s="173"/>
      <c r="T49" s="173"/>
    </row>
    <row r="50" spans="1:20">
      <c r="A50" s="170" t="s">
        <v>98</v>
      </c>
      <c r="B50" s="170" t="s">
        <v>23</v>
      </c>
      <c r="C50" s="237"/>
      <c r="D50" s="237"/>
      <c r="E50" s="237"/>
      <c r="F50" s="222"/>
      <c r="G50" s="222"/>
      <c r="H50" s="222"/>
      <c r="K50" s="31"/>
      <c r="L50" s="31"/>
      <c r="M50" s="172"/>
      <c r="N50" s="172"/>
      <c r="O50" s="172"/>
      <c r="P50" s="172"/>
      <c r="Q50" s="172"/>
      <c r="R50" s="173"/>
      <c r="S50" s="173"/>
      <c r="T50" s="173"/>
    </row>
    <row r="51" spans="1:20">
      <c r="A51" s="170" t="s">
        <v>98</v>
      </c>
      <c r="B51" s="170" t="s">
        <v>23</v>
      </c>
      <c r="C51" s="237"/>
      <c r="D51" s="237"/>
      <c r="E51" s="237"/>
      <c r="F51" s="222"/>
      <c r="G51" s="222"/>
      <c r="H51" s="222"/>
      <c r="K51" s="31"/>
      <c r="L51" s="31"/>
      <c r="M51" s="172"/>
      <c r="N51" s="172"/>
      <c r="O51" s="172"/>
      <c r="P51" s="172"/>
      <c r="Q51" s="172"/>
      <c r="R51" s="173"/>
      <c r="S51" s="173"/>
      <c r="T51" s="173"/>
    </row>
    <row r="52" spans="1:20">
      <c r="A52" s="170" t="s">
        <v>98</v>
      </c>
      <c r="B52" s="170" t="s">
        <v>23</v>
      </c>
      <c r="C52" s="237"/>
      <c r="D52" s="237"/>
      <c r="E52" s="237"/>
      <c r="F52" s="222"/>
      <c r="G52" s="222"/>
      <c r="H52" s="222"/>
      <c r="K52" s="31"/>
      <c r="L52" s="31"/>
      <c r="M52" s="172"/>
      <c r="N52" s="172"/>
      <c r="O52" s="172"/>
      <c r="P52" s="172"/>
      <c r="Q52" s="172"/>
      <c r="R52" s="173"/>
      <c r="S52" s="173"/>
      <c r="T52" s="173"/>
    </row>
    <row r="53" spans="1:20">
      <c r="A53" s="170" t="s">
        <v>98</v>
      </c>
      <c r="B53" s="170" t="s">
        <v>23</v>
      </c>
      <c r="C53" s="237"/>
      <c r="D53" s="237"/>
      <c r="E53" s="237"/>
      <c r="F53" s="222"/>
      <c r="G53" s="222"/>
      <c r="H53" s="222"/>
      <c r="K53" s="31"/>
      <c r="L53" s="31"/>
      <c r="M53" s="172"/>
      <c r="N53" s="172"/>
      <c r="O53" s="172"/>
      <c r="P53" s="172"/>
      <c r="Q53" s="172"/>
      <c r="R53" s="173"/>
      <c r="S53" s="173"/>
      <c r="T53" s="173"/>
    </row>
    <row r="54" spans="1:20">
      <c r="A54" s="170" t="s">
        <v>98</v>
      </c>
      <c r="B54" s="170" t="s">
        <v>23</v>
      </c>
      <c r="C54" s="237"/>
      <c r="D54" s="237"/>
      <c r="E54" s="237"/>
      <c r="F54" s="222"/>
      <c r="G54" s="222"/>
      <c r="H54" s="222"/>
      <c r="K54" s="31"/>
      <c r="L54" s="31"/>
      <c r="M54" s="172"/>
      <c r="N54" s="172"/>
      <c r="O54" s="172"/>
      <c r="P54" s="172"/>
      <c r="Q54" s="172"/>
      <c r="R54" s="173"/>
      <c r="S54" s="173"/>
      <c r="T54" s="173"/>
    </row>
    <row r="55" spans="1:20">
      <c r="A55" s="170" t="s">
        <v>98</v>
      </c>
      <c r="B55" s="170" t="s">
        <v>23</v>
      </c>
      <c r="C55" s="237"/>
      <c r="D55" s="237"/>
      <c r="E55" s="237"/>
      <c r="F55" s="222"/>
      <c r="G55" s="222"/>
      <c r="H55" s="222"/>
      <c r="K55" s="31"/>
      <c r="L55" s="31"/>
      <c r="M55" s="172"/>
      <c r="N55" s="172"/>
      <c r="O55" s="172"/>
      <c r="P55" s="172"/>
      <c r="Q55" s="172"/>
      <c r="R55" s="173"/>
      <c r="S55" s="173"/>
      <c r="T55" s="173"/>
    </row>
    <row r="56" spans="1:20">
      <c r="A56" s="170" t="s">
        <v>98</v>
      </c>
      <c r="B56" s="170" t="s">
        <v>23</v>
      </c>
      <c r="C56" s="237"/>
      <c r="D56" s="237"/>
      <c r="E56" s="237"/>
      <c r="F56" s="222"/>
      <c r="G56" s="222"/>
      <c r="H56" s="222"/>
      <c r="K56" s="31"/>
      <c r="L56" s="31"/>
      <c r="M56" s="172"/>
      <c r="N56" s="172"/>
      <c r="O56" s="172"/>
      <c r="P56" s="172"/>
      <c r="Q56" s="172"/>
      <c r="R56" s="173"/>
      <c r="S56" s="173"/>
      <c r="T56" s="173"/>
    </row>
    <row r="57" spans="1:20">
      <c r="A57" s="170" t="s">
        <v>98</v>
      </c>
      <c r="B57" s="170" t="s">
        <v>23</v>
      </c>
      <c r="C57" s="237"/>
      <c r="D57" s="237"/>
      <c r="E57" s="237"/>
      <c r="F57" s="222"/>
      <c r="G57" s="222"/>
      <c r="H57" s="222"/>
      <c r="K57" s="31"/>
      <c r="L57" s="31"/>
      <c r="M57" s="172"/>
      <c r="N57" s="172"/>
      <c r="O57" s="172"/>
      <c r="P57" s="172"/>
      <c r="Q57" s="172"/>
      <c r="R57" s="173"/>
      <c r="S57" s="173"/>
      <c r="T57" s="173"/>
    </row>
    <row r="58" spans="1:20">
      <c r="A58" s="170" t="s">
        <v>98</v>
      </c>
      <c r="B58" s="170" t="s">
        <v>23</v>
      </c>
      <c r="C58" s="237"/>
      <c r="D58" s="237"/>
      <c r="E58" s="237"/>
      <c r="F58" s="222"/>
      <c r="G58" s="222"/>
      <c r="H58" s="222"/>
      <c r="K58" s="31"/>
      <c r="L58" s="31"/>
      <c r="M58" s="172"/>
      <c r="N58" s="172"/>
      <c r="O58" s="172"/>
      <c r="P58" s="172"/>
      <c r="Q58" s="172"/>
      <c r="R58" s="173"/>
      <c r="S58" s="173"/>
      <c r="T58" s="173"/>
    </row>
    <row r="59" spans="1:20">
      <c r="A59" s="170" t="s">
        <v>98</v>
      </c>
      <c r="B59" s="170" t="s">
        <v>23</v>
      </c>
      <c r="C59" s="237"/>
      <c r="D59" s="237"/>
      <c r="E59" s="237"/>
      <c r="F59" s="222"/>
      <c r="G59" s="222"/>
      <c r="H59" s="222"/>
      <c r="K59" s="31"/>
      <c r="L59" s="31"/>
      <c r="M59" s="172"/>
      <c r="N59" s="172"/>
      <c r="O59" s="172"/>
      <c r="P59" s="172"/>
      <c r="Q59" s="172"/>
      <c r="R59" s="173"/>
      <c r="S59" s="173"/>
      <c r="T59" s="173"/>
    </row>
    <row r="60" spans="1:20">
      <c r="A60" s="170" t="s">
        <v>98</v>
      </c>
      <c r="B60" s="170" t="s">
        <v>23</v>
      </c>
      <c r="C60" s="237"/>
      <c r="D60" s="237"/>
      <c r="E60" s="237"/>
      <c r="F60" s="222"/>
      <c r="G60" s="222"/>
      <c r="H60" s="222"/>
      <c r="K60" s="31"/>
      <c r="L60" s="31"/>
      <c r="M60" s="172"/>
      <c r="N60" s="172"/>
      <c r="O60" s="172"/>
      <c r="P60" s="172"/>
      <c r="Q60" s="172"/>
      <c r="R60" s="173"/>
      <c r="S60" s="173"/>
      <c r="T60" s="173"/>
    </row>
    <row r="61" spans="1:20">
      <c r="A61" s="170" t="s">
        <v>98</v>
      </c>
      <c r="B61" s="170" t="s">
        <v>23</v>
      </c>
      <c r="C61" s="237"/>
      <c r="D61" s="237"/>
      <c r="E61" s="237"/>
      <c r="F61" s="222"/>
      <c r="G61" s="222"/>
      <c r="H61" s="222"/>
      <c r="K61" s="31"/>
      <c r="L61" s="31"/>
      <c r="M61" s="172"/>
      <c r="N61" s="172"/>
      <c r="O61" s="172"/>
      <c r="P61" s="172"/>
      <c r="Q61" s="172"/>
      <c r="R61" s="173"/>
      <c r="S61" s="173"/>
      <c r="T61" s="173"/>
    </row>
    <row r="62" spans="1:20">
      <c r="A62" s="170" t="s">
        <v>98</v>
      </c>
      <c r="B62" s="170" t="s">
        <v>23</v>
      </c>
      <c r="C62" s="237"/>
      <c r="D62" s="237"/>
      <c r="E62" s="237"/>
      <c r="F62" s="222"/>
      <c r="G62" s="222"/>
      <c r="H62" s="222"/>
      <c r="K62" s="31"/>
      <c r="L62" s="31"/>
      <c r="M62" s="172"/>
      <c r="N62" s="172"/>
      <c r="O62" s="172"/>
      <c r="P62" s="172"/>
      <c r="Q62" s="172"/>
      <c r="R62" s="173"/>
      <c r="S62" s="173"/>
      <c r="T62" s="173"/>
    </row>
    <row r="63" spans="1:20">
      <c r="A63" s="170" t="s">
        <v>98</v>
      </c>
      <c r="B63" s="170" t="s">
        <v>23</v>
      </c>
      <c r="C63" s="237"/>
      <c r="D63" s="237"/>
      <c r="E63" s="237"/>
      <c r="F63" s="222"/>
      <c r="G63" s="222"/>
      <c r="H63" s="222"/>
      <c r="K63" s="31"/>
      <c r="L63" s="31"/>
      <c r="M63" s="172"/>
      <c r="N63" s="172"/>
      <c r="O63" s="172"/>
      <c r="P63" s="172"/>
      <c r="Q63" s="172"/>
      <c r="R63" s="173"/>
      <c r="S63" s="173"/>
      <c r="T63" s="173"/>
    </row>
    <row r="64" spans="1:20">
      <c r="A64" s="170" t="s">
        <v>98</v>
      </c>
      <c r="B64" s="170" t="s">
        <v>23</v>
      </c>
      <c r="C64" s="237"/>
      <c r="D64" s="237"/>
      <c r="E64" s="237"/>
      <c r="F64" s="222"/>
      <c r="G64" s="222"/>
      <c r="H64" s="222"/>
      <c r="K64" s="31"/>
      <c r="L64" s="31"/>
      <c r="M64" s="172"/>
      <c r="N64" s="172"/>
      <c r="O64" s="172"/>
      <c r="P64" s="172"/>
      <c r="Q64" s="172"/>
      <c r="R64" s="173"/>
      <c r="S64" s="173"/>
      <c r="T64" s="173"/>
    </row>
    <row r="65" spans="1:20">
      <c r="A65" s="170" t="s">
        <v>98</v>
      </c>
      <c r="B65" s="170" t="s">
        <v>23</v>
      </c>
      <c r="C65" s="237"/>
      <c r="D65" s="237"/>
      <c r="E65" s="237"/>
      <c r="F65" s="222"/>
      <c r="G65" s="222"/>
      <c r="H65" s="222"/>
      <c r="K65" s="31"/>
      <c r="L65" s="31"/>
      <c r="M65" s="172"/>
      <c r="N65" s="172"/>
      <c r="O65" s="172"/>
      <c r="P65" s="172"/>
      <c r="Q65" s="172"/>
      <c r="R65" s="173"/>
      <c r="S65" s="173"/>
      <c r="T65" s="173"/>
    </row>
    <row r="66" spans="1:20">
      <c r="A66" s="170" t="s">
        <v>98</v>
      </c>
      <c r="B66" s="170" t="s">
        <v>23</v>
      </c>
      <c r="C66" s="237"/>
      <c r="D66" s="237"/>
      <c r="E66" s="237"/>
      <c r="F66" s="222"/>
      <c r="G66" s="222"/>
      <c r="H66" s="222"/>
      <c r="K66" s="31"/>
      <c r="L66" s="31"/>
      <c r="M66" s="172"/>
      <c r="N66" s="172"/>
      <c r="O66" s="172"/>
      <c r="P66" s="172"/>
      <c r="Q66" s="172"/>
      <c r="R66" s="173"/>
      <c r="S66" s="173"/>
      <c r="T66" s="173"/>
    </row>
    <row r="67" spans="1:20">
      <c r="A67" s="170" t="s">
        <v>98</v>
      </c>
      <c r="B67" s="170" t="s">
        <v>23</v>
      </c>
      <c r="C67" s="237"/>
      <c r="D67" s="237"/>
      <c r="E67" s="237"/>
      <c r="F67" s="222"/>
      <c r="G67" s="222"/>
      <c r="H67" s="222"/>
      <c r="K67" s="31"/>
      <c r="L67" s="31"/>
      <c r="M67" s="172"/>
      <c r="N67" s="172"/>
      <c r="O67" s="172"/>
      <c r="P67" s="172"/>
      <c r="Q67" s="172"/>
      <c r="R67" s="173"/>
      <c r="S67" s="173"/>
      <c r="T67" s="173"/>
    </row>
    <row r="68" spans="1:20">
      <c r="A68" s="170" t="s">
        <v>98</v>
      </c>
      <c r="B68" s="170" t="s">
        <v>23</v>
      </c>
      <c r="C68" s="237"/>
      <c r="D68" s="237"/>
      <c r="E68" s="237"/>
      <c r="F68" s="222"/>
      <c r="G68" s="222"/>
      <c r="H68" s="222"/>
      <c r="K68" s="31"/>
      <c r="L68" s="31"/>
      <c r="M68" s="172"/>
      <c r="N68" s="172"/>
      <c r="O68" s="172"/>
      <c r="P68" s="172"/>
      <c r="Q68" s="172"/>
      <c r="R68" s="173"/>
      <c r="S68" s="173"/>
      <c r="T68" s="173"/>
    </row>
    <row r="69" spans="1:20">
      <c r="A69" s="170" t="s">
        <v>98</v>
      </c>
      <c r="B69" s="170" t="s">
        <v>23</v>
      </c>
      <c r="C69" s="237"/>
      <c r="D69" s="237"/>
      <c r="E69" s="237"/>
      <c r="F69" s="222"/>
      <c r="G69" s="222"/>
      <c r="H69" s="222"/>
      <c r="K69" s="31"/>
      <c r="L69" s="31"/>
      <c r="M69" s="172"/>
      <c r="N69" s="172"/>
      <c r="O69" s="172"/>
      <c r="P69" s="172"/>
      <c r="Q69" s="172"/>
      <c r="R69" s="173"/>
      <c r="S69" s="173"/>
      <c r="T69" s="173"/>
    </row>
    <row r="70" spans="1:20">
      <c r="A70" s="170" t="s">
        <v>98</v>
      </c>
      <c r="B70" s="170" t="s">
        <v>23</v>
      </c>
      <c r="C70" s="237"/>
      <c r="D70" s="237"/>
      <c r="E70" s="237"/>
      <c r="F70" s="222"/>
      <c r="G70" s="222"/>
      <c r="H70" s="222"/>
      <c r="K70" s="31"/>
      <c r="L70" s="31"/>
      <c r="M70" s="172"/>
      <c r="N70" s="172"/>
      <c r="O70" s="172"/>
      <c r="P70" s="172"/>
      <c r="Q70" s="172"/>
      <c r="R70" s="173"/>
      <c r="S70" s="173"/>
      <c r="T70" s="173"/>
    </row>
    <row r="71" spans="1:20">
      <c r="A71" s="170" t="s">
        <v>98</v>
      </c>
      <c r="B71" s="170" t="s">
        <v>23</v>
      </c>
      <c r="C71" s="237"/>
      <c r="D71" s="237"/>
      <c r="E71" s="237"/>
      <c r="F71" s="222"/>
      <c r="G71" s="222"/>
      <c r="H71" s="222"/>
      <c r="K71" s="31"/>
      <c r="L71" s="31"/>
      <c r="M71" s="172"/>
      <c r="N71" s="172"/>
      <c r="O71" s="172"/>
      <c r="P71" s="172"/>
      <c r="Q71" s="172"/>
      <c r="R71" s="173"/>
      <c r="S71" s="173"/>
      <c r="T71" s="173"/>
    </row>
    <row r="72" spans="1:20">
      <c r="A72" s="170" t="s">
        <v>98</v>
      </c>
      <c r="B72" s="170" t="s">
        <v>23</v>
      </c>
      <c r="C72" s="237"/>
      <c r="D72" s="237"/>
      <c r="E72" s="237"/>
      <c r="F72" s="222"/>
      <c r="G72" s="222"/>
      <c r="H72" s="222"/>
      <c r="K72" s="31"/>
      <c r="L72" s="31"/>
      <c r="M72" s="172"/>
      <c r="N72" s="172"/>
      <c r="O72" s="172"/>
      <c r="P72" s="172"/>
      <c r="Q72" s="172"/>
      <c r="R72" s="173"/>
      <c r="S72" s="173"/>
      <c r="T72" s="173"/>
    </row>
    <row r="73" spans="1:20">
      <c r="A73" s="170" t="s">
        <v>98</v>
      </c>
      <c r="B73" s="170" t="s">
        <v>23</v>
      </c>
      <c r="C73" s="237"/>
      <c r="D73" s="237"/>
      <c r="E73" s="237"/>
      <c r="F73" s="222"/>
      <c r="G73" s="222"/>
      <c r="H73" s="222"/>
      <c r="K73" s="31"/>
      <c r="L73" s="31"/>
      <c r="M73" s="172"/>
      <c r="N73" s="172"/>
      <c r="O73" s="172"/>
      <c r="P73" s="172"/>
      <c r="Q73" s="172"/>
      <c r="R73" s="173"/>
      <c r="S73" s="173"/>
      <c r="T73" s="173"/>
    </row>
    <row r="74" spans="1:20">
      <c r="A74" s="170" t="s">
        <v>98</v>
      </c>
      <c r="B74" s="170" t="s">
        <v>23</v>
      </c>
      <c r="C74" s="237"/>
      <c r="D74" s="237"/>
      <c r="E74" s="237"/>
      <c r="F74" s="222"/>
      <c r="G74" s="222"/>
      <c r="H74" s="222"/>
      <c r="K74" s="31"/>
      <c r="L74" s="31"/>
      <c r="M74" s="172"/>
      <c r="N74" s="172"/>
      <c r="O74" s="172"/>
      <c r="P74" s="172"/>
      <c r="Q74" s="172"/>
      <c r="R74" s="173"/>
      <c r="S74" s="173"/>
      <c r="T74" s="173"/>
    </row>
    <row r="75" spans="1:20">
      <c r="A75" s="170" t="s">
        <v>98</v>
      </c>
      <c r="B75" s="170" t="s">
        <v>23</v>
      </c>
      <c r="C75" s="237"/>
      <c r="D75" s="237"/>
      <c r="E75" s="237"/>
      <c r="F75" s="222"/>
      <c r="G75" s="222"/>
      <c r="H75" s="222"/>
      <c r="K75" s="31"/>
      <c r="L75" s="31"/>
      <c r="M75" s="172"/>
      <c r="N75" s="172"/>
      <c r="O75" s="172"/>
      <c r="P75" s="172"/>
      <c r="Q75" s="172"/>
      <c r="R75" s="173"/>
      <c r="S75" s="173"/>
      <c r="T75" s="173"/>
    </row>
    <row r="76" spans="1:20">
      <c r="A76" s="170" t="s">
        <v>98</v>
      </c>
      <c r="B76" s="170" t="s">
        <v>23</v>
      </c>
      <c r="C76" s="237"/>
      <c r="D76" s="237"/>
      <c r="E76" s="237"/>
      <c r="F76" s="222"/>
      <c r="G76" s="222"/>
      <c r="H76" s="222"/>
      <c r="K76" s="31"/>
      <c r="L76" s="31"/>
      <c r="M76" s="172"/>
      <c r="N76" s="172"/>
      <c r="O76" s="172"/>
      <c r="P76" s="172"/>
      <c r="Q76" s="172"/>
      <c r="R76" s="173"/>
      <c r="S76" s="173"/>
      <c r="T76" s="173"/>
    </row>
    <row r="77" spans="1:20">
      <c r="A77" s="170" t="s">
        <v>98</v>
      </c>
      <c r="B77" s="170" t="s">
        <v>23</v>
      </c>
      <c r="C77" s="237"/>
      <c r="D77" s="237"/>
      <c r="E77" s="237"/>
      <c r="F77" s="222"/>
      <c r="G77" s="222"/>
      <c r="H77" s="222"/>
      <c r="K77" s="31"/>
      <c r="L77" s="31"/>
      <c r="M77" s="172"/>
      <c r="N77" s="172"/>
      <c r="O77" s="172"/>
      <c r="P77" s="172"/>
      <c r="Q77" s="172"/>
      <c r="R77" s="173"/>
      <c r="S77" s="173"/>
      <c r="T77" s="173"/>
    </row>
    <row r="78" spans="1:20">
      <c r="A78" s="170" t="s">
        <v>98</v>
      </c>
      <c r="B78" s="170" t="s">
        <v>23</v>
      </c>
      <c r="C78" s="237"/>
      <c r="D78" s="237"/>
      <c r="E78" s="237"/>
      <c r="F78" s="222"/>
      <c r="G78" s="222"/>
      <c r="H78" s="222"/>
      <c r="K78" s="31"/>
      <c r="L78" s="31"/>
      <c r="M78" s="172"/>
      <c r="N78" s="172"/>
      <c r="O78" s="172"/>
      <c r="P78" s="172"/>
      <c r="Q78" s="172"/>
      <c r="R78" s="173"/>
      <c r="S78" s="173"/>
      <c r="T78" s="173"/>
    </row>
    <row r="79" spans="1:20">
      <c r="A79" s="170" t="s">
        <v>98</v>
      </c>
      <c r="B79" s="170" t="s">
        <v>23</v>
      </c>
      <c r="C79" s="237"/>
      <c r="D79" s="237"/>
      <c r="E79" s="237"/>
      <c r="F79" s="222"/>
      <c r="G79" s="222"/>
      <c r="H79" s="222"/>
      <c r="K79" s="31"/>
      <c r="L79" s="31"/>
      <c r="M79" s="172"/>
      <c r="N79" s="172"/>
      <c r="O79" s="172"/>
      <c r="P79" s="172"/>
      <c r="Q79" s="172"/>
      <c r="R79" s="173"/>
      <c r="S79" s="173"/>
      <c r="T79" s="173"/>
    </row>
    <row r="80" spans="1:20">
      <c r="A80" s="170" t="s">
        <v>98</v>
      </c>
      <c r="B80" s="170" t="s">
        <v>23</v>
      </c>
      <c r="C80" s="237"/>
      <c r="D80" s="237"/>
      <c r="E80" s="237"/>
      <c r="F80" s="222"/>
      <c r="G80" s="222"/>
      <c r="H80" s="222"/>
      <c r="K80" s="31"/>
      <c r="L80" s="31"/>
      <c r="M80" s="172"/>
      <c r="N80" s="172"/>
      <c r="O80" s="172"/>
      <c r="P80" s="172"/>
      <c r="Q80" s="172"/>
      <c r="R80" s="173"/>
      <c r="S80" s="173"/>
      <c r="T80" s="173"/>
    </row>
    <row r="81" spans="1:20">
      <c r="A81" s="170" t="s">
        <v>98</v>
      </c>
      <c r="B81" s="170" t="s">
        <v>23</v>
      </c>
      <c r="C81" s="237"/>
      <c r="D81" s="237"/>
      <c r="E81" s="237"/>
      <c r="F81" s="222"/>
      <c r="G81" s="222"/>
      <c r="H81" s="222"/>
      <c r="K81" s="31"/>
      <c r="L81" s="31"/>
      <c r="M81" s="172"/>
      <c r="N81" s="172"/>
      <c r="O81" s="172"/>
      <c r="P81" s="172"/>
      <c r="Q81" s="172"/>
      <c r="R81" s="173"/>
      <c r="S81" s="173"/>
      <c r="T81" s="173"/>
    </row>
    <row r="82" spans="1:20">
      <c r="A82" s="170" t="s">
        <v>98</v>
      </c>
      <c r="B82" s="170" t="s">
        <v>23</v>
      </c>
      <c r="C82" s="237"/>
      <c r="D82" s="237"/>
      <c r="E82" s="237"/>
      <c r="F82" s="222"/>
      <c r="G82" s="222"/>
      <c r="H82" s="222"/>
      <c r="K82" s="31"/>
      <c r="L82" s="31"/>
      <c r="M82" s="172"/>
      <c r="N82" s="172"/>
      <c r="O82" s="172"/>
      <c r="P82" s="172"/>
      <c r="Q82" s="172"/>
      <c r="R82" s="173"/>
      <c r="S82" s="173"/>
      <c r="T82" s="173"/>
    </row>
    <row r="83" spans="1:20">
      <c r="A83" s="170" t="s">
        <v>98</v>
      </c>
      <c r="B83" s="170" t="s">
        <v>23</v>
      </c>
      <c r="C83" s="237"/>
      <c r="D83" s="237"/>
      <c r="E83" s="237"/>
      <c r="F83" s="222"/>
      <c r="G83" s="222"/>
      <c r="H83" s="222"/>
      <c r="K83" s="31"/>
      <c r="L83" s="31"/>
      <c r="M83" s="172"/>
      <c r="N83" s="172"/>
      <c r="O83" s="172"/>
      <c r="P83" s="172"/>
      <c r="Q83" s="172"/>
      <c r="R83" s="173"/>
      <c r="S83" s="173"/>
      <c r="T83" s="173"/>
    </row>
    <row r="84" spans="1:20">
      <c r="A84" s="170" t="s">
        <v>98</v>
      </c>
      <c r="B84" s="170" t="s">
        <v>23</v>
      </c>
      <c r="C84" s="237"/>
      <c r="D84" s="237"/>
      <c r="E84" s="237"/>
      <c r="F84" s="222"/>
      <c r="G84" s="222"/>
      <c r="H84" s="222"/>
      <c r="K84" s="31"/>
      <c r="L84" s="31"/>
      <c r="M84" s="172"/>
      <c r="N84" s="172"/>
      <c r="O84" s="172"/>
      <c r="P84" s="172"/>
      <c r="Q84" s="172"/>
      <c r="R84" s="173"/>
      <c r="S84" s="173"/>
      <c r="T84" s="173"/>
    </row>
    <row r="85" spans="1:20">
      <c r="A85" s="170" t="s">
        <v>98</v>
      </c>
      <c r="B85" s="170" t="s">
        <v>23</v>
      </c>
      <c r="C85" s="237"/>
      <c r="D85" s="237"/>
      <c r="E85" s="237"/>
      <c r="F85" s="222"/>
      <c r="G85" s="222"/>
      <c r="H85" s="222"/>
      <c r="K85" s="31"/>
      <c r="L85" s="31"/>
      <c r="M85" s="172"/>
      <c r="N85" s="172"/>
      <c r="O85" s="172"/>
      <c r="P85" s="172"/>
      <c r="Q85" s="172"/>
      <c r="R85" s="173"/>
      <c r="S85" s="173"/>
      <c r="T85" s="173"/>
    </row>
    <row r="86" spans="1:20">
      <c r="A86" s="170" t="s">
        <v>98</v>
      </c>
      <c r="B86" s="170" t="s">
        <v>23</v>
      </c>
      <c r="C86" s="237"/>
      <c r="D86" s="237"/>
      <c r="E86" s="237"/>
      <c r="F86" s="222"/>
      <c r="G86" s="222"/>
      <c r="H86" s="222"/>
      <c r="K86" s="31"/>
      <c r="L86" s="31"/>
      <c r="M86" s="172"/>
      <c r="N86" s="172"/>
      <c r="O86" s="172"/>
      <c r="P86" s="172"/>
      <c r="Q86" s="172"/>
      <c r="R86" s="173"/>
      <c r="S86" s="173"/>
      <c r="T86" s="173"/>
    </row>
    <row r="87" spans="1:20">
      <c r="A87" s="170" t="s">
        <v>98</v>
      </c>
      <c r="B87" s="170" t="s">
        <v>23</v>
      </c>
      <c r="C87" s="237"/>
      <c r="D87" s="237"/>
      <c r="E87" s="237"/>
      <c r="F87" s="222"/>
      <c r="G87" s="222"/>
      <c r="H87" s="222"/>
      <c r="K87" s="31"/>
      <c r="L87" s="31"/>
      <c r="M87" s="172"/>
      <c r="N87" s="172"/>
      <c r="O87" s="172"/>
      <c r="P87" s="172"/>
      <c r="Q87" s="172"/>
      <c r="R87" s="173"/>
      <c r="S87" s="173"/>
      <c r="T87" s="173"/>
    </row>
    <row r="88" spans="1:20">
      <c r="A88" s="170" t="s">
        <v>98</v>
      </c>
      <c r="B88" s="170" t="s">
        <v>23</v>
      </c>
      <c r="C88" s="237"/>
      <c r="D88" s="237"/>
      <c r="E88" s="237"/>
      <c r="F88" s="222"/>
      <c r="G88" s="222"/>
      <c r="H88" s="222"/>
      <c r="K88" s="31"/>
      <c r="L88" s="31"/>
      <c r="M88" s="172"/>
      <c r="N88" s="172"/>
      <c r="O88" s="172"/>
      <c r="P88" s="172"/>
      <c r="Q88" s="172"/>
      <c r="R88" s="173"/>
      <c r="S88" s="173"/>
      <c r="T88" s="173"/>
    </row>
    <row r="89" spans="1:20">
      <c r="A89" s="170" t="s">
        <v>98</v>
      </c>
      <c r="B89" s="170" t="s">
        <v>23</v>
      </c>
      <c r="C89" s="237"/>
      <c r="D89" s="237"/>
      <c r="E89" s="237"/>
      <c r="F89" s="222"/>
      <c r="G89" s="222"/>
      <c r="H89" s="222"/>
      <c r="K89" s="31"/>
      <c r="L89" s="31"/>
      <c r="M89" s="172"/>
      <c r="N89" s="172"/>
      <c r="O89" s="172"/>
      <c r="P89" s="172"/>
      <c r="Q89" s="172"/>
      <c r="R89" s="173"/>
      <c r="S89" s="173"/>
      <c r="T89" s="173"/>
    </row>
    <row r="90" spans="1:20">
      <c r="A90" s="170" t="s">
        <v>98</v>
      </c>
      <c r="B90" s="170" t="s">
        <v>23</v>
      </c>
      <c r="C90" s="237"/>
      <c r="D90" s="237"/>
      <c r="E90" s="237"/>
      <c r="F90" s="222"/>
      <c r="G90" s="222"/>
      <c r="H90" s="222"/>
      <c r="K90" s="31"/>
      <c r="L90" s="31"/>
      <c r="M90" s="172"/>
      <c r="N90" s="172"/>
      <c r="O90" s="172"/>
      <c r="P90" s="172"/>
      <c r="Q90" s="172"/>
      <c r="R90" s="173"/>
      <c r="S90" s="173"/>
      <c r="T90" s="173"/>
    </row>
    <row r="91" spans="1:20">
      <c r="A91" s="170" t="s">
        <v>98</v>
      </c>
      <c r="B91" s="170" t="s">
        <v>23</v>
      </c>
      <c r="C91" s="237"/>
      <c r="D91" s="237"/>
      <c r="E91" s="237"/>
      <c r="F91" s="222"/>
      <c r="G91" s="222"/>
      <c r="H91" s="222"/>
      <c r="K91" s="31"/>
      <c r="L91" s="31"/>
      <c r="M91" s="172"/>
      <c r="N91" s="172"/>
      <c r="O91" s="172"/>
      <c r="P91" s="172"/>
      <c r="Q91" s="172"/>
      <c r="R91" s="173"/>
      <c r="S91" s="173"/>
      <c r="T91" s="173"/>
    </row>
    <row r="92" spans="1:20">
      <c r="A92" s="170"/>
      <c r="B92" s="170"/>
      <c r="C92" s="170"/>
      <c r="D92" s="170"/>
      <c r="E92" s="170"/>
      <c r="F92" s="171"/>
      <c r="G92" s="171"/>
      <c r="H92" s="171"/>
      <c r="K92" s="31"/>
      <c r="L92" s="31"/>
      <c r="M92" s="172"/>
      <c r="N92" s="172"/>
      <c r="O92" s="172"/>
      <c r="P92" s="172"/>
      <c r="Q92" s="172"/>
      <c r="R92" s="173"/>
      <c r="S92" s="173"/>
      <c r="T92" s="173"/>
    </row>
    <row r="93" spans="1:20">
      <c r="A93" s="170"/>
      <c r="B93" s="170"/>
      <c r="C93" s="170"/>
      <c r="D93" s="170"/>
      <c r="E93" s="170"/>
      <c r="F93" s="171"/>
      <c r="G93" s="171"/>
      <c r="H93" s="171"/>
      <c r="K93" s="31"/>
      <c r="L93" s="31"/>
      <c r="M93" s="172"/>
      <c r="N93" s="172"/>
      <c r="O93" s="172"/>
      <c r="P93" s="172"/>
      <c r="Q93" s="172"/>
      <c r="R93" s="173"/>
      <c r="S93" s="173"/>
      <c r="T93" s="173"/>
    </row>
    <row r="94" spans="1:20">
      <c r="A94" s="170"/>
      <c r="B94" s="170"/>
      <c r="C94" s="170"/>
      <c r="D94" s="170"/>
      <c r="E94" s="170"/>
      <c r="F94" s="171"/>
      <c r="G94" s="171"/>
      <c r="H94" s="171"/>
      <c r="K94" s="31"/>
      <c r="L94" s="31"/>
      <c r="M94" s="172"/>
      <c r="N94" s="172"/>
      <c r="O94" s="172"/>
      <c r="P94" s="172"/>
      <c r="Q94" s="172"/>
      <c r="R94" s="173"/>
      <c r="S94" s="173"/>
      <c r="T94" s="173"/>
    </row>
    <row r="95" spans="1:20">
      <c r="A95" s="170"/>
      <c r="B95" s="170"/>
      <c r="C95" s="170"/>
      <c r="D95" s="170"/>
      <c r="E95" s="170"/>
      <c r="F95" s="171"/>
      <c r="G95" s="171"/>
      <c r="H95" s="171"/>
      <c r="K95" s="31"/>
      <c r="L95" s="31"/>
      <c r="M95" s="172"/>
      <c r="N95" s="172"/>
      <c r="O95" s="172"/>
      <c r="P95" s="172"/>
      <c r="Q95" s="172"/>
      <c r="R95" s="173"/>
      <c r="S95" s="173"/>
      <c r="T95" s="173"/>
    </row>
    <row r="96" spans="1:20">
      <c r="A96" s="170"/>
      <c r="B96" s="170"/>
      <c r="C96" s="170"/>
      <c r="D96" s="170"/>
      <c r="E96" s="170"/>
      <c r="F96" s="171"/>
      <c r="G96" s="171"/>
      <c r="H96" s="171"/>
      <c r="K96" s="31"/>
      <c r="L96" s="31"/>
      <c r="M96" s="172"/>
      <c r="N96" s="172"/>
      <c r="O96" s="172"/>
      <c r="P96" s="172"/>
      <c r="Q96" s="172"/>
      <c r="R96" s="173"/>
      <c r="S96" s="173"/>
      <c r="T96" s="173"/>
    </row>
    <row r="97" spans="1:20">
      <c r="A97" s="170"/>
      <c r="B97" s="170"/>
      <c r="C97" s="170"/>
      <c r="D97" s="170"/>
      <c r="E97" s="170"/>
      <c r="F97" s="171"/>
      <c r="G97" s="171"/>
      <c r="H97" s="171"/>
      <c r="K97" s="31"/>
      <c r="L97" s="31"/>
      <c r="M97" s="172"/>
      <c r="N97" s="172"/>
      <c r="O97" s="172"/>
      <c r="P97" s="172"/>
      <c r="Q97" s="172"/>
      <c r="R97" s="173"/>
      <c r="S97" s="173"/>
      <c r="T97" s="173"/>
    </row>
    <row r="98" spans="1:20">
      <c r="A98" s="170"/>
      <c r="B98" s="170"/>
      <c r="C98" s="170"/>
      <c r="D98" s="170"/>
      <c r="E98" s="170"/>
      <c r="F98" s="171"/>
      <c r="G98" s="171"/>
      <c r="H98" s="171"/>
      <c r="K98" s="31"/>
      <c r="L98" s="31"/>
      <c r="M98" s="172"/>
      <c r="N98" s="172"/>
      <c r="O98" s="172"/>
      <c r="P98" s="172"/>
      <c r="Q98" s="172"/>
      <c r="R98" s="173"/>
      <c r="S98" s="173"/>
      <c r="T98" s="173"/>
    </row>
    <row r="99" spans="1:20">
      <c r="A99" s="170"/>
      <c r="B99" s="170"/>
      <c r="C99" s="170"/>
      <c r="D99" s="170"/>
      <c r="E99" s="170"/>
      <c r="F99" s="171"/>
      <c r="G99" s="171"/>
      <c r="H99" s="171"/>
      <c r="K99" s="31"/>
      <c r="L99" s="31"/>
      <c r="M99" s="172"/>
      <c r="N99" s="172"/>
      <c r="O99" s="172"/>
      <c r="P99" s="172"/>
      <c r="Q99" s="172"/>
      <c r="R99" s="173"/>
      <c r="S99" s="173"/>
      <c r="T99" s="173"/>
    </row>
    <row r="100" spans="1:20">
      <c r="A100" s="170"/>
      <c r="B100" s="170"/>
      <c r="C100" s="170"/>
      <c r="D100" s="170"/>
      <c r="E100" s="170"/>
      <c r="F100" s="171"/>
      <c r="G100" s="171"/>
      <c r="H100" s="171"/>
      <c r="K100" s="31"/>
      <c r="L100" s="31"/>
      <c r="M100" s="172"/>
      <c r="N100" s="172"/>
      <c r="O100" s="172"/>
      <c r="P100" s="172"/>
      <c r="Q100" s="172"/>
      <c r="R100" s="173"/>
      <c r="S100" s="173"/>
      <c r="T100" s="173"/>
    </row>
    <row r="101" spans="1:20">
      <c r="A101" s="170"/>
      <c r="B101" s="170"/>
      <c r="C101" s="170"/>
      <c r="D101" s="170"/>
      <c r="E101" s="170"/>
      <c r="F101" s="171"/>
      <c r="G101" s="171"/>
      <c r="H101" s="171"/>
      <c r="K101" s="31"/>
      <c r="L101" s="31"/>
      <c r="M101" s="172"/>
      <c r="N101" s="172"/>
      <c r="O101" s="172"/>
      <c r="P101" s="172"/>
      <c r="Q101" s="172"/>
      <c r="R101" s="173"/>
      <c r="S101" s="173"/>
      <c r="T101" s="173"/>
    </row>
    <row r="102" spans="1:20">
      <c r="A102" s="170"/>
      <c r="B102" s="170"/>
      <c r="C102" s="170"/>
      <c r="D102" s="170"/>
      <c r="E102" s="170"/>
      <c r="F102" s="171"/>
      <c r="G102" s="171"/>
      <c r="H102" s="171"/>
      <c r="K102" s="31"/>
      <c r="L102" s="31"/>
      <c r="M102" s="172"/>
      <c r="N102" s="172"/>
      <c r="O102" s="172"/>
      <c r="P102" s="172"/>
      <c r="Q102" s="172"/>
      <c r="R102" s="173"/>
      <c r="S102" s="173"/>
      <c r="T102" s="173"/>
    </row>
    <row r="103" spans="1:20">
      <c r="A103" s="170"/>
      <c r="B103" s="170"/>
      <c r="C103" s="170"/>
      <c r="D103" s="170"/>
      <c r="E103" s="170"/>
      <c r="F103" s="171"/>
      <c r="G103" s="171"/>
      <c r="H103" s="171"/>
      <c r="K103" s="31"/>
      <c r="L103" s="31"/>
      <c r="M103" s="172"/>
      <c r="N103" s="172"/>
      <c r="O103" s="172"/>
      <c r="P103" s="172"/>
      <c r="Q103" s="172"/>
      <c r="R103" s="173"/>
      <c r="S103" s="173"/>
      <c r="T103" s="173"/>
    </row>
    <row r="104" spans="1:20">
      <c r="A104" s="170"/>
      <c r="B104" s="170"/>
      <c r="C104" s="170"/>
      <c r="D104" s="170"/>
      <c r="E104" s="170"/>
      <c r="F104" s="171"/>
      <c r="G104" s="171"/>
      <c r="H104" s="171"/>
      <c r="K104" s="31"/>
      <c r="L104" s="31"/>
      <c r="M104" s="172"/>
      <c r="N104" s="172"/>
      <c r="O104" s="172"/>
      <c r="P104" s="172"/>
      <c r="Q104" s="172"/>
      <c r="R104" s="173"/>
      <c r="S104" s="173"/>
      <c r="T104" s="173"/>
    </row>
    <row r="105" spans="1:20">
      <c r="A105" s="170"/>
      <c r="B105" s="170"/>
      <c r="C105" s="170"/>
      <c r="D105" s="170"/>
      <c r="E105" s="170"/>
      <c r="F105" s="171"/>
      <c r="G105" s="171"/>
      <c r="H105" s="171"/>
      <c r="K105" s="31"/>
      <c r="L105" s="31"/>
      <c r="M105" s="172"/>
      <c r="N105" s="172"/>
      <c r="O105" s="172"/>
      <c r="P105" s="172"/>
      <c r="Q105" s="172"/>
      <c r="R105" s="173"/>
      <c r="S105" s="173"/>
      <c r="T105" s="173"/>
    </row>
    <row r="106" spans="1:20">
      <c r="A106" s="170"/>
      <c r="B106" s="170"/>
      <c r="C106" s="170"/>
      <c r="D106" s="170"/>
      <c r="E106" s="170"/>
      <c r="F106" s="171"/>
      <c r="G106" s="171"/>
      <c r="H106" s="171"/>
      <c r="K106" s="31"/>
      <c r="L106" s="31"/>
      <c r="M106" s="172"/>
      <c r="N106" s="172"/>
      <c r="O106" s="172"/>
      <c r="P106" s="172"/>
      <c r="Q106" s="172"/>
      <c r="R106" s="173"/>
      <c r="S106" s="173"/>
      <c r="T106" s="173"/>
    </row>
    <row r="107" spans="1:20">
      <c r="A107" s="170"/>
      <c r="B107" s="170"/>
      <c r="C107" s="170"/>
      <c r="D107" s="170"/>
      <c r="E107" s="170"/>
      <c r="F107" s="171"/>
      <c r="G107" s="171"/>
      <c r="H107" s="171"/>
      <c r="K107" s="31"/>
      <c r="L107" s="31"/>
      <c r="M107" s="172"/>
      <c r="N107" s="172"/>
      <c r="O107" s="172"/>
      <c r="P107" s="172"/>
      <c r="Q107" s="172"/>
      <c r="R107" s="173"/>
      <c r="S107" s="173"/>
      <c r="T107" s="173"/>
    </row>
    <row r="108" spans="1:20">
      <c r="A108" s="170"/>
      <c r="B108" s="170"/>
      <c r="C108" s="170"/>
      <c r="D108" s="170"/>
      <c r="E108" s="170"/>
      <c r="F108" s="171"/>
      <c r="G108" s="171"/>
      <c r="H108" s="171"/>
      <c r="K108" s="31"/>
      <c r="L108" s="31"/>
      <c r="M108" s="172"/>
      <c r="N108" s="172"/>
      <c r="O108" s="172"/>
      <c r="P108" s="172"/>
      <c r="Q108" s="172"/>
      <c r="R108" s="173"/>
      <c r="S108" s="173"/>
      <c r="T108" s="173"/>
    </row>
    <row r="109" spans="1:20">
      <c r="A109" s="170"/>
      <c r="B109" s="170"/>
      <c r="C109" s="170"/>
      <c r="D109" s="170"/>
      <c r="E109" s="170"/>
      <c r="F109" s="171"/>
      <c r="G109" s="171"/>
      <c r="H109" s="171"/>
      <c r="K109" s="31"/>
      <c r="L109" s="31"/>
      <c r="M109" s="172"/>
      <c r="N109" s="172"/>
      <c r="O109" s="172"/>
      <c r="P109" s="172"/>
      <c r="Q109" s="172"/>
      <c r="R109" s="173"/>
      <c r="S109" s="173"/>
      <c r="T109" s="173"/>
    </row>
    <row r="110" spans="1:20">
      <c r="A110" s="170"/>
      <c r="B110" s="170"/>
      <c r="C110" s="170"/>
      <c r="D110" s="170"/>
      <c r="E110" s="170"/>
      <c r="F110" s="171"/>
      <c r="G110" s="171"/>
      <c r="H110" s="171"/>
      <c r="K110" s="31"/>
      <c r="L110" s="31"/>
      <c r="M110" s="172"/>
      <c r="N110" s="172"/>
      <c r="O110" s="172"/>
      <c r="P110" s="172"/>
      <c r="Q110" s="172"/>
      <c r="R110" s="173"/>
      <c r="S110" s="173"/>
      <c r="T110" s="173"/>
    </row>
    <row r="111" spans="1:20">
      <c r="A111" s="170"/>
      <c r="B111" s="170"/>
      <c r="C111" s="170"/>
      <c r="D111" s="170"/>
      <c r="E111" s="170"/>
      <c r="F111" s="171"/>
      <c r="G111" s="171"/>
      <c r="H111" s="171"/>
      <c r="K111" s="31"/>
      <c r="L111" s="31"/>
      <c r="M111" s="172"/>
      <c r="N111" s="172"/>
      <c r="O111" s="172"/>
      <c r="P111" s="172"/>
      <c r="Q111" s="172"/>
      <c r="R111" s="173"/>
      <c r="S111" s="173"/>
      <c r="T111" s="173"/>
    </row>
    <row r="112" spans="1:20">
      <c r="A112" s="170"/>
      <c r="B112" s="170"/>
      <c r="C112" s="170"/>
      <c r="D112" s="170"/>
      <c r="E112" s="170"/>
      <c r="F112" s="171"/>
      <c r="G112" s="171"/>
      <c r="H112" s="171"/>
      <c r="K112" s="31"/>
      <c r="L112" s="31"/>
      <c r="M112" s="172"/>
      <c r="N112" s="172"/>
      <c r="O112" s="172"/>
      <c r="P112" s="172"/>
      <c r="Q112" s="172"/>
      <c r="R112" s="173"/>
      <c r="S112" s="173"/>
      <c r="T112" s="173"/>
    </row>
    <row r="113" spans="1:20">
      <c r="A113" s="170"/>
      <c r="B113" s="170"/>
      <c r="C113" s="170"/>
      <c r="D113" s="170"/>
      <c r="E113" s="170"/>
      <c r="F113" s="171"/>
      <c r="G113" s="171"/>
      <c r="H113" s="171"/>
      <c r="K113" s="31"/>
      <c r="L113" s="31"/>
      <c r="M113" s="172"/>
      <c r="N113" s="172"/>
      <c r="O113" s="172"/>
      <c r="P113" s="172"/>
      <c r="Q113" s="172"/>
      <c r="R113" s="173"/>
      <c r="S113" s="173"/>
      <c r="T113" s="173"/>
    </row>
    <row r="114" spans="1:20">
      <c r="A114" s="170"/>
      <c r="B114" s="170"/>
      <c r="C114" s="170"/>
      <c r="D114" s="170"/>
      <c r="E114" s="170"/>
      <c r="F114" s="171"/>
      <c r="G114" s="171"/>
      <c r="H114" s="171"/>
      <c r="K114" s="31"/>
      <c r="L114" s="31"/>
      <c r="M114" s="172"/>
      <c r="N114" s="172"/>
      <c r="O114" s="172"/>
      <c r="P114" s="172"/>
      <c r="Q114" s="172"/>
      <c r="R114" s="173"/>
      <c r="S114" s="173"/>
      <c r="T114" s="173"/>
    </row>
    <row r="115" spans="1:20">
      <c r="A115" s="170"/>
      <c r="B115" s="170"/>
      <c r="C115" s="170"/>
      <c r="D115" s="170"/>
      <c r="E115" s="170"/>
      <c r="F115" s="171"/>
      <c r="G115" s="171"/>
      <c r="H115" s="171"/>
      <c r="K115" s="31"/>
      <c r="L115" s="31"/>
      <c r="M115" s="172"/>
      <c r="N115" s="172"/>
      <c r="O115" s="172"/>
      <c r="P115" s="172"/>
      <c r="Q115" s="172"/>
      <c r="R115" s="173"/>
      <c r="S115" s="173"/>
      <c r="T115" s="173"/>
    </row>
    <row r="116" spans="1:20">
      <c r="A116" s="170"/>
      <c r="B116" s="170"/>
      <c r="C116" s="170"/>
      <c r="D116" s="170"/>
      <c r="E116" s="170"/>
      <c r="F116" s="171"/>
      <c r="G116" s="171"/>
      <c r="H116" s="171"/>
      <c r="K116" s="31"/>
      <c r="L116" s="31"/>
      <c r="M116" s="172"/>
      <c r="N116" s="172"/>
      <c r="O116" s="172"/>
      <c r="P116" s="172"/>
      <c r="Q116" s="172"/>
      <c r="R116" s="173"/>
      <c r="S116" s="173"/>
      <c r="T116" s="173"/>
    </row>
    <row r="117" spans="1:20">
      <c r="A117" s="170"/>
      <c r="B117" s="170"/>
      <c r="C117" s="170"/>
      <c r="D117" s="170"/>
      <c r="E117" s="170"/>
      <c r="F117" s="171"/>
      <c r="G117" s="171"/>
      <c r="H117" s="171"/>
      <c r="K117" s="31"/>
      <c r="L117" s="31"/>
      <c r="M117" s="172"/>
      <c r="N117" s="172"/>
      <c r="O117" s="172"/>
      <c r="P117" s="172"/>
      <c r="Q117" s="172"/>
      <c r="R117" s="173"/>
      <c r="S117" s="173"/>
      <c r="T117" s="173"/>
    </row>
    <row r="118" spans="1:20">
      <c r="A118" s="170"/>
      <c r="B118" s="170"/>
      <c r="C118" s="170"/>
      <c r="D118" s="170"/>
      <c r="E118" s="170"/>
      <c r="F118" s="171"/>
      <c r="G118" s="171"/>
      <c r="H118" s="171"/>
      <c r="K118" s="31"/>
      <c r="L118" s="31"/>
      <c r="M118" s="172"/>
      <c r="N118" s="172"/>
      <c r="O118" s="172"/>
      <c r="P118" s="172"/>
      <c r="Q118" s="172"/>
      <c r="R118" s="173"/>
      <c r="S118" s="173"/>
      <c r="T118" s="173"/>
    </row>
    <row r="119" spans="1:20">
      <c r="A119" s="170"/>
      <c r="B119" s="170"/>
      <c r="C119" s="170"/>
      <c r="D119" s="170"/>
      <c r="E119" s="170"/>
      <c r="F119" s="171"/>
      <c r="G119" s="171"/>
      <c r="H119" s="171"/>
      <c r="K119" s="31"/>
      <c r="L119" s="31"/>
      <c r="M119" s="172"/>
      <c r="N119" s="172"/>
      <c r="O119" s="172"/>
      <c r="P119" s="172"/>
      <c r="Q119" s="172"/>
      <c r="R119" s="173"/>
      <c r="S119" s="173"/>
      <c r="T119" s="173"/>
    </row>
    <row r="120" spans="1:20">
      <c r="A120" s="170"/>
      <c r="B120" s="170"/>
      <c r="C120" s="170"/>
      <c r="D120" s="170"/>
      <c r="E120" s="170"/>
      <c r="F120" s="171"/>
      <c r="G120" s="171"/>
      <c r="H120" s="171"/>
      <c r="K120" s="31"/>
      <c r="L120" s="31"/>
      <c r="M120" s="172"/>
      <c r="N120" s="172"/>
      <c r="O120" s="172"/>
      <c r="P120" s="172"/>
      <c r="Q120" s="172"/>
      <c r="R120" s="173"/>
      <c r="S120" s="173"/>
      <c r="T120" s="173"/>
    </row>
    <row r="121" spans="1:20">
      <c r="A121" s="170"/>
      <c r="B121" s="170"/>
      <c r="C121" s="170"/>
      <c r="D121" s="170"/>
      <c r="E121" s="170"/>
      <c r="F121" s="171"/>
      <c r="G121" s="171"/>
      <c r="H121" s="171"/>
      <c r="K121" s="31"/>
      <c r="L121" s="31"/>
      <c r="M121" s="172"/>
      <c r="N121" s="172"/>
      <c r="O121" s="172"/>
      <c r="P121" s="172"/>
      <c r="Q121" s="172"/>
      <c r="R121" s="173"/>
      <c r="S121" s="173"/>
      <c r="T121" s="173"/>
    </row>
    <row r="122" spans="1:20">
      <c r="A122" s="170"/>
      <c r="B122" s="170"/>
      <c r="C122" s="170"/>
      <c r="D122" s="170"/>
      <c r="E122" s="170"/>
      <c r="F122" s="171"/>
      <c r="G122" s="171"/>
      <c r="H122" s="171"/>
      <c r="K122" s="31"/>
      <c r="L122" s="31"/>
      <c r="M122" s="172"/>
      <c r="N122" s="172"/>
      <c r="O122" s="172"/>
      <c r="P122" s="172"/>
      <c r="Q122" s="172"/>
      <c r="R122" s="173"/>
      <c r="S122" s="173"/>
      <c r="T122" s="173"/>
    </row>
    <row r="123" spans="1:20">
      <c r="A123" s="170"/>
      <c r="B123" s="170"/>
      <c r="C123" s="170"/>
      <c r="D123" s="170"/>
      <c r="E123" s="170"/>
      <c r="F123" s="171"/>
      <c r="G123" s="171"/>
      <c r="H123" s="171"/>
      <c r="K123" s="31"/>
      <c r="L123" s="31"/>
      <c r="M123" s="172"/>
      <c r="N123" s="172"/>
      <c r="O123" s="172"/>
      <c r="P123" s="172"/>
      <c r="Q123" s="172"/>
      <c r="R123" s="173"/>
      <c r="S123" s="173"/>
      <c r="T123" s="173"/>
    </row>
    <row r="124" spans="1:20">
      <c r="A124" s="170"/>
      <c r="B124" s="170"/>
      <c r="C124" s="170"/>
      <c r="D124" s="170"/>
      <c r="E124" s="170"/>
      <c r="F124" s="171"/>
      <c r="G124" s="171"/>
      <c r="H124" s="171"/>
      <c r="K124" s="31"/>
      <c r="L124" s="31"/>
      <c r="M124" s="172"/>
      <c r="N124" s="172"/>
      <c r="O124" s="172"/>
      <c r="P124" s="172"/>
      <c r="Q124" s="172"/>
      <c r="R124" s="173"/>
      <c r="S124" s="173"/>
      <c r="T124" s="173"/>
    </row>
    <row r="125" spans="1:20">
      <c r="A125" s="170"/>
      <c r="B125" s="170"/>
      <c r="C125" s="170"/>
      <c r="D125" s="170"/>
      <c r="E125" s="170"/>
      <c r="F125" s="171"/>
      <c r="G125" s="171"/>
      <c r="H125" s="171"/>
      <c r="K125" s="31"/>
      <c r="L125" s="31"/>
      <c r="M125" s="172"/>
      <c r="N125" s="172"/>
      <c r="O125" s="172"/>
      <c r="P125" s="172"/>
      <c r="Q125" s="172"/>
      <c r="R125" s="173"/>
      <c r="S125" s="173"/>
      <c r="T125" s="173"/>
    </row>
    <row r="126" spans="1:20">
      <c r="A126" s="170"/>
      <c r="B126" s="170"/>
      <c r="C126" s="170"/>
      <c r="D126" s="170"/>
      <c r="E126" s="170"/>
      <c r="F126" s="171"/>
      <c r="G126" s="171"/>
      <c r="H126" s="171"/>
      <c r="K126" s="31"/>
      <c r="L126" s="31"/>
      <c r="M126" s="172"/>
      <c r="N126" s="172"/>
      <c r="O126" s="172"/>
      <c r="P126" s="172"/>
      <c r="Q126" s="172"/>
      <c r="R126" s="173"/>
      <c r="S126" s="173"/>
      <c r="T126" s="173"/>
    </row>
    <row r="127" spans="1:20">
      <c r="A127" s="170"/>
      <c r="B127" s="170"/>
      <c r="C127" s="170"/>
      <c r="D127" s="170"/>
      <c r="E127" s="170"/>
      <c r="F127" s="171"/>
      <c r="G127" s="171"/>
      <c r="H127" s="171"/>
      <c r="K127" s="31"/>
      <c r="L127" s="31"/>
      <c r="M127" s="172"/>
      <c r="N127" s="172"/>
      <c r="O127" s="172"/>
      <c r="P127" s="172"/>
      <c r="Q127" s="172"/>
      <c r="R127" s="173"/>
      <c r="S127" s="173"/>
      <c r="T127" s="173"/>
    </row>
    <row r="128" spans="1:20">
      <c r="A128" s="170"/>
      <c r="B128" s="170"/>
      <c r="C128" s="170"/>
      <c r="D128" s="170"/>
      <c r="E128" s="170"/>
      <c r="F128" s="171"/>
      <c r="G128" s="171"/>
      <c r="H128" s="171"/>
      <c r="K128" s="31"/>
      <c r="L128" s="31"/>
      <c r="M128" s="172"/>
      <c r="N128" s="172"/>
      <c r="O128" s="172"/>
      <c r="P128" s="172"/>
      <c r="Q128" s="172"/>
      <c r="R128" s="173"/>
      <c r="S128" s="173"/>
      <c r="T128" s="173"/>
    </row>
    <row r="129" spans="1:20">
      <c r="A129" s="170"/>
      <c r="B129" s="170"/>
      <c r="C129" s="170"/>
      <c r="D129" s="170"/>
      <c r="E129" s="170"/>
      <c r="F129" s="171"/>
      <c r="G129" s="171"/>
      <c r="H129" s="171"/>
      <c r="K129" s="31"/>
      <c r="L129" s="31"/>
      <c r="M129" s="172"/>
      <c r="N129" s="172"/>
      <c r="O129" s="172"/>
      <c r="P129" s="172"/>
      <c r="Q129" s="172"/>
      <c r="R129" s="173"/>
      <c r="S129" s="173"/>
      <c r="T129" s="173"/>
    </row>
    <row r="130" spans="1:20">
      <c r="A130" s="170"/>
      <c r="B130" s="170"/>
      <c r="C130" s="170"/>
      <c r="D130" s="170"/>
      <c r="E130" s="170"/>
      <c r="F130" s="171"/>
      <c r="G130" s="171"/>
      <c r="H130" s="171"/>
      <c r="K130" s="31"/>
      <c r="L130" s="31"/>
      <c r="M130" s="172"/>
      <c r="N130" s="172"/>
      <c r="O130" s="172"/>
      <c r="P130" s="172"/>
      <c r="Q130" s="172"/>
      <c r="R130" s="173"/>
      <c r="S130" s="173"/>
      <c r="T130" s="173"/>
    </row>
    <row r="131" spans="1:20">
      <c r="A131" s="170"/>
      <c r="B131" s="170"/>
      <c r="C131" s="170"/>
      <c r="D131" s="170"/>
      <c r="E131" s="170"/>
      <c r="F131" s="171"/>
      <c r="G131" s="171"/>
      <c r="H131" s="171"/>
      <c r="K131" s="31"/>
      <c r="L131" s="31"/>
      <c r="M131" s="172"/>
      <c r="N131" s="172"/>
      <c r="O131" s="172"/>
      <c r="P131" s="172"/>
      <c r="Q131" s="172"/>
      <c r="R131" s="173"/>
      <c r="S131" s="173"/>
      <c r="T131" s="173"/>
    </row>
    <row r="132" spans="1:20">
      <c r="A132" s="170"/>
      <c r="B132" s="170"/>
      <c r="C132" s="170"/>
      <c r="D132" s="170"/>
      <c r="E132" s="170"/>
      <c r="F132" s="171"/>
      <c r="G132" s="171"/>
      <c r="H132" s="171"/>
      <c r="K132" s="31"/>
      <c r="L132" s="31"/>
      <c r="M132" s="172"/>
      <c r="N132" s="172"/>
      <c r="O132" s="172"/>
      <c r="P132" s="172"/>
      <c r="Q132" s="172"/>
      <c r="R132" s="173"/>
      <c r="S132" s="173"/>
      <c r="T132" s="173"/>
    </row>
    <row r="133" spans="1:20">
      <c r="A133" s="170"/>
      <c r="B133" s="170"/>
      <c r="C133" s="170"/>
      <c r="D133" s="170"/>
      <c r="E133" s="170"/>
      <c r="F133" s="171"/>
      <c r="G133" s="171"/>
      <c r="H133" s="171"/>
      <c r="K133" s="31"/>
      <c r="L133" s="31"/>
      <c r="M133" s="172"/>
      <c r="N133" s="172"/>
      <c r="O133" s="172"/>
      <c r="P133" s="172"/>
      <c r="Q133" s="172"/>
      <c r="R133" s="173"/>
      <c r="S133" s="173"/>
      <c r="T133" s="173"/>
    </row>
    <row r="134" spans="1:20">
      <c r="A134" s="170"/>
      <c r="B134" s="170"/>
      <c r="C134" s="170"/>
      <c r="D134" s="170"/>
      <c r="E134" s="170"/>
      <c r="F134" s="171"/>
      <c r="G134" s="171"/>
      <c r="H134" s="171"/>
      <c r="K134" s="31"/>
      <c r="L134" s="31"/>
      <c r="M134" s="172"/>
      <c r="N134" s="172"/>
      <c r="O134" s="172"/>
      <c r="P134" s="172"/>
      <c r="Q134" s="172"/>
      <c r="R134" s="173"/>
      <c r="S134" s="173"/>
      <c r="T134" s="173"/>
    </row>
    <row r="135" spans="1:20">
      <c r="A135" s="170"/>
      <c r="B135" s="170"/>
      <c r="C135" s="170"/>
      <c r="D135" s="170"/>
      <c r="E135" s="170"/>
      <c r="F135" s="171"/>
      <c r="G135" s="171"/>
      <c r="H135" s="171"/>
      <c r="K135" s="31"/>
      <c r="L135" s="31"/>
      <c r="M135" s="172"/>
      <c r="N135" s="172"/>
      <c r="O135" s="172"/>
      <c r="P135" s="172"/>
      <c r="Q135" s="172"/>
      <c r="R135" s="173"/>
      <c r="S135" s="173"/>
      <c r="T135" s="173"/>
    </row>
    <row r="136" spans="1:20">
      <c r="A136" s="170"/>
      <c r="B136" s="170"/>
      <c r="C136" s="170"/>
      <c r="D136" s="170"/>
      <c r="E136" s="170"/>
      <c r="F136" s="171"/>
      <c r="G136" s="171"/>
      <c r="H136" s="171"/>
      <c r="K136" s="31"/>
      <c r="L136" s="31"/>
      <c r="M136" s="172"/>
      <c r="N136" s="172"/>
      <c r="O136" s="172"/>
      <c r="P136" s="172"/>
      <c r="Q136" s="172"/>
      <c r="R136" s="173"/>
      <c r="S136" s="173"/>
      <c r="T136" s="173"/>
    </row>
    <row r="137" spans="1:20">
      <c r="A137" s="170"/>
      <c r="B137" s="170"/>
      <c r="C137" s="170"/>
      <c r="D137" s="170"/>
      <c r="E137" s="170"/>
      <c r="F137" s="171"/>
      <c r="G137" s="171"/>
      <c r="H137" s="171"/>
      <c r="K137" s="31"/>
      <c r="L137" s="31"/>
      <c r="M137" s="172"/>
      <c r="N137" s="172"/>
      <c r="O137" s="172"/>
      <c r="P137" s="172"/>
      <c r="Q137" s="172"/>
      <c r="R137" s="173"/>
      <c r="S137" s="173"/>
      <c r="T137" s="173"/>
    </row>
    <row r="138" spans="1:20">
      <c r="A138" s="170"/>
      <c r="B138" s="170"/>
      <c r="C138" s="170"/>
      <c r="D138" s="170"/>
      <c r="E138" s="170"/>
      <c r="F138" s="171"/>
      <c r="G138" s="171"/>
      <c r="H138" s="171"/>
      <c r="K138" s="31"/>
      <c r="L138" s="31"/>
      <c r="M138" s="172"/>
      <c r="N138" s="172"/>
      <c r="O138" s="172"/>
      <c r="P138" s="172"/>
      <c r="Q138" s="172"/>
      <c r="R138" s="173"/>
      <c r="S138" s="173"/>
      <c r="T138" s="173"/>
    </row>
    <row r="139" spans="1:20">
      <c r="A139" s="170"/>
      <c r="B139" s="170"/>
      <c r="C139" s="170"/>
      <c r="D139" s="170"/>
      <c r="E139" s="170"/>
      <c r="F139" s="171"/>
      <c r="G139" s="171"/>
      <c r="H139" s="171"/>
      <c r="K139" s="31"/>
      <c r="L139" s="31"/>
      <c r="M139" s="172"/>
      <c r="N139" s="172"/>
      <c r="O139" s="172"/>
      <c r="P139" s="172"/>
      <c r="Q139" s="172"/>
      <c r="R139" s="173"/>
      <c r="S139" s="173"/>
      <c r="T139" s="173"/>
    </row>
    <row r="140" spans="1:20">
      <c r="A140" s="170"/>
      <c r="B140" s="170"/>
      <c r="C140" s="170"/>
      <c r="D140" s="170"/>
      <c r="E140" s="170"/>
      <c r="F140" s="171"/>
      <c r="G140" s="171"/>
      <c r="H140" s="171"/>
      <c r="K140" s="31"/>
      <c r="L140" s="31"/>
      <c r="M140" s="172"/>
      <c r="N140" s="172"/>
      <c r="O140" s="172"/>
      <c r="P140" s="172"/>
      <c r="Q140" s="172"/>
      <c r="R140" s="173"/>
      <c r="S140" s="173"/>
      <c r="T140" s="173"/>
    </row>
    <row r="141" spans="1:20">
      <c r="A141" s="170"/>
      <c r="B141" s="170"/>
      <c r="C141" s="170"/>
      <c r="D141" s="170"/>
      <c r="E141" s="170"/>
      <c r="F141" s="171"/>
      <c r="G141" s="171"/>
      <c r="H141" s="171"/>
      <c r="K141" s="31"/>
      <c r="L141" s="31"/>
      <c r="M141" s="172"/>
      <c r="N141" s="172"/>
      <c r="O141" s="172"/>
      <c r="P141" s="172"/>
      <c r="Q141" s="172"/>
      <c r="R141" s="173"/>
      <c r="S141" s="173"/>
      <c r="T141" s="173"/>
    </row>
    <row r="142" spans="1:20">
      <c r="A142" s="170"/>
      <c r="B142" s="170"/>
      <c r="C142" s="170"/>
      <c r="D142" s="170"/>
      <c r="E142" s="170"/>
      <c r="F142" s="171"/>
      <c r="G142" s="171"/>
      <c r="H142" s="171"/>
      <c r="K142" s="31"/>
      <c r="L142" s="31"/>
      <c r="M142" s="172"/>
      <c r="N142" s="172"/>
      <c r="O142" s="172"/>
      <c r="P142" s="172"/>
      <c r="Q142" s="172"/>
      <c r="R142" s="173"/>
      <c r="S142" s="173"/>
      <c r="T142" s="173"/>
    </row>
    <row r="143" spans="1:20">
      <c r="A143" s="170"/>
      <c r="B143" s="170"/>
      <c r="C143" s="170"/>
      <c r="D143" s="170"/>
      <c r="E143" s="170"/>
      <c r="F143" s="171"/>
      <c r="G143" s="171"/>
      <c r="H143" s="171"/>
      <c r="K143" s="31"/>
      <c r="L143" s="31"/>
      <c r="M143" s="172"/>
      <c r="N143" s="172"/>
      <c r="O143" s="172"/>
      <c r="P143" s="172"/>
      <c r="Q143" s="172"/>
      <c r="R143" s="173"/>
      <c r="S143" s="173"/>
      <c r="T143" s="173"/>
    </row>
    <row r="144" spans="1:20">
      <c r="A144" s="170"/>
      <c r="B144" s="170"/>
      <c r="C144" s="170"/>
      <c r="D144" s="170"/>
      <c r="E144" s="170"/>
      <c r="F144" s="171"/>
      <c r="G144" s="171"/>
      <c r="H144" s="171"/>
      <c r="K144" s="31"/>
      <c r="L144" s="31"/>
      <c r="M144" s="172"/>
      <c r="N144" s="172"/>
      <c r="O144" s="172"/>
      <c r="P144" s="172"/>
      <c r="Q144" s="172"/>
      <c r="R144" s="173"/>
      <c r="S144" s="173"/>
      <c r="T144" s="173"/>
    </row>
    <row r="145" spans="1:20">
      <c r="A145" s="170"/>
      <c r="B145" s="170"/>
      <c r="C145" s="170"/>
      <c r="D145" s="170"/>
      <c r="E145" s="170"/>
      <c r="F145" s="171"/>
      <c r="G145" s="171"/>
      <c r="H145" s="171"/>
      <c r="K145" s="31"/>
      <c r="L145" s="31"/>
      <c r="M145" s="172"/>
      <c r="N145" s="172"/>
      <c r="O145" s="172"/>
      <c r="P145" s="172"/>
      <c r="Q145" s="172"/>
      <c r="R145" s="173"/>
      <c r="S145" s="173"/>
      <c r="T145" s="173"/>
    </row>
    <row r="146" spans="1:20">
      <c r="A146" s="170"/>
      <c r="B146" s="170"/>
      <c r="C146" s="170"/>
      <c r="D146" s="170"/>
      <c r="E146" s="170"/>
      <c r="F146" s="171"/>
      <c r="G146" s="171"/>
      <c r="H146" s="171"/>
      <c r="K146" s="31"/>
      <c r="L146" s="31"/>
      <c r="M146" s="172"/>
      <c r="N146" s="172"/>
      <c r="O146" s="172"/>
      <c r="P146" s="172"/>
      <c r="Q146" s="172"/>
      <c r="R146" s="173"/>
      <c r="S146" s="173"/>
      <c r="T146" s="173"/>
    </row>
    <row r="147" spans="1:20">
      <c r="A147" s="170"/>
      <c r="B147" s="170"/>
      <c r="C147" s="170"/>
      <c r="D147" s="170"/>
      <c r="E147" s="170"/>
      <c r="F147" s="171"/>
      <c r="G147" s="171"/>
      <c r="H147" s="171"/>
      <c r="K147" s="31"/>
      <c r="L147" s="31"/>
      <c r="M147" s="172"/>
      <c r="N147" s="172"/>
      <c r="O147" s="172"/>
      <c r="P147" s="172"/>
      <c r="Q147" s="172"/>
      <c r="R147" s="173"/>
      <c r="S147" s="173"/>
      <c r="T147" s="173"/>
    </row>
    <row r="148" spans="1:20">
      <c r="A148" s="170"/>
      <c r="B148" s="170"/>
      <c r="C148" s="170"/>
      <c r="D148" s="170"/>
      <c r="E148" s="170"/>
      <c r="F148" s="171"/>
      <c r="G148" s="171"/>
      <c r="H148" s="171"/>
      <c r="K148" s="31"/>
      <c r="L148" s="31"/>
      <c r="M148" s="172"/>
      <c r="N148" s="172"/>
      <c r="O148" s="172"/>
      <c r="P148" s="172"/>
      <c r="Q148" s="172"/>
      <c r="R148" s="173"/>
      <c r="S148" s="173"/>
      <c r="T148" s="173"/>
    </row>
    <row r="149" spans="1:20">
      <c r="A149" s="170"/>
      <c r="B149" s="170"/>
      <c r="C149" s="170"/>
      <c r="D149" s="170"/>
      <c r="E149" s="170"/>
      <c r="F149" s="171"/>
      <c r="G149" s="171"/>
      <c r="H149" s="171"/>
      <c r="K149" s="31"/>
      <c r="L149" s="31"/>
      <c r="M149" s="172"/>
      <c r="N149" s="172"/>
      <c r="O149" s="172"/>
      <c r="P149" s="172"/>
      <c r="Q149" s="172"/>
      <c r="R149" s="173"/>
      <c r="S149" s="173"/>
      <c r="T149" s="173"/>
    </row>
    <row r="150" spans="1:20">
      <c r="A150" s="170"/>
      <c r="B150" s="170"/>
      <c r="C150" s="170"/>
      <c r="D150" s="170"/>
      <c r="E150" s="170"/>
      <c r="F150" s="171"/>
      <c r="G150" s="171"/>
      <c r="H150" s="171"/>
      <c r="K150" s="31"/>
      <c r="L150" s="31"/>
      <c r="M150" s="172"/>
      <c r="N150" s="172"/>
      <c r="O150" s="172"/>
      <c r="P150" s="172"/>
      <c r="Q150" s="172"/>
      <c r="R150" s="173"/>
      <c r="S150" s="173"/>
      <c r="T150" s="173"/>
    </row>
    <row r="151" spans="1:20">
      <c r="A151" s="170"/>
      <c r="B151" s="170"/>
      <c r="C151" s="170"/>
      <c r="D151" s="170"/>
      <c r="E151" s="170"/>
      <c r="F151" s="171"/>
      <c r="G151" s="171"/>
      <c r="H151" s="171"/>
      <c r="K151" s="31"/>
      <c r="L151" s="31"/>
      <c r="M151" s="172"/>
      <c r="N151" s="172"/>
      <c r="O151" s="172"/>
      <c r="P151" s="172"/>
      <c r="Q151" s="172"/>
      <c r="R151" s="173"/>
      <c r="S151" s="173"/>
      <c r="T151" s="173"/>
    </row>
    <row r="152" spans="1:20">
      <c r="A152" s="170"/>
      <c r="B152" s="170"/>
      <c r="C152" s="170"/>
      <c r="D152" s="170"/>
      <c r="E152" s="170"/>
      <c r="F152" s="171"/>
      <c r="G152" s="171"/>
      <c r="H152" s="171"/>
      <c r="K152" s="31"/>
      <c r="L152" s="31"/>
      <c r="M152" s="172"/>
      <c r="N152" s="172"/>
      <c r="O152" s="172"/>
      <c r="P152" s="172"/>
      <c r="Q152" s="172"/>
      <c r="R152" s="173"/>
      <c r="S152" s="173"/>
      <c r="T152" s="173"/>
    </row>
    <row r="153" spans="1:20">
      <c r="A153" s="170"/>
      <c r="B153" s="170"/>
      <c r="C153" s="170"/>
      <c r="D153" s="170"/>
      <c r="E153" s="170"/>
      <c r="F153" s="171"/>
      <c r="G153" s="171"/>
      <c r="H153" s="171"/>
      <c r="K153" s="31"/>
      <c r="L153" s="31"/>
      <c r="M153" s="172"/>
      <c r="N153" s="172"/>
      <c r="O153" s="172"/>
      <c r="P153" s="172"/>
      <c r="Q153" s="172"/>
      <c r="R153" s="173"/>
      <c r="S153" s="173"/>
      <c r="T153" s="173"/>
    </row>
    <row r="154" spans="1:20">
      <c r="A154" s="170"/>
      <c r="B154" s="170"/>
      <c r="C154" s="170"/>
      <c r="D154" s="170"/>
      <c r="E154" s="170"/>
      <c r="F154" s="171"/>
      <c r="G154" s="171"/>
      <c r="H154" s="171"/>
      <c r="K154" s="31"/>
      <c r="L154" s="31"/>
      <c r="M154" s="172"/>
      <c r="N154" s="172"/>
      <c r="O154" s="172"/>
      <c r="P154" s="172"/>
      <c r="Q154" s="172"/>
      <c r="R154" s="173"/>
      <c r="S154" s="173"/>
      <c r="T154" s="173"/>
    </row>
    <row r="155" spans="1:20">
      <c r="A155" s="170"/>
      <c r="B155" s="170"/>
      <c r="C155" s="170"/>
      <c r="D155" s="170"/>
      <c r="E155" s="170"/>
      <c r="F155" s="171"/>
      <c r="G155" s="171"/>
      <c r="H155" s="171"/>
      <c r="K155" s="31"/>
      <c r="L155" s="31"/>
      <c r="M155" s="172"/>
      <c r="N155" s="172"/>
      <c r="O155" s="172"/>
      <c r="P155" s="172"/>
      <c r="Q155" s="172"/>
      <c r="R155" s="173"/>
      <c r="S155" s="173"/>
      <c r="T155" s="173"/>
    </row>
    <row r="156" spans="1:20">
      <c r="A156" s="170"/>
      <c r="B156" s="170"/>
      <c r="C156" s="170"/>
      <c r="D156" s="170"/>
      <c r="E156" s="170"/>
      <c r="F156" s="171"/>
      <c r="G156" s="171"/>
      <c r="H156" s="171"/>
      <c r="K156" s="31"/>
      <c r="L156" s="31"/>
      <c r="M156" s="172"/>
      <c r="N156" s="172"/>
      <c r="O156" s="172"/>
      <c r="P156" s="172"/>
      <c r="Q156" s="172"/>
      <c r="R156" s="173"/>
      <c r="S156" s="173"/>
      <c r="T156" s="173"/>
    </row>
    <row r="157" spans="1:20">
      <c r="A157" s="170"/>
      <c r="B157" s="170"/>
      <c r="C157" s="170"/>
      <c r="D157" s="170"/>
      <c r="E157" s="170"/>
      <c r="F157" s="171"/>
      <c r="G157" s="171"/>
      <c r="H157" s="171"/>
      <c r="K157" s="31"/>
      <c r="L157" s="31"/>
      <c r="M157" s="172"/>
      <c r="N157" s="172"/>
      <c r="O157" s="172"/>
      <c r="P157" s="172"/>
      <c r="Q157" s="172"/>
      <c r="R157" s="173"/>
      <c r="S157" s="173"/>
      <c r="T157" s="173"/>
    </row>
    <row r="158" spans="1:20">
      <c r="A158" s="170"/>
      <c r="B158" s="170"/>
      <c r="C158" s="170"/>
      <c r="D158" s="170"/>
      <c r="E158" s="170"/>
      <c r="F158" s="171"/>
      <c r="G158" s="171"/>
      <c r="H158" s="171"/>
      <c r="K158" s="31"/>
      <c r="L158" s="31"/>
      <c r="M158" s="172"/>
      <c r="N158" s="172"/>
      <c r="O158" s="172"/>
      <c r="P158" s="172"/>
      <c r="Q158" s="172"/>
      <c r="R158" s="173"/>
      <c r="S158" s="173"/>
      <c r="T158" s="173"/>
    </row>
    <row r="159" spans="1:20">
      <c r="A159" s="170"/>
      <c r="B159" s="170"/>
      <c r="C159" s="170"/>
      <c r="D159" s="170"/>
      <c r="E159" s="170"/>
      <c r="F159" s="171"/>
      <c r="G159" s="171"/>
      <c r="H159" s="171"/>
      <c r="K159" s="31"/>
      <c r="L159" s="31"/>
      <c r="M159" s="172"/>
      <c r="N159" s="172"/>
      <c r="O159" s="172"/>
      <c r="P159" s="172"/>
      <c r="Q159" s="172"/>
      <c r="R159" s="173"/>
      <c r="S159" s="173"/>
      <c r="T159" s="173"/>
    </row>
    <row r="160" spans="1:20">
      <c r="A160" s="170"/>
      <c r="B160" s="170"/>
      <c r="C160" s="170"/>
      <c r="D160" s="170"/>
      <c r="E160" s="170"/>
      <c r="F160" s="171"/>
      <c r="G160" s="171"/>
      <c r="H160" s="171"/>
      <c r="K160" s="31"/>
      <c r="L160" s="31"/>
      <c r="M160" s="172"/>
      <c r="N160" s="172"/>
      <c r="O160" s="172"/>
      <c r="P160" s="172"/>
      <c r="Q160" s="172"/>
      <c r="R160" s="173"/>
      <c r="S160" s="173"/>
      <c r="T160" s="173"/>
    </row>
    <row r="161" spans="1:20">
      <c r="A161" s="170"/>
      <c r="B161" s="170"/>
      <c r="C161" s="170"/>
      <c r="D161" s="170"/>
      <c r="E161" s="170"/>
      <c r="F161" s="171"/>
      <c r="G161" s="171"/>
      <c r="H161" s="171"/>
      <c r="K161" s="31"/>
      <c r="L161" s="31"/>
      <c r="M161" s="172"/>
      <c r="N161" s="172"/>
      <c r="O161" s="172"/>
      <c r="P161" s="172"/>
      <c r="Q161" s="172"/>
      <c r="R161" s="173"/>
      <c r="S161" s="173"/>
      <c r="T161" s="173"/>
    </row>
    <row r="162" spans="1:20">
      <c r="A162" s="170"/>
      <c r="B162" s="170"/>
      <c r="C162" s="170"/>
      <c r="D162" s="170"/>
      <c r="E162" s="170"/>
      <c r="F162" s="171"/>
      <c r="G162" s="171"/>
      <c r="H162" s="171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0"/>
      <c r="B163" s="170"/>
      <c r="C163" s="170"/>
      <c r="D163" s="170"/>
      <c r="E163" s="170"/>
      <c r="F163" s="171"/>
      <c r="G163" s="171"/>
      <c r="H163" s="171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0"/>
      <c r="B164" s="170"/>
      <c r="C164" s="170"/>
      <c r="D164" s="170"/>
      <c r="E164" s="170"/>
      <c r="F164" s="171"/>
      <c r="G164" s="171"/>
      <c r="H164" s="171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0"/>
      <c r="B165" s="170"/>
      <c r="C165" s="170"/>
      <c r="D165" s="170"/>
      <c r="E165" s="170"/>
      <c r="F165" s="171"/>
      <c r="G165" s="171"/>
      <c r="H165" s="171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0"/>
      <c r="B166" s="170"/>
      <c r="C166" s="170"/>
      <c r="D166" s="170"/>
      <c r="E166" s="170"/>
      <c r="F166" s="171"/>
      <c r="G166" s="171"/>
      <c r="H166" s="171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0"/>
      <c r="B167" s="170"/>
      <c r="C167" s="170"/>
      <c r="D167" s="170"/>
      <c r="E167" s="170"/>
      <c r="F167" s="171"/>
      <c r="G167" s="171"/>
      <c r="H167" s="171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0"/>
      <c r="B168" s="170"/>
      <c r="C168" s="170"/>
      <c r="D168" s="170"/>
      <c r="E168" s="170"/>
      <c r="F168" s="171"/>
      <c r="G168" s="171"/>
      <c r="H168" s="171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0"/>
      <c r="B169" s="170"/>
      <c r="C169" s="170"/>
      <c r="D169" s="170"/>
      <c r="E169" s="170"/>
      <c r="F169" s="171"/>
      <c r="G169" s="171"/>
      <c r="H169" s="171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0"/>
      <c r="B170" s="170"/>
      <c r="C170" s="170"/>
      <c r="D170" s="170"/>
      <c r="E170" s="170"/>
      <c r="F170" s="171"/>
      <c r="G170" s="171"/>
      <c r="H170" s="171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0"/>
      <c r="B171" s="170"/>
      <c r="C171" s="170"/>
      <c r="D171" s="170"/>
      <c r="E171" s="170"/>
      <c r="F171" s="171"/>
      <c r="G171" s="171"/>
      <c r="H171" s="171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0"/>
      <c r="B172" s="170"/>
      <c r="C172" s="170"/>
      <c r="D172" s="170"/>
      <c r="E172" s="170"/>
      <c r="F172" s="171"/>
      <c r="G172" s="171"/>
      <c r="H172" s="171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0"/>
      <c r="B173" s="170"/>
      <c r="C173" s="170"/>
      <c r="D173" s="170"/>
      <c r="E173" s="170"/>
      <c r="F173" s="171"/>
      <c r="G173" s="171"/>
      <c r="H173" s="171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0"/>
      <c r="B174" s="170"/>
      <c r="C174" s="170"/>
      <c r="D174" s="170"/>
      <c r="E174" s="170"/>
      <c r="F174" s="171"/>
      <c r="G174" s="171"/>
      <c r="H174" s="171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0"/>
      <c r="B175" s="170"/>
      <c r="C175" s="170"/>
      <c r="D175" s="170"/>
      <c r="E175" s="170"/>
      <c r="F175" s="171"/>
      <c r="G175" s="171"/>
      <c r="H175" s="171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0"/>
      <c r="B176" s="170"/>
      <c r="C176" s="170"/>
      <c r="D176" s="170"/>
      <c r="E176" s="170"/>
      <c r="F176" s="171"/>
      <c r="G176" s="171"/>
      <c r="H176" s="171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0"/>
      <c r="B177" s="170"/>
      <c r="C177" s="170"/>
      <c r="D177" s="170"/>
      <c r="E177" s="170"/>
      <c r="F177" s="171"/>
      <c r="G177" s="171"/>
      <c r="H177" s="171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0"/>
      <c r="B178" s="170"/>
      <c r="C178" s="170"/>
      <c r="D178" s="170"/>
      <c r="E178" s="170"/>
      <c r="F178" s="171"/>
      <c r="G178" s="171"/>
      <c r="H178" s="171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0"/>
      <c r="B179" s="170"/>
      <c r="C179" s="170"/>
      <c r="D179" s="170"/>
      <c r="E179" s="170"/>
      <c r="F179" s="171"/>
      <c r="G179" s="171"/>
      <c r="H179" s="171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0"/>
      <c r="B180" s="170"/>
      <c r="C180" s="170"/>
      <c r="D180" s="170"/>
      <c r="E180" s="170"/>
      <c r="F180" s="171"/>
      <c r="G180" s="171"/>
      <c r="H180" s="171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0"/>
      <c r="B181" s="170"/>
      <c r="C181" s="170"/>
      <c r="D181" s="170"/>
      <c r="E181" s="170"/>
      <c r="F181" s="171"/>
      <c r="G181" s="171"/>
      <c r="H181" s="171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0"/>
      <c r="B182" s="170"/>
      <c r="C182" s="170"/>
      <c r="D182" s="170"/>
      <c r="E182" s="170"/>
      <c r="F182" s="171"/>
      <c r="G182" s="171"/>
      <c r="H182" s="171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0"/>
      <c r="B183" s="170"/>
      <c r="C183" s="170"/>
      <c r="D183" s="170"/>
      <c r="E183" s="170"/>
      <c r="F183" s="171"/>
      <c r="G183" s="171"/>
      <c r="H183" s="171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0"/>
      <c r="B184" s="170"/>
      <c r="C184" s="170"/>
      <c r="D184" s="170"/>
      <c r="E184" s="170"/>
      <c r="F184" s="171"/>
      <c r="G184" s="171"/>
      <c r="H184" s="171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0"/>
      <c r="B185" s="170"/>
      <c r="C185" s="170"/>
      <c r="D185" s="170"/>
      <c r="E185" s="170"/>
      <c r="F185" s="171"/>
      <c r="G185" s="171"/>
      <c r="H185" s="171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0"/>
      <c r="B186" s="170"/>
      <c r="C186" s="170"/>
      <c r="D186" s="170"/>
      <c r="E186" s="170"/>
      <c r="F186" s="171"/>
      <c r="G186" s="171"/>
      <c r="H186" s="171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0"/>
      <c r="B187" s="170"/>
      <c r="C187" s="170"/>
      <c r="D187" s="170"/>
      <c r="E187" s="170"/>
      <c r="F187" s="171"/>
      <c r="G187" s="171"/>
      <c r="H187" s="171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0"/>
      <c r="B188" s="170"/>
      <c r="C188" s="170"/>
      <c r="D188" s="170"/>
      <c r="E188" s="170"/>
      <c r="F188" s="171"/>
      <c r="G188" s="171"/>
      <c r="H188" s="171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0"/>
      <c r="B189" s="170"/>
      <c r="C189" s="170"/>
      <c r="D189" s="170"/>
      <c r="E189" s="170"/>
      <c r="F189" s="171"/>
      <c r="G189" s="171"/>
      <c r="H189" s="171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0"/>
      <c r="B190" s="170"/>
      <c r="C190" s="170"/>
      <c r="D190" s="170"/>
      <c r="E190" s="170"/>
      <c r="F190" s="171"/>
      <c r="G190" s="171"/>
      <c r="H190" s="171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0"/>
      <c r="B191" s="170"/>
      <c r="C191" s="170"/>
      <c r="D191" s="170"/>
      <c r="E191" s="170"/>
      <c r="F191" s="171"/>
      <c r="G191" s="171"/>
      <c r="H191" s="171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0"/>
      <c r="B192" s="170"/>
      <c r="C192" s="170"/>
      <c r="D192" s="170"/>
      <c r="E192" s="170"/>
      <c r="F192" s="171"/>
      <c r="G192" s="171"/>
      <c r="H192" s="171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0"/>
      <c r="B193" s="170"/>
      <c r="C193" s="170"/>
      <c r="D193" s="170"/>
      <c r="E193" s="170"/>
      <c r="F193" s="171"/>
      <c r="G193" s="171"/>
      <c r="H193" s="171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0"/>
      <c r="B194" s="170"/>
      <c r="C194" s="170"/>
      <c r="D194" s="170"/>
      <c r="E194" s="170"/>
      <c r="F194" s="171"/>
      <c r="G194" s="171"/>
      <c r="H194" s="171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0"/>
      <c r="B195" s="170"/>
      <c r="C195" s="170"/>
      <c r="D195" s="170"/>
      <c r="E195" s="170"/>
      <c r="F195" s="171"/>
      <c r="G195" s="171"/>
      <c r="H195" s="171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0"/>
      <c r="B196" s="170"/>
      <c r="C196" s="170"/>
      <c r="D196" s="170"/>
      <c r="E196" s="170"/>
      <c r="F196" s="171"/>
      <c r="G196" s="171"/>
      <c r="H196" s="171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0"/>
      <c r="B197" s="170"/>
      <c r="C197" s="170"/>
      <c r="D197" s="170"/>
      <c r="E197" s="170"/>
      <c r="F197" s="171"/>
      <c r="G197" s="171"/>
      <c r="H197" s="171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0"/>
      <c r="B198" s="170"/>
      <c r="C198" s="170"/>
      <c r="D198" s="170"/>
      <c r="E198" s="170"/>
      <c r="F198" s="171"/>
      <c r="G198" s="171"/>
      <c r="H198" s="171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0"/>
      <c r="B199" s="170"/>
      <c r="C199" s="170"/>
      <c r="D199" s="170"/>
      <c r="E199" s="170"/>
      <c r="F199" s="171"/>
      <c r="G199" s="171"/>
      <c r="H199" s="171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0"/>
      <c r="B200" s="170"/>
      <c r="C200" s="170"/>
      <c r="D200" s="170"/>
      <c r="E200" s="170"/>
      <c r="F200" s="171"/>
      <c r="G200" s="171"/>
      <c r="H200" s="171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0"/>
      <c r="B201" s="170"/>
      <c r="C201" s="170"/>
      <c r="D201" s="170"/>
      <c r="E201" s="170"/>
      <c r="F201" s="171"/>
      <c r="G201" s="171"/>
      <c r="H201" s="171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topLeftCell="A22" zoomScale="85" zoomScaleNormal="85" workbookViewId="0">
      <selection sqref="A1:I61"/>
    </sheetView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190</v>
      </c>
      <c r="H1" s="172" t="s">
        <v>191</v>
      </c>
      <c r="I1" s="172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2" t="s">
        <v>98</v>
      </c>
      <c r="B2" s="172" t="s">
        <v>23</v>
      </c>
      <c r="C2" s="172" t="s">
        <v>6</v>
      </c>
      <c r="D2" s="173">
        <v>1</v>
      </c>
      <c r="E2" s="172">
        <v>2020</v>
      </c>
      <c r="F2" s="172" t="s">
        <v>7</v>
      </c>
      <c r="G2" s="173">
        <v>3099.299</v>
      </c>
      <c r="H2" s="173">
        <v>1064.597</v>
      </c>
      <c r="I2" s="173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2" t="s">
        <v>98</v>
      </c>
      <c r="B3" s="172" t="s">
        <v>23</v>
      </c>
      <c r="C3" s="172" t="s">
        <v>6</v>
      </c>
      <c r="D3" s="173">
        <v>1</v>
      </c>
      <c r="E3" s="172">
        <v>2021</v>
      </c>
      <c r="F3" s="172" t="s">
        <v>7</v>
      </c>
      <c r="G3" s="173">
        <v>3075.6790000000001</v>
      </c>
      <c r="H3" s="173">
        <v>1053.1510000000001</v>
      </c>
      <c r="I3" s="173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2" t="s">
        <v>98</v>
      </c>
      <c r="B4" s="172" t="s">
        <v>23</v>
      </c>
      <c r="C4" s="172" t="s">
        <v>6</v>
      </c>
      <c r="D4" s="173">
        <v>1</v>
      </c>
      <c r="E4" s="172">
        <v>2022</v>
      </c>
      <c r="F4" s="172" t="s">
        <v>7</v>
      </c>
      <c r="G4" s="173">
        <v>3118.9969999999998</v>
      </c>
      <c r="H4" s="173">
        <v>1069.183</v>
      </c>
      <c r="I4" s="173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2" t="s">
        <v>98</v>
      </c>
      <c r="B5" s="172" t="s">
        <v>23</v>
      </c>
      <c r="C5" s="172" t="s">
        <v>6</v>
      </c>
      <c r="D5" s="173">
        <v>1</v>
      </c>
      <c r="E5" s="172">
        <v>2023</v>
      </c>
      <c r="F5" s="172" t="s">
        <v>7</v>
      </c>
      <c r="G5" s="173">
        <v>3149.8139999999999</v>
      </c>
      <c r="H5" s="173">
        <v>1080.152</v>
      </c>
      <c r="I5" s="173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2" t="s">
        <v>98</v>
      </c>
      <c r="B6" s="172" t="s">
        <v>23</v>
      </c>
      <c r="C6" s="172" t="s">
        <v>6</v>
      </c>
      <c r="D6" s="173">
        <v>1</v>
      </c>
      <c r="E6" s="172">
        <v>2024</v>
      </c>
      <c r="F6" s="172" t="s">
        <v>7</v>
      </c>
      <c r="G6" s="173">
        <v>3154.6660000000002</v>
      </c>
      <c r="H6" s="173">
        <v>1078.7650000000001</v>
      </c>
      <c r="I6" s="173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2" t="s">
        <v>98</v>
      </c>
      <c r="B7" s="172" t="s">
        <v>23</v>
      </c>
      <c r="C7" s="172" t="s">
        <v>6</v>
      </c>
      <c r="D7" s="173">
        <v>1</v>
      </c>
      <c r="E7" s="172">
        <v>2025</v>
      </c>
      <c r="F7" s="172" t="s">
        <v>7</v>
      </c>
      <c r="G7" s="173">
        <v>3145.96</v>
      </c>
      <c r="H7" s="173">
        <v>1081.796</v>
      </c>
      <c r="I7" s="173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2" t="s">
        <v>98</v>
      </c>
      <c r="B8" s="172" t="s">
        <v>23</v>
      </c>
      <c r="C8" s="172" t="s">
        <v>6</v>
      </c>
      <c r="D8" s="173">
        <v>1</v>
      </c>
      <c r="E8" s="172">
        <v>2026</v>
      </c>
      <c r="F8" s="172" t="s">
        <v>7</v>
      </c>
      <c r="G8" s="173">
        <v>3133.5059999999999</v>
      </c>
      <c r="H8" s="173">
        <v>1078.3610000000001</v>
      </c>
      <c r="I8" s="173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2" t="s">
        <v>98</v>
      </c>
      <c r="B9" s="172" t="s">
        <v>23</v>
      </c>
      <c r="C9" s="172" t="s">
        <v>6</v>
      </c>
      <c r="D9" s="173">
        <v>1</v>
      </c>
      <c r="E9" s="172">
        <v>2027</v>
      </c>
      <c r="F9" s="172" t="s">
        <v>7</v>
      </c>
      <c r="G9" s="173">
        <v>3122.056</v>
      </c>
      <c r="H9" s="173">
        <v>1072.799</v>
      </c>
      <c r="I9" s="173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2" t="s">
        <v>98</v>
      </c>
      <c r="B10" s="172" t="s">
        <v>23</v>
      </c>
      <c r="C10" s="172" t="s">
        <v>6</v>
      </c>
      <c r="D10" s="173">
        <v>1</v>
      </c>
      <c r="E10" s="172">
        <v>2028</v>
      </c>
      <c r="F10" s="172" t="s">
        <v>7</v>
      </c>
      <c r="G10" s="173">
        <v>3087.3580000000002</v>
      </c>
      <c r="H10" s="173">
        <v>1058.3009999999999</v>
      </c>
      <c r="I10" s="173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2" t="s">
        <v>98</v>
      </c>
      <c r="B11" s="172" t="s">
        <v>23</v>
      </c>
      <c r="C11" s="172" t="s">
        <v>6</v>
      </c>
      <c r="D11" s="173">
        <v>1</v>
      </c>
      <c r="E11" s="172">
        <v>2029</v>
      </c>
      <c r="F11" s="172" t="s">
        <v>7</v>
      </c>
      <c r="G11" s="173">
        <v>3124.5439999999999</v>
      </c>
      <c r="H11" s="173">
        <v>1066.2739999999999</v>
      </c>
      <c r="I11" s="173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2" t="s">
        <v>98</v>
      </c>
      <c r="B12" s="172" t="s">
        <v>23</v>
      </c>
      <c r="C12" s="172" t="s">
        <v>6</v>
      </c>
      <c r="D12" s="173">
        <v>1</v>
      </c>
      <c r="E12" s="172">
        <v>2030</v>
      </c>
      <c r="F12" s="172" t="s">
        <v>7</v>
      </c>
      <c r="G12" s="173">
        <v>3117.047</v>
      </c>
      <c r="H12" s="173">
        <v>1070.4570000000001</v>
      </c>
      <c r="I12" s="173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2" t="s">
        <v>98</v>
      </c>
      <c r="B13" s="172" t="s">
        <v>23</v>
      </c>
      <c r="C13" s="172" t="s">
        <v>6</v>
      </c>
      <c r="D13" s="173">
        <v>1</v>
      </c>
      <c r="E13" s="172">
        <v>2031</v>
      </c>
      <c r="F13" s="172" t="s">
        <v>7</v>
      </c>
      <c r="G13" s="173">
        <v>3116.2449999999999</v>
      </c>
      <c r="H13" s="173">
        <v>1070.424</v>
      </c>
      <c r="I13" s="173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2" t="s">
        <v>98</v>
      </c>
      <c r="B14" s="172" t="s">
        <v>23</v>
      </c>
      <c r="C14" s="172" t="s">
        <v>6</v>
      </c>
      <c r="D14" s="173">
        <v>1</v>
      </c>
      <c r="E14" s="172">
        <v>2032</v>
      </c>
      <c r="F14" s="172" t="s">
        <v>7</v>
      </c>
      <c r="G14" s="173">
        <v>3110.17</v>
      </c>
      <c r="H14" s="173">
        <v>1069.127</v>
      </c>
      <c r="I14" s="173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2" t="s">
        <v>98</v>
      </c>
      <c r="B15" s="172" t="s">
        <v>23</v>
      </c>
      <c r="C15" s="172" t="s">
        <v>6</v>
      </c>
      <c r="D15" s="173">
        <v>1</v>
      </c>
      <c r="E15" s="172">
        <v>2033</v>
      </c>
      <c r="F15" s="172" t="s">
        <v>7</v>
      </c>
      <c r="G15" s="173">
        <v>3086.6390000000001</v>
      </c>
      <c r="H15" s="173">
        <v>1057.673</v>
      </c>
      <c r="I15" s="173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2" t="s">
        <v>98</v>
      </c>
      <c r="B16" s="172" t="s">
        <v>23</v>
      </c>
      <c r="C16" s="172" t="s">
        <v>6</v>
      </c>
      <c r="D16" s="173">
        <v>1</v>
      </c>
      <c r="E16" s="172">
        <v>2034</v>
      </c>
      <c r="F16" s="172" t="s">
        <v>7</v>
      </c>
      <c r="G16" s="173">
        <v>3096.4319999999998</v>
      </c>
      <c r="H16" s="173">
        <v>1059.69</v>
      </c>
      <c r="I16" s="173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2" t="s">
        <v>98</v>
      </c>
      <c r="B17" s="172" t="s">
        <v>23</v>
      </c>
      <c r="C17" s="172" t="s">
        <v>6</v>
      </c>
      <c r="D17" s="173">
        <v>1</v>
      </c>
      <c r="E17" s="172">
        <v>2035</v>
      </c>
      <c r="F17" s="172" t="s">
        <v>7</v>
      </c>
      <c r="G17" s="173">
        <v>3106.3270000000002</v>
      </c>
      <c r="H17" s="173">
        <v>1058.692</v>
      </c>
      <c r="I17" s="173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2" t="s">
        <v>98</v>
      </c>
      <c r="B18" s="172" t="s">
        <v>23</v>
      </c>
      <c r="C18" s="172" t="s">
        <v>6</v>
      </c>
      <c r="D18" s="173">
        <v>1</v>
      </c>
      <c r="E18" s="172">
        <v>2036</v>
      </c>
      <c r="F18" s="172" t="s">
        <v>7</v>
      </c>
      <c r="G18" s="173">
        <v>3108.86</v>
      </c>
      <c r="H18" s="173">
        <v>1067.1410000000001</v>
      </c>
      <c r="I18" s="173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2" t="s">
        <v>98</v>
      </c>
      <c r="B19" s="172" t="s">
        <v>23</v>
      </c>
      <c r="C19" s="172" t="s">
        <v>6</v>
      </c>
      <c r="D19" s="173">
        <v>1</v>
      </c>
      <c r="E19" s="172">
        <v>2037</v>
      </c>
      <c r="F19" s="172" t="s">
        <v>7</v>
      </c>
      <c r="G19" s="173">
        <v>3100.681</v>
      </c>
      <c r="H19" s="173">
        <v>1064.4860000000001</v>
      </c>
      <c r="I19" s="173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2" t="s">
        <v>98</v>
      </c>
      <c r="B20" s="172" t="s">
        <v>23</v>
      </c>
      <c r="C20" s="172" t="s">
        <v>6</v>
      </c>
      <c r="D20" s="173">
        <v>1</v>
      </c>
      <c r="E20" s="172">
        <v>2038</v>
      </c>
      <c r="F20" s="172" t="s">
        <v>7</v>
      </c>
      <c r="G20" s="173">
        <v>3094.9949999999999</v>
      </c>
      <c r="H20" s="173">
        <v>1060.8610000000001</v>
      </c>
      <c r="I20" s="173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2" t="s">
        <v>98</v>
      </c>
      <c r="B21" s="172" t="s">
        <v>23</v>
      </c>
      <c r="C21" s="172" t="s">
        <v>6</v>
      </c>
      <c r="D21" s="173">
        <v>1</v>
      </c>
      <c r="E21" s="172">
        <v>2039</v>
      </c>
      <c r="F21" s="172" t="s">
        <v>7</v>
      </c>
      <c r="G21" s="173">
        <v>3080.1390000000001</v>
      </c>
      <c r="H21" s="173">
        <v>1053.671</v>
      </c>
      <c r="I21" s="173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2" t="s">
        <v>98</v>
      </c>
      <c r="B22" s="172" t="s">
        <v>23</v>
      </c>
      <c r="C22" s="172" t="s">
        <v>6</v>
      </c>
      <c r="D22" s="173">
        <v>1</v>
      </c>
      <c r="E22" s="172">
        <v>2040</v>
      </c>
      <c r="F22" s="172" t="s">
        <v>7</v>
      </c>
      <c r="G22" s="173">
        <v>3091.5050000000001</v>
      </c>
      <c r="H22" s="173">
        <v>1050.837</v>
      </c>
      <c r="I22" s="173">
        <v>1927.547</v>
      </c>
      <c r="J22" s="57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2" t="s">
        <v>98</v>
      </c>
      <c r="B23" s="172" t="s">
        <v>23</v>
      </c>
      <c r="C23" s="172" t="s">
        <v>6</v>
      </c>
      <c r="D23" s="173">
        <v>1</v>
      </c>
      <c r="E23" s="172">
        <v>2041</v>
      </c>
      <c r="F23" s="172" t="s">
        <v>7</v>
      </c>
      <c r="G23" s="173">
        <v>3099.6480000000001</v>
      </c>
      <c r="H23" s="173">
        <v>1061.5809999999999</v>
      </c>
      <c r="I23" s="173">
        <v>1908.2180000000001</v>
      </c>
      <c r="J23" s="57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2" t="s">
        <v>98</v>
      </c>
      <c r="B24" s="172" t="s">
        <v>23</v>
      </c>
      <c r="C24" s="172" t="s">
        <v>6</v>
      </c>
      <c r="D24" s="173">
        <v>1</v>
      </c>
      <c r="E24" s="172">
        <v>2042</v>
      </c>
      <c r="F24" s="172" t="s">
        <v>7</v>
      </c>
      <c r="G24" s="173">
        <v>3100.8620000000001</v>
      </c>
      <c r="H24" s="173">
        <v>1062.1590000000001</v>
      </c>
      <c r="I24" s="173">
        <v>1903.184</v>
      </c>
      <c r="J24" s="57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2" t="s">
        <v>98</v>
      </c>
      <c r="B25" s="172" t="s">
        <v>23</v>
      </c>
      <c r="C25" s="172" t="s">
        <v>6</v>
      </c>
      <c r="D25" s="173">
        <v>1</v>
      </c>
      <c r="E25" s="172">
        <v>2043</v>
      </c>
      <c r="F25" s="172" t="s">
        <v>7</v>
      </c>
      <c r="G25" s="173">
        <v>3095.12</v>
      </c>
      <c r="H25" s="173">
        <v>1061.011</v>
      </c>
      <c r="I25" s="173">
        <v>1906.819</v>
      </c>
      <c r="J25" s="57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2" t="s">
        <v>98</v>
      </c>
      <c r="B26" s="172" t="s">
        <v>23</v>
      </c>
      <c r="C26" s="172" t="s">
        <v>6</v>
      </c>
      <c r="D26" s="173">
        <v>1</v>
      </c>
      <c r="E26" s="172">
        <v>2044</v>
      </c>
      <c r="F26" s="172" t="s">
        <v>7</v>
      </c>
      <c r="G26" s="173">
        <v>3075.37</v>
      </c>
      <c r="H26" s="173">
        <v>1050.643</v>
      </c>
      <c r="I26" s="173">
        <v>1931.4680000000001</v>
      </c>
      <c r="J26" s="57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2" t="s">
        <v>98</v>
      </c>
      <c r="B27" s="172" t="s">
        <v>23</v>
      </c>
      <c r="C27" s="172" t="s">
        <v>6</v>
      </c>
      <c r="D27" s="173">
        <v>1</v>
      </c>
      <c r="E27" s="172">
        <v>2045</v>
      </c>
      <c r="F27" s="172" t="s">
        <v>7</v>
      </c>
      <c r="G27" s="173">
        <v>3085.386</v>
      </c>
      <c r="H27" s="173">
        <v>1052.873</v>
      </c>
      <c r="I27" s="173">
        <v>1919.0139999999999</v>
      </c>
      <c r="J27" s="57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2" t="s">
        <v>98</v>
      </c>
      <c r="B28" s="172" t="s">
        <v>23</v>
      </c>
      <c r="C28" s="172" t="s">
        <v>6</v>
      </c>
      <c r="D28" s="173">
        <v>1</v>
      </c>
      <c r="E28" s="172">
        <v>2046</v>
      </c>
      <c r="F28" s="172" t="s">
        <v>7</v>
      </c>
      <c r="G28" s="173">
        <v>3094.328</v>
      </c>
      <c r="H28" s="173">
        <v>1051.5429999999999</v>
      </c>
      <c r="I28" s="173">
        <v>1907.0150000000001</v>
      </c>
      <c r="J28" s="57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2" t="s">
        <v>98</v>
      </c>
      <c r="B29" s="172" t="s">
        <v>23</v>
      </c>
      <c r="C29" s="172" t="s">
        <v>6</v>
      </c>
      <c r="D29" s="173">
        <v>1</v>
      </c>
      <c r="E29" s="172">
        <v>2047</v>
      </c>
      <c r="F29" s="172" t="s">
        <v>7</v>
      </c>
      <c r="G29" s="173">
        <v>3089.306</v>
      </c>
      <c r="H29" s="173">
        <v>1056.174</v>
      </c>
      <c r="I29" s="173">
        <v>1900.7260000000001</v>
      </c>
      <c r="J29" s="57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2" t="s">
        <v>98</v>
      </c>
      <c r="B30" s="172" t="s">
        <v>23</v>
      </c>
      <c r="C30" s="172" t="s">
        <v>6</v>
      </c>
      <c r="D30" s="173">
        <v>1</v>
      </c>
      <c r="E30" s="172">
        <v>2048</v>
      </c>
      <c r="F30" s="172" t="s">
        <v>7</v>
      </c>
      <c r="G30" s="173">
        <v>3091.3589999999999</v>
      </c>
      <c r="H30" s="173">
        <v>1059.03</v>
      </c>
      <c r="I30" s="173">
        <v>1887.8520000000001</v>
      </c>
      <c r="J30" s="57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2" t="s">
        <v>98</v>
      </c>
      <c r="B31" s="172" t="s">
        <v>23</v>
      </c>
      <c r="C31" s="172" t="s">
        <v>6</v>
      </c>
      <c r="D31" s="173">
        <v>1</v>
      </c>
      <c r="E31" s="172">
        <v>2049</v>
      </c>
      <c r="F31" s="172" t="s">
        <v>7</v>
      </c>
      <c r="G31" s="173">
        <v>3027.0920000000001</v>
      </c>
      <c r="H31" s="173">
        <v>1028.796</v>
      </c>
      <c r="I31" s="173">
        <v>1904.289</v>
      </c>
      <c r="J31" s="57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2" t="s">
        <v>98</v>
      </c>
      <c r="B32" s="172" t="s">
        <v>23</v>
      </c>
      <c r="C32" s="172" t="s">
        <v>75</v>
      </c>
      <c r="D32" s="173">
        <v>1</v>
      </c>
      <c r="E32" s="172">
        <v>2020</v>
      </c>
      <c r="F32" s="174">
        <v>0</v>
      </c>
      <c r="G32" s="173">
        <v>105305.985182793</v>
      </c>
      <c r="H32" s="173">
        <v>28064.545339270298</v>
      </c>
      <c r="I32" s="173">
        <v>55165.170620050303</v>
      </c>
      <c r="J32" s="159">
        <f t="shared" si="0"/>
        <v>188535.7011421136</v>
      </c>
      <c r="L32" s="58"/>
      <c r="M32" s="37"/>
      <c r="N32" s="59"/>
      <c r="O32" s="58"/>
      <c r="P32" s="58"/>
      <c r="Q32" s="58"/>
      <c r="R32" s="57"/>
    </row>
    <row r="33" spans="1:18">
      <c r="A33" s="172" t="s">
        <v>98</v>
      </c>
      <c r="B33" s="172" t="s">
        <v>23</v>
      </c>
      <c r="C33" s="172" t="s">
        <v>75</v>
      </c>
      <c r="D33" s="173">
        <v>1</v>
      </c>
      <c r="E33" s="172">
        <v>2021</v>
      </c>
      <c r="F33" s="174">
        <v>0</v>
      </c>
      <c r="G33" s="173">
        <v>107434.73218355401</v>
      </c>
      <c r="H33" s="173">
        <v>29074.4487803763</v>
      </c>
      <c r="I33" s="173">
        <v>57494.489890295299</v>
      </c>
      <c r="J33" s="159">
        <f t="shared" si="0"/>
        <v>194003.67085422558</v>
      </c>
      <c r="L33" s="58"/>
      <c r="M33" s="37"/>
      <c r="N33" s="59"/>
      <c r="O33" s="58"/>
      <c r="P33" s="58"/>
      <c r="Q33" s="58"/>
      <c r="R33" s="57"/>
    </row>
    <row r="34" spans="1:18">
      <c r="A34" s="172" t="s">
        <v>98</v>
      </c>
      <c r="B34" s="172" t="s">
        <v>23</v>
      </c>
      <c r="C34" s="172" t="s">
        <v>75</v>
      </c>
      <c r="D34" s="173">
        <v>1</v>
      </c>
      <c r="E34" s="172">
        <v>2022</v>
      </c>
      <c r="F34" s="174">
        <v>0</v>
      </c>
      <c r="G34" s="173">
        <v>113949.46366366</v>
      </c>
      <c r="H34" s="173">
        <v>31213.076012322999</v>
      </c>
      <c r="I34" s="173">
        <v>61845.151214675199</v>
      </c>
      <c r="J34" s="159">
        <f t="shared" ref="J34:J61" si="1">SUM(G34:I34)</f>
        <v>207007.69089065821</v>
      </c>
      <c r="L34" s="58"/>
      <c r="M34" s="37"/>
      <c r="N34" s="59"/>
      <c r="O34" s="58"/>
      <c r="P34" s="58"/>
      <c r="Q34" s="58"/>
      <c r="R34" s="57"/>
    </row>
    <row r="35" spans="1:18">
      <c r="A35" s="172" t="s">
        <v>98</v>
      </c>
      <c r="B35" s="172" t="s">
        <v>23</v>
      </c>
      <c r="C35" s="172" t="s">
        <v>75</v>
      </c>
      <c r="D35" s="173">
        <v>1</v>
      </c>
      <c r="E35" s="172">
        <v>2023</v>
      </c>
      <c r="F35" s="174">
        <v>0</v>
      </c>
      <c r="G35" s="173">
        <v>120359.575304547</v>
      </c>
      <c r="H35" s="173">
        <v>33045.679770231902</v>
      </c>
      <c r="I35" s="173">
        <v>65110.5877398882</v>
      </c>
      <c r="J35" s="159">
        <f t="shared" si="1"/>
        <v>218515.84281466712</v>
      </c>
      <c r="L35" s="58"/>
      <c r="M35" s="37"/>
      <c r="N35" s="59"/>
      <c r="O35" s="58"/>
      <c r="P35" s="58"/>
      <c r="Q35" s="58"/>
      <c r="R35" s="57"/>
    </row>
    <row r="36" spans="1:18">
      <c r="A36" s="172" t="s">
        <v>98</v>
      </c>
      <c r="B36" s="172" t="s">
        <v>23</v>
      </c>
      <c r="C36" s="172" t="s">
        <v>75</v>
      </c>
      <c r="D36" s="173">
        <v>1</v>
      </c>
      <c r="E36" s="172">
        <v>2024</v>
      </c>
      <c r="F36" s="174">
        <v>0</v>
      </c>
      <c r="G36" s="173">
        <v>126561.57892519599</v>
      </c>
      <c r="H36" s="173">
        <v>34671.551880704297</v>
      </c>
      <c r="I36" s="173">
        <v>67691.563021450405</v>
      </c>
      <c r="J36" s="159">
        <f t="shared" si="1"/>
        <v>228924.69382735068</v>
      </c>
      <c r="L36" s="58"/>
      <c r="M36" s="37"/>
      <c r="N36" s="59"/>
      <c r="O36" s="58"/>
      <c r="P36" s="58"/>
      <c r="Q36" s="58"/>
      <c r="R36" s="57"/>
    </row>
    <row r="37" spans="1:18">
      <c r="A37" s="172" t="s">
        <v>98</v>
      </c>
      <c r="B37" s="172" t="s">
        <v>23</v>
      </c>
      <c r="C37" s="172" t="s">
        <v>75</v>
      </c>
      <c r="D37" s="173">
        <v>1</v>
      </c>
      <c r="E37" s="172">
        <v>2025</v>
      </c>
      <c r="F37" s="174">
        <v>0</v>
      </c>
      <c r="G37" s="173">
        <v>130183.971744387</v>
      </c>
      <c r="H37" s="173">
        <v>35730.778931647001</v>
      </c>
      <c r="I37" s="173">
        <v>69567.686760770797</v>
      </c>
      <c r="J37" s="159">
        <f t="shared" si="1"/>
        <v>235482.43743680482</v>
      </c>
      <c r="L37" s="58"/>
      <c r="M37" s="37"/>
      <c r="N37" s="59"/>
      <c r="O37" s="58"/>
      <c r="P37" s="58"/>
      <c r="Q37" s="58"/>
      <c r="R37" s="57"/>
    </row>
    <row r="38" spans="1:18">
      <c r="A38" s="172" t="s">
        <v>98</v>
      </c>
      <c r="B38" s="172" t="s">
        <v>23</v>
      </c>
      <c r="C38" s="172" t="s">
        <v>75</v>
      </c>
      <c r="D38" s="173">
        <v>1</v>
      </c>
      <c r="E38" s="172">
        <v>2026</v>
      </c>
      <c r="F38" s="174">
        <v>0</v>
      </c>
      <c r="G38" s="173">
        <v>134134.31679153501</v>
      </c>
      <c r="H38" s="173">
        <v>36754.687749953897</v>
      </c>
      <c r="I38" s="173">
        <v>71673.147299534103</v>
      </c>
      <c r="J38" s="159">
        <f t="shared" si="1"/>
        <v>242562.15184102301</v>
      </c>
      <c r="L38" s="58"/>
      <c r="M38" s="37"/>
      <c r="N38" s="59"/>
      <c r="O38" s="58"/>
      <c r="P38" s="58"/>
      <c r="Q38" s="58"/>
      <c r="R38" s="57"/>
    </row>
    <row r="39" spans="1:18">
      <c r="A39" s="172" t="s">
        <v>98</v>
      </c>
      <c r="B39" s="172" t="s">
        <v>23</v>
      </c>
      <c r="C39" s="172" t="s">
        <v>75</v>
      </c>
      <c r="D39" s="173">
        <v>1</v>
      </c>
      <c r="E39" s="172">
        <v>2027</v>
      </c>
      <c r="F39" s="174">
        <v>0</v>
      </c>
      <c r="G39" s="173">
        <v>138680.83529469901</v>
      </c>
      <c r="H39" s="173">
        <v>38151.378498378101</v>
      </c>
      <c r="I39" s="173">
        <v>74499.694587928505</v>
      </c>
      <c r="J39" s="159">
        <f t="shared" si="1"/>
        <v>251331.9083810056</v>
      </c>
      <c r="L39" s="58"/>
      <c r="M39" s="37"/>
      <c r="N39" s="59"/>
      <c r="O39" s="58"/>
      <c r="P39" s="58"/>
      <c r="Q39" s="58"/>
      <c r="R39" s="57"/>
    </row>
    <row r="40" spans="1:18">
      <c r="A40" s="172" t="s">
        <v>98</v>
      </c>
      <c r="B40" s="172" t="s">
        <v>23</v>
      </c>
      <c r="C40" s="172" t="s">
        <v>75</v>
      </c>
      <c r="D40" s="173">
        <v>1</v>
      </c>
      <c r="E40" s="172">
        <v>2028</v>
      </c>
      <c r="F40" s="174">
        <v>0</v>
      </c>
      <c r="G40" s="173">
        <v>165110.45582797</v>
      </c>
      <c r="H40" s="173">
        <v>47319.222016846099</v>
      </c>
      <c r="I40" s="173">
        <v>93599.787125595394</v>
      </c>
      <c r="J40" s="159">
        <f t="shared" si="1"/>
        <v>306029.4649704115</v>
      </c>
      <c r="L40" s="58"/>
      <c r="M40" s="37"/>
      <c r="N40" s="59"/>
      <c r="O40" s="58"/>
      <c r="P40" s="58"/>
      <c r="Q40" s="58"/>
      <c r="R40" s="57"/>
    </row>
    <row r="41" spans="1:18">
      <c r="A41" s="172" t="s">
        <v>98</v>
      </c>
      <c r="B41" s="172" t="s">
        <v>23</v>
      </c>
      <c r="C41" s="172" t="s">
        <v>75</v>
      </c>
      <c r="D41" s="173">
        <v>1</v>
      </c>
      <c r="E41" s="172">
        <v>2029</v>
      </c>
      <c r="F41" s="174">
        <v>0</v>
      </c>
      <c r="G41" s="173">
        <v>168379.652003806</v>
      </c>
      <c r="H41" s="173">
        <v>47701.6223685738</v>
      </c>
      <c r="I41" s="173">
        <v>92164.996224764094</v>
      </c>
      <c r="J41" s="159">
        <f t="shared" si="1"/>
        <v>308246.27059714391</v>
      </c>
      <c r="L41" s="58"/>
      <c r="M41" s="37"/>
      <c r="N41" s="59"/>
      <c r="O41" s="58"/>
      <c r="P41" s="58"/>
      <c r="Q41" s="58"/>
      <c r="R41" s="57"/>
    </row>
    <row r="42" spans="1:18">
      <c r="A42" s="172" t="s">
        <v>98</v>
      </c>
      <c r="B42" s="172" t="s">
        <v>23</v>
      </c>
      <c r="C42" s="172" t="s">
        <v>75</v>
      </c>
      <c r="D42" s="173">
        <v>1</v>
      </c>
      <c r="E42" s="172">
        <v>2030</v>
      </c>
      <c r="F42" s="174">
        <v>0</v>
      </c>
      <c r="G42" s="173">
        <v>171932.45182472299</v>
      </c>
      <c r="H42" s="173">
        <v>48966.736492123397</v>
      </c>
      <c r="I42" s="173">
        <v>93482.776450494406</v>
      </c>
      <c r="J42" s="159">
        <f t="shared" si="1"/>
        <v>314381.9647673408</v>
      </c>
    </row>
    <row r="43" spans="1:18">
      <c r="A43" s="172" t="s">
        <v>98</v>
      </c>
      <c r="B43" s="172" t="s">
        <v>23</v>
      </c>
      <c r="C43" s="172" t="s">
        <v>75</v>
      </c>
      <c r="D43" s="173">
        <v>1</v>
      </c>
      <c r="E43" s="172">
        <v>2031</v>
      </c>
      <c r="F43" s="174">
        <v>0</v>
      </c>
      <c r="G43" s="173">
        <v>175082.52044503501</v>
      </c>
      <c r="H43" s="173">
        <v>49214.337795363899</v>
      </c>
      <c r="I43" s="173">
        <v>94194.572880313703</v>
      </c>
      <c r="J43" s="159">
        <f t="shared" si="1"/>
        <v>318491.43112071266</v>
      </c>
    </row>
    <row r="44" spans="1:18">
      <c r="A44" s="172" t="s">
        <v>98</v>
      </c>
      <c r="B44" s="172" t="s">
        <v>23</v>
      </c>
      <c r="C44" s="172" t="s">
        <v>75</v>
      </c>
      <c r="D44" s="173">
        <v>1</v>
      </c>
      <c r="E44" s="172">
        <v>2032</v>
      </c>
      <c r="F44" s="174">
        <v>0</v>
      </c>
      <c r="G44" s="173">
        <v>179002.38914449999</v>
      </c>
      <c r="H44" s="173">
        <v>50136.684670397502</v>
      </c>
      <c r="I44" s="173">
        <v>95554.150082570501</v>
      </c>
      <c r="J44" s="159">
        <f t="shared" si="1"/>
        <v>324693.22389746801</v>
      </c>
    </row>
    <row r="45" spans="1:18">
      <c r="A45" s="172" t="s">
        <v>98</v>
      </c>
      <c r="B45" s="172" t="s">
        <v>23</v>
      </c>
      <c r="C45" s="172" t="s">
        <v>75</v>
      </c>
      <c r="D45" s="173">
        <v>1</v>
      </c>
      <c r="E45" s="172">
        <v>2033</v>
      </c>
      <c r="F45" s="174">
        <v>0</v>
      </c>
      <c r="G45" s="173">
        <v>182123.60911519299</v>
      </c>
      <c r="H45" s="173">
        <v>50490.150442833197</v>
      </c>
      <c r="I45" s="173">
        <v>98359.480680128298</v>
      </c>
      <c r="J45" s="159">
        <f t="shared" si="1"/>
        <v>330973.24023815448</v>
      </c>
    </row>
    <row r="46" spans="1:18">
      <c r="A46" s="172" t="s">
        <v>98</v>
      </c>
      <c r="B46" s="172" t="s">
        <v>23</v>
      </c>
      <c r="C46" s="172" t="s">
        <v>75</v>
      </c>
      <c r="D46" s="173">
        <v>1</v>
      </c>
      <c r="E46" s="172">
        <v>2034</v>
      </c>
      <c r="F46" s="174">
        <v>0</v>
      </c>
      <c r="G46" s="173">
        <v>185585.78129480299</v>
      </c>
      <c r="H46" s="173">
        <v>52299.619081631703</v>
      </c>
      <c r="I46" s="173">
        <v>100588.78595335</v>
      </c>
      <c r="J46" s="159">
        <f t="shared" si="1"/>
        <v>338474.18632978469</v>
      </c>
    </row>
    <row r="47" spans="1:18">
      <c r="A47" s="172" t="s">
        <v>98</v>
      </c>
      <c r="B47" s="172" t="s">
        <v>23</v>
      </c>
      <c r="C47" s="172" t="s">
        <v>75</v>
      </c>
      <c r="D47" s="173">
        <v>1</v>
      </c>
      <c r="E47" s="172">
        <v>2035</v>
      </c>
      <c r="F47" s="174">
        <v>0</v>
      </c>
      <c r="G47" s="173">
        <v>192409.649645842</v>
      </c>
      <c r="H47" s="173">
        <v>53660.300509076304</v>
      </c>
      <c r="I47" s="173">
        <v>103251.05121953601</v>
      </c>
      <c r="J47" s="159">
        <f t="shared" si="1"/>
        <v>349321.0013744543</v>
      </c>
    </row>
    <row r="48" spans="1:18">
      <c r="A48" s="172" t="s">
        <v>98</v>
      </c>
      <c r="B48" s="172" t="s">
        <v>23</v>
      </c>
      <c r="C48" s="172" t="s">
        <v>75</v>
      </c>
      <c r="D48" s="173">
        <v>1</v>
      </c>
      <c r="E48" s="172">
        <v>2036</v>
      </c>
      <c r="F48" s="174">
        <v>0</v>
      </c>
      <c r="G48" s="173">
        <v>194828.384224079</v>
      </c>
      <c r="H48" s="173">
        <v>55187.193263751396</v>
      </c>
      <c r="I48" s="173">
        <v>103800.8550975</v>
      </c>
      <c r="J48" s="159">
        <f t="shared" si="1"/>
        <v>353816.43258533039</v>
      </c>
    </row>
    <row r="49" spans="1:10">
      <c r="A49" s="172" t="s">
        <v>98</v>
      </c>
      <c r="B49" s="172" t="s">
        <v>23</v>
      </c>
      <c r="C49" s="172" t="s">
        <v>75</v>
      </c>
      <c r="D49" s="173">
        <v>1</v>
      </c>
      <c r="E49" s="172">
        <v>2037</v>
      </c>
      <c r="F49" s="174">
        <v>0</v>
      </c>
      <c r="G49" s="173">
        <v>200561.71590066701</v>
      </c>
      <c r="H49" s="173">
        <v>56748.6528048947</v>
      </c>
      <c r="I49" s="173">
        <v>107733.00651136</v>
      </c>
      <c r="J49" s="159">
        <f t="shared" si="1"/>
        <v>365043.37521692168</v>
      </c>
    </row>
    <row r="50" spans="1:10">
      <c r="A50" s="172" t="s">
        <v>98</v>
      </c>
      <c r="B50" s="172" t="s">
        <v>23</v>
      </c>
      <c r="C50" s="172" t="s">
        <v>75</v>
      </c>
      <c r="D50" s="173">
        <v>1</v>
      </c>
      <c r="E50" s="172">
        <v>2038</v>
      </c>
      <c r="F50" s="174">
        <v>0</v>
      </c>
      <c r="G50" s="173">
        <v>205342.150761303</v>
      </c>
      <c r="H50" s="173">
        <v>58232.868952463003</v>
      </c>
      <c r="I50" s="173">
        <v>110961.294395116</v>
      </c>
      <c r="J50" s="159">
        <f t="shared" si="1"/>
        <v>374536.31410888198</v>
      </c>
    </row>
    <row r="51" spans="1:10">
      <c r="A51" s="172" t="s">
        <v>98</v>
      </c>
      <c r="B51" s="172" t="s">
        <v>23</v>
      </c>
      <c r="C51" s="172" t="s">
        <v>75</v>
      </c>
      <c r="D51" s="173">
        <v>1</v>
      </c>
      <c r="E51" s="172">
        <v>2039</v>
      </c>
      <c r="F51" s="174">
        <v>0</v>
      </c>
      <c r="G51" s="173">
        <v>208714.82228353099</v>
      </c>
      <c r="H51" s="173">
        <v>59253.840906650301</v>
      </c>
      <c r="I51" s="173">
        <v>113860.54170718401</v>
      </c>
      <c r="J51" s="159">
        <f t="shared" si="1"/>
        <v>381829.2048973653</v>
      </c>
    </row>
    <row r="52" spans="1:10">
      <c r="A52" s="172" t="s">
        <v>98</v>
      </c>
      <c r="B52" s="172" t="s">
        <v>23</v>
      </c>
      <c r="C52" s="172" t="s">
        <v>75</v>
      </c>
      <c r="D52" s="173">
        <v>1</v>
      </c>
      <c r="E52" s="172">
        <v>2040</v>
      </c>
      <c r="F52" s="174">
        <v>0</v>
      </c>
      <c r="G52" s="173">
        <v>211577.15334299399</v>
      </c>
      <c r="H52" s="173">
        <v>60283.456221831497</v>
      </c>
      <c r="I52" s="173">
        <v>115732.65613012</v>
      </c>
      <c r="J52" s="159">
        <f t="shared" si="1"/>
        <v>387593.26569494547</v>
      </c>
    </row>
    <row r="53" spans="1:10">
      <c r="A53" s="172" t="s">
        <v>98</v>
      </c>
      <c r="B53" s="172" t="s">
        <v>23</v>
      </c>
      <c r="C53" s="172" t="s">
        <v>75</v>
      </c>
      <c r="D53" s="173">
        <v>1</v>
      </c>
      <c r="E53" s="172">
        <v>2041</v>
      </c>
      <c r="F53" s="174">
        <v>0</v>
      </c>
      <c r="G53" s="173">
        <v>215678.96905490701</v>
      </c>
      <c r="H53" s="173">
        <v>63357.294387809699</v>
      </c>
      <c r="I53" s="173">
        <v>117818.588879385</v>
      </c>
      <c r="J53" s="159">
        <f t="shared" si="1"/>
        <v>396854.85232210171</v>
      </c>
    </row>
    <row r="54" spans="1:10">
      <c r="A54" s="172" t="s">
        <v>98</v>
      </c>
      <c r="B54" s="172" t="s">
        <v>23</v>
      </c>
      <c r="C54" s="172" t="s">
        <v>75</v>
      </c>
      <c r="D54" s="173">
        <v>1</v>
      </c>
      <c r="E54" s="172">
        <v>2042</v>
      </c>
      <c r="F54" s="174">
        <v>0</v>
      </c>
      <c r="G54" s="173">
        <v>221547.30015559599</v>
      </c>
      <c r="H54" s="173">
        <v>65513.9585365276</v>
      </c>
      <c r="I54" s="173">
        <v>121297.56784799301</v>
      </c>
      <c r="J54" s="159">
        <f t="shared" si="1"/>
        <v>408358.82654011657</v>
      </c>
    </row>
    <row r="55" spans="1:10">
      <c r="A55" s="172" t="s">
        <v>98</v>
      </c>
      <c r="B55" s="172" t="s">
        <v>23</v>
      </c>
      <c r="C55" s="172" t="s">
        <v>75</v>
      </c>
      <c r="D55" s="173">
        <v>1</v>
      </c>
      <c r="E55" s="172">
        <v>2043</v>
      </c>
      <c r="F55" s="174">
        <v>0</v>
      </c>
      <c r="G55" s="173">
        <v>223608.941563642</v>
      </c>
      <c r="H55" s="173">
        <v>67267.096515713201</v>
      </c>
      <c r="I55" s="173">
        <v>123887.29637539</v>
      </c>
      <c r="J55" s="159">
        <f t="shared" si="1"/>
        <v>414763.33445474517</v>
      </c>
    </row>
    <row r="56" spans="1:10">
      <c r="A56" s="172" t="s">
        <v>98</v>
      </c>
      <c r="B56" s="172" t="s">
        <v>23</v>
      </c>
      <c r="C56" s="172" t="s">
        <v>75</v>
      </c>
      <c r="D56" s="173">
        <v>1</v>
      </c>
      <c r="E56" s="172">
        <v>2044</v>
      </c>
      <c r="F56" s="174">
        <v>0</v>
      </c>
      <c r="G56" s="173">
        <v>228780.29199513301</v>
      </c>
      <c r="H56" s="173">
        <v>69583.973318080796</v>
      </c>
      <c r="I56" s="173">
        <v>129219.260743198</v>
      </c>
      <c r="J56" s="159">
        <f t="shared" si="1"/>
        <v>427583.52605641179</v>
      </c>
    </row>
    <row r="57" spans="1:10">
      <c r="A57" s="172" t="s">
        <v>98</v>
      </c>
      <c r="B57" s="172" t="s">
        <v>23</v>
      </c>
      <c r="C57" s="172" t="s">
        <v>75</v>
      </c>
      <c r="D57" s="173">
        <v>1</v>
      </c>
      <c r="E57" s="172">
        <v>2045</v>
      </c>
      <c r="F57" s="174">
        <v>0</v>
      </c>
      <c r="G57" s="173">
        <v>235472.22635479399</v>
      </c>
      <c r="H57" s="173">
        <v>72388.758279760004</v>
      </c>
      <c r="I57" s="173">
        <v>133043.61684622901</v>
      </c>
      <c r="J57" s="159">
        <f t="shared" si="1"/>
        <v>440904.60148078302</v>
      </c>
    </row>
    <row r="58" spans="1:10">
      <c r="A58" s="172" t="s">
        <v>98</v>
      </c>
      <c r="B58" s="172" t="s">
        <v>23</v>
      </c>
      <c r="C58" s="172" t="s">
        <v>75</v>
      </c>
      <c r="D58" s="173">
        <v>1</v>
      </c>
      <c r="E58" s="172">
        <v>2046</v>
      </c>
      <c r="F58" s="174">
        <v>0</v>
      </c>
      <c r="G58" s="173">
        <v>241288.303131803</v>
      </c>
      <c r="H58" s="173">
        <v>74518.027976571495</v>
      </c>
      <c r="I58" s="173">
        <v>136603.72261510199</v>
      </c>
      <c r="J58" s="159">
        <f t="shared" si="1"/>
        <v>452410.05372347648</v>
      </c>
    </row>
    <row r="59" spans="1:10">
      <c r="A59" s="172" t="s">
        <v>98</v>
      </c>
      <c r="B59" s="172" t="s">
        <v>23</v>
      </c>
      <c r="C59" s="172" t="s">
        <v>75</v>
      </c>
      <c r="D59" s="173">
        <v>1</v>
      </c>
      <c r="E59" s="172">
        <v>2047</v>
      </c>
      <c r="F59" s="174">
        <v>0</v>
      </c>
      <c r="G59" s="173">
        <v>243055.417342673</v>
      </c>
      <c r="H59" s="173">
        <v>76834.821084648604</v>
      </c>
      <c r="I59" s="173">
        <v>138824.197353072</v>
      </c>
      <c r="J59" s="159">
        <f t="shared" si="1"/>
        <v>458714.4357803936</v>
      </c>
    </row>
    <row r="60" spans="1:10">
      <c r="A60" s="172" t="s">
        <v>98</v>
      </c>
      <c r="B60" s="172" t="s">
        <v>23</v>
      </c>
      <c r="C60" s="172" t="s">
        <v>75</v>
      </c>
      <c r="D60" s="173">
        <v>1</v>
      </c>
      <c r="E60" s="172">
        <v>2048</v>
      </c>
      <c r="F60" s="174">
        <v>0</v>
      </c>
      <c r="G60" s="173">
        <v>249097.52837312</v>
      </c>
      <c r="H60" s="173">
        <v>79207.794347034098</v>
      </c>
      <c r="I60" s="173">
        <v>141436.009282682</v>
      </c>
      <c r="J60" s="159">
        <f t="shared" si="1"/>
        <v>469741.33200283605</v>
      </c>
    </row>
    <row r="61" spans="1:10">
      <c r="A61" s="172" t="s">
        <v>98</v>
      </c>
      <c r="B61" s="172" t="s">
        <v>23</v>
      </c>
      <c r="C61" s="172" t="s">
        <v>75</v>
      </c>
      <c r="D61" s="173">
        <v>1</v>
      </c>
      <c r="E61" s="172">
        <v>2049</v>
      </c>
      <c r="F61" s="174">
        <v>0</v>
      </c>
      <c r="G61" s="173">
        <v>244115.00819148999</v>
      </c>
      <c r="H61" s="173">
        <v>78537.874932918901</v>
      </c>
      <c r="I61" s="173">
        <v>144362.38383508599</v>
      </c>
      <c r="J61" s="159">
        <f t="shared" si="1"/>
        <v>467015.26695949491</v>
      </c>
    </row>
    <row r="62" spans="1:10">
      <c r="A62" s="37"/>
      <c r="B62" s="37"/>
      <c r="C62" s="37"/>
      <c r="D62" s="37"/>
      <c r="E62" s="172"/>
      <c r="F62" s="58"/>
      <c r="G62" s="171"/>
      <c r="H62" s="171"/>
      <c r="I62" s="171"/>
      <c r="J62" s="57"/>
    </row>
    <row r="63" spans="1:10">
      <c r="A63" s="37"/>
      <c r="B63" s="37"/>
      <c r="C63" s="37"/>
      <c r="D63" s="37"/>
      <c r="E63" s="37"/>
      <c r="F63" s="58"/>
      <c r="G63" s="160"/>
      <c r="H63" s="160"/>
      <c r="I63" s="161"/>
    </row>
    <row r="64" spans="1:10">
      <c r="A64" s="37"/>
      <c r="B64" s="37"/>
      <c r="C64" s="37"/>
      <c r="D64" s="37"/>
      <c r="E64" s="37"/>
      <c r="F64" s="58"/>
      <c r="G64" s="160"/>
      <c r="H64" s="160"/>
      <c r="I64" s="161"/>
    </row>
    <row r="65" spans="1:9">
      <c r="A65" s="37"/>
      <c r="B65" s="37"/>
      <c r="C65" s="37"/>
      <c r="D65" s="37"/>
      <c r="E65" s="37"/>
      <c r="F65" s="58"/>
      <c r="G65" s="160"/>
      <c r="H65" s="160"/>
      <c r="I65" s="161"/>
    </row>
    <row r="66" spans="1:9">
      <c r="A66" s="37"/>
      <c r="B66" s="37"/>
      <c r="C66" s="37"/>
      <c r="D66" s="37"/>
      <c r="E66" s="37"/>
      <c r="F66" s="58"/>
      <c r="G66" s="160"/>
      <c r="H66" s="160"/>
      <c r="I66" s="161"/>
    </row>
    <row r="67" spans="1:9">
      <c r="A67" s="37"/>
      <c r="B67" s="37"/>
      <c r="C67" s="37"/>
      <c r="D67" s="37"/>
      <c r="E67" s="37"/>
      <c r="F67" s="58"/>
      <c r="G67" s="160"/>
      <c r="H67" s="160"/>
      <c r="I67" s="161"/>
    </row>
    <row r="68" spans="1:9">
      <c r="A68" s="37"/>
      <c r="B68" s="37"/>
      <c r="C68" s="37"/>
      <c r="D68" s="37"/>
      <c r="E68" s="37"/>
      <c r="F68" s="58"/>
      <c r="G68" s="160"/>
      <c r="H68" s="160"/>
      <c r="I68" s="161"/>
    </row>
    <row r="69" spans="1:9">
      <c r="A69" s="37"/>
      <c r="B69" s="37"/>
      <c r="C69" s="37"/>
      <c r="D69" s="37"/>
      <c r="E69" s="37"/>
      <c r="F69" s="58"/>
      <c r="G69" s="160"/>
      <c r="H69" s="160"/>
      <c r="I69" s="161"/>
    </row>
    <row r="70" spans="1:9">
      <c r="A70" s="37"/>
      <c r="B70" s="37"/>
      <c r="C70" s="37"/>
      <c r="D70" s="37"/>
      <c r="E70" s="37"/>
      <c r="F70" s="58"/>
      <c r="G70" s="160"/>
      <c r="H70" s="160"/>
      <c r="I70" s="161"/>
    </row>
    <row r="71" spans="1:9">
      <c r="A71" s="37"/>
      <c r="B71" s="37"/>
      <c r="C71" s="37"/>
      <c r="D71" s="37"/>
      <c r="E71" s="37"/>
      <c r="F71" s="58"/>
      <c r="G71" s="160"/>
      <c r="H71" s="160"/>
      <c r="I71" s="161"/>
    </row>
    <row r="72" spans="1:9">
      <c r="A72" s="37"/>
      <c r="B72" s="37"/>
      <c r="C72" s="37"/>
      <c r="D72" s="37"/>
      <c r="E72" s="37"/>
      <c r="F72" s="58"/>
      <c r="G72" s="160"/>
      <c r="H72" s="160"/>
      <c r="I72" s="161"/>
    </row>
    <row r="73" spans="1:9">
      <c r="A73" s="37"/>
      <c r="B73" s="37"/>
      <c r="C73" s="37"/>
      <c r="D73" s="37"/>
      <c r="E73" s="37"/>
      <c r="F73" s="58"/>
      <c r="G73" s="160"/>
      <c r="H73" s="160"/>
      <c r="I73" s="161"/>
    </row>
    <row r="74" spans="1:9">
      <c r="A74" s="37"/>
      <c r="B74" s="37"/>
      <c r="C74" s="37"/>
      <c r="D74" s="37"/>
      <c r="E74" s="37"/>
      <c r="F74" s="58"/>
      <c r="G74" s="160"/>
      <c r="H74" s="160"/>
      <c r="I74" s="161"/>
    </row>
    <row r="75" spans="1:9">
      <c r="A75" s="37"/>
      <c r="B75" s="37"/>
      <c r="C75" s="37"/>
      <c r="D75" s="37"/>
      <c r="E75" s="37"/>
      <c r="F75" s="58"/>
      <c r="G75" s="160"/>
      <c r="H75" s="160"/>
      <c r="I75" s="161"/>
    </row>
    <row r="76" spans="1:9">
      <c r="A76" s="37"/>
      <c r="B76" s="37"/>
      <c r="C76" s="37"/>
      <c r="D76" s="37"/>
      <c r="E76" s="37"/>
      <c r="F76" s="58"/>
      <c r="G76" s="160"/>
      <c r="H76" s="160"/>
      <c r="I76" s="161"/>
    </row>
    <row r="77" spans="1:9">
      <c r="A77" s="37"/>
      <c r="B77" s="37"/>
      <c r="C77" s="37"/>
      <c r="D77" s="37"/>
      <c r="E77" s="37"/>
      <c r="F77" s="58"/>
      <c r="G77" s="160"/>
      <c r="H77" s="160"/>
      <c r="I77" s="161"/>
    </row>
    <row r="78" spans="1:9">
      <c r="A78" s="37"/>
      <c r="B78" s="37"/>
      <c r="C78" s="37"/>
      <c r="D78" s="37"/>
      <c r="E78" s="37"/>
      <c r="F78" s="58"/>
      <c r="G78" s="160"/>
      <c r="H78" s="160"/>
      <c r="I78" s="161"/>
    </row>
    <row r="79" spans="1:9">
      <c r="A79" s="37"/>
      <c r="B79" s="37"/>
      <c r="C79" s="37"/>
      <c r="D79" s="37"/>
      <c r="E79" s="37"/>
      <c r="F79" s="58"/>
      <c r="G79" s="160"/>
      <c r="H79" s="160"/>
      <c r="I79" s="161"/>
    </row>
    <row r="80" spans="1:9">
      <c r="A80" s="37"/>
      <c r="B80" s="37"/>
      <c r="C80" s="37"/>
      <c r="D80" s="37"/>
      <c r="E80" s="37"/>
      <c r="F80" s="58"/>
      <c r="G80" s="160"/>
      <c r="H80" s="160"/>
      <c r="I80" s="161"/>
    </row>
    <row r="81" spans="1:9">
      <c r="A81" s="37"/>
      <c r="B81" s="37"/>
      <c r="C81" s="37"/>
      <c r="D81" s="37"/>
      <c r="E81" s="37"/>
      <c r="F81" s="58"/>
      <c r="G81" s="160"/>
      <c r="H81" s="160"/>
      <c r="I81" s="161"/>
    </row>
    <row r="82" spans="1:9">
      <c r="A82" s="37"/>
      <c r="B82" s="37"/>
      <c r="C82" s="37"/>
      <c r="D82" s="37"/>
      <c r="E82" s="37"/>
      <c r="F82" s="58"/>
      <c r="G82" s="160"/>
      <c r="H82" s="160"/>
      <c r="I82" s="161"/>
    </row>
    <row r="83" spans="1:9">
      <c r="A83" s="37"/>
      <c r="B83" s="37"/>
      <c r="C83" s="37"/>
      <c r="D83" s="37"/>
      <c r="E83" s="37"/>
      <c r="F83" s="58"/>
      <c r="G83" s="160"/>
      <c r="H83" s="160"/>
      <c r="I83" s="161"/>
    </row>
    <row r="84" spans="1:9">
      <c r="A84" s="37"/>
      <c r="B84" s="37"/>
      <c r="C84" s="37"/>
      <c r="D84" s="37"/>
      <c r="E84" s="37"/>
      <c r="F84" s="58"/>
      <c r="G84" s="160"/>
      <c r="H84" s="160"/>
      <c r="I84" s="161"/>
    </row>
    <row r="85" spans="1:9">
      <c r="A85" s="37"/>
      <c r="B85" s="37"/>
      <c r="C85" s="37"/>
      <c r="D85" s="37"/>
      <c r="E85" s="37"/>
      <c r="F85" s="58"/>
      <c r="G85" s="160"/>
      <c r="H85" s="160"/>
      <c r="I85" s="161"/>
    </row>
    <row r="86" spans="1:9">
      <c r="A86" s="37"/>
      <c r="B86" s="37"/>
      <c r="C86" s="37"/>
      <c r="D86" s="37"/>
      <c r="E86" s="37"/>
      <c r="F86" s="58"/>
      <c r="G86" s="160"/>
      <c r="H86" s="160"/>
      <c r="I86" s="161"/>
    </row>
    <row r="87" spans="1:9">
      <c r="A87" s="37"/>
      <c r="B87" s="37"/>
      <c r="C87" s="37"/>
      <c r="D87" s="37"/>
      <c r="E87" s="37"/>
      <c r="F87" s="58"/>
      <c r="G87" s="160"/>
      <c r="H87" s="160"/>
      <c r="I87" s="161"/>
    </row>
    <row r="88" spans="1:9">
      <c r="A88" s="37"/>
      <c r="B88" s="37"/>
      <c r="C88" s="37"/>
      <c r="D88" s="37"/>
      <c r="E88" s="37"/>
      <c r="F88" s="58"/>
      <c r="G88" s="160"/>
      <c r="H88" s="160"/>
      <c r="I88" s="161"/>
    </row>
    <row r="89" spans="1:9">
      <c r="A89" s="37"/>
      <c r="B89" s="37"/>
      <c r="C89" s="37"/>
      <c r="D89" s="37"/>
      <c r="E89" s="37"/>
      <c r="F89" s="58"/>
      <c r="G89" s="160"/>
      <c r="H89" s="160"/>
      <c r="I89" s="161"/>
    </row>
    <row r="90" spans="1:9">
      <c r="A90" s="37"/>
      <c r="B90" s="37"/>
      <c r="C90" s="37"/>
      <c r="D90" s="37"/>
      <c r="E90" s="37"/>
      <c r="F90" s="58"/>
      <c r="G90" s="160"/>
      <c r="H90" s="160"/>
      <c r="I90" s="160"/>
    </row>
    <row r="91" spans="1:9">
      <c r="A91" s="37"/>
      <c r="B91" s="37"/>
      <c r="C91" s="37"/>
      <c r="D91" s="37"/>
      <c r="E91" s="37"/>
      <c r="F91" s="58"/>
      <c r="G91" s="160"/>
      <c r="H91" s="160"/>
      <c r="I91" s="160"/>
    </row>
    <row r="92" spans="1:9">
      <c r="A92" s="37"/>
      <c r="B92" s="37"/>
      <c r="C92" s="37"/>
      <c r="D92" s="37"/>
      <c r="E92" s="37"/>
      <c r="F92" s="58"/>
      <c r="G92" s="160"/>
      <c r="H92" s="160"/>
      <c r="I92" s="160"/>
    </row>
    <row r="93" spans="1:9">
      <c r="A93" s="37"/>
      <c r="B93" s="37"/>
      <c r="C93" s="37"/>
      <c r="D93" s="37"/>
      <c r="E93" s="37"/>
      <c r="F93" s="58"/>
      <c r="G93" s="160"/>
      <c r="H93" s="160"/>
      <c r="I93" s="160"/>
    </row>
    <row r="94" spans="1:9">
      <c r="A94" s="37"/>
      <c r="B94" s="37"/>
      <c r="C94" s="37"/>
      <c r="D94" s="37"/>
      <c r="E94" s="37"/>
      <c r="F94" s="58"/>
      <c r="G94" s="160"/>
      <c r="H94" s="160"/>
      <c r="I94" s="160"/>
    </row>
    <row r="95" spans="1:9">
      <c r="A95" s="37"/>
      <c r="B95" s="37"/>
      <c r="C95" s="37"/>
      <c r="D95" s="37"/>
      <c r="E95" s="37"/>
      <c r="F95" s="58"/>
      <c r="G95" s="160"/>
      <c r="H95" s="160"/>
      <c r="I95" s="160"/>
    </row>
    <row r="96" spans="1:9">
      <c r="A96" s="37"/>
      <c r="B96" s="37"/>
      <c r="C96" s="37"/>
      <c r="D96" s="37"/>
      <c r="E96" s="37"/>
      <c r="F96" s="58"/>
      <c r="G96" s="160"/>
      <c r="H96" s="160"/>
      <c r="I96" s="160"/>
    </row>
    <row r="97" spans="1:9">
      <c r="A97" s="37"/>
      <c r="B97" s="37"/>
      <c r="C97" s="37"/>
      <c r="D97" s="37"/>
      <c r="E97" s="37"/>
      <c r="F97" s="58"/>
      <c r="G97" s="160"/>
      <c r="H97" s="160"/>
      <c r="I97" s="160"/>
    </row>
    <row r="98" spans="1:9">
      <c r="A98" s="37"/>
      <c r="B98" s="37"/>
      <c r="C98" s="37"/>
      <c r="D98" s="37"/>
      <c r="E98" s="37"/>
      <c r="F98" s="58"/>
      <c r="G98" s="160"/>
      <c r="H98" s="160"/>
      <c r="I98" s="160"/>
    </row>
    <row r="99" spans="1:9">
      <c r="A99" s="37"/>
      <c r="B99" s="37"/>
      <c r="C99" s="37"/>
      <c r="D99" s="37"/>
      <c r="E99" s="37"/>
      <c r="F99" s="58"/>
      <c r="G99" s="160"/>
      <c r="H99" s="160"/>
      <c r="I99" s="160"/>
    </row>
    <row r="100" spans="1:9">
      <c r="A100" s="37"/>
      <c r="B100" s="37"/>
      <c r="C100" s="37"/>
      <c r="D100" s="37"/>
      <c r="E100" s="37"/>
      <c r="F100" s="58"/>
      <c r="G100" s="160"/>
      <c r="H100" s="160"/>
      <c r="I100" s="160"/>
    </row>
    <row r="101" spans="1:9">
      <c r="A101" s="37"/>
      <c r="B101" s="37"/>
      <c r="C101" s="37"/>
      <c r="D101" s="37"/>
      <c r="E101" s="37"/>
      <c r="F101" s="58"/>
      <c r="G101" s="160"/>
      <c r="H101" s="160"/>
      <c r="I101" s="160"/>
    </row>
    <row r="102" spans="1:9">
      <c r="A102" s="37"/>
      <c r="B102" s="37"/>
      <c r="C102" s="37"/>
      <c r="D102" s="37"/>
      <c r="E102" s="37"/>
      <c r="F102" s="58"/>
      <c r="G102" s="160"/>
      <c r="H102" s="160"/>
      <c r="I102" s="160"/>
    </row>
    <row r="103" spans="1:9">
      <c r="A103" s="37"/>
      <c r="B103" s="37"/>
      <c r="C103" s="37"/>
      <c r="D103" s="37"/>
      <c r="E103" s="37"/>
      <c r="F103" s="58"/>
      <c r="G103" s="160"/>
      <c r="H103" s="160"/>
      <c r="I103" s="160"/>
    </row>
    <row r="104" spans="1:9">
      <c r="A104" s="37"/>
      <c r="B104" s="37"/>
      <c r="C104" s="37"/>
      <c r="D104" s="37"/>
      <c r="E104" s="37"/>
      <c r="F104" s="58"/>
      <c r="G104" s="160"/>
      <c r="H104" s="160"/>
      <c r="I104" s="160"/>
    </row>
    <row r="105" spans="1:9">
      <c r="A105" s="37"/>
      <c r="B105" s="37"/>
      <c r="C105" s="37"/>
      <c r="D105" s="37"/>
      <c r="E105" s="37"/>
      <c r="F105" s="58"/>
      <c r="G105" s="160"/>
      <c r="H105" s="160"/>
      <c r="I105" s="160"/>
    </row>
    <row r="106" spans="1:9">
      <c r="A106" s="37"/>
      <c r="B106" s="37"/>
      <c r="C106" s="37"/>
      <c r="D106" s="37"/>
      <c r="E106" s="37"/>
      <c r="F106" s="58"/>
      <c r="G106" s="160"/>
      <c r="H106" s="160"/>
      <c r="I106" s="160"/>
    </row>
    <row r="107" spans="1:9">
      <c r="A107" s="37"/>
      <c r="B107" s="37"/>
      <c r="C107" s="37"/>
      <c r="D107" s="37"/>
      <c r="E107" s="37"/>
      <c r="F107" s="58"/>
      <c r="G107" s="160"/>
      <c r="H107" s="160"/>
      <c r="I107" s="160"/>
    </row>
    <row r="108" spans="1:9">
      <c r="A108" s="37"/>
      <c r="B108" s="37"/>
      <c r="C108" s="37"/>
      <c r="D108" s="37"/>
      <c r="E108" s="37"/>
      <c r="F108" s="58"/>
      <c r="G108" s="160"/>
      <c r="H108" s="160"/>
      <c r="I108" s="160"/>
    </row>
    <row r="109" spans="1:9">
      <c r="A109" s="37"/>
      <c r="B109" s="37"/>
      <c r="C109" s="37"/>
      <c r="D109" s="37"/>
      <c r="E109" s="37"/>
      <c r="F109" s="58"/>
      <c r="G109" s="160"/>
      <c r="H109" s="160"/>
      <c r="I109" s="160"/>
    </row>
    <row r="110" spans="1:9">
      <c r="A110" s="37"/>
      <c r="B110" s="37"/>
      <c r="C110" s="37"/>
      <c r="D110" s="37"/>
      <c r="E110" s="37"/>
      <c r="F110" s="58"/>
      <c r="G110" s="160"/>
      <c r="H110" s="160"/>
      <c r="I110" s="160"/>
    </row>
    <row r="111" spans="1:9">
      <c r="A111" s="37"/>
      <c r="B111" s="37"/>
      <c r="C111" s="37"/>
      <c r="D111" s="37"/>
      <c r="E111" s="37"/>
      <c r="F111" s="58"/>
      <c r="G111" s="160"/>
      <c r="H111" s="160"/>
      <c r="I111" s="160"/>
    </row>
    <row r="112" spans="1:9">
      <c r="A112" s="37"/>
      <c r="B112" s="37"/>
      <c r="C112" s="37"/>
      <c r="D112" s="37"/>
      <c r="E112" s="37"/>
      <c r="F112" s="58"/>
      <c r="G112" s="160"/>
      <c r="H112" s="160"/>
      <c r="I112" s="160"/>
    </row>
    <row r="113" spans="1:9">
      <c r="A113" s="37"/>
      <c r="B113" s="37"/>
      <c r="C113" s="37"/>
      <c r="D113" s="37"/>
      <c r="E113" s="37"/>
      <c r="F113" s="58"/>
      <c r="G113" s="160"/>
      <c r="H113" s="160"/>
      <c r="I113" s="160"/>
    </row>
    <row r="114" spans="1:9">
      <c r="A114" s="37"/>
      <c r="B114" s="37"/>
      <c r="C114" s="37"/>
      <c r="D114" s="37"/>
      <c r="E114" s="37"/>
      <c r="F114" s="58"/>
      <c r="G114" s="160"/>
      <c r="H114" s="160"/>
      <c r="I114" s="160"/>
    </row>
    <row r="115" spans="1:9">
      <c r="A115" s="37"/>
      <c r="B115" s="37"/>
      <c r="C115" s="37"/>
      <c r="D115" s="37"/>
      <c r="E115" s="37"/>
      <c r="F115" s="58"/>
      <c r="G115" s="160"/>
      <c r="H115" s="160"/>
      <c r="I115" s="160"/>
    </row>
    <row r="116" spans="1:9">
      <c r="A116" s="37"/>
      <c r="B116" s="37"/>
      <c r="C116" s="37"/>
      <c r="D116" s="37"/>
      <c r="E116" s="37"/>
      <c r="F116" s="58"/>
      <c r="G116" s="160"/>
      <c r="H116" s="160"/>
      <c r="I116" s="160"/>
    </row>
    <row r="117" spans="1:9">
      <c r="A117" s="37"/>
      <c r="B117" s="37"/>
      <c r="C117" s="37"/>
      <c r="D117" s="37"/>
      <c r="E117" s="37"/>
      <c r="F117" s="58"/>
      <c r="G117" s="160"/>
      <c r="H117" s="160"/>
      <c r="I117" s="161"/>
    </row>
    <row r="118" spans="1:9">
      <c r="A118" s="37"/>
      <c r="B118" s="37"/>
      <c r="C118" s="37"/>
      <c r="D118" s="37"/>
      <c r="E118" s="37"/>
      <c r="F118" s="58"/>
      <c r="G118" s="160"/>
      <c r="H118" s="160"/>
      <c r="I118" s="161"/>
    </row>
    <row r="119" spans="1:9">
      <c r="A119" s="37"/>
      <c r="B119" s="37"/>
      <c r="C119" s="37"/>
      <c r="D119" s="37"/>
      <c r="E119" s="37"/>
      <c r="F119" s="58"/>
      <c r="G119" s="160"/>
      <c r="H119" s="160"/>
      <c r="I119" s="161"/>
    </row>
    <row r="120" spans="1:9">
      <c r="A120" s="37"/>
      <c r="B120" s="37"/>
      <c r="C120" s="37"/>
      <c r="D120" s="37"/>
      <c r="E120" s="37"/>
      <c r="F120" s="58"/>
      <c r="G120" s="160"/>
      <c r="H120" s="160"/>
      <c r="I120" s="161"/>
    </row>
    <row r="121" spans="1:9">
      <c r="A121" s="37"/>
      <c r="B121" s="37"/>
      <c r="C121" s="37"/>
      <c r="D121" s="37"/>
      <c r="E121" s="37"/>
      <c r="F121" s="58"/>
      <c r="G121" s="160"/>
      <c r="H121" s="160"/>
      <c r="I121" s="161"/>
    </row>
    <row r="122" spans="1:9">
      <c r="A122" s="37"/>
      <c r="B122" s="37"/>
      <c r="C122" s="37"/>
      <c r="D122" s="37"/>
      <c r="E122" s="37"/>
      <c r="F122" s="58"/>
      <c r="G122" s="160"/>
      <c r="H122" s="160"/>
      <c r="I122" s="161"/>
    </row>
    <row r="123" spans="1:9">
      <c r="A123" s="37"/>
      <c r="B123" s="37"/>
      <c r="C123" s="37"/>
      <c r="D123" s="37"/>
      <c r="E123" s="37"/>
      <c r="F123" s="58"/>
      <c r="G123" s="160"/>
      <c r="H123" s="160"/>
      <c r="I123" s="161"/>
    </row>
    <row r="124" spans="1:9">
      <c r="A124" s="37"/>
      <c r="B124" s="37"/>
      <c r="C124" s="37"/>
      <c r="D124" s="37"/>
      <c r="E124" s="37"/>
      <c r="F124" s="58"/>
      <c r="G124" s="160"/>
      <c r="H124" s="160"/>
      <c r="I124" s="161"/>
    </row>
    <row r="125" spans="1:9">
      <c r="A125" s="37"/>
      <c r="B125" s="37"/>
      <c r="C125" s="37"/>
      <c r="D125" s="37"/>
      <c r="E125" s="37"/>
      <c r="F125" s="58"/>
      <c r="G125" s="160"/>
      <c r="H125" s="160"/>
      <c r="I125" s="161"/>
    </row>
    <row r="126" spans="1:9">
      <c r="A126" s="37"/>
      <c r="B126" s="37"/>
      <c r="C126" s="37"/>
      <c r="D126" s="37"/>
      <c r="E126" s="37"/>
      <c r="F126" s="58"/>
      <c r="G126" s="160"/>
      <c r="H126" s="160"/>
      <c r="I126" s="161"/>
    </row>
    <row r="127" spans="1:9">
      <c r="A127" s="37"/>
      <c r="B127" s="37"/>
      <c r="C127" s="37"/>
      <c r="D127" s="37"/>
      <c r="E127" s="37"/>
      <c r="F127" s="58"/>
      <c r="G127" s="160"/>
      <c r="H127" s="160"/>
      <c r="I127" s="161"/>
    </row>
    <row r="128" spans="1:9">
      <c r="A128" s="37"/>
      <c r="B128" s="37"/>
      <c r="C128" s="37"/>
      <c r="D128" s="37"/>
      <c r="E128" s="37"/>
      <c r="F128" s="58"/>
      <c r="G128" s="160"/>
      <c r="H128" s="160"/>
      <c r="I128" s="161"/>
    </row>
    <row r="129" spans="1:9">
      <c r="A129" s="37"/>
      <c r="B129" s="37"/>
      <c r="C129" s="37"/>
      <c r="D129" s="37"/>
      <c r="E129" s="37"/>
      <c r="F129" s="58"/>
      <c r="G129" s="160"/>
      <c r="H129" s="160"/>
      <c r="I129" s="161"/>
    </row>
    <row r="130" spans="1:9">
      <c r="A130" s="37"/>
      <c r="B130" s="37"/>
      <c r="C130" s="37"/>
      <c r="D130" s="37"/>
      <c r="E130" s="37"/>
      <c r="F130" s="58"/>
      <c r="G130" s="160"/>
      <c r="H130" s="160"/>
      <c r="I130" s="161"/>
    </row>
    <row r="131" spans="1:9">
      <c r="A131" s="37"/>
      <c r="B131" s="37"/>
      <c r="C131" s="37"/>
      <c r="D131" s="37"/>
      <c r="E131" s="37"/>
      <c r="F131" s="58"/>
      <c r="G131" s="160"/>
      <c r="H131" s="160"/>
      <c r="I131" s="161"/>
    </row>
    <row r="132" spans="1:9">
      <c r="A132" s="37"/>
      <c r="B132" s="37"/>
      <c r="C132" s="37"/>
      <c r="D132" s="37"/>
      <c r="E132" s="37"/>
      <c r="F132" s="58"/>
      <c r="G132" s="160"/>
      <c r="H132" s="160"/>
      <c r="I132" s="161"/>
    </row>
    <row r="133" spans="1:9">
      <c r="A133" s="37"/>
      <c r="B133" s="37"/>
      <c r="C133" s="37"/>
      <c r="D133" s="37"/>
      <c r="E133" s="37"/>
      <c r="F133" s="58"/>
      <c r="G133" s="160"/>
      <c r="H133" s="160"/>
      <c r="I133" s="161"/>
    </row>
    <row r="134" spans="1:9">
      <c r="A134" s="37"/>
      <c r="B134" s="37"/>
      <c r="C134" s="37"/>
      <c r="D134" s="37"/>
      <c r="E134" s="37"/>
      <c r="F134" s="58"/>
      <c r="G134" s="160"/>
      <c r="H134" s="160"/>
      <c r="I134" s="161"/>
    </row>
    <row r="135" spans="1:9">
      <c r="A135" s="37"/>
      <c r="B135" s="37"/>
      <c r="C135" s="37"/>
      <c r="D135" s="37"/>
      <c r="E135" s="37"/>
      <c r="F135" s="58"/>
      <c r="G135" s="160"/>
      <c r="H135" s="160"/>
      <c r="I135" s="161"/>
    </row>
    <row r="136" spans="1:9">
      <c r="A136" s="37"/>
      <c r="B136" s="37"/>
      <c r="C136" s="37"/>
      <c r="D136" s="37"/>
      <c r="E136" s="37"/>
      <c r="F136" s="58"/>
      <c r="G136" s="160"/>
      <c r="H136" s="160"/>
      <c r="I136" s="161"/>
    </row>
    <row r="137" spans="1:9">
      <c r="A137" s="37"/>
      <c r="B137" s="37"/>
      <c r="C137" s="37"/>
      <c r="D137" s="37"/>
      <c r="E137" s="37"/>
      <c r="F137" s="58"/>
      <c r="G137" s="160"/>
      <c r="H137" s="160"/>
      <c r="I137" s="161"/>
    </row>
    <row r="138" spans="1:9">
      <c r="A138" s="37"/>
      <c r="B138" s="37"/>
      <c r="C138" s="37"/>
      <c r="D138" s="37"/>
      <c r="E138" s="37"/>
      <c r="F138" s="58"/>
      <c r="G138" s="160"/>
      <c r="H138" s="160"/>
      <c r="I138" s="161"/>
    </row>
    <row r="139" spans="1:9">
      <c r="A139" s="37"/>
      <c r="B139" s="37"/>
      <c r="C139" s="37"/>
      <c r="D139" s="37"/>
      <c r="E139" s="37"/>
      <c r="F139" s="58"/>
      <c r="G139" s="160"/>
      <c r="H139" s="160"/>
      <c r="I139" s="161"/>
    </row>
    <row r="140" spans="1:9">
      <c r="A140" s="37"/>
      <c r="B140" s="37"/>
      <c r="C140" s="37"/>
      <c r="D140" s="37"/>
      <c r="E140" s="37"/>
      <c r="F140" s="58"/>
      <c r="G140" s="160"/>
      <c r="H140" s="160"/>
      <c r="I140" s="161"/>
    </row>
    <row r="141" spans="1:9">
      <c r="A141" s="37"/>
      <c r="B141" s="37"/>
      <c r="C141" s="37"/>
      <c r="D141" s="37"/>
      <c r="E141" s="37"/>
      <c r="F141" s="58"/>
      <c r="G141" s="160"/>
      <c r="H141" s="160"/>
      <c r="I141" s="161"/>
    </row>
    <row r="142" spans="1:9">
      <c r="A142" s="37"/>
      <c r="B142" s="37"/>
      <c r="C142" s="37"/>
      <c r="D142" s="37"/>
      <c r="E142" s="37"/>
      <c r="F142" s="58"/>
      <c r="G142" s="160"/>
      <c r="H142" s="160"/>
      <c r="I142" s="161"/>
    </row>
    <row r="143" spans="1:9">
      <c r="A143" s="37"/>
      <c r="B143" s="37"/>
      <c r="C143" s="37"/>
      <c r="D143" s="37"/>
      <c r="E143" s="37"/>
      <c r="F143" s="58"/>
      <c r="G143" s="160"/>
      <c r="H143" s="160"/>
      <c r="I143" s="16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69">
        <v>0</v>
      </c>
      <c r="H2" s="169">
        <v>0</v>
      </c>
      <c r="I2" s="169">
        <v>0</v>
      </c>
      <c r="J2" s="169">
        <v>0</v>
      </c>
      <c r="K2" s="169">
        <v>0</v>
      </c>
      <c r="L2" s="169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69">
        <v>0</v>
      </c>
      <c r="G3" s="169">
        <v>0</v>
      </c>
      <c r="H3" s="169">
        <v>0</v>
      </c>
      <c r="I3" s="169">
        <v>0</v>
      </c>
      <c r="J3" s="169">
        <v>0</v>
      </c>
      <c r="K3" s="169">
        <v>0</v>
      </c>
      <c r="L3" s="169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0">
        <v>2021</v>
      </c>
      <c r="F4" s="169">
        <v>0</v>
      </c>
      <c r="G4" s="169">
        <v>0</v>
      </c>
      <c r="H4" s="169">
        <v>0</v>
      </c>
      <c r="I4" s="169">
        <v>0</v>
      </c>
      <c r="J4" s="169">
        <v>0</v>
      </c>
      <c r="K4" s="169">
        <v>0</v>
      </c>
      <c r="L4" s="169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0">
        <v>2022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0">
        <v>2023</v>
      </c>
      <c r="F6" s="169">
        <v>0</v>
      </c>
      <c r="G6" s="169">
        <v>0</v>
      </c>
      <c r="H6" s="169">
        <v>0</v>
      </c>
      <c r="I6" s="169">
        <v>0</v>
      </c>
      <c r="J6" s="169">
        <v>0</v>
      </c>
      <c r="K6" s="169">
        <v>0</v>
      </c>
      <c r="L6" s="169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0">
        <v>2024</v>
      </c>
      <c r="F7" s="169">
        <v>0</v>
      </c>
      <c r="G7" s="169">
        <v>0</v>
      </c>
      <c r="H7" s="169">
        <v>0</v>
      </c>
      <c r="I7" s="169">
        <v>0</v>
      </c>
      <c r="J7" s="169">
        <v>0</v>
      </c>
      <c r="K7" s="169">
        <v>0</v>
      </c>
      <c r="L7" s="169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0">
        <v>2025</v>
      </c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0">
        <v>2026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>
        <v>0</v>
      </c>
      <c r="L9" s="169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0">
        <v>2027</v>
      </c>
      <c r="F10" s="169">
        <v>0</v>
      </c>
      <c r="G10" s="169">
        <v>0</v>
      </c>
      <c r="H10" s="169">
        <v>0</v>
      </c>
      <c r="I10" s="169">
        <v>0</v>
      </c>
      <c r="J10" s="169">
        <v>0</v>
      </c>
      <c r="K10" s="169">
        <v>0</v>
      </c>
      <c r="L10" s="169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0">
        <v>2028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0">
        <v>2029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0">
        <v>2030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0">
        <v>2031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0">
        <v>2032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0">
        <v>2033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0">
        <v>2034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0">
        <v>2035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0">
        <v>2036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0">
        <v>2037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0">
        <v>2038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</row>
    <row r="22" spans="1:12" s="156" customFormat="1"/>
    <row r="23" spans="1:12">
      <c r="F23" t="s">
        <v>116</v>
      </c>
    </row>
    <row r="24" spans="1:12">
      <c r="E24" s="180">
        <v>2019</v>
      </c>
      <c r="F24" s="169">
        <v>0</v>
      </c>
    </row>
    <row r="25" spans="1:12">
      <c r="E25" s="180">
        <v>2020</v>
      </c>
      <c r="F25" s="169">
        <v>0</v>
      </c>
    </row>
    <row r="26" spans="1:12">
      <c r="E26" s="180">
        <v>2021</v>
      </c>
      <c r="F26" s="169">
        <v>0</v>
      </c>
    </row>
    <row r="27" spans="1:12">
      <c r="E27" s="180">
        <v>2022</v>
      </c>
      <c r="F27" s="169">
        <v>0</v>
      </c>
    </row>
    <row r="28" spans="1:12">
      <c r="E28" s="180">
        <v>2023</v>
      </c>
      <c r="F28" s="169">
        <v>0</v>
      </c>
    </row>
    <row r="29" spans="1:12">
      <c r="E29" s="180">
        <v>2024</v>
      </c>
      <c r="F29" s="169">
        <v>0</v>
      </c>
    </row>
    <row r="30" spans="1:12">
      <c r="E30" s="180">
        <v>2025</v>
      </c>
      <c r="F30" s="169">
        <v>0</v>
      </c>
    </row>
    <row r="31" spans="1:12">
      <c r="E31" s="180">
        <v>2026</v>
      </c>
      <c r="F31" s="169">
        <v>0</v>
      </c>
    </row>
    <row r="32" spans="1:12">
      <c r="E32" s="180">
        <v>2027</v>
      </c>
      <c r="F32" s="169">
        <v>0</v>
      </c>
    </row>
    <row r="33" spans="5:6">
      <c r="E33" s="180">
        <v>2028</v>
      </c>
      <c r="F33" s="169">
        <v>0</v>
      </c>
    </row>
    <row r="34" spans="5:6">
      <c r="E34" s="180">
        <v>2029</v>
      </c>
      <c r="F34" s="169">
        <v>0</v>
      </c>
    </row>
    <row r="35" spans="5:6">
      <c r="E35" s="180">
        <v>2030</v>
      </c>
      <c r="F35" s="169">
        <v>0</v>
      </c>
    </row>
    <row r="36" spans="5:6">
      <c r="E36" s="180">
        <v>2031</v>
      </c>
      <c r="F36" s="169">
        <v>0</v>
      </c>
    </row>
    <row r="37" spans="5:6">
      <c r="E37" s="180">
        <v>2032</v>
      </c>
      <c r="F37" s="169">
        <v>0</v>
      </c>
    </row>
    <row r="38" spans="5:6">
      <c r="E38" s="180">
        <v>2033</v>
      </c>
      <c r="F38" s="169">
        <v>0</v>
      </c>
    </row>
    <row r="39" spans="5:6">
      <c r="E39" s="180">
        <v>2034</v>
      </c>
      <c r="F39" s="169">
        <v>0</v>
      </c>
    </row>
    <row r="40" spans="5:6">
      <c r="E40" s="180">
        <v>2035</v>
      </c>
      <c r="F40" s="169">
        <v>0</v>
      </c>
    </row>
    <row r="41" spans="5:6">
      <c r="E41" s="180">
        <v>2036</v>
      </c>
      <c r="F41" s="169">
        <v>0</v>
      </c>
    </row>
    <row r="42" spans="5:6">
      <c r="E42" s="180">
        <v>2037</v>
      </c>
      <c r="F42" s="169">
        <v>0</v>
      </c>
    </row>
    <row r="43" spans="5:6">
      <c r="E43" s="180">
        <v>2038</v>
      </c>
      <c r="F43" s="169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93F4AF04-F5E5-4BC6-BFCA-A7EC522BA52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2019-04-03T14:50:47Z</cp:lastPrinted>
  <dcterms:created xsi:type="dcterms:W3CDTF">2013-05-17T13:28:27Z</dcterms:created>
  <dcterms:modified xsi:type="dcterms:W3CDTF">2020-05-21T18:41:44Z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4daa3722-2ef1-4ae0-b96f-5a24b3ab1427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