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 activeTab="3"/>
  </bookViews>
  <sheets>
    <sheet name="Capacity Position" sheetId="2" r:id="rId1"/>
    <sheet name="Additions Data" sheetId="3" r:id="rId2"/>
    <sheet name="Net Profitability" sheetId="7" r:id="rId3"/>
    <sheet name="EE Annual Cost" sheetId="11" r:id="rId4"/>
    <sheet name="Wind Net Profit" sheetId="9" state="hidden" r:id="rId5"/>
    <sheet name="Sheet1" sheetId="10" state="hidden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'Capacity Position'!$A$1:$AA$24</definedName>
  </definedNames>
  <calcPr calcId="162913" calcCompleted="0"/>
</workbook>
</file>

<file path=xl/calcChain.xml><?xml version="1.0" encoding="utf-8"?>
<calcChain xmlns="http://schemas.openxmlformats.org/spreadsheetml/2006/main">
  <c r="N5" i="11" l="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4" i="1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7" i="2"/>
  <c r="AQ37" i="7" l="1"/>
  <c r="AP37" i="7"/>
  <c r="AO37" i="7"/>
  <c r="AN37" i="7"/>
  <c r="AM37" i="7"/>
  <c r="AM38" i="7" s="1"/>
  <c r="AL37" i="7"/>
  <c r="AK37" i="7"/>
  <c r="AJ37" i="7"/>
  <c r="AI37" i="7"/>
  <c r="AH37" i="7"/>
  <c r="AG37" i="7"/>
  <c r="AF37" i="7"/>
  <c r="AE37" i="7"/>
  <c r="AD37" i="7"/>
  <c r="AC37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F38" i="7" s="1"/>
  <c r="AE36" i="7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L7" i="2"/>
  <c r="K7" i="2"/>
  <c r="J7" i="2"/>
  <c r="AE38" i="7" l="1"/>
  <c r="AL38" i="7"/>
  <c r="AN38" i="7"/>
  <c r="AO38" i="7"/>
  <c r="AK38" i="7"/>
  <c r="AP38" i="7"/>
  <c r="AJ38" i="7"/>
  <c r="AG38" i="7"/>
  <c r="AH38" i="7"/>
  <c r="AQ38" i="7"/>
  <c r="AI38" i="7"/>
  <c r="AC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9" i="2" l="1"/>
  <c r="AD10" i="2"/>
  <c r="AD11" i="2"/>
  <c r="AD12" i="2"/>
  <c r="AD13" i="2"/>
  <c r="AD14" i="2"/>
  <c r="AD15" i="2"/>
  <c r="AD16" i="2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8" i="2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7" i="2" l="1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 s="1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H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<sst xmlns="http://schemas.openxmlformats.org/spreadsheetml/2006/main" count="552" uniqueCount="97">
  <si>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</si>
  <si>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</si>
  <si>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</si>
  <si>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</si>
  <si>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</si>
  <si>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</si>
  <si>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</si>
  <si>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</si>
  <si>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</si>
  <si>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</si>
  <si>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</si>
  <si>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</si>
  <si>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</si>
  <si>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</si>
  <si>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</si>
  <si>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</si>
  <si>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</si>
  <si>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</si>
  <si>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</si>
  <si>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</si>
  <si>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</si>
  <si>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</si>
  <si>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</si>
  <si>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</si>
  <si>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</si>
  <si>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</si>
  <si>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</si>
  <si>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</si>
  <si>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</si>
  <si>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</si>
  <si>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</si>
  <si>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</si>
  <si>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</si>
  <si>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</si>
  <si>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</si>
  <si>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</si>
  <si>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</si>
  <si>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</si>
  <si>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</si>
  <si>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</si>
  <si>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</si>
  <si>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</si>
  <si>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</si>
  <si>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</si>
  <si>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Results are different due to incorrect reporting of Annualized Build Costs in the Net Profits for Wind and Solar additions that retire before the end of the Planning Period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</si>
  <si>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</si>
  <si>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</si>
  <si>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</si>
  <si>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</si>
  <si>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</si>
  <si>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</si>
  <si>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</si>
  <si>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2019H1 Base Band Commodity Pricing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</si>
  <si>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</si>
  <si>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</si>
  <si>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</si>
  <si>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</si>
  <si>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</si>
  <si>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</si>
  <si>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</si>
  <si>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</si>
  <si>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</si>
  <si>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</si>
  <si>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</si>
  <si>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</si>
  <si>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</si>
  <si>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</si>
  <si>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</si>
  <si>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</si>
  <si>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</si>
  <si>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</si>
  <si>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</si>
  <si>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</si>
  <si>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</si>
  <si>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</si>
  <si>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</si>
  <si>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</si>
  <si>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</si>
  <si>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KP_R_AP_Appliances_30</t>
  </si>
  <si>
    <t>KP_R_AP_Light_25</t>
  </si>
  <si>
    <t>KP_R_AP_Shell_30</t>
  </si>
  <si>
    <t>KP_R_AP_Shell_40</t>
  </si>
  <si>
    <t>KP_R_AP_Water Heat_30</t>
  </si>
  <si>
    <t>KP_R_AP_Water Heat_40</t>
  </si>
  <si>
    <t>KP_R_HAP_Appliances_30</t>
  </si>
  <si>
    <t>KP_R_HAP_Light_30</t>
  </si>
  <si>
    <t>KP_C_AP_Indoor HID Fluor Light_25</t>
  </si>
  <si>
    <t>KP_C_AP_Indoor HID Fluor Light_30</t>
  </si>
  <si>
    <t>KP_C_AP_Indoor Screw Light_25</t>
  </si>
  <si>
    <t>KP_C_HAP_Indoor Screw Light_25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</si>
  <si>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</si>
  <si>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</si>
  <si>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</si>
  <si>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</si>
  <si>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KP Optimization Expansion Plan (Supply-side, Renewables, VVO, DR, EE) for Preferred Plan with ST PPA Allowed 2022-2024 and Limited EE Available</t>
  </si>
  <si>
    <t>Total Annual EE Expenditures</t>
  </si>
  <si>
    <t>Annual EE Expenditures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</si>
</sst>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38" fontId="0" fillId="0" borderId="0" xfId="0" applyNumberFormat="1" applyFill="1" applyAlignment="1">
      <alignment horizont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zoomScale="90" zoomScaleNormal="90" workbookViewId="0">
      <selection activeCell="N12" sqref="N12"/>
    </sheetView>
  </sheetViews>
  <sheetFormatPr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57" s="17" customFormat="1" ht="26.25" x14ac:dyDescent="0.4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57" ht="26.25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57" ht="26.25" x14ac:dyDescent="0.25">
      <c r="A4" s="51" t="s">
        <v>94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57" ht="26.2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48</v>
      </c>
      <c r="F6" s="18" t="s">
        <v>49</v>
      </c>
      <c r="G6" s="18" t="s">
        <v>50</v>
      </c>
      <c r="H6" s="18" t="s">
        <v>47</v>
      </c>
      <c r="I6" s="18" t="s">
        <v>51</v>
      </c>
      <c r="J6" s="48" t="s">
        <v>91</v>
      </c>
      <c r="K6" s="48" t="s">
        <v>90</v>
      </c>
      <c r="L6" s="48" t="s">
        <v>92</v>
      </c>
      <c r="M6" s="48" t="s">
        <v>93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45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53</v>
      </c>
      <c r="AC6" s="18" t="s">
        <v>54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Data'!AO2:AR2)</f>
        <v>0</v>
      </c>
      <c r="Q7" s="21">
        <f>SUM('Additions Data'!AG2:AN2)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Data'!AO3:AR3)</f>
        <v>0</v>
      </c>
      <c r="Q8" s="21">
        <f>SUM('Additions Data'!AG3:AN3)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Data'!AO4:AR4)</f>
        <v>1.9677670100000002</v>
      </c>
      <c r="Q9" s="21">
        <f>SUM('Additions Data'!AG4:AN4)</f>
        <v>0.27616960000000002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 t="shared" si="4"/>
        <v>1087.46393661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11.047878063600137</v>
      </c>
      <c r="AA9" s="28">
        <f t="shared" si="3"/>
        <v>9.9873955230734701</v>
      </c>
      <c r="AB9" s="37">
        <f>S9/0.511</f>
        <v>0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0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Data'!AO5:AR5)</f>
        <v>3.63475174</v>
      </c>
      <c r="Q10" s="21">
        <f>SUM('Additions Data'!AG5:AN5)</f>
        <v>0.51176080000000002</v>
      </c>
      <c r="R10" s="22">
        <f>'Additions Data'!R5</f>
        <v>1.022</v>
      </c>
      <c r="S10" s="19">
        <f>SUM('Additions Data'!U5:V5)</f>
        <v>51.712000000000003</v>
      </c>
      <c r="T10" s="19">
        <f>SUM('Additions Data'!W5:AD5)</f>
        <v>0</v>
      </c>
      <c r="U10" s="19">
        <f>SUM('Additions Data'!AE5:AF5)</f>
        <v>0</v>
      </c>
      <c r="V10" s="19">
        <f>'Additions Data'!Q5</f>
        <v>100</v>
      </c>
      <c r="W10" s="19">
        <f t="shared" si="4"/>
        <v>1092.10051254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15.447086910000053</v>
      </c>
      <c r="AA10" s="28">
        <f t="shared" si="3"/>
        <v>10.431992291909204</v>
      </c>
      <c r="AB10" s="37">
        <f t="shared" ref="AB10:AB35" si="7">S10/0.511</f>
        <v>101.1976516634051</v>
      </c>
      <c r="AC10" s="38">
        <f t="shared" ref="AC10:AC35" si="8">U10/0.123</f>
        <v>0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0</v>
      </c>
      <c r="H11" s="20">
        <f>'Additions Data'!L6</f>
        <v>0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Data'!AO6:AR6)</f>
        <v>5.0181850799999994</v>
      </c>
      <c r="Q11" s="21">
        <f>SUM('Additions Data'!AG6:AN6)</f>
        <v>0.74846111999999998</v>
      </c>
      <c r="R11" s="22">
        <f>'Additions Data'!R6</f>
        <v>1.5329999999999999</v>
      </c>
      <c r="S11" s="19">
        <f>SUM('Additions Data'!U6:V6)</f>
        <v>129.28</v>
      </c>
      <c r="T11" s="19">
        <f>SUM('Additions Data'!W6:AD6)</f>
        <v>4.2698</v>
      </c>
      <c r="U11" s="19">
        <f>SUM('Additions Data'!AE6:AF6)</f>
        <v>0</v>
      </c>
      <c r="V11" s="19">
        <f>'Additions Data'!Q6</f>
        <v>0</v>
      </c>
      <c r="W11" s="19">
        <f t="shared" si="4"/>
        <v>1076.0694462000001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2.3566649186102495</v>
      </c>
      <c r="AA11" s="28">
        <f t="shared" si="3"/>
        <v>9.1089559984401891</v>
      </c>
      <c r="AB11" s="37">
        <f t="shared" si="7"/>
        <v>252.99412915851272</v>
      </c>
      <c r="AC11" s="38">
        <f t="shared" si="8"/>
        <v>0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0</v>
      </c>
      <c r="H12" s="20">
        <f>'Additions Data'!L7</f>
        <v>0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Data'!AO7:AR7)</f>
        <v>4.5919020899999996</v>
      </c>
      <c r="Q12" s="21">
        <f>SUM('Additions Data'!AG7:AN7)</f>
        <v>0.73100947999999999</v>
      </c>
      <c r="R12" s="22">
        <f>'Additions Data'!R7</f>
        <v>1.5329999999999999</v>
      </c>
      <c r="S12" s="19">
        <f>SUM('Additions Data'!U7:V7)</f>
        <v>129.28</v>
      </c>
      <c r="T12" s="19">
        <f>SUM('Additions Data'!W7:AD7)</f>
        <v>4.2698</v>
      </c>
      <c r="U12" s="19">
        <f>SUM('Additions Data'!AE7:AF7)</f>
        <v>0</v>
      </c>
      <c r="V12" s="19">
        <f>'Additions Data'!Q7</f>
        <v>0</v>
      </c>
      <c r="W12" s="19">
        <f t="shared" si="4"/>
        <v>1075.62571157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4.7281261313598861</v>
      </c>
      <c r="AA12" s="28">
        <f t="shared" si="3"/>
        <v>9.3506725674988953</v>
      </c>
      <c r="AB12" s="37">
        <f t="shared" si="7"/>
        <v>252.99412915851272</v>
      </c>
      <c r="AC12" s="38">
        <f t="shared" si="8"/>
        <v>0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0</v>
      </c>
      <c r="H13" s="20">
        <f>'Additions Data'!L8</f>
        <v>0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Data'!AO8:AR8)</f>
        <v>4.1206435399999997</v>
      </c>
      <c r="Q13" s="21">
        <f>SUM('Additions Data'!AG8:AN8)</f>
        <v>0.69903833999999998</v>
      </c>
      <c r="R13" s="22">
        <f>'Additions Data'!R8</f>
        <v>1.5329999999999999</v>
      </c>
      <c r="S13" s="19">
        <f>SUM('Additions Data'!U8:V8)</f>
        <v>129.28</v>
      </c>
      <c r="T13" s="19">
        <f>SUM('Additions Data'!W8:AD8)</f>
        <v>4.2698</v>
      </c>
      <c r="U13" s="19">
        <f>SUM('Additions Data'!AE8:AF8)</f>
        <v>0</v>
      </c>
      <c r="V13" s="19">
        <f>'Additions Data'!Q8</f>
        <v>0</v>
      </c>
      <c r="W13" s="19">
        <f t="shared" si="4"/>
        <v>1075.1224818800001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6.7255988618901483</v>
      </c>
      <c r="AA13" s="28">
        <f t="shared" si="3"/>
        <v>9.5553407752609143</v>
      </c>
      <c r="AB13" s="37">
        <f t="shared" si="7"/>
        <v>252.99412915851272</v>
      </c>
      <c r="AC13" s="38">
        <f t="shared" si="8"/>
        <v>0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0</v>
      </c>
      <c r="H14" s="20">
        <f>'Additions Data'!L9</f>
        <v>0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Data'!AO9:AR9)</f>
        <v>3.6492290199999999</v>
      </c>
      <c r="Q14" s="21">
        <f>SUM('Additions Data'!AG9:AN9)</f>
        <v>0.65438290999999993</v>
      </c>
      <c r="R14" s="22">
        <f>'Additions Data'!R9</f>
        <v>2.044</v>
      </c>
      <c r="S14" s="19">
        <f>SUM('Additions Data'!U9:V9)</f>
        <v>129.28</v>
      </c>
      <c r="T14" s="19">
        <f>SUM('Additions Data'!W9:AD9)</f>
        <v>4.2698</v>
      </c>
      <c r="U14" s="19">
        <f>SUM('Additions Data'!AE9:AF9)</f>
        <v>0</v>
      </c>
      <c r="V14" s="19">
        <f>'Additions Data'!Q9</f>
        <v>0</v>
      </c>
      <c r="W14" s="19">
        <f t="shared" si="4"/>
        <v>1075.1174119300001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8.1524646673301504</v>
      </c>
      <c r="AA14" s="28">
        <f t="shared" si="3"/>
        <v>9.7018537835842551</v>
      </c>
      <c r="AB14" s="37">
        <f t="shared" si="7"/>
        <v>252.99412915851272</v>
      </c>
      <c r="AC14" s="38">
        <f t="shared" si="8"/>
        <v>0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0</v>
      </c>
      <c r="H15" s="20">
        <f>'Additions Data'!L10</f>
        <v>0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Data'!AO10:AR10)</f>
        <v>3.1316829900000003</v>
      </c>
      <c r="Q15" s="21">
        <f>SUM('Additions Data'!AG10:AN10)</f>
        <v>0.59948584000000005</v>
      </c>
      <c r="R15" s="22">
        <f>'Additions Data'!R10</f>
        <v>2.044</v>
      </c>
      <c r="S15" s="19">
        <f>SUM('Additions Data'!U10:V10)</f>
        <v>129.28</v>
      </c>
      <c r="T15" s="19">
        <f>SUM('Additions Data'!W10:AD10)</f>
        <v>4.2698</v>
      </c>
      <c r="U15" s="19">
        <f>SUM('Additions Data'!AE10:AF10)</f>
        <v>12.3</v>
      </c>
      <c r="V15" s="19">
        <f>'Additions Data'!Q10</f>
        <v>0</v>
      </c>
      <c r="W15" s="19">
        <f t="shared" si="4"/>
        <v>1086.84496883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20.81337648851013</v>
      </c>
      <c r="AA15" s="28">
        <f t="shared" si="3"/>
        <v>10.995595821533792</v>
      </c>
      <c r="AB15" s="37">
        <f t="shared" si="7"/>
        <v>252.99412915851272</v>
      </c>
      <c r="AC15" s="38">
        <f t="shared" si="8"/>
        <v>100.00000000000001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0</v>
      </c>
      <c r="H16" s="20">
        <f>'Additions Data'!L11</f>
        <v>0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Data'!AO11:AR11)</f>
        <v>2.5241813200000003</v>
      </c>
      <c r="Q16" s="21">
        <f>SUM('Additions Data'!AG11:AN11)</f>
        <v>0.51915827999999997</v>
      </c>
      <c r="R16" s="22">
        <f>'Additions Data'!R11</f>
        <v>2.5550000000000002</v>
      </c>
      <c r="S16" s="19">
        <f>SUM('Additions Data'!U11:V11)</f>
        <v>129.28</v>
      </c>
      <c r="T16" s="19">
        <f>SUM('Additions Data'!W11:AD11)</f>
        <v>4.2698</v>
      </c>
      <c r="U16" s="19">
        <f>SUM('Additions Data'!AE11:AF11)</f>
        <v>12.3</v>
      </c>
      <c r="V16" s="19">
        <f>'Additions Data'!Q11</f>
        <v>0</v>
      </c>
      <c r="W16" s="19">
        <f t="shared" si="4"/>
        <v>1086.6681396000001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20.512256149620043</v>
      </c>
      <c r="AA16" s="28">
        <f t="shared" si="3"/>
        <v>10.964599262334865</v>
      </c>
      <c r="AB16" s="37">
        <f t="shared" si="7"/>
        <v>252.99412915851272</v>
      </c>
      <c r="AC16" s="38">
        <f t="shared" si="8"/>
        <v>100.00000000000001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0</v>
      </c>
      <c r="H17" s="20">
        <f>'Additions Data'!L12</f>
        <v>0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Data'!AO12:AR12)</f>
        <v>1.9907104</v>
      </c>
      <c r="Q17" s="21">
        <f>SUM('Additions Data'!AG12:AN12)</f>
        <v>1.1861680099999998</v>
      </c>
      <c r="R17" s="22">
        <f>'Additions Data'!R12</f>
        <v>3.0659999999999998</v>
      </c>
      <c r="S17" s="19">
        <f>SUM('Additions Data'!U12:V12)</f>
        <v>129.28</v>
      </c>
      <c r="T17" s="19">
        <f>SUM('Additions Data'!W12:AD12)</f>
        <v>4.2698</v>
      </c>
      <c r="U17" s="19">
        <f>SUM('Additions Data'!AE12:AF12)</f>
        <v>24.6</v>
      </c>
      <c r="V17" s="19">
        <f>'Additions Data'!Q12</f>
        <v>0</v>
      </c>
      <c r="W17" s="19">
        <f t="shared" si="4"/>
        <v>1099.6126784099999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34.430734112789878</v>
      </c>
      <c r="AA17" s="28">
        <f t="shared" si="3"/>
        <v>12.389092717378549</v>
      </c>
      <c r="AB17" s="37">
        <f t="shared" si="7"/>
        <v>252.99412915851272</v>
      </c>
      <c r="AC17" s="38">
        <f t="shared" si="8"/>
        <v>200.00000000000003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0</v>
      </c>
      <c r="H18" s="20">
        <f>'Additions Data'!L13</f>
        <v>0</v>
      </c>
      <c r="I18" s="20">
        <f>'Additions Data'!K13</f>
        <v>122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Data'!AO13:AR13)</f>
        <v>1.4846615999999999</v>
      </c>
      <c r="Q18" s="21">
        <f>SUM('Additions Data'!AG13:AN13)</f>
        <v>1.4831619900000002</v>
      </c>
      <c r="R18" s="22">
        <f>'Additions Data'!R13</f>
        <v>3.577</v>
      </c>
      <c r="S18" s="19">
        <f>SUM('Additions Data'!U13:V13)</f>
        <v>232.70400000000001</v>
      </c>
      <c r="T18" s="19">
        <f>SUM('Additions Data'!W13:AD13)</f>
        <v>7.5539000000000005</v>
      </c>
      <c r="U18" s="19">
        <f>SUM('Additions Data'!AE13:AF13)</f>
        <v>24.6</v>
      </c>
      <c r="V18" s="19">
        <f>'Additions Data'!Q13</f>
        <v>0</v>
      </c>
      <c r="W18" s="19">
        <f t="shared" si="4"/>
        <v>1066.72272359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1.5776514932599639</v>
      </c>
      <c r="AA18" s="28">
        <f t="shared" si="3"/>
        <v>9.0312540137214441</v>
      </c>
      <c r="AB18" s="37">
        <f t="shared" si="7"/>
        <v>455.38943248532291</v>
      </c>
      <c r="AC18" s="38">
        <f t="shared" si="8"/>
        <v>200.00000000000003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0</v>
      </c>
      <c r="H19" s="20">
        <f>'Additions Data'!L14</f>
        <v>0</v>
      </c>
      <c r="I19" s="20">
        <f>'Additions Data'!K14</f>
        <v>122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Data'!AO14:AR14)</f>
        <v>1.0684643999999999</v>
      </c>
      <c r="Q19" s="21">
        <f>SUM('Additions Data'!AG14:AN14)</f>
        <v>1.6596514000000002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7.5539000000000005</v>
      </c>
      <c r="U19" s="19">
        <f>SUM('Additions Data'!AE14:AF14)</f>
        <v>24.6</v>
      </c>
      <c r="V19" s="19">
        <f>'Additions Data'!Q14</f>
        <v>0</v>
      </c>
      <c r="W19" s="19">
        <f t="shared" si="4"/>
        <v>1066.4830158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1.3030213644899504</v>
      </c>
      <c r="AA19" s="28">
        <f t="shared" si="3"/>
        <v>9.0031793093121308</v>
      </c>
      <c r="AB19" s="37">
        <f t="shared" si="7"/>
        <v>455.38943248532291</v>
      </c>
      <c r="AC19" s="38">
        <f t="shared" si="8"/>
        <v>200.00000000000003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0</v>
      </c>
      <c r="H20" s="20">
        <f>'Additions Data'!L15</f>
        <v>0</v>
      </c>
      <c r="I20" s="20">
        <f>'Additions Data'!K15</f>
        <v>122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Data'!AO15:AR15)</f>
        <v>0.73407924999999996</v>
      </c>
      <c r="Q20" s="21">
        <f>SUM('Additions Data'!AG15:AN15)</f>
        <v>1.3744617300000002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7.5539000000000005</v>
      </c>
      <c r="U20" s="19">
        <f>SUM('Additions Data'!AE15:AF15)</f>
        <v>24.6</v>
      </c>
      <c r="V20" s="19">
        <f>'Additions Data'!Q15</f>
        <v>0</v>
      </c>
      <c r="W20" s="19">
        <f t="shared" si="4"/>
        <v>1066.3744409800001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1.3333169794302648</v>
      </c>
      <c r="AA20" s="28">
        <f t="shared" si="3"/>
        <v>9.0062935348499149</v>
      </c>
      <c r="AB20" s="37">
        <f t="shared" si="7"/>
        <v>455.38943248532291</v>
      </c>
      <c r="AC20" s="38">
        <f t="shared" si="8"/>
        <v>200.00000000000003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0</v>
      </c>
      <c r="H21" s="20">
        <f>'Additions Data'!L16</f>
        <v>0</v>
      </c>
      <c r="I21" s="20">
        <f>'Additions Data'!K16</f>
        <v>122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Data'!AO16:AR16)</f>
        <v>0.45037349999999998</v>
      </c>
      <c r="Q21" s="21">
        <f>SUM('Additions Data'!AG16:AN16)</f>
        <v>1.3489567199999999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7.5539000000000005</v>
      </c>
      <c r="U21" s="19">
        <f>SUM('Additions Data'!AE16:AF16)</f>
        <v>24.6</v>
      </c>
      <c r="V21" s="19">
        <f>'Additions Data'!Q16</f>
        <v>0</v>
      </c>
      <c r="W21" s="19">
        <f t="shared" si="4"/>
        <v>1066.5762302200001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0.80139068092012167</v>
      </c>
      <c r="AA21" s="28">
        <f t="shared" si="3"/>
        <v>8.9518628852877598</v>
      </c>
      <c r="AB21" s="37">
        <f t="shared" si="7"/>
        <v>455.38943248532291</v>
      </c>
      <c r="AC21" s="38">
        <f t="shared" si="8"/>
        <v>200.00000000000003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0</v>
      </c>
      <c r="H22" s="20">
        <f>'Additions Data'!L17</f>
        <v>0</v>
      </c>
      <c r="I22" s="20">
        <f>'Additions Data'!K17</f>
        <v>122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Data'!AO17:AR17)</f>
        <v>0.24479604999999999</v>
      </c>
      <c r="Q22" s="21">
        <f>SUM('Additions Data'!AG17:AN17)</f>
        <v>1.5525101700000001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7.5539000000000005</v>
      </c>
      <c r="U22" s="19">
        <f>SUM('Additions Data'!AE17:AF17)</f>
        <v>24.6</v>
      </c>
      <c r="V22" s="19">
        <f>'Additions Data'!Q17</f>
        <v>0</v>
      </c>
      <c r="W22" s="19">
        <f t="shared" si="4"/>
        <v>1066.5742062200002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0.38945131658033461</v>
      </c>
      <c r="AA22" s="28">
        <f t="shared" si="3"/>
        <v>8.9097675587097758</v>
      </c>
      <c r="AB22" s="37">
        <f t="shared" si="7"/>
        <v>455.38943248532291</v>
      </c>
      <c r="AC22" s="38">
        <f t="shared" si="8"/>
        <v>200.00000000000003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0</v>
      </c>
      <c r="H23" s="20">
        <f>'Additions Data'!L18</f>
        <v>0</v>
      </c>
      <c r="I23" s="20">
        <f>'Additions Data'!K18</f>
        <v>122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Data'!AO18:AR18)</f>
        <v>0.11237424999999999</v>
      </c>
      <c r="Q23" s="21">
        <f>SUM('Additions Data'!AG18:AN18)</f>
        <v>1.94259326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7.5539000000000005</v>
      </c>
      <c r="U23" s="19">
        <f>SUM('Additions Data'!AE18:AF18)</f>
        <v>24.6</v>
      </c>
      <c r="V23" s="19">
        <f>'Additions Data'!Q18</f>
        <v>0</v>
      </c>
      <c r="W23" s="19">
        <f t="shared" si="4"/>
        <v>1067.3428675100001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3.5383655030045702E-2</v>
      </c>
      <c r="AA23" s="28">
        <f t="shared" si="3"/>
        <v>8.8736092865283922</v>
      </c>
      <c r="AB23" s="37">
        <f t="shared" si="7"/>
        <v>455.38943248532291</v>
      </c>
      <c r="AC23" s="38">
        <f t="shared" si="8"/>
        <v>200.00000000000003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0</v>
      </c>
      <c r="H24" s="20">
        <f>'Additions Data'!L19</f>
        <v>0</v>
      </c>
      <c r="I24" s="20">
        <f>'Additions Data'!K19</f>
        <v>122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Data'!AO19:AR19)</f>
        <v>4.9478149999999999E-2</v>
      </c>
      <c r="Q24" s="21">
        <f>SUM('Additions Data'!AG19:AN19)</f>
        <v>1.69398337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7.5539000000000005</v>
      </c>
      <c r="U24" s="19">
        <f>SUM('Additions Data'!AE19:AF19)</f>
        <v>24.6</v>
      </c>
      <c r="V24" s="19">
        <f>'Additions Data'!Q19</f>
        <v>0</v>
      </c>
      <c r="W24" s="19">
        <f t="shared" si="4"/>
        <v>1067.03136152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2.0238026660081232E-2</v>
      </c>
      <c r="AA24" s="28">
        <f t="shared" si="3"/>
        <v>8.8720649400123062</v>
      </c>
      <c r="AB24" s="37">
        <f t="shared" si="7"/>
        <v>455.38943248532291</v>
      </c>
      <c r="AC24" s="38">
        <f t="shared" si="8"/>
        <v>200.00000000000003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0</v>
      </c>
      <c r="H25" s="20">
        <f>'Additions Data'!L20</f>
        <v>0</v>
      </c>
      <c r="I25" s="20">
        <f>'Additions Data'!K20</f>
        <v>122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Data'!AO20:AR20)</f>
        <v>2.0478449999999999E-2</v>
      </c>
      <c r="Q25" s="21">
        <f>SUM('Additions Data'!AG20:AN20)</f>
        <v>1.2640084300000001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7.5539000000000005</v>
      </c>
      <c r="U25" s="19">
        <f>SUM('Additions Data'!AE20:AF20)</f>
        <v>36.9</v>
      </c>
      <c r="V25" s="19">
        <f>'Additions Data'!Q20</f>
        <v>0</v>
      </c>
      <c r="W25" s="19">
        <f t="shared" si="4"/>
        <v>1079.38338688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11.815267918419977</v>
      </c>
      <c r="AA25" s="28">
        <f t="shared" si="3"/>
        <v>10.074914417573265</v>
      </c>
      <c r="AB25" s="37">
        <f t="shared" si="7"/>
        <v>455.38943248532291</v>
      </c>
      <c r="AC25" s="38">
        <f t="shared" si="8"/>
        <v>300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0</v>
      </c>
      <c r="H26" s="20">
        <f>'Additions Data'!L21</f>
        <v>0</v>
      </c>
      <c r="I26" s="20">
        <f>'Additions Data'!K21</f>
        <v>122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Data'!AO21:AR21)</f>
        <v>4.4529000000000001E-3</v>
      </c>
      <c r="Q26" s="21">
        <f>SUM('Additions Data'!AG21:AN21)</f>
        <v>0.87687201999999997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3.2841</v>
      </c>
      <c r="U26" s="19">
        <f>SUM('Additions Data'!AE21:AF21)</f>
        <v>36.9</v>
      </c>
      <c r="V26" s="19">
        <f>'Additions Data'!Q21</f>
        <v>0</v>
      </c>
      <c r="W26" s="19">
        <f t="shared" si="4"/>
        <v>1074.7104249200002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6.6574307684600171</v>
      </c>
      <c r="AA26" s="28">
        <f t="shared" si="3"/>
        <v>9.5486128513576496</v>
      </c>
      <c r="AB26" s="37">
        <f t="shared" si="7"/>
        <v>455.38943248532291</v>
      </c>
      <c r="AC26" s="38">
        <f t="shared" si="8"/>
        <v>300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0</v>
      </c>
      <c r="H27" s="20">
        <f>'Additions Data'!L22</f>
        <v>0</v>
      </c>
      <c r="I27" s="20">
        <f>'Additions Data'!K22</f>
        <v>122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Data'!AO22:AR22)</f>
        <v>0</v>
      </c>
      <c r="Q27" s="21">
        <f>SUM('Additions Data'!AG22:AN22)</f>
        <v>0.58653029999999995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3.2841</v>
      </c>
      <c r="U27" s="19">
        <f>SUM('Additions Data'!AE22:AF22)</f>
        <v>36.9</v>
      </c>
      <c r="V27" s="19">
        <f>'Additions Data'!Q22</f>
        <v>0</v>
      </c>
      <c r="W27" s="19">
        <f t="shared" si="4"/>
        <v>1074.9266302999999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5.0540265164599987</v>
      </c>
      <c r="AA27" s="28">
        <f t="shared" si="3"/>
        <v>9.3842966227017452</v>
      </c>
      <c r="AB27" s="37">
        <f t="shared" si="7"/>
        <v>455.38943248532291</v>
      </c>
      <c r="AC27" s="38">
        <f t="shared" si="8"/>
        <v>300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0</v>
      </c>
      <c r="H28" s="20">
        <f>'Additions Data'!L23</f>
        <v>0</v>
      </c>
      <c r="I28" s="20">
        <f>'Additions Data'!K23</f>
        <v>122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Data'!AO23:AR23)</f>
        <v>0</v>
      </c>
      <c r="Q28" s="21">
        <f>SUM('Additions Data'!AG23:AN23)</f>
        <v>0.37018020000000001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3.2841</v>
      </c>
      <c r="U28" s="19">
        <f>SUM('Additions Data'!AE23:AF23)</f>
        <v>36.9</v>
      </c>
      <c r="V28" s="19">
        <f>'Additions Data'!Q23</f>
        <v>0</v>
      </c>
      <c r="W28" s="19">
        <f t="shared" si="4"/>
        <v>1074.7102801999999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4.6508013880700219</v>
      </c>
      <c r="AA28" s="28">
        <f t="shared" si="3"/>
        <v>9.3431818717977748</v>
      </c>
      <c r="AB28" s="37">
        <f t="shared" si="7"/>
        <v>455.38943248532291</v>
      </c>
      <c r="AC28" s="38">
        <f t="shared" si="8"/>
        <v>300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0</v>
      </c>
      <c r="H29" s="20">
        <f>'Additions Data'!L24</f>
        <v>0</v>
      </c>
      <c r="I29" s="20">
        <f>'Additions Data'!K24</f>
        <v>122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Data'!AO24:AR24)</f>
        <v>0</v>
      </c>
      <c r="Q29" s="21">
        <f>SUM('Additions Data'!AG24:AN24)</f>
        <v>0.20161784999999999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3.2841</v>
      </c>
      <c r="U29" s="19">
        <f>SUM('Additions Data'!AE24:AF24)</f>
        <v>36.9</v>
      </c>
      <c r="V29" s="19">
        <f>'Additions Data'!Q24</f>
        <v>0</v>
      </c>
      <c r="W29" s="19">
        <f t="shared" si="4"/>
        <v>1075.0527178500001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4.49978042844009</v>
      </c>
      <c r="AA29" s="28">
        <f t="shared" si="3"/>
        <v>9.3276056709761477</v>
      </c>
      <c r="AB29" s="37">
        <f t="shared" si="7"/>
        <v>455.38943248532291</v>
      </c>
      <c r="AC29" s="38">
        <f t="shared" si="8"/>
        <v>300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0</v>
      </c>
      <c r="H30" s="20">
        <f>'Additions Data'!L25</f>
        <v>0</v>
      </c>
      <c r="I30" s="20">
        <f>'Additions Data'!K25</f>
        <v>122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Data'!AO25:AR25)</f>
        <v>0</v>
      </c>
      <c r="Q30" s="21">
        <f>SUM('Additions Data'!AG25:AN25)</f>
        <v>8.4368399999999996E-2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3.2841</v>
      </c>
      <c r="U30" s="19">
        <f>SUM('Additions Data'!AE25:AF25)</f>
        <v>36.9</v>
      </c>
      <c r="V30" s="19">
        <f>'Additions Data'!Q25</f>
        <v>0</v>
      </c>
      <c r="W30" s="19">
        <f t="shared" si="4"/>
        <v>1075.4464684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4.6781555259699417</v>
      </c>
      <c r="AA30" s="28">
        <f t="shared" si="3"/>
        <v>9.3456498543978324</v>
      </c>
      <c r="AB30" s="37">
        <f t="shared" si="7"/>
        <v>455.38943248532291</v>
      </c>
      <c r="AC30" s="38">
        <f t="shared" si="8"/>
        <v>300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0</v>
      </c>
      <c r="H31" s="20">
        <f>'Additions Data'!L26</f>
        <v>0</v>
      </c>
      <c r="I31" s="20">
        <f>'Additions Data'!K26</f>
        <v>122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Data'!AO26:AR26)</f>
        <v>0</v>
      </c>
      <c r="Q31" s="21">
        <f>SUM('Additions Data'!AG26:AN26)</f>
        <v>1.8329249999999998E-2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3.2841</v>
      </c>
      <c r="U31" s="19">
        <f>SUM('Additions Data'!AE26:AF26)</f>
        <v>36.9</v>
      </c>
      <c r="V31" s="19">
        <f>'Additions Data'!Q26</f>
        <v>0</v>
      </c>
      <c r="W31" s="19">
        <f t="shared" si="4"/>
        <v>1075.3804292500001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4.1103019938400394</v>
      </c>
      <c r="AA31" s="28">
        <f t="shared" si="3"/>
        <v>9.2877177788159937</v>
      </c>
      <c r="AB31" s="37">
        <f t="shared" si="7"/>
        <v>455.38943248532291</v>
      </c>
      <c r="AC31" s="38">
        <f t="shared" si="8"/>
        <v>300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0</v>
      </c>
      <c r="H32" s="20">
        <f>'Additions Data'!L27</f>
        <v>0</v>
      </c>
      <c r="I32" s="20">
        <f>'Additions Data'!K27</f>
        <v>122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Data'!AO27:AR27)</f>
        <v>0</v>
      </c>
      <c r="Q32" s="21">
        <f>SUM('Additions Data'!AG27:AN27)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3.2841</v>
      </c>
      <c r="U32" s="19">
        <f>SUM('Additions Data'!AE27:AF27)</f>
        <v>36.9</v>
      </c>
      <c r="V32" s="19">
        <f>'Additions Data'!Q27</f>
        <v>0</v>
      </c>
      <c r="W32" s="19">
        <f t="shared" si="4"/>
        <v>1075.8731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3.8977649236999241</v>
      </c>
      <c r="AA32" s="28">
        <f t="shared" si="3"/>
        <v>9.2658576782114235</v>
      </c>
      <c r="AB32" s="37">
        <f t="shared" si="7"/>
        <v>455.38943248532291</v>
      </c>
      <c r="AC32" s="38">
        <f t="shared" si="8"/>
        <v>300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0</v>
      </c>
      <c r="H33" s="20">
        <f>'Additions Data'!L28</f>
        <v>0</v>
      </c>
      <c r="I33" s="20">
        <f>'Additions Data'!K28</f>
        <v>122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Data'!AO28:AR28)</f>
        <v>0</v>
      </c>
      <c r="Q33" s="21">
        <f>SUM('Additions Data'!AG28:AN28)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36.9</v>
      </c>
      <c r="V33" s="19">
        <f>'Additions Data'!Q28</f>
        <v>0</v>
      </c>
      <c r="W33" s="19">
        <f t="shared" si="4"/>
        <v>1073.0999999999999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1.1877539999998135</v>
      </c>
      <c r="AA33" s="35">
        <f t="shared" si="3"/>
        <v>8.9906356009668951</v>
      </c>
      <c r="AB33" s="37">
        <f t="shared" si="7"/>
        <v>455.38943248532291</v>
      </c>
      <c r="AC33" s="38">
        <f t="shared" si="8"/>
        <v>300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0</v>
      </c>
      <c r="H34" s="20">
        <f>'Additions Data'!L29</f>
        <v>0</v>
      </c>
      <c r="I34" s="20">
        <f>'Additions Data'!K29</f>
        <v>122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Data'!AO29:AR29)</f>
        <v>0</v>
      </c>
      <c r="Q34" s="21">
        <f>SUM('Additions Data'!AG29:AN29)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36.9</v>
      </c>
      <c r="V34" s="19">
        <f>'Additions Data'!Q29</f>
        <v>0</v>
      </c>
      <c r="W34" s="19">
        <f t="shared" si="4"/>
        <v>1073.6110000000001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2.123346999999967</v>
      </c>
      <c r="AA34" s="28">
        <f t="shared" si="3"/>
        <v>9.0857456385454078</v>
      </c>
      <c r="AB34" s="37">
        <f t="shared" si="7"/>
        <v>455.38943248532291</v>
      </c>
      <c r="AC34" s="38">
        <f t="shared" si="8"/>
        <v>300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0</v>
      </c>
      <c r="H35" s="20">
        <f>'Additions Data'!L30</f>
        <v>0</v>
      </c>
      <c r="I35" s="20">
        <f>'Additions Data'!K30</f>
        <v>122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Data'!AO30:AR30)</f>
        <v>0</v>
      </c>
      <c r="Q35" s="21">
        <f>SUM('Additions Data'!AG30:AN30)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36.9</v>
      </c>
      <c r="V35" s="19">
        <f>'Additions Data'!Q30</f>
        <v>0</v>
      </c>
      <c r="W35" s="19">
        <f t="shared" si="4"/>
        <v>1074.1220000000001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2.7976520000001983</v>
      </c>
      <c r="AA35" s="28">
        <f t="shared" ref="AA35" si="12">(W35-B35)/B35*100</f>
        <v>9.1543026706231565</v>
      </c>
      <c r="AB35" s="37">
        <f t="shared" si="7"/>
        <v>455.38943248532291</v>
      </c>
      <c r="AC35" s="38">
        <f t="shared" si="8"/>
        <v>300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0</v>
      </c>
      <c r="H36" s="20">
        <f>'Additions Data'!L31</f>
        <v>0</v>
      </c>
      <c r="I36" s="20">
        <f>'Additions Data'!K31</f>
        <v>122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Data'!AO31:AR31)</f>
        <v>0</v>
      </c>
      <c r="Q36" s="21">
        <f>SUM('Additions Data'!AG31:AN31)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36.9</v>
      </c>
      <c r="V36" s="19">
        <f>'Additions Data'!Q31</f>
        <v>0</v>
      </c>
      <c r="W36" s="19">
        <f t="shared" ref="W36" si="13">D36+SUM(E36:V36)</f>
        <v>1074.1220000000001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3.6250640000000658</v>
      </c>
      <c r="AA36" s="28">
        <f t="shared" ref="AA36" si="17">(W36-B36)/B36*100</f>
        <v>9.2386705719632349</v>
      </c>
      <c r="AB36" s="37">
        <f t="shared" ref="AB36" si="18">S36/0.511</f>
        <v>455.38943248532291</v>
      </c>
      <c r="AC36" s="38">
        <f t="shared" ref="AC36" si="19">U36/0.123</f>
        <v>300</v>
      </c>
      <c r="AD36" s="43">
        <f t="shared" si="6"/>
        <v>2049</v>
      </c>
      <c r="AE36" s="39"/>
      <c r="AF36" s="4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</row>
    <row r="39" spans="1:33" s="17" customFormat="1" x14ac:dyDescent="0.25">
      <c r="A39" s="23"/>
      <c r="B39" s="25"/>
      <c r="C39" s="26"/>
      <c r="D39" s="26"/>
      <c r="E39" s="26"/>
      <c r="F39" s="24"/>
      <c r="V39" s="37"/>
      <c r="W39" s="37"/>
    </row>
    <row r="40" spans="1:33" s="17" customFormat="1" x14ac:dyDescent="0.25">
      <c r="A40" s="23"/>
      <c r="B40" s="25"/>
      <c r="C40" s="26"/>
      <c r="D40" s="26"/>
      <c r="E40" s="26"/>
      <c r="F40" s="24"/>
      <c r="V40" s="37"/>
      <c r="W40" s="37"/>
    </row>
    <row r="41" spans="1:33" s="17" customFormat="1" x14ac:dyDescent="0.25">
      <c r="A41" s="23"/>
      <c r="B41" s="25"/>
      <c r="C41" s="26"/>
      <c r="D41" s="26"/>
      <c r="E41" s="26"/>
      <c r="F41" s="24"/>
      <c r="V41" s="37"/>
      <c r="W41" s="37"/>
    </row>
    <row r="42" spans="1:33" s="17" customFormat="1" x14ac:dyDescent="0.25">
      <c r="A42" s="23"/>
      <c r="B42" s="25"/>
      <c r="C42" s="26"/>
      <c r="D42" s="26"/>
      <c r="E42" s="26"/>
      <c r="F42" s="24"/>
      <c r="V42" s="37"/>
      <c r="W42" s="37"/>
    </row>
    <row r="43" spans="1:33" s="17" customFormat="1" x14ac:dyDescent="0.25">
      <c r="A43" s="23"/>
      <c r="B43" s="25"/>
      <c r="C43" s="26"/>
      <c r="D43" s="26"/>
      <c r="E43" s="26"/>
      <c r="F43" s="24"/>
      <c r="V43" s="37"/>
      <c r="W43" s="37"/>
    </row>
    <row r="44" spans="1:33" s="17" customFormat="1" x14ac:dyDescent="0.25">
      <c r="A44" s="23"/>
      <c r="B44" s="25"/>
      <c r="C44" s="26"/>
      <c r="D44" s="26"/>
      <c r="E44" s="26"/>
      <c r="F44" s="24"/>
      <c r="V44" s="37"/>
      <c r="W44" s="37"/>
    </row>
    <row r="45" spans="1:33" s="17" customFormat="1" x14ac:dyDescent="0.25">
      <c r="A45" s="23"/>
      <c r="B45" s="25"/>
      <c r="C45" s="26"/>
      <c r="D45" s="26"/>
      <c r="E45" s="26"/>
      <c r="F45" s="24"/>
      <c r="V45" s="37"/>
      <c r="W45" s="37"/>
    </row>
    <row r="46" spans="1:33" s="17" customFormat="1" x14ac:dyDescent="0.25">
      <c r="A46" s="23"/>
      <c r="B46" s="25"/>
      <c r="C46" s="26"/>
      <c r="D46" s="26"/>
      <c r="E46" s="26"/>
      <c r="F46" s="24"/>
      <c r="V46" s="37"/>
      <c r="W46" s="37"/>
    </row>
    <row r="47" spans="1:33" s="17" customFormat="1" x14ac:dyDescent="0.25">
      <c r="A47" s="23"/>
      <c r="B47" s="25"/>
      <c r="C47" s="26"/>
      <c r="D47" s="26"/>
      <c r="E47" s="26"/>
      <c r="F47" s="24"/>
      <c r="V47" s="37"/>
      <c r="W47" s="37"/>
    </row>
    <row r="48" spans="1:33" s="17" customFormat="1" x14ac:dyDescent="0.25">
      <c r="A48" s="23"/>
      <c r="B48" s="25"/>
      <c r="C48" s="26"/>
      <c r="D48" s="26"/>
      <c r="E48" s="26"/>
      <c r="F48" s="24"/>
      <c r="V48" s="37"/>
      <c r="W48" s="37"/>
    </row>
    <row r="49" spans="1:23" s="17" customFormat="1" x14ac:dyDescent="0.25">
      <c r="A49" s="23"/>
      <c r="B49" s="25"/>
      <c r="C49" s="26"/>
      <c r="D49" s="26"/>
      <c r="E49" s="26"/>
      <c r="F49" s="24"/>
      <c r="V49" s="37"/>
      <c r="W49" s="37"/>
    </row>
    <row r="50" spans="1:23" s="17" customFormat="1" x14ac:dyDescent="0.25">
      <c r="A50" s="23"/>
      <c r="B50" s="25"/>
      <c r="C50" s="26"/>
      <c r="D50" s="26"/>
      <c r="E50" s="26"/>
      <c r="F50" s="24"/>
      <c r="V50" s="37"/>
      <c r="W50" s="37"/>
    </row>
    <row r="51" spans="1:23" s="17" customFormat="1" x14ac:dyDescent="0.25">
      <c r="A51" s="23"/>
      <c r="B51" s="25"/>
      <c r="C51" s="26"/>
      <c r="D51" s="26"/>
      <c r="E51" s="26"/>
      <c r="F51" s="24"/>
      <c r="V51" s="37"/>
      <c r="W51" s="37"/>
    </row>
    <row r="52" spans="1:23" x14ac:dyDescent="0.25">
      <c r="V52" s="37"/>
      <c r="W52" s="37"/>
    </row>
    <row r="53" spans="1:23" x14ac:dyDescent="0.25">
      <c r="V53" s="37"/>
      <c r="W53" s="37"/>
    </row>
    <row r="54" spans="1:23" x14ac:dyDescent="0.25">
      <c r="V54" s="37"/>
      <c r="W54" s="37"/>
    </row>
    <row r="55" spans="1:23" x14ac:dyDescent="0.25">
      <c r="V55" s="37"/>
      <c r="W55" s="37"/>
    </row>
    <row r="56" spans="1:23" x14ac:dyDescent="0.25">
      <c r="V56" s="37"/>
      <c r="W56" s="37"/>
    </row>
    <row r="57" spans="1:23" x14ac:dyDescent="0.25">
      <c r="V57" s="37"/>
      <c r="W57" s="37"/>
    </row>
    <row r="58" spans="1:23" x14ac:dyDescent="0.25">
      <c r="V58" s="37"/>
      <c r="W58" s="37"/>
    </row>
    <row r="59" spans="1:23" x14ac:dyDescent="0.25">
      <c r="V59" s="37"/>
      <c r="W59" s="37"/>
    </row>
    <row r="60" spans="1:23" x14ac:dyDescent="0.25">
      <c r="V60" s="37"/>
      <c r="W60" s="37"/>
    </row>
    <row r="61" spans="1:23" x14ac:dyDescent="0.25">
      <c r="V61" s="37"/>
      <c r="W61" s="37"/>
    </row>
    <row r="62" spans="1:23" x14ac:dyDescent="0.25">
      <c r="V62" s="37"/>
      <c r="W62" s="37"/>
    </row>
    <row r="63" spans="1:23" x14ac:dyDescent="0.25">
      <c r="V63" s="37"/>
      <c r="W63" s="37"/>
    </row>
    <row r="64" spans="1:23" x14ac:dyDescent="0.25">
      <c r="V64" s="37"/>
      <c r="W64" s="37"/>
    </row>
    <row r="65" spans="22:23" x14ac:dyDescent="0.25">
      <c r="V65" s="37"/>
      <c r="W65" s="37"/>
    </row>
    <row r="66" spans="22:23" x14ac:dyDescent="0.25">
      <c r="V66" s="37"/>
      <c r="W66" s="37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topLeftCell="O1" zoomScaleNormal="100" workbookViewId="0">
      <selection activeCell="AS1" sqref="AS1:BO1048576"/>
    </sheetView>
  </sheetViews>
  <sheetFormatPr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ht="30" x14ac:dyDescent="0.25">
      <c r="A1" s="14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56</v>
      </c>
      <c r="H1" s="14" t="s">
        <v>41</v>
      </c>
      <c r="I1" s="14" t="s">
        <v>37</v>
      </c>
      <c r="J1" s="14" t="s">
        <v>38</v>
      </c>
      <c r="K1" s="14" t="s">
        <v>39</v>
      </c>
      <c r="L1" s="14" t="s">
        <v>46</v>
      </c>
      <c r="M1" s="14" t="s">
        <v>74</v>
      </c>
      <c r="N1" s="14" t="s">
        <v>75</v>
      </c>
      <c r="O1" s="14" t="s">
        <v>76</v>
      </c>
      <c r="P1" s="14" t="s">
        <v>77</v>
      </c>
      <c r="Q1" s="14" t="s">
        <v>57</v>
      </c>
      <c r="R1" s="14" t="s">
        <v>58</v>
      </c>
      <c r="S1" s="14" t="s">
        <v>59</v>
      </c>
      <c r="T1" s="14" t="s">
        <v>60</v>
      </c>
      <c r="U1" s="14" t="s">
        <v>61</v>
      </c>
      <c r="V1" s="14" t="s">
        <v>62</v>
      </c>
      <c r="W1" s="14" t="s">
        <v>63</v>
      </c>
      <c r="X1" s="14" t="s">
        <v>64</v>
      </c>
      <c r="Y1" s="14" t="s">
        <v>65</v>
      </c>
      <c r="Z1" s="14" t="s">
        <v>66</v>
      </c>
      <c r="AA1" s="14" t="s">
        <v>67</v>
      </c>
      <c r="AB1" s="14" t="s">
        <v>68</v>
      </c>
      <c r="AC1" s="14" t="s">
        <v>69</v>
      </c>
      <c r="AD1" s="14" t="s">
        <v>70</v>
      </c>
      <c r="AE1" s="14" t="s">
        <v>71</v>
      </c>
      <c r="AF1" s="14" t="s">
        <v>72</v>
      </c>
      <c r="AG1" s="14" t="s">
        <v>78</v>
      </c>
      <c r="AH1" s="14" t="s">
        <v>79</v>
      </c>
      <c r="AI1" s="14" t="s">
        <v>80</v>
      </c>
      <c r="AJ1" s="14" t="s">
        <v>81</v>
      </c>
      <c r="AK1" s="14" t="s">
        <v>82</v>
      </c>
      <c r="AL1" s="14" t="s">
        <v>83</v>
      </c>
      <c r="AM1" s="14" t="s">
        <v>84</v>
      </c>
      <c r="AN1" s="14" t="s">
        <v>85</v>
      </c>
      <c r="AO1" s="14" t="s">
        <v>86</v>
      </c>
      <c r="AP1" s="14" t="s">
        <v>87</v>
      </c>
      <c r="AQ1" s="14" t="s">
        <v>88</v>
      </c>
      <c r="AR1" s="14" t="s">
        <v>89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x14ac:dyDescent="0.25">
      <c r="A2" s="14" t="s">
        <v>26</v>
      </c>
      <c r="B2" s="14" t="s">
        <v>12</v>
      </c>
      <c r="C2" s="14" t="s">
        <v>13</v>
      </c>
      <c r="D2" s="15">
        <v>1</v>
      </c>
      <c r="E2" s="14">
        <v>2020</v>
      </c>
      <c r="F2" s="14" t="s">
        <v>14</v>
      </c>
      <c r="G2" s="15">
        <v>1302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</row>
    <row r="3" spans="1:67" x14ac:dyDescent="0.25">
      <c r="A3" s="14" t="s">
        <v>26</v>
      </c>
      <c r="B3" s="14" t="s">
        <v>12</v>
      </c>
      <c r="C3" s="14" t="s">
        <v>13</v>
      </c>
      <c r="D3" s="15">
        <v>1</v>
      </c>
      <c r="E3" s="14">
        <v>2021</v>
      </c>
      <c r="F3" s="14" t="s">
        <v>14</v>
      </c>
      <c r="G3" s="15">
        <v>1302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pans="1:67" x14ac:dyDescent="0.25">
      <c r="A4" s="14" t="s">
        <v>26</v>
      </c>
      <c r="B4" s="14" t="s">
        <v>12</v>
      </c>
      <c r="C4" s="14" t="s">
        <v>13</v>
      </c>
      <c r="D4" s="15">
        <v>1</v>
      </c>
      <c r="E4" s="14">
        <v>2022</v>
      </c>
      <c r="F4" s="14" t="s">
        <v>14</v>
      </c>
      <c r="G4" s="15">
        <v>935.22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150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0.27616960000000002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1.4311032800000001</v>
      </c>
      <c r="AP4" s="15">
        <v>0</v>
      </c>
      <c r="AQ4" s="15">
        <v>0.17888791000000001</v>
      </c>
      <c r="AR4" s="15">
        <v>0.35777582000000002</v>
      </c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</row>
    <row r="5" spans="1:67" x14ac:dyDescent="0.25">
      <c r="A5" s="14" t="s">
        <v>26</v>
      </c>
      <c r="B5" s="14" t="s">
        <v>12</v>
      </c>
      <c r="C5" s="14" t="s">
        <v>13</v>
      </c>
      <c r="D5" s="15">
        <v>1</v>
      </c>
      <c r="E5" s="14">
        <v>2023</v>
      </c>
      <c r="F5" s="14" t="s">
        <v>14</v>
      </c>
      <c r="G5" s="15">
        <v>935.22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100</v>
      </c>
      <c r="R5" s="15">
        <v>1.022</v>
      </c>
      <c r="S5" s="15">
        <v>0</v>
      </c>
      <c r="T5" s="15">
        <v>0</v>
      </c>
      <c r="U5" s="15">
        <v>51.712000000000003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0.51176080000000002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2.6732780799999998</v>
      </c>
      <c r="AP5" s="15">
        <v>0</v>
      </c>
      <c r="AQ5" s="15">
        <v>0.32049122000000002</v>
      </c>
      <c r="AR5" s="15">
        <v>0.64098244000000004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</row>
    <row r="6" spans="1:67" x14ac:dyDescent="0.25">
      <c r="A6" s="14" t="s">
        <v>26</v>
      </c>
      <c r="B6" s="14" t="s">
        <v>12</v>
      </c>
      <c r="C6" s="14" t="s">
        <v>13</v>
      </c>
      <c r="D6" s="15">
        <v>1</v>
      </c>
      <c r="E6" s="14">
        <v>2024</v>
      </c>
      <c r="F6" s="14" t="s">
        <v>14</v>
      </c>
      <c r="G6" s="15">
        <v>935.22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1.5329999999999999</v>
      </c>
      <c r="S6" s="15">
        <v>0</v>
      </c>
      <c r="T6" s="15">
        <v>0</v>
      </c>
      <c r="U6" s="15">
        <v>103.42400000000001</v>
      </c>
      <c r="V6" s="15">
        <v>25.856000000000002</v>
      </c>
      <c r="W6" s="15">
        <v>4.2698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0.74846111999999998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3.7901699999999998</v>
      </c>
      <c r="AP6" s="15">
        <v>0</v>
      </c>
      <c r="AQ6" s="15">
        <v>0.40933836000000001</v>
      </c>
      <c r="AR6" s="15">
        <v>0.81867672000000002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x14ac:dyDescent="0.25">
      <c r="A7" s="14" t="s">
        <v>26</v>
      </c>
      <c r="B7" s="14" t="s">
        <v>12</v>
      </c>
      <c r="C7" s="14" t="s">
        <v>13</v>
      </c>
      <c r="D7" s="15">
        <v>1</v>
      </c>
      <c r="E7" s="14">
        <v>2025</v>
      </c>
      <c r="F7" s="14" t="s">
        <v>14</v>
      </c>
      <c r="G7" s="15">
        <v>935.22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1.5329999999999999</v>
      </c>
      <c r="S7" s="15">
        <v>0</v>
      </c>
      <c r="T7" s="15">
        <v>0</v>
      </c>
      <c r="U7" s="15">
        <v>103.42400000000001</v>
      </c>
      <c r="V7" s="15">
        <v>25.856000000000002</v>
      </c>
      <c r="W7" s="15">
        <v>4.2698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0.67579727999999994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5.5212200000000003E-2</v>
      </c>
      <c r="AO7" s="15">
        <v>3.405729</v>
      </c>
      <c r="AP7" s="15">
        <v>0.17807733000000001</v>
      </c>
      <c r="AQ7" s="15">
        <v>0.33603191999999998</v>
      </c>
      <c r="AR7" s="15">
        <v>0.67206383999999997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pans="1:67" x14ac:dyDescent="0.25">
      <c r="A8" s="14" t="s">
        <v>26</v>
      </c>
      <c r="B8" s="14" t="s">
        <v>12</v>
      </c>
      <c r="C8" s="14" t="s">
        <v>13</v>
      </c>
      <c r="D8" s="15">
        <v>1</v>
      </c>
      <c r="E8" s="14">
        <v>2026</v>
      </c>
      <c r="F8" s="14" t="s">
        <v>14</v>
      </c>
      <c r="G8" s="15">
        <v>935.22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1.5329999999999999</v>
      </c>
      <c r="S8" s="15">
        <v>0</v>
      </c>
      <c r="T8" s="15">
        <v>0</v>
      </c>
      <c r="U8" s="15">
        <v>103.42400000000001</v>
      </c>
      <c r="V8" s="15">
        <v>25.856000000000002</v>
      </c>
      <c r="W8" s="15">
        <v>4.2698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0.59643024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0.10260809999999999</v>
      </c>
      <c r="AO8" s="15">
        <v>3.0057862499999999</v>
      </c>
      <c r="AP8" s="15">
        <v>0.33094820000000003</v>
      </c>
      <c r="AQ8" s="15">
        <v>0.26130302999999999</v>
      </c>
      <c r="AR8" s="15">
        <v>0.52260605999999998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</row>
    <row r="9" spans="1:67" x14ac:dyDescent="0.25">
      <c r="A9" s="14" t="s">
        <v>26</v>
      </c>
      <c r="B9" s="14" t="s">
        <v>12</v>
      </c>
      <c r="C9" s="14" t="s">
        <v>13</v>
      </c>
      <c r="D9" s="15">
        <v>1</v>
      </c>
      <c r="E9" s="14">
        <v>2027</v>
      </c>
      <c r="F9" s="14" t="s">
        <v>14</v>
      </c>
      <c r="G9" s="15">
        <v>935.22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2.044</v>
      </c>
      <c r="S9" s="15">
        <v>0</v>
      </c>
      <c r="T9" s="15">
        <v>0</v>
      </c>
      <c r="U9" s="15">
        <v>103.42400000000001</v>
      </c>
      <c r="V9" s="15">
        <v>25.856000000000002</v>
      </c>
      <c r="W9" s="15">
        <v>4.2698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0.51370879999999997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0.14067410999999999</v>
      </c>
      <c r="AO9" s="15">
        <v>2.6173855000000001</v>
      </c>
      <c r="AP9" s="15">
        <v>0.45871704000000002</v>
      </c>
      <c r="AQ9" s="15">
        <v>0.19104215999999999</v>
      </c>
      <c r="AR9" s="15">
        <v>0.38208431999999998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</row>
    <row r="10" spans="1:67" x14ac:dyDescent="0.25">
      <c r="A10" s="14" t="s">
        <v>26</v>
      </c>
      <c r="B10" s="14" t="s">
        <v>12</v>
      </c>
      <c r="C10" s="14" t="s">
        <v>13</v>
      </c>
      <c r="D10" s="15">
        <v>1</v>
      </c>
      <c r="E10" s="14">
        <v>2028</v>
      </c>
      <c r="F10" s="14" t="s">
        <v>14</v>
      </c>
      <c r="G10" s="15">
        <v>935.22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2.044</v>
      </c>
      <c r="S10" s="15">
        <v>0</v>
      </c>
      <c r="T10" s="15">
        <v>0</v>
      </c>
      <c r="U10" s="15">
        <v>103.42400000000001</v>
      </c>
      <c r="V10" s="15">
        <v>25.856000000000002</v>
      </c>
      <c r="W10" s="15">
        <v>4.2698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12.3</v>
      </c>
      <c r="AF10" s="15">
        <v>0</v>
      </c>
      <c r="AG10" s="15">
        <v>0</v>
      </c>
      <c r="AH10" s="15">
        <v>0.4309424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0.16854343999999999</v>
      </c>
      <c r="AO10" s="15">
        <v>2.2048390000000002</v>
      </c>
      <c r="AP10" s="15">
        <v>0.55188607999999995</v>
      </c>
      <c r="AQ10" s="15">
        <v>0.12498597</v>
      </c>
      <c r="AR10" s="15">
        <v>0.24997194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</row>
    <row r="11" spans="1:67" x14ac:dyDescent="0.25">
      <c r="A11" s="14" t="s">
        <v>26</v>
      </c>
      <c r="B11" s="14" t="s">
        <v>12</v>
      </c>
      <c r="C11" s="14" t="s">
        <v>13</v>
      </c>
      <c r="D11" s="15">
        <v>1</v>
      </c>
      <c r="E11" s="14">
        <v>2029</v>
      </c>
      <c r="F11" s="14" t="s">
        <v>14</v>
      </c>
      <c r="G11" s="15">
        <v>935.22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2.5550000000000002</v>
      </c>
      <c r="S11" s="15">
        <v>0</v>
      </c>
      <c r="T11" s="15">
        <v>0</v>
      </c>
      <c r="U11" s="15">
        <v>103.42400000000001</v>
      </c>
      <c r="V11" s="15">
        <v>25.856000000000002</v>
      </c>
      <c r="W11" s="15">
        <v>4.2698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12.3</v>
      </c>
      <c r="AF11" s="15">
        <v>0</v>
      </c>
      <c r="AG11" s="15">
        <v>0</v>
      </c>
      <c r="AH11" s="15">
        <v>0.35115967999999997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0.1679986</v>
      </c>
      <c r="AO11" s="15">
        <v>1.7894902500000001</v>
      </c>
      <c r="AP11" s="15">
        <v>0.5258872</v>
      </c>
      <c r="AQ11" s="15">
        <v>6.9601289999999996E-2</v>
      </c>
      <c r="AR11" s="15">
        <v>0.13920257999999999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</row>
    <row r="12" spans="1:67" x14ac:dyDescent="0.25">
      <c r="A12" s="14" t="s">
        <v>26</v>
      </c>
      <c r="B12" s="14" t="s">
        <v>12</v>
      </c>
      <c r="C12" s="14" t="s">
        <v>13</v>
      </c>
      <c r="D12" s="15">
        <v>1</v>
      </c>
      <c r="E12" s="14">
        <v>2030</v>
      </c>
      <c r="F12" s="14" t="s">
        <v>14</v>
      </c>
      <c r="G12" s="15">
        <v>935.22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3.0659999999999998</v>
      </c>
      <c r="S12" s="15">
        <v>0</v>
      </c>
      <c r="T12" s="15">
        <v>0</v>
      </c>
      <c r="U12" s="15">
        <v>103.42400000000001</v>
      </c>
      <c r="V12" s="15">
        <v>25.856000000000002</v>
      </c>
      <c r="W12" s="15">
        <v>4.2698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24.6</v>
      </c>
      <c r="AF12" s="15">
        <v>0</v>
      </c>
      <c r="AG12" s="15">
        <v>0</v>
      </c>
      <c r="AH12" s="15">
        <v>0.27479039999999999</v>
      </c>
      <c r="AI12" s="15">
        <v>0</v>
      </c>
      <c r="AJ12" s="15">
        <v>0.26200613</v>
      </c>
      <c r="AK12" s="15">
        <v>0</v>
      </c>
      <c r="AL12" s="15">
        <v>0.48867208000000001</v>
      </c>
      <c r="AM12" s="15">
        <v>0</v>
      </c>
      <c r="AN12" s="15">
        <v>0.16069939999999999</v>
      </c>
      <c r="AO12" s="15">
        <v>1.3844162499999999</v>
      </c>
      <c r="AP12" s="15">
        <v>0.51815445000000004</v>
      </c>
      <c r="AQ12" s="15">
        <v>2.93799E-2</v>
      </c>
      <c r="AR12" s="15">
        <v>5.8759800000000001E-2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</row>
    <row r="13" spans="1:67" x14ac:dyDescent="0.25">
      <c r="A13" s="14" t="s">
        <v>26</v>
      </c>
      <c r="B13" s="14" t="s">
        <v>12</v>
      </c>
      <c r="C13" s="14" t="s">
        <v>13</v>
      </c>
      <c r="D13" s="15">
        <v>1</v>
      </c>
      <c r="E13" s="14">
        <v>2031</v>
      </c>
      <c r="F13" s="14" t="s">
        <v>14</v>
      </c>
      <c r="G13" s="15">
        <v>673.32</v>
      </c>
      <c r="H13" s="15">
        <v>0</v>
      </c>
      <c r="I13" s="15">
        <v>0</v>
      </c>
      <c r="J13" s="15">
        <v>0</v>
      </c>
      <c r="K13" s="15">
        <v>122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3.577</v>
      </c>
      <c r="S13" s="15">
        <v>0</v>
      </c>
      <c r="T13" s="15">
        <v>0</v>
      </c>
      <c r="U13" s="15">
        <v>155.136</v>
      </c>
      <c r="V13" s="15">
        <v>77.567999999999998</v>
      </c>
      <c r="W13" s="15">
        <v>4.2698</v>
      </c>
      <c r="X13" s="15">
        <v>3.2841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24.6</v>
      </c>
      <c r="AF13" s="15">
        <v>0</v>
      </c>
      <c r="AG13" s="15">
        <v>0</v>
      </c>
      <c r="AH13" s="15">
        <v>0.20453968</v>
      </c>
      <c r="AI13" s="15">
        <v>0</v>
      </c>
      <c r="AJ13" s="15">
        <v>0.23518744</v>
      </c>
      <c r="AK13" s="15">
        <v>0</v>
      </c>
      <c r="AL13" s="15">
        <v>0.90812652000000005</v>
      </c>
      <c r="AM13" s="15">
        <v>0</v>
      </c>
      <c r="AN13" s="15">
        <v>0.13530834999999999</v>
      </c>
      <c r="AO13" s="15">
        <v>1.0284180000000001</v>
      </c>
      <c r="AP13" s="15">
        <v>0.43540814999999999</v>
      </c>
      <c r="AQ13" s="15">
        <v>6.9451499999999998E-3</v>
      </c>
      <c r="AR13" s="15">
        <v>1.38903E-2</v>
      </c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</row>
    <row r="14" spans="1:67" x14ac:dyDescent="0.25">
      <c r="A14" s="14" t="s">
        <v>26</v>
      </c>
      <c r="B14" s="14" t="s">
        <v>12</v>
      </c>
      <c r="C14" s="14" t="s">
        <v>13</v>
      </c>
      <c r="D14" s="15">
        <v>1</v>
      </c>
      <c r="E14" s="14">
        <v>2032</v>
      </c>
      <c r="F14" s="14" t="s">
        <v>14</v>
      </c>
      <c r="G14" s="15">
        <v>673.32</v>
      </c>
      <c r="H14" s="15">
        <v>0</v>
      </c>
      <c r="I14" s="15">
        <v>0</v>
      </c>
      <c r="J14" s="15">
        <v>0</v>
      </c>
      <c r="K14" s="15">
        <v>122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3.577</v>
      </c>
      <c r="S14" s="15">
        <v>0</v>
      </c>
      <c r="T14" s="15">
        <v>0</v>
      </c>
      <c r="U14" s="15">
        <v>155.136</v>
      </c>
      <c r="V14" s="15">
        <v>77.567999999999998</v>
      </c>
      <c r="W14" s="15">
        <v>4.2698</v>
      </c>
      <c r="X14" s="15">
        <v>3.2841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24.6</v>
      </c>
      <c r="AF14" s="15">
        <v>0</v>
      </c>
      <c r="AG14" s="15">
        <v>0</v>
      </c>
      <c r="AH14" s="15">
        <v>9.7527429999999998E-2</v>
      </c>
      <c r="AI14" s="15">
        <v>0</v>
      </c>
      <c r="AJ14" s="15">
        <v>0.20404868000000001</v>
      </c>
      <c r="AK14" s="15">
        <v>0</v>
      </c>
      <c r="AL14" s="15">
        <v>1.2478028400000001</v>
      </c>
      <c r="AM14" s="15">
        <v>0</v>
      </c>
      <c r="AN14" s="15">
        <v>0.11027244999999999</v>
      </c>
      <c r="AO14" s="15">
        <v>0.71349874999999996</v>
      </c>
      <c r="AP14" s="15">
        <v>0.35496565000000002</v>
      </c>
      <c r="AQ14" s="15">
        <v>0</v>
      </c>
      <c r="AR14" s="15">
        <v>0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</row>
    <row r="15" spans="1:67" x14ac:dyDescent="0.25">
      <c r="A15" s="14" t="s">
        <v>26</v>
      </c>
      <c r="B15" s="14" t="s">
        <v>12</v>
      </c>
      <c r="C15" s="14" t="s">
        <v>13</v>
      </c>
      <c r="D15" s="15">
        <v>1</v>
      </c>
      <c r="E15" s="14">
        <v>2033</v>
      </c>
      <c r="F15" s="14" t="s">
        <v>14</v>
      </c>
      <c r="G15" s="15">
        <v>673.32</v>
      </c>
      <c r="H15" s="15">
        <v>0</v>
      </c>
      <c r="I15" s="15">
        <v>0</v>
      </c>
      <c r="J15" s="15">
        <v>0</v>
      </c>
      <c r="K15" s="15">
        <v>122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4.0880000000000001</v>
      </c>
      <c r="S15" s="15">
        <v>0</v>
      </c>
      <c r="T15" s="15">
        <v>0</v>
      </c>
      <c r="U15" s="15">
        <v>155.136</v>
      </c>
      <c r="V15" s="15">
        <v>77.567999999999998</v>
      </c>
      <c r="W15" s="15">
        <v>4.2698</v>
      </c>
      <c r="X15" s="15">
        <v>3.2841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24.6</v>
      </c>
      <c r="AF15" s="15">
        <v>0</v>
      </c>
      <c r="AG15" s="15">
        <v>0</v>
      </c>
      <c r="AH15" s="15">
        <v>3.3597540000000002E-2</v>
      </c>
      <c r="AI15" s="15">
        <v>0</v>
      </c>
      <c r="AJ15" s="15">
        <v>0.15096672999999999</v>
      </c>
      <c r="AK15" s="15">
        <v>0</v>
      </c>
      <c r="AL15" s="15">
        <v>1.10368596</v>
      </c>
      <c r="AM15" s="15">
        <v>0</v>
      </c>
      <c r="AN15" s="15">
        <v>8.6211499999999996E-2</v>
      </c>
      <c r="AO15" s="15">
        <v>0.45430150000000002</v>
      </c>
      <c r="AP15" s="15">
        <v>0.27977774999999999</v>
      </c>
      <c r="AQ15" s="15">
        <v>0</v>
      </c>
      <c r="AR15" s="15">
        <v>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</row>
    <row r="16" spans="1:67" x14ac:dyDescent="0.25">
      <c r="A16" s="14" t="s">
        <v>26</v>
      </c>
      <c r="B16" s="14" t="s">
        <v>12</v>
      </c>
      <c r="C16" s="14" t="s">
        <v>13</v>
      </c>
      <c r="D16" s="15">
        <v>1</v>
      </c>
      <c r="E16" s="14">
        <v>2034</v>
      </c>
      <c r="F16" s="14" t="s">
        <v>14</v>
      </c>
      <c r="G16" s="15">
        <v>673.32</v>
      </c>
      <c r="H16" s="15">
        <v>0</v>
      </c>
      <c r="I16" s="15">
        <v>0</v>
      </c>
      <c r="J16" s="15">
        <v>0</v>
      </c>
      <c r="K16" s="15">
        <v>122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4.5990000000000002</v>
      </c>
      <c r="S16" s="15">
        <v>0</v>
      </c>
      <c r="T16" s="15">
        <v>0</v>
      </c>
      <c r="U16" s="15">
        <v>155.136</v>
      </c>
      <c r="V16" s="15">
        <v>77.567999999999998</v>
      </c>
      <c r="W16" s="15">
        <v>4.2698</v>
      </c>
      <c r="X16" s="15">
        <v>3.2841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24.6</v>
      </c>
      <c r="AF16" s="15">
        <v>0</v>
      </c>
      <c r="AG16" s="15">
        <v>0</v>
      </c>
      <c r="AH16" s="15">
        <v>0</v>
      </c>
      <c r="AI16" s="15">
        <v>0</v>
      </c>
      <c r="AJ16" s="15">
        <v>0.13161668000000001</v>
      </c>
      <c r="AK16" s="15">
        <v>0</v>
      </c>
      <c r="AL16" s="15">
        <v>1.15329354</v>
      </c>
      <c r="AM16" s="15">
        <v>0</v>
      </c>
      <c r="AN16" s="15">
        <v>6.4046500000000006E-2</v>
      </c>
      <c r="AO16" s="15">
        <v>0.24476824999999999</v>
      </c>
      <c r="AP16" s="15">
        <v>0.20560524999999999</v>
      </c>
      <c r="AQ16" s="15">
        <v>0</v>
      </c>
      <c r="AR16" s="15">
        <v>0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</row>
    <row r="17" spans="1:86" x14ac:dyDescent="0.25">
      <c r="A17" s="14" t="s">
        <v>26</v>
      </c>
      <c r="B17" s="14" t="s">
        <v>12</v>
      </c>
      <c r="C17" s="14" t="s">
        <v>13</v>
      </c>
      <c r="D17" s="15">
        <v>1</v>
      </c>
      <c r="E17" s="14">
        <v>2035</v>
      </c>
      <c r="F17" s="14" t="s">
        <v>14</v>
      </c>
      <c r="G17" s="15">
        <v>673.32</v>
      </c>
      <c r="H17" s="15">
        <v>0</v>
      </c>
      <c r="I17" s="15">
        <v>0</v>
      </c>
      <c r="J17" s="15">
        <v>0</v>
      </c>
      <c r="K17" s="15">
        <v>122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4.5990000000000002</v>
      </c>
      <c r="S17" s="15">
        <v>0</v>
      </c>
      <c r="T17" s="15">
        <v>0</v>
      </c>
      <c r="U17" s="15">
        <v>155.136</v>
      </c>
      <c r="V17" s="15">
        <v>77.567999999999998</v>
      </c>
      <c r="W17" s="15">
        <v>4.2698</v>
      </c>
      <c r="X17" s="15">
        <v>3.2841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24.6</v>
      </c>
      <c r="AF17" s="15">
        <v>0</v>
      </c>
      <c r="AG17" s="15">
        <v>0</v>
      </c>
      <c r="AH17" s="15">
        <v>0</v>
      </c>
      <c r="AI17" s="15">
        <v>0</v>
      </c>
      <c r="AJ17" s="15">
        <v>9.5930370000000001E-2</v>
      </c>
      <c r="AK17" s="15">
        <v>0</v>
      </c>
      <c r="AL17" s="15">
        <v>1.4210828</v>
      </c>
      <c r="AM17" s="15">
        <v>0</v>
      </c>
      <c r="AN17" s="15">
        <v>3.5497000000000001E-2</v>
      </c>
      <c r="AO17" s="15">
        <v>0.10236924999999999</v>
      </c>
      <c r="AP17" s="15">
        <v>0.14242679999999999</v>
      </c>
      <c r="AQ17" s="15">
        <v>0</v>
      </c>
      <c r="AR17" s="15">
        <v>0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</row>
    <row r="18" spans="1:86" x14ac:dyDescent="0.25">
      <c r="A18" s="14" t="s">
        <v>26</v>
      </c>
      <c r="B18" s="14" t="s">
        <v>12</v>
      </c>
      <c r="C18" s="14" t="s">
        <v>13</v>
      </c>
      <c r="D18" s="15">
        <v>1</v>
      </c>
      <c r="E18" s="14">
        <v>2036</v>
      </c>
      <c r="F18" s="14" t="s">
        <v>14</v>
      </c>
      <c r="G18" s="15">
        <v>673.32</v>
      </c>
      <c r="H18" s="15">
        <v>0</v>
      </c>
      <c r="I18" s="15">
        <v>0</v>
      </c>
      <c r="J18" s="15">
        <v>0</v>
      </c>
      <c r="K18" s="15">
        <v>122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5.1100000000000003</v>
      </c>
      <c r="S18" s="15">
        <v>0</v>
      </c>
      <c r="T18" s="15">
        <v>0</v>
      </c>
      <c r="U18" s="15">
        <v>155.136</v>
      </c>
      <c r="V18" s="15">
        <v>77.567999999999998</v>
      </c>
      <c r="W18" s="15">
        <v>4.2698</v>
      </c>
      <c r="X18" s="15">
        <v>3.2841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24.6</v>
      </c>
      <c r="AF18" s="15">
        <v>0</v>
      </c>
      <c r="AG18" s="15">
        <v>0</v>
      </c>
      <c r="AH18" s="15">
        <v>0</v>
      </c>
      <c r="AI18" s="15">
        <v>0</v>
      </c>
      <c r="AJ18" s="15">
        <v>0.2527894</v>
      </c>
      <c r="AK18" s="15">
        <v>0</v>
      </c>
      <c r="AL18" s="15">
        <v>1.6730018200000001</v>
      </c>
      <c r="AM18" s="15">
        <v>0</v>
      </c>
      <c r="AN18" s="15">
        <v>1.6802040000000001E-2</v>
      </c>
      <c r="AO18" s="15">
        <v>2.22965E-2</v>
      </c>
      <c r="AP18" s="15">
        <v>9.0077749999999998E-2</v>
      </c>
      <c r="AQ18" s="15">
        <v>0</v>
      </c>
      <c r="AR18" s="15">
        <v>0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</row>
    <row r="19" spans="1:86" x14ac:dyDescent="0.25">
      <c r="A19" s="14" t="s">
        <v>26</v>
      </c>
      <c r="B19" s="14" t="s">
        <v>12</v>
      </c>
      <c r="C19" s="14" t="s">
        <v>13</v>
      </c>
      <c r="D19" s="15">
        <v>1</v>
      </c>
      <c r="E19" s="14">
        <v>2037</v>
      </c>
      <c r="F19" s="14" t="s">
        <v>14</v>
      </c>
      <c r="G19" s="15">
        <v>673.32</v>
      </c>
      <c r="H19" s="15">
        <v>0</v>
      </c>
      <c r="I19" s="15">
        <v>0</v>
      </c>
      <c r="J19" s="15">
        <v>0</v>
      </c>
      <c r="K19" s="15">
        <v>122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5.1100000000000003</v>
      </c>
      <c r="S19" s="15">
        <v>0</v>
      </c>
      <c r="T19" s="15">
        <v>0</v>
      </c>
      <c r="U19" s="15">
        <v>155.136</v>
      </c>
      <c r="V19" s="15">
        <v>77.567999999999998</v>
      </c>
      <c r="W19" s="15">
        <v>4.2698</v>
      </c>
      <c r="X19" s="15">
        <v>3.2841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24.6</v>
      </c>
      <c r="AF19" s="15">
        <v>0</v>
      </c>
      <c r="AG19" s="15">
        <v>0</v>
      </c>
      <c r="AH19" s="15">
        <v>0</v>
      </c>
      <c r="AI19" s="15">
        <v>0</v>
      </c>
      <c r="AJ19" s="15">
        <v>0.25391696000000002</v>
      </c>
      <c r="AK19" s="15">
        <v>0</v>
      </c>
      <c r="AL19" s="15">
        <v>1.43396535</v>
      </c>
      <c r="AM19" s="15">
        <v>0</v>
      </c>
      <c r="AN19" s="15">
        <v>6.1010600000000002E-3</v>
      </c>
      <c r="AO19" s="15">
        <v>0</v>
      </c>
      <c r="AP19" s="15">
        <v>4.9478149999999999E-2</v>
      </c>
      <c r="AQ19" s="15">
        <v>0</v>
      </c>
      <c r="AR19" s="15">
        <v>0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1:86" x14ac:dyDescent="0.25">
      <c r="A20" s="14" t="s">
        <v>26</v>
      </c>
      <c r="B20" s="14" t="s">
        <v>12</v>
      </c>
      <c r="C20" s="14" t="s">
        <v>13</v>
      </c>
      <c r="D20" s="15">
        <v>1</v>
      </c>
      <c r="E20" s="14">
        <v>2038</v>
      </c>
      <c r="F20" s="14" t="s">
        <v>14</v>
      </c>
      <c r="G20" s="15">
        <v>673.32</v>
      </c>
      <c r="H20" s="15">
        <v>0</v>
      </c>
      <c r="I20" s="15">
        <v>0</v>
      </c>
      <c r="J20" s="15">
        <v>0</v>
      </c>
      <c r="K20" s="15">
        <v>122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5.6210000000000004</v>
      </c>
      <c r="S20" s="15">
        <v>0</v>
      </c>
      <c r="T20" s="15">
        <v>0</v>
      </c>
      <c r="U20" s="15">
        <v>155.136</v>
      </c>
      <c r="V20" s="15">
        <v>77.567999999999998</v>
      </c>
      <c r="W20" s="15">
        <v>4.2698</v>
      </c>
      <c r="X20" s="15">
        <v>3.2841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36.9</v>
      </c>
      <c r="AF20" s="15">
        <v>0</v>
      </c>
      <c r="AG20" s="15">
        <v>0</v>
      </c>
      <c r="AH20" s="15">
        <v>0</v>
      </c>
      <c r="AI20" s="15">
        <v>0</v>
      </c>
      <c r="AJ20" s="15">
        <v>0.12156248</v>
      </c>
      <c r="AK20" s="15">
        <v>0</v>
      </c>
      <c r="AL20" s="15">
        <v>1.1411697000000001</v>
      </c>
      <c r="AM20" s="15">
        <v>0</v>
      </c>
      <c r="AN20" s="15">
        <v>1.27625E-3</v>
      </c>
      <c r="AO20" s="15">
        <v>0</v>
      </c>
      <c r="AP20" s="15">
        <v>2.0478449999999999E-2</v>
      </c>
      <c r="AQ20" s="15">
        <v>0</v>
      </c>
      <c r="AR20" s="15">
        <v>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</row>
    <row r="21" spans="1:86" x14ac:dyDescent="0.25">
      <c r="A21" s="14" t="s">
        <v>26</v>
      </c>
      <c r="B21" s="14" t="s">
        <v>12</v>
      </c>
      <c r="C21" s="14" t="s">
        <v>13</v>
      </c>
      <c r="D21" s="15">
        <v>1</v>
      </c>
      <c r="E21" s="14">
        <v>2039</v>
      </c>
      <c r="F21" s="14" t="s">
        <v>14</v>
      </c>
      <c r="G21" s="15">
        <v>673.32</v>
      </c>
      <c r="H21" s="15">
        <v>0</v>
      </c>
      <c r="I21" s="15">
        <v>0</v>
      </c>
      <c r="J21" s="15">
        <v>0</v>
      </c>
      <c r="K21" s="15">
        <v>122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5.6210000000000004</v>
      </c>
      <c r="S21" s="15">
        <v>0</v>
      </c>
      <c r="T21" s="15">
        <v>0</v>
      </c>
      <c r="U21" s="15">
        <v>155.136</v>
      </c>
      <c r="V21" s="15">
        <v>77.567999999999998</v>
      </c>
      <c r="W21" s="15">
        <v>0</v>
      </c>
      <c r="X21" s="15">
        <v>3.2841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36.9</v>
      </c>
      <c r="AF21" s="15">
        <v>0</v>
      </c>
      <c r="AG21" s="15">
        <v>0</v>
      </c>
      <c r="AH21" s="15">
        <v>0</v>
      </c>
      <c r="AI21" s="15">
        <v>0</v>
      </c>
      <c r="AJ21" s="15">
        <v>2.888872E-2</v>
      </c>
      <c r="AK21" s="15">
        <v>0</v>
      </c>
      <c r="AL21" s="15">
        <v>0.8479833</v>
      </c>
      <c r="AM21" s="15">
        <v>0</v>
      </c>
      <c r="AN21" s="15">
        <v>0</v>
      </c>
      <c r="AO21" s="15">
        <v>0</v>
      </c>
      <c r="AP21" s="15">
        <v>4.4529000000000001E-3</v>
      </c>
      <c r="AQ21" s="15">
        <v>0</v>
      </c>
      <c r="AR21" s="15">
        <v>0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</row>
    <row r="22" spans="1:86" x14ac:dyDescent="0.25">
      <c r="A22" s="14" t="s">
        <v>26</v>
      </c>
      <c r="B22" s="14" t="s">
        <v>12</v>
      </c>
      <c r="C22" s="14" t="s">
        <v>13</v>
      </c>
      <c r="D22" s="15">
        <v>1</v>
      </c>
      <c r="E22" s="14">
        <v>2040</v>
      </c>
      <c r="F22" s="14" t="s">
        <v>14</v>
      </c>
      <c r="G22" s="15">
        <v>673.32</v>
      </c>
      <c r="H22" s="15">
        <v>0</v>
      </c>
      <c r="I22" s="15">
        <v>0</v>
      </c>
      <c r="J22" s="15">
        <v>0</v>
      </c>
      <c r="K22" s="15">
        <v>122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6.1319999999999997</v>
      </c>
      <c r="S22" s="15">
        <v>0</v>
      </c>
      <c r="T22" s="15">
        <v>0</v>
      </c>
      <c r="U22" s="15">
        <v>155.136</v>
      </c>
      <c r="V22" s="15">
        <v>77.567999999999998</v>
      </c>
      <c r="W22" s="15">
        <v>0</v>
      </c>
      <c r="X22" s="15">
        <v>3.2841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36.9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0.58653029999999995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</row>
    <row r="23" spans="1:86" x14ac:dyDescent="0.25">
      <c r="A23" s="14" t="s">
        <v>26</v>
      </c>
      <c r="B23" s="14" t="s">
        <v>12</v>
      </c>
      <c r="C23" s="14" t="s">
        <v>13</v>
      </c>
      <c r="D23" s="15">
        <v>1</v>
      </c>
      <c r="E23" s="14">
        <v>2041</v>
      </c>
      <c r="F23" s="14" t="s">
        <v>14</v>
      </c>
      <c r="G23" s="15">
        <v>673.32</v>
      </c>
      <c r="H23" s="15">
        <v>0</v>
      </c>
      <c r="I23" s="15">
        <v>0</v>
      </c>
      <c r="J23" s="15">
        <v>0</v>
      </c>
      <c r="K23" s="15">
        <v>122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6.1319999999999997</v>
      </c>
      <c r="S23" s="15">
        <v>0</v>
      </c>
      <c r="T23" s="15">
        <v>0</v>
      </c>
      <c r="U23" s="15">
        <v>155.136</v>
      </c>
      <c r="V23" s="15">
        <v>77.567999999999998</v>
      </c>
      <c r="W23" s="15">
        <v>0</v>
      </c>
      <c r="X23" s="15">
        <v>3.2841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36.9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0.37018020000000001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86" x14ac:dyDescent="0.25">
      <c r="A24" s="14" t="s">
        <v>26</v>
      </c>
      <c r="B24" s="14" t="s">
        <v>12</v>
      </c>
      <c r="C24" s="14" t="s">
        <v>13</v>
      </c>
      <c r="D24" s="15">
        <v>1</v>
      </c>
      <c r="E24" s="14">
        <v>2042</v>
      </c>
      <c r="F24" s="14" t="s">
        <v>14</v>
      </c>
      <c r="G24" s="15">
        <v>673.32</v>
      </c>
      <c r="H24" s="15">
        <v>0</v>
      </c>
      <c r="I24" s="15">
        <v>0</v>
      </c>
      <c r="J24" s="15">
        <v>0</v>
      </c>
      <c r="K24" s="15">
        <v>122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6.6429999999999998</v>
      </c>
      <c r="S24" s="15">
        <v>0</v>
      </c>
      <c r="T24" s="15">
        <v>0</v>
      </c>
      <c r="U24" s="15">
        <v>155.136</v>
      </c>
      <c r="V24" s="15">
        <v>77.567999999999998</v>
      </c>
      <c r="W24" s="15">
        <v>0</v>
      </c>
      <c r="X24" s="15">
        <v>3.2841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36.9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0.20161784999999999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86" x14ac:dyDescent="0.25">
      <c r="A25" s="14" t="s">
        <v>26</v>
      </c>
      <c r="B25" s="14" t="s">
        <v>12</v>
      </c>
      <c r="C25" s="14" t="s">
        <v>13</v>
      </c>
      <c r="D25" s="15">
        <v>1</v>
      </c>
      <c r="E25" s="14">
        <v>2043</v>
      </c>
      <c r="F25" s="14" t="s">
        <v>14</v>
      </c>
      <c r="G25" s="15">
        <v>673.32</v>
      </c>
      <c r="H25" s="15">
        <v>0</v>
      </c>
      <c r="I25" s="15">
        <v>0</v>
      </c>
      <c r="J25" s="15">
        <v>0</v>
      </c>
      <c r="K25" s="15">
        <v>122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7.1539999999999999</v>
      </c>
      <c r="S25" s="15">
        <v>0</v>
      </c>
      <c r="T25" s="15">
        <v>0</v>
      </c>
      <c r="U25" s="15">
        <v>155.136</v>
      </c>
      <c r="V25" s="15">
        <v>77.567999999999998</v>
      </c>
      <c r="W25" s="15">
        <v>0</v>
      </c>
      <c r="X25" s="15">
        <v>3.2841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36.9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8.4368399999999996E-2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86" x14ac:dyDescent="0.25">
      <c r="A26" s="14" t="s">
        <v>26</v>
      </c>
      <c r="B26" s="14" t="s">
        <v>12</v>
      </c>
      <c r="C26" s="14" t="s">
        <v>13</v>
      </c>
      <c r="D26" s="15">
        <v>1</v>
      </c>
      <c r="E26" s="14">
        <v>2044</v>
      </c>
      <c r="F26" s="14" t="s">
        <v>14</v>
      </c>
      <c r="G26" s="15">
        <v>673.32</v>
      </c>
      <c r="H26" s="15">
        <v>0</v>
      </c>
      <c r="I26" s="15">
        <v>0</v>
      </c>
      <c r="J26" s="15">
        <v>0</v>
      </c>
      <c r="K26" s="15">
        <v>122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7.1539999999999999</v>
      </c>
      <c r="S26" s="15">
        <v>0</v>
      </c>
      <c r="T26" s="15">
        <v>0</v>
      </c>
      <c r="U26" s="15">
        <v>155.136</v>
      </c>
      <c r="V26" s="15">
        <v>77.567999999999998</v>
      </c>
      <c r="W26" s="15">
        <v>0</v>
      </c>
      <c r="X26" s="15">
        <v>3.2841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36.9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1.8329249999999998E-2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  <row r="27" spans="1:86" x14ac:dyDescent="0.25">
      <c r="A27" s="14" t="s">
        <v>26</v>
      </c>
      <c r="B27" s="14" t="s">
        <v>12</v>
      </c>
      <c r="C27" s="14" t="s">
        <v>13</v>
      </c>
      <c r="D27" s="15">
        <v>1</v>
      </c>
      <c r="E27" s="14">
        <v>2045</v>
      </c>
      <c r="F27" s="14" t="s">
        <v>14</v>
      </c>
      <c r="G27" s="15">
        <v>673.32</v>
      </c>
      <c r="H27" s="15">
        <v>0</v>
      </c>
      <c r="I27" s="15">
        <v>0</v>
      </c>
      <c r="J27" s="15">
        <v>0</v>
      </c>
      <c r="K27" s="15">
        <v>122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7.665</v>
      </c>
      <c r="S27" s="15">
        <v>0</v>
      </c>
      <c r="T27" s="15">
        <v>0</v>
      </c>
      <c r="U27" s="15">
        <v>155.136</v>
      </c>
      <c r="V27" s="15">
        <v>77.567999999999998</v>
      </c>
      <c r="W27" s="15">
        <v>0</v>
      </c>
      <c r="X27" s="15">
        <v>3.2841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36.9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</row>
    <row r="28" spans="1:86" x14ac:dyDescent="0.25">
      <c r="A28" s="14" t="s">
        <v>26</v>
      </c>
      <c r="B28" s="14" t="s">
        <v>12</v>
      </c>
      <c r="C28" s="14" t="s">
        <v>13</v>
      </c>
      <c r="D28" s="15">
        <v>1</v>
      </c>
      <c r="E28" s="14">
        <v>2046</v>
      </c>
      <c r="F28" s="14" t="s">
        <v>14</v>
      </c>
      <c r="G28" s="15">
        <v>673.32</v>
      </c>
      <c r="H28" s="15">
        <v>0</v>
      </c>
      <c r="I28" s="15">
        <v>0</v>
      </c>
      <c r="J28" s="15">
        <v>0</v>
      </c>
      <c r="K28" s="15">
        <v>122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8.1760000000000002</v>
      </c>
      <c r="S28" s="15">
        <v>0</v>
      </c>
      <c r="T28" s="15">
        <v>0</v>
      </c>
      <c r="U28" s="15">
        <v>155.136</v>
      </c>
      <c r="V28" s="15">
        <v>77.567999999999998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36.9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</row>
    <row r="29" spans="1:86" x14ac:dyDescent="0.25">
      <c r="A29" s="14" t="s">
        <v>26</v>
      </c>
      <c r="B29" s="14" t="s">
        <v>12</v>
      </c>
      <c r="C29" s="14" t="s">
        <v>13</v>
      </c>
      <c r="D29" s="15">
        <v>1</v>
      </c>
      <c r="E29" s="14">
        <v>2047</v>
      </c>
      <c r="F29" s="14" t="s">
        <v>14</v>
      </c>
      <c r="G29" s="15">
        <v>673.32</v>
      </c>
      <c r="H29" s="15">
        <v>0</v>
      </c>
      <c r="I29" s="15">
        <v>0</v>
      </c>
      <c r="J29" s="15">
        <v>0</v>
      </c>
      <c r="K29" s="15">
        <v>122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8.6869999999999994</v>
      </c>
      <c r="S29" s="15">
        <v>0</v>
      </c>
      <c r="T29" s="15">
        <v>0</v>
      </c>
      <c r="U29" s="15">
        <v>155.136</v>
      </c>
      <c r="V29" s="15">
        <v>77.567999999999998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36.9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</row>
    <row r="30" spans="1:86" x14ac:dyDescent="0.25">
      <c r="A30" s="14" t="s">
        <v>26</v>
      </c>
      <c r="B30" s="14" t="s">
        <v>12</v>
      </c>
      <c r="C30" s="14" t="s">
        <v>13</v>
      </c>
      <c r="D30" s="15">
        <v>1</v>
      </c>
      <c r="E30" s="14">
        <v>2048</v>
      </c>
      <c r="F30" s="14" t="s">
        <v>14</v>
      </c>
      <c r="G30" s="15">
        <v>673.32</v>
      </c>
      <c r="H30" s="15">
        <v>0</v>
      </c>
      <c r="I30" s="15">
        <v>0</v>
      </c>
      <c r="J30" s="15">
        <v>0</v>
      </c>
      <c r="K30" s="15">
        <v>122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9.1980000000000004</v>
      </c>
      <c r="S30" s="15">
        <v>0</v>
      </c>
      <c r="T30" s="15">
        <v>0</v>
      </c>
      <c r="U30" s="15">
        <v>155.136</v>
      </c>
      <c r="V30" s="15">
        <v>77.567999999999998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36.9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</row>
    <row r="31" spans="1:86" x14ac:dyDescent="0.25">
      <c r="A31" s="14" t="s">
        <v>26</v>
      </c>
      <c r="B31" s="14" t="s">
        <v>12</v>
      </c>
      <c r="C31" s="14" t="s">
        <v>13</v>
      </c>
      <c r="D31" s="15">
        <v>1</v>
      </c>
      <c r="E31" s="14">
        <v>2049</v>
      </c>
      <c r="F31" s="14" t="s">
        <v>14</v>
      </c>
      <c r="G31" s="15">
        <v>673.32</v>
      </c>
      <c r="H31" s="15">
        <v>0</v>
      </c>
      <c r="I31" s="15">
        <v>0</v>
      </c>
      <c r="J31" s="15">
        <v>0</v>
      </c>
      <c r="K31" s="15">
        <v>122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9.1980000000000004</v>
      </c>
      <c r="S31" s="15">
        <v>0</v>
      </c>
      <c r="T31" s="15">
        <v>0</v>
      </c>
      <c r="U31" s="15">
        <v>155.136</v>
      </c>
      <c r="V31" s="15">
        <v>77.567999999999998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36.9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zoomScale="85" zoomScaleNormal="85" workbookViewId="0">
      <selection activeCell="F44" sqref="F44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56</v>
      </c>
      <c r="H1" s="11" t="s">
        <v>37</v>
      </c>
      <c r="I1" s="11" t="s">
        <v>38</v>
      </c>
      <c r="J1" s="11" t="s">
        <v>39</v>
      </c>
      <c r="K1" s="11" t="s">
        <v>46</v>
      </c>
      <c r="L1" s="11" t="s">
        <v>74</v>
      </c>
      <c r="M1" s="11" t="s">
        <v>75</v>
      </c>
      <c r="N1" s="11" t="s">
        <v>76</v>
      </c>
      <c r="O1" s="11" t="s">
        <v>77</v>
      </c>
      <c r="P1" s="11" t="s">
        <v>57</v>
      </c>
      <c r="Q1" s="11" t="s">
        <v>58</v>
      </c>
      <c r="R1" s="11" t="s">
        <v>59</v>
      </c>
      <c r="S1" s="11" t="s">
        <v>60</v>
      </c>
      <c r="T1" s="11" t="s">
        <v>61</v>
      </c>
      <c r="U1" s="11" t="s">
        <v>62</v>
      </c>
      <c r="V1" s="11" t="s">
        <v>63</v>
      </c>
      <c r="W1" s="11" t="s">
        <v>64</v>
      </c>
      <c r="X1" s="11" t="s">
        <v>65</v>
      </c>
      <c r="Y1" s="11" t="s">
        <v>66</v>
      </c>
      <c r="Z1" s="11" t="s">
        <v>67</v>
      </c>
      <c r="AA1" s="11" t="s">
        <v>68</v>
      </c>
      <c r="AB1" s="11" t="s">
        <v>69</v>
      </c>
      <c r="AC1" s="11" t="s">
        <v>70</v>
      </c>
      <c r="AD1" s="11" t="s">
        <v>71</v>
      </c>
      <c r="AE1" s="11" t="s">
        <v>72</v>
      </c>
      <c r="AF1" s="11" t="s">
        <v>78</v>
      </c>
      <c r="AG1" s="11" t="s">
        <v>79</v>
      </c>
      <c r="AH1" s="11" t="s">
        <v>80</v>
      </c>
      <c r="AI1" s="11" t="s">
        <v>81</v>
      </c>
      <c r="AJ1" s="11" t="s">
        <v>82</v>
      </c>
      <c r="AK1" s="11" t="s">
        <v>83</v>
      </c>
      <c r="AL1" s="11" t="s">
        <v>84</v>
      </c>
      <c r="AM1" s="11" t="s">
        <v>85</v>
      </c>
      <c r="AN1" s="11" t="s">
        <v>86</v>
      </c>
      <c r="AO1" s="11" t="s">
        <v>87</v>
      </c>
      <c r="AP1" s="11" t="s">
        <v>88</v>
      </c>
      <c r="AQ1" s="11" t="s">
        <v>89</v>
      </c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11" t="s">
        <v>26</v>
      </c>
      <c r="B2" s="11" t="s">
        <v>12</v>
      </c>
      <c r="C2" s="11" t="s">
        <v>29</v>
      </c>
      <c r="D2" s="12">
        <v>1</v>
      </c>
      <c r="E2" s="11">
        <v>2020</v>
      </c>
      <c r="F2" s="13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20">
        <v>0</v>
      </c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11" t="s">
        <v>26</v>
      </c>
      <c r="B3" s="11" t="s">
        <v>12</v>
      </c>
      <c r="C3" s="11" t="s">
        <v>29</v>
      </c>
      <c r="D3" s="12">
        <v>1</v>
      </c>
      <c r="E3" s="11">
        <v>2021</v>
      </c>
      <c r="F3" s="13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11" t="s">
        <v>26</v>
      </c>
      <c r="B4" s="11" t="s">
        <v>12</v>
      </c>
      <c r="C4" s="11" t="s">
        <v>29</v>
      </c>
      <c r="D4" s="12">
        <v>1</v>
      </c>
      <c r="E4" s="11">
        <v>2022</v>
      </c>
      <c r="F4" s="13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-4786.2449996422702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-143.44349190854001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-632.09883105013</v>
      </c>
      <c r="AO4" s="20">
        <v>0</v>
      </c>
      <c r="AP4" s="20">
        <v>17.35740344981</v>
      </c>
      <c r="AQ4" s="20">
        <v>22.34649579837</v>
      </c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11" t="s">
        <v>26</v>
      </c>
      <c r="B5" s="11" t="s">
        <v>12</v>
      </c>
      <c r="C5" s="11" t="s">
        <v>29</v>
      </c>
      <c r="D5" s="12">
        <v>1</v>
      </c>
      <c r="E5" s="11">
        <v>2023</v>
      </c>
      <c r="F5" s="13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-2986.4299999233599</v>
      </c>
      <c r="Q5" s="20">
        <v>-363.83806620438003</v>
      </c>
      <c r="R5" s="20">
        <v>0</v>
      </c>
      <c r="S5" s="20">
        <v>0</v>
      </c>
      <c r="T5" s="20">
        <v>-4090.80997618219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6.9951382795299999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-361.62754369364001</v>
      </c>
      <c r="AO5" s="20">
        <v>0</v>
      </c>
      <c r="AP5" s="20">
        <v>44.318971788360003</v>
      </c>
      <c r="AQ5" s="20">
        <v>77.300325066959999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11" t="s">
        <v>26</v>
      </c>
      <c r="B6" s="11" t="s">
        <v>12</v>
      </c>
      <c r="C6" s="11" t="s">
        <v>29</v>
      </c>
      <c r="D6" s="12">
        <v>1</v>
      </c>
      <c r="E6" s="11">
        <v>2024</v>
      </c>
      <c r="F6" s="13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-556.16571301699003</v>
      </c>
      <c r="R6" s="20">
        <v>0</v>
      </c>
      <c r="S6" s="20">
        <v>0</v>
      </c>
      <c r="T6" s="20">
        <v>-7065.8427067944003</v>
      </c>
      <c r="U6" s="20">
        <v>-1951.8200353923601</v>
      </c>
      <c r="V6" s="20">
        <v>-304.33153012685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122.69039364703001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-173.48556087103</v>
      </c>
      <c r="AO6" s="20">
        <v>0</v>
      </c>
      <c r="AP6" s="20">
        <v>64.966791793260001</v>
      </c>
      <c r="AQ6" s="20">
        <v>119.97022186610999</v>
      </c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11" t="s">
        <v>26</v>
      </c>
      <c r="B7" s="11" t="s">
        <v>12</v>
      </c>
      <c r="C7" s="11" t="s">
        <v>29</v>
      </c>
      <c r="D7" s="12">
        <v>1</v>
      </c>
      <c r="E7" s="11">
        <v>2025</v>
      </c>
      <c r="F7" s="13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-568.11250113995004</v>
      </c>
      <c r="R7" s="20">
        <v>0</v>
      </c>
      <c r="S7" s="20">
        <v>0</v>
      </c>
      <c r="T7" s="20">
        <v>-7009.0995366003899</v>
      </c>
      <c r="U7" s="20">
        <v>-1937.6342428437899</v>
      </c>
      <c r="V7" s="20">
        <v>-290.67695217447999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399.94766224650999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-41.589617368490003</v>
      </c>
      <c r="AN7" s="20">
        <v>646.10994770856996</v>
      </c>
      <c r="AO7" s="20">
        <v>-82.056318857700006</v>
      </c>
      <c r="AP7" s="20">
        <v>63.749514838700001</v>
      </c>
      <c r="AQ7" s="20">
        <v>127.49902967740999</v>
      </c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11" t="s">
        <v>26</v>
      </c>
      <c r="B8" s="11" t="s">
        <v>12</v>
      </c>
      <c r="C8" s="11" t="s">
        <v>29</v>
      </c>
      <c r="D8" s="12">
        <v>1</v>
      </c>
      <c r="E8" s="11">
        <v>2026</v>
      </c>
      <c r="F8" s="13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-582.69097023942004</v>
      </c>
      <c r="R8" s="20">
        <v>0</v>
      </c>
      <c r="S8" s="20">
        <v>0</v>
      </c>
      <c r="T8" s="20">
        <v>-6660.7000524290897</v>
      </c>
      <c r="U8" s="20">
        <v>-1850.53437180114</v>
      </c>
      <c r="V8" s="20">
        <v>-277.70327648650999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363.85659379330002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-7.7218160648199996</v>
      </c>
      <c r="AN8" s="20">
        <v>587.37374291384003</v>
      </c>
      <c r="AO8" s="20">
        <v>-45.017032762159999</v>
      </c>
      <c r="AP8" s="20">
        <v>51.062357444</v>
      </c>
      <c r="AQ8" s="20">
        <v>102.12471488798001</v>
      </c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11" t="s">
        <v>26</v>
      </c>
      <c r="B9" s="11" t="s">
        <v>12</v>
      </c>
      <c r="C9" s="11" t="s">
        <v>29</v>
      </c>
      <c r="D9" s="12">
        <v>1</v>
      </c>
      <c r="E9" s="11">
        <v>2027</v>
      </c>
      <c r="F9" s="13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-790.31367370071996</v>
      </c>
      <c r="R9" s="20">
        <v>0</v>
      </c>
      <c r="S9" s="20">
        <v>0</v>
      </c>
      <c r="T9" s="20">
        <v>-6164.7829337451903</v>
      </c>
      <c r="U9" s="20">
        <v>-1726.5550921301001</v>
      </c>
      <c r="V9" s="20">
        <v>-259.06177182754999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325.68434099896001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23.530831275739999</v>
      </c>
      <c r="AN9" s="20">
        <v>526.20609174957997</v>
      </c>
      <c r="AO9" s="20">
        <v>-10.2914513432</v>
      </c>
      <c r="AP9" s="20">
        <v>38.40761994455</v>
      </c>
      <c r="AQ9" s="20">
        <v>76.815239888840097</v>
      </c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11" t="s">
        <v>26</v>
      </c>
      <c r="B10" s="11" t="s">
        <v>12</v>
      </c>
      <c r="C10" s="11" t="s">
        <v>29</v>
      </c>
      <c r="D10" s="12">
        <v>1</v>
      </c>
      <c r="E10" s="11">
        <v>2028</v>
      </c>
      <c r="F10" s="13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-749.03910007733998</v>
      </c>
      <c r="R10" s="20">
        <v>0</v>
      </c>
      <c r="S10" s="20">
        <v>0</v>
      </c>
      <c r="T10" s="20">
        <v>-1985.09831073956</v>
      </c>
      <c r="U10" s="20">
        <v>-681.63393637862998</v>
      </c>
      <c r="V10" s="20">
        <v>-114.22107800529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-4577.3794134003601</v>
      </c>
      <c r="AE10" s="20">
        <v>0</v>
      </c>
      <c r="AF10" s="20">
        <v>0</v>
      </c>
      <c r="AG10" s="20">
        <v>341.80030755013001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73.406459800679997</v>
      </c>
      <c r="AN10" s="20">
        <v>551.52428248118997</v>
      </c>
      <c r="AO10" s="20">
        <v>44.079873002009997</v>
      </c>
      <c r="AP10" s="20">
        <v>31.264321094789999</v>
      </c>
      <c r="AQ10" s="20">
        <v>62.528642189540101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11" t="s">
        <v>26</v>
      </c>
      <c r="B11" s="11" t="s">
        <v>12</v>
      </c>
      <c r="C11" s="11" t="s">
        <v>29</v>
      </c>
      <c r="D11" s="12">
        <v>1</v>
      </c>
      <c r="E11" s="11">
        <v>2029</v>
      </c>
      <c r="F11" s="13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-962.94503050461901</v>
      </c>
      <c r="R11" s="20">
        <v>0</v>
      </c>
      <c r="S11" s="20">
        <v>0</v>
      </c>
      <c r="T11" s="20">
        <v>-2351.4300880626802</v>
      </c>
      <c r="U11" s="20">
        <v>-773.21688070940104</v>
      </c>
      <c r="V11" s="20">
        <v>-115.43950051138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-4628.2409999428701</v>
      </c>
      <c r="AE11" s="20">
        <v>0</v>
      </c>
      <c r="AF11" s="20">
        <v>0</v>
      </c>
      <c r="AG11" s="20">
        <v>279.12436755712997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79.362098678940001</v>
      </c>
      <c r="AN11" s="20">
        <v>450.5405404572</v>
      </c>
      <c r="AO11" s="20">
        <v>47.829451316819998</v>
      </c>
      <c r="AP11" s="20">
        <v>17.523536715079999</v>
      </c>
      <c r="AQ11" s="20">
        <v>35.047073430250002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11" t="s">
        <v>26</v>
      </c>
      <c r="B12" s="11" t="s">
        <v>12</v>
      </c>
      <c r="C12" s="11" t="s">
        <v>29</v>
      </c>
      <c r="D12" s="12">
        <v>1</v>
      </c>
      <c r="E12" s="11">
        <v>2030</v>
      </c>
      <c r="F12" s="13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-1181.15190772758</v>
      </c>
      <c r="R12" s="20">
        <v>0</v>
      </c>
      <c r="S12" s="20">
        <v>0</v>
      </c>
      <c r="T12" s="20">
        <v>-1997.6030579200101</v>
      </c>
      <c r="U12" s="20">
        <v>-684.76012317383004</v>
      </c>
      <c r="V12" s="20">
        <v>-104.35747642579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-9516.4463522628193</v>
      </c>
      <c r="AE12" s="20">
        <v>0</v>
      </c>
      <c r="AF12" s="20">
        <v>0</v>
      </c>
      <c r="AG12" s="20">
        <v>222.20534782029</v>
      </c>
      <c r="AH12" s="20">
        <v>0</v>
      </c>
      <c r="AI12" s="20">
        <v>-159.79743471639</v>
      </c>
      <c r="AJ12" s="20">
        <v>0</v>
      </c>
      <c r="AK12" s="20">
        <v>-514.80483228691003</v>
      </c>
      <c r="AL12" s="20">
        <v>0</v>
      </c>
      <c r="AM12" s="20">
        <v>129.94725983813001</v>
      </c>
      <c r="AN12" s="20">
        <v>359.43500571217999</v>
      </c>
      <c r="AO12" s="20">
        <v>134.52808551878999</v>
      </c>
      <c r="AP12" s="20">
        <v>7.6278812249900003</v>
      </c>
      <c r="AQ12" s="20">
        <v>15.25576245005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11" t="s">
        <v>26</v>
      </c>
      <c r="B13" s="11" t="s">
        <v>12</v>
      </c>
      <c r="C13" s="11" t="s">
        <v>29</v>
      </c>
      <c r="D13" s="12">
        <v>1</v>
      </c>
      <c r="E13" s="11">
        <v>2031</v>
      </c>
      <c r="F13" s="13">
        <v>0</v>
      </c>
      <c r="G13" s="20">
        <v>0</v>
      </c>
      <c r="H13" s="20">
        <v>0</v>
      </c>
      <c r="I13" s="20">
        <v>0</v>
      </c>
      <c r="J13" s="20">
        <v>-29981.654912209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-1406.86681196631</v>
      </c>
      <c r="R13" s="20">
        <v>0</v>
      </c>
      <c r="S13" s="20">
        <v>0</v>
      </c>
      <c r="T13" s="20">
        <v>-2705.4751476020801</v>
      </c>
      <c r="U13" s="20">
        <v>-2135.7862931807499</v>
      </c>
      <c r="V13" s="20">
        <v>-97.540507813810095</v>
      </c>
      <c r="W13" s="20">
        <v>-408.70304119240001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-9282.0846691767292</v>
      </c>
      <c r="AE13" s="20">
        <v>0</v>
      </c>
      <c r="AF13" s="20">
        <v>0</v>
      </c>
      <c r="AG13" s="20">
        <v>167.36978732604001</v>
      </c>
      <c r="AH13" s="20">
        <v>0</v>
      </c>
      <c r="AI13" s="20">
        <v>43.101453987340001</v>
      </c>
      <c r="AJ13" s="20">
        <v>0</v>
      </c>
      <c r="AK13" s="20">
        <v>-400.23519177278001</v>
      </c>
      <c r="AL13" s="20">
        <v>0</v>
      </c>
      <c r="AM13" s="20">
        <v>110.71946134308</v>
      </c>
      <c r="AN13" s="20">
        <v>270.96997451686002</v>
      </c>
      <c r="AO13" s="20">
        <v>114.72235302803</v>
      </c>
      <c r="AP13" s="20">
        <v>1.82992720517</v>
      </c>
      <c r="AQ13" s="20">
        <v>3.6598544102699999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11" t="s">
        <v>26</v>
      </c>
      <c r="B14" s="11" t="s">
        <v>12</v>
      </c>
      <c r="C14" s="11" t="s">
        <v>29</v>
      </c>
      <c r="D14" s="12">
        <v>1</v>
      </c>
      <c r="E14" s="11">
        <v>2032</v>
      </c>
      <c r="F14" s="13">
        <v>0</v>
      </c>
      <c r="G14" s="20">
        <v>0</v>
      </c>
      <c r="H14" s="20">
        <v>0</v>
      </c>
      <c r="I14" s="20">
        <v>0</v>
      </c>
      <c r="J14" s="20">
        <v>-29909.447467360002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-1434.81934388083</v>
      </c>
      <c r="R14" s="20">
        <v>0</v>
      </c>
      <c r="S14" s="20">
        <v>0</v>
      </c>
      <c r="T14" s="20">
        <v>-1123.7777937266601</v>
      </c>
      <c r="U14" s="20">
        <v>-1344.9376162430799</v>
      </c>
      <c r="V14" s="20">
        <v>-81.581819473980005</v>
      </c>
      <c r="W14" s="20">
        <v>-397.73500945292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-8279.5740703480406</v>
      </c>
      <c r="AE14" s="20">
        <v>0</v>
      </c>
      <c r="AF14" s="20">
        <v>0</v>
      </c>
      <c r="AG14" s="20">
        <v>81.531578835559998</v>
      </c>
      <c r="AH14" s="20">
        <v>0</v>
      </c>
      <c r="AI14" s="20">
        <v>37.994614690799999</v>
      </c>
      <c r="AJ14" s="20">
        <v>0</v>
      </c>
      <c r="AK14" s="20">
        <v>-289.44410205959002</v>
      </c>
      <c r="AL14" s="20">
        <v>0</v>
      </c>
      <c r="AM14" s="20">
        <v>92.186274022930107</v>
      </c>
      <c r="AN14" s="20">
        <v>192.7532305185</v>
      </c>
      <c r="AO14" s="20">
        <v>95.894731400330002</v>
      </c>
      <c r="AP14" s="20">
        <v>0</v>
      </c>
      <c r="AQ14" s="20">
        <v>0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11" t="s">
        <v>26</v>
      </c>
      <c r="B15" s="11" t="s">
        <v>12</v>
      </c>
      <c r="C15" s="11" t="s">
        <v>29</v>
      </c>
      <c r="D15" s="12">
        <v>1</v>
      </c>
      <c r="E15" s="11">
        <v>2033</v>
      </c>
      <c r="F15" s="13">
        <v>0</v>
      </c>
      <c r="G15" s="20">
        <v>0</v>
      </c>
      <c r="H15" s="20">
        <v>0</v>
      </c>
      <c r="I15" s="20">
        <v>0</v>
      </c>
      <c r="J15" s="20">
        <v>-29978.9861391911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-1676.6940651761599</v>
      </c>
      <c r="R15" s="20">
        <v>0</v>
      </c>
      <c r="S15" s="20">
        <v>0</v>
      </c>
      <c r="T15" s="20">
        <v>-1276.93767297362</v>
      </c>
      <c r="U15" s="20">
        <v>-1421.5175558665801</v>
      </c>
      <c r="V15" s="20">
        <v>-71.064648417009906</v>
      </c>
      <c r="W15" s="20">
        <v>-390.6927202183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-8449.3345394113294</v>
      </c>
      <c r="AE15" s="20">
        <v>0</v>
      </c>
      <c r="AF15" s="20">
        <v>0</v>
      </c>
      <c r="AG15" s="20">
        <v>28.54891830807</v>
      </c>
      <c r="AH15" s="20">
        <v>0</v>
      </c>
      <c r="AI15" s="20">
        <v>31.798460950879999</v>
      </c>
      <c r="AJ15" s="20">
        <v>0</v>
      </c>
      <c r="AK15" s="20">
        <v>227.05783937549</v>
      </c>
      <c r="AL15" s="20">
        <v>0</v>
      </c>
      <c r="AM15" s="20">
        <v>73.256712594310002</v>
      </c>
      <c r="AN15" s="20">
        <v>124.03173462626999</v>
      </c>
      <c r="AO15" s="20">
        <v>76.383899751800001</v>
      </c>
      <c r="AP15" s="20">
        <v>0</v>
      </c>
      <c r="AQ15" s="20">
        <v>0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11" t="s">
        <v>26</v>
      </c>
      <c r="B16" s="11" t="s">
        <v>12</v>
      </c>
      <c r="C16" s="11" t="s">
        <v>29</v>
      </c>
      <c r="D16" s="12">
        <v>1</v>
      </c>
      <c r="E16" s="11">
        <v>2034</v>
      </c>
      <c r="F16" s="13">
        <v>0</v>
      </c>
      <c r="G16" s="20">
        <v>0</v>
      </c>
      <c r="H16" s="20">
        <v>0</v>
      </c>
      <c r="I16" s="20">
        <v>0</v>
      </c>
      <c r="J16" s="20">
        <v>-30171.574330227199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-1935.97488529724</v>
      </c>
      <c r="R16" s="20">
        <v>0</v>
      </c>
      <c r="S16" s="20">
        <v>0</v>
      </c>
      <c r="T16" s="20">
        <v>-615.85342762789901</v>
      </c>
      <c r="U16" s="20">
        <v>-1090.9754331937399</v>
      </c>
      <c r="V16" s="20">
        <v>-54.326232835650003</v>
      </c>
      <c r="W16" s="20">
        <v>-379.04526127437998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-7248.8652635549097</v>
      </c>
      <c r="AE16" s="20">
        <v>0</v>
      </c>
      <c r="AF16" s="20">
        <v>0</v>
      </c>
      <c r="AG16" s="20">
        <v>0</v>
      </c>
      <c r="AH16" s="20">
        <v>0</v>
      </c>
      <c r="AI16" s="20">
        <v>25.40111030349</v>
      </c>
      <c r="AJ16" s="20">
        <v>0</v>
      </c>
      <c r="AK16" s="20">
        <v>17.787917304250001</v>
      </c>
      <c r="AL16" s="20">
        <v>0</v>
      </c>
      <c r="AM16" s="20">
        <v>55.824139789029999</v>
      </c>
      <c r="AN16" s="20">
        <v>69.209810055250003</v>
      </c>
      <c r="AO16" s="20">
        <v>58.136240228209999</v>
      </c>
      <c r="AP16" s="20">
        <v>0</v>
      </c>
      <c r="AQ16" s="20">
        <v>0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11" t="s">
        <v>26</v>
      </c>
      <c r="B17" s="11" t="s">
        <v>12</v>
      </c>
      <c r="C17" s="11" t="s">
        <v>29</v>
      </c>
      <c r="D17" s="12">
        <v>1</v>
      </c>
      <c r="E17" s="11">
        <v>2035</v>
      </c>
      <c r="F17" s="13">
        <v>0</v>
      </c>
      <c r="G17" s="20">
        <v>0</v>
      </c>
      <c r="H17" s="20">
        <v>0</v>
      </c>
      <c r="I17" s="20">
        <v>0</v>
      </c>
      <c r="J17" s="20">
        <v>-30124.036629744001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-1953.1199750067799</v>
      </c>
      <c r="R17" s="20">
        <v>0</v>
      </c>
      <c r="S17" s="20">
        <v>0</v>
      </c>
      <c r="T17" s="20">
        <v>712.09677624504502</v>
      </c>
      <c r="U17" s="20">
        <v>-427.00033125740998</v>
      </c>
      <c r="V17" s="20">
        <v>-29.568449130680001</v>
      </c>
      <c r="W17" s="20">
        <v>-361.22975685255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-6702.0532101952103</v>
      </c>
      <c r="AE17" s="20">
        <v>0</v>
      </c>
      <c r="AF17" s="20">
        <v>0</v>
      </c>
      <c r="AG17" s="20">
        <v>0</v>
      </c>
      <c r="AH17" s="20">
        <v>0</v>
      </c>
      <c r="AI17" s="20">
        <v>19.070700077889999</v>
      </c>
      <c r="AJ17" s="20">
        <v>0</v>
      </c>
      <c r="AK17" s="20">
        <v>-279.35550762244998</v>
      </c>
      <c r="AL17" s="20">
        <v>0</v>
      </c>
      <c r="AM17" s="20">
        <v>31.95943428963</v>
      </c>
      <c r="AN17" s="20">
        <v>30.003519595419998</v>
      </c>
      <c r="AO17" s="20">
        <v>41.744026410549999</v>
      </c>
      <c r="AP17" s="20">
        <v>0</v>
      </c>
      <c r="AQ17" s="20"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11" t="s">
        <v>26</v>
      </c>
      <c r="B18" s="11" t="s">
        <v>12</v>
      </c>
      <c r="C18" s="11" t="s">
        <v>29</v>
      </c>
      <c r="D18" s="12">
        <v>1</v>
      </c>
      <c r="E18" s="11">
        <v>2036</v>
      </c>
      <c r="F18" s="13">
        <v>0</v>
      </c>
      <c r="G18" s="20">
        <v>0</v>
      </c>
      <c r="H18" s="20">
        <v>0</v>
      </c>
      <c r="I18" s="20">
        <v>0</v>
      </c>
      <c r="J18" s="20">
        <v>-30415.338193689699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-2224.9465107493302</v>
      </c>
      <c r="R18" s="20">
        <v>0</v>
      </c>
      <c r="S18" s="20">
        <v>0</v>
      </c>
      <c r="T18" s="20">
        <v>1535.52736717474</v>
      </c>
      <c r="U18" s="20">
        <v>-15.285035792429801</v>
      </c>
      <c r="V18" s="20">
        <v>-30.839406569960001</v>
      </c>
      <c r="W18" s="20">
        <v>-363.62735993714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-6218.5310044774196</v>
      </c>
      <c r="AE18" s="20">
        <v>0</v>
      </c>
      <c r="AF18" s="20">
        <v>0</v>
      </c>
      <c r="AG18" s="20">
        <v>0</v>
      </c>
      <c r="AH18" s="20">
        <v>0</v>
      </c>
      <c r="AI18" s="20">
        <v>-111.8465268591</v>
      </c>
      <c r="AJ18" s="20">
        <v>0</v>
      </c>
      <c r="AK18" s="20">
        <v>-307.46298578222002</v>
      </c>
      <c r="AL18" s="20">
        <v>0</v>
      </c>
      <c r="AM18" s="20">
        <v>15.24451951674</v>
      </c>
      <c r="AN18" s="20">
        <v>6.5589520877699998</v>
      </c>
      <c r="AO18" s="20">
        <v>26.49816772941</v>
      </c>
      <c r="AP18" s="20">
        <v>0</v>
      </c>
      <c r="AQ18" s="20">
        <v>0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11" t="s">
        <v>26</v>
      </c>
      <c r="B19" s="11" t="s">
        <v>12</v>
      </c>
      <c r="C19" s="11" t="s">
        <v>29</v>
      </c>
      <c r="D19" s="12">
        <v>1</v>
      </c>
      <c r="E19" s="11">
        <v>2037</v>
      </c>
      <c r="F19" s="13">
        <v>0</v>
      </c>
      <c r="G19" s="20">
        <v>0</v>
      </c>
      <c r="H19" s="20">
        <v>0</v>
      </c>
      <c r="I19" s="20">
        <v>0</v>
      </c>
      <c r="J19" s="20">
        <v>-30552.184806666501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-2274.05003200191</v>
      </c>
      <c r="R19" s="20">
        <v>0</v>
      </c>
      <c r="S19" s="20">
        <v>0</v>
      </c>
      <c r="T19" s="20">
        <v>1754.6784660302201</v>
      </c>
      <c r="U19" s="20">
        <v>94.290513635440604</v>
      </c>
      <c r="V19" s="20">
        <v>-10.99556282795</v>
      </c>
      <c r="W19" s="20">
        <v>-349.54831073588002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-5380.8015493599496</v>
      </c>
      <c r="AE19" s="20">
        <v>0</v>
      </c>
      <c r="AF19" s="20">
        <v>0</v>
      </c>
      <c r="AG19" s="20">
        <v>0</v>
      </c>
      <c r="AH19" s="20">
        <v>0</v>
      </c>
      <c r="AI19" s="20">
        <v>-65.874685531170002</v>
      </c>
      <c r="AJ19" s="20">
        <v>0</v>
      </c>
      <c r="AK19" s="20">
        <v>185.45715368903001</v>
      </c>
      <c r="AL19" s="20">
        <v>0</v>
      </c>
      <c r="AM19" s="20">
        <v>5.6865276803700002</v>
      </c>
      <c r="AN19" s="20">
        <v>0</v>
      </c>
      <c r="AO19" s="20">
        <v>14.82962450254</v>
      </c>
      <c r="AP19" s="20">
        <v>0</v>
      </c>
      <c r="AQ19" s="20">
        <v>0</v>
      </c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11" t="s">
        <v>26</v>
      </c>
      <c r="B20" s="11" t="s">
        <v>12</v>
      </c>
      <c r="C20" s="11" t="s">
        <v>29</v>
      </c>
      <c r="D20" s="12">
        <v>1</v>
      </c>
      <c r="E20" s="11">
        <v>2038</v>
      </c>
      <c r="F20" s="13">
        <v>0</v>
      </c>
      <c r="G20" s="20">
        <v>0</v>
      </c>
      <c r="H20" s="20">
        <v>0</v>
      </c>
      <c r="I20" s="20">
        <v>0</v>
      </c>
      <c r="J20" s="20">
        <v>-30563.289970262002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-2527.3416913987398</v>
      </c>
      <c r="R20" s="20">
        <v>0</v>
      </c>
      <c r="S20" s="20">
        <v>0</v>
      </c>
      <c r="T20" s="20">
        <v>2993.42071180736</v>
      </c>
      <c r="U20" s="20">
        <v>713.66163652388104</v>
      </c>
      <c r="V20" s="20">
        <v>14.35760975198</v>
      </c>
      <c r="W20" s="20">
        <v>-331.34997031396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-7534.7030776094898</v>
      </c>
      <c r="AE20" s="20">
        <v>0</v>
      </c>
      <c r="AF20" s="20">
        <v>0</v>
      </c>
      <c r="AG20" s="20">
        <v>0</v>
      </c>
      <c r="AH20" s="20">
        <v>0</v>
      </c>
      <c r="AI20" s="20">
        <v>25.351844221339999</v>
      </c>
      <c r="AJ20" s="20">
        <v>0</v>
      </c>
      <c r="AK20" s="20">
        <v>262.44088200778998</v>
      </c>
      <c r="AL20" s="20">
        <v>0</v>
      </c>
      <c r="AM20" s="20">
        <v>1.2271187291600001</v>
      </c>
      <c r="AN20" s="20">
        <v>0</v>
      </c>
      <c r="AO20" s="20">
        <v>6.4102315119800002</v>
      </c>
      <c r="AP20" s="20">
        <v>0</v>
      </c>
      <c r="AQ20" s="20">
        <v>0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11" t="s">
        <v>26</v>
      </c>
      <c r="B21" s="11" t="s">
        <v>12</v>
      </c>
      <c r="C21" s="11" t="s">
        <v>29</v>
      </c>
      <c r="D21" s="12">
        <v>1</v>
      </c>
      <c r="E21" s="11">
        <v>2039</v>
      </c>
      <c r="F21" s="13">
        <v>0</v>
      </c>
      <c r="G21" s="20">
        <v>0</v>
      </c>
      <c r="H21" s="20">
        <v>0</v>
      </c>
      <c r="I21" s="20">
        <v>0</v>
      </c>
      <c r="J21" s="20">
        <v>-30696.673393623099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-2563.0597965687298</v>
      </c>
      <c r="R21" s="20">
        <v>0</v>
      </c>
      <c r="S21" s="20">
        <v>0</v>
      </c>
      <c r="T21" s="20">
        <v>3784.8198705416498</v>
      </c>
      <c r="U21" s="20">
        <v>1109.3612158910501</v>
      </c>
      <c r="V21" s="20">
        <v>0</v>
      </c>
      <c r="W21" s="20">
        <v>-319.97593011049997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-7164.1229145215302</v>
      </c>
      <c r="AE21" s="20">
        <v>0</v>
      </c>
      <c r="AF21" s="20">
        <v>0</v>
      </c>
      <c r="AG21" s="20">
        <v>0</v>
      </c>
      <c r="AH21" s="20">
        <v>0</v>
      </c>
      <c r="AI21" s="20">
        <v>6.1316121186099997</v>
      </c>
      <c r="AJ21" s="20">
        <v>0</v>
      </c>
      <c r="AK21" s="20">
        <v>199.51598440167999</v>
      </c>
      <c r="AL21" s="20">
        <v>0</v>
      </c>
      <c r="AM21" s="20">
        <v>0</v>
      </c>
      <c r="AN21" s="20">
        <v>0</v>
      </c>
      <c r="AO21" s="20">
        <v>1.4277726928400001</v>
      </c>
      <c r="AP21" s="20">
        <v>0</v>
      </c>
      <c r="AQ21" s="20">
        <v>0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11" t="s">
        <v>26</v>
      </c>
      <c r="B22" s="11" t="s">
        <v>12</v>
      </c>
      <c r="C22" s="11" t="s">
        <v>29</v>
      </c>
      <c r="D22" s="12">
        <v>1</v>
      </c>
      <c r="E22" s="11">
        <v>2040</v>
      </c>
      <c r="F22" s="13">
        <v>0</v>
      </c>
      <c r="G22" s="20">
        <v>0</v>
      </c>
      <c r="H22" s="20">
        <v>0</v>
      </c>
      <c r="I22" s="20">
        <v>0</v>
      </c>
      <c r="J22" s="20">
        <v>-30901.184966377001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-2836.9330629261699</v>
      </c>
      <c r="R22" s="20">
        <v>0</v>
      </c>
      <c r="S22" s="20">
        <v>0</v>
      </c>
      <c r="T22" s="20">
        <v>5174.1925713370802</v>
      </c>
      <c r="U22" s="20">
        <v>1804.04756628877</v>
      </c>
      <c r="V22" s="20">
        <v>0</v>
      </c>
      <c r="W22" s="20">
        <v>-313.36489554501998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-5523.36566244398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140.62294515078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11" t="s">
        <v>26</v>
      </c>
      <c r="B23" s="11" t="s">
        <v>12</v>
      </c>
      <c r="C23" s="11" t="s">
        <v>29</v>
      </c>
      <c r="D23" s="12">
        <v>1</v>
      </c>
      <c r="E23" s="11">
        <v>2041</v>
      </c>
      <c r="F23" s="13">
        <v>0</v>
      </c>
      <c r="G23" s="20">
        <v>0</v>
      </c>
      <c r="H23" s="20">
        <v>0</v>
      </c>
      <c r="I23" s="20">
        <v>0</v>
      </c>
      <c r="J23" s="20">
        <v>-31261.368702846001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-2929.79505065373</v>
      </c>
      <c r="R23" s="20">
        <v>0</v>
      </c>
      <c r="S23" s="20">
        <v>0</v>
      </c>
      <c r="T23" s="20">
        <v>4529.8817247309298</v>
      </c>
      <c r="U23" s="20">
        <v>1481.89214298565</v>
      </c>
      <c r="V23" s="20">
        <v>0</v>
      </c>
      <c r="W23" s="20">
        <v>-309.79785619704001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-5810.1220817510102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89.721883362780005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11" t="s">
        <v>26</v>
      </c>
      <c r="B24" s="11" t="s">
        <v>12</v>
      </c>
      <c r="C24" s="11" t="s">
        <v>29</v>
      </c>
      <c r="D24" s="12">
        <v>1</v>
      </c>
      <c r="E24" s="11">
        <v>2042</v>
      </c>
      <c r="F24" s="13">
        <v>0</v>
      </c>
      <c r="G24" s="20">
        <v>0</v>
      </c>
      <c r="H24" s="20">
        <v>0</v>
      </c>
      <c r="I24" s="20">
        <v>0</v>
      </c>
      <c r="J24" s="20">
        <v>-31443.3598748197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-3232.11018078693</v>
      </c>
      <c r="R24" s="20">
        <v>0</v>
      </c>
      <c r="S24" s="20">
        <v>0</v>
      </c>
      <c r="T24" s="20">
        <v>5535.4284999113497</v>
      </c>
      <c r="U24" s="20">
        <v>1984.6655305760401</v>
      </c>
      <c r="V24" s="20">
        <v>0</v>
      </c>
      <c r="W24" s="20">
        <v>-296.61435917252999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-3669.7780014535001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50.16032840882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11" t="s">
        <v>26</v>
      </c>
      <c r="B25" s="11" t="s">
        <v>12</v>
      </c>
      <c r="C25" s="11" t="s">
        <v>29</v>
      </c>
      <c r="D25" s="12">
        <v>1</v>
      </c>
      <c r="E25" s="11">
        <v>2043</v>
      </c>
      <c r="F25" s="13">
        <v>0</v>
      </c>
      <c r="G25" s="20">
        <v>0</v>
      </c>
      <c r="H25" s="20">
        <v>0</v>
      </c>
      <c r="I25" s="20">
        <v>0</v>
      </c>
      <c r="J25" s="20">
        <v>-31698.377478427101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-3569.1026379217601</v>
      </c>
      <c r="R25" s="20">
        <v>0</v>
      </c>
      <c r="S25" s="20">
        <v>0</v>
      </c>
      <c r="T25" s="20">
        <v>5832.5487011923296</v>
      </c>
      <c r="U25" s="20">
        <v>2133.22563121639</v>
      </c>
      <c r="V25" s="20">
        <v>0</v>
      </c>
      <c r="W25" s="20">
        <v>-291.91348323548999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-2597.0349288764601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21.271908041749999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11" t="s">
        <v>26</v>
      </c>
      <c r="B26" s="11" t="s">
        <v>12</v>
      </c>
      <c r="C26" s="11" t="s">
        <v>29</v>
      </c>
      <c r="D26" s="12">
        <v>1</v>
      </c>
      <c r="E26" s="11">
        <v>2044</v>
      </c>
      <c r="F26" s="13">
        <v>0</v>
      </c>
      <c r="G26" s="20">
        <v>0</v>
      </c>
      <c r="H26" s="20">
        <v>0</v>
      </c>
      <c r="I26" s="20">
        <v>0</v>
      </c>
      <c r="J26" s="20">
        <v>-31871.512946442701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-3620.9942326453302</v>
      </c>
      <c r="R26" s="20">
        <v>0</v>
      </c>
      <c r="S26" s="20">
        <v>0</v>
      </c>
      <c r="T26" s="20">
        <v>8188.6169671125799</v>
      </c>
      <c r="U26" s="20">
        <v>3311.2597641765901</v>
      </c>
      <c r="V26" s="20">
        <v>0</v>
      </c>
      <c r="W26" s="20">
        <v>-270.00728622751001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-625.34935548173496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4.7952414828399998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11" t="s">
        <v>26</v>
      </c>
      <c r="B27" s="11" t="s">
        <v>12</v>
      </c>
      <c r="C27" s="11" t="s">
        <v>29</v>
      </c>
      <c r="D27" s="12">
        <v>1</v>
      </c>
      <c r="E27" s="11">
        <v>2045</v>
      </c>
      <c r="F27" s="13">
        <v>0</v>
      </c>
      <c r="G27" s="20">
        <v>0</v>
      </c>
      <c r="H27" s="20">
        <v>0</v>
      </c>
      <c r="I27" s="20">
        <v>0</v>
      </c>
      <c r="J27" s="20">
        <v>-32059.846536728899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-3997.1490860874001</v>
      </c>
      <c r="R27" s="20">
        <v>0</v>
      </c>
      <c r="S27" s="20">
        <v>0</v>
      </c>
      <c r="T27" s="20">
        <v>7572.39386496115</v>
      </c>
      <c r="U27" s="20">
        <v>3003.1482131006901</v>
      </c>
      <c r="V27" s="20">
        <v>0</v>
      </c>
      <c r="W27" s="20">
        <v>-261.97419214723999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207.547098597462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11" t="s">
        <v>26</v>
      </c>
      <c r="B28" s="11" t="s">
        <v>12</v>
      </c>
      <c r="C28" s="11" t="s">
        <v>29</v>
      </c>
      <c r="D28" s="12">
        <v>1</v>
      </c>
      <c r="E28" s="11">
        <v>2046</v>
      </c>
      <c r="F28" s="13">
        <v>0</v>
      </c>
      <c r="G28" s="20">
        <v>0</v>
      </c>
      <c r="H28" s="20">
        <v>0</v>
      </c>
      <c r="I28" s="20">
        <v>0</v>
      </c>
      <c r="J28" s="20">
        <v>-32235.574439681601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-4366.4782215367204</v>
      </c>
      <c r="R28" s="20">
        <v>0</v>
      </c>
      <c r="S28" s="20">
        <v>0</v>
      </c>
      <c r="T28" s="20">
        <v>8616.4686478450094</v>
      </c>
      <c r="U28" s="20">
        <v>3525.1856045428199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1989.74171153164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11" t="s">
        <v>26</v>
      </c>
      <c r="B29" s="11" t="s">
        <v>12</v>
      </c>
      <c r="C29" s="11" t="s">
        <v>29</v>
      </c>
      <c r="D29" s="12">
        <v>1</v>
      </c>
      <c r="E29" s="11">
        <v>2047</v>
      </c>
      <c r="F29" s="13">
        <v>0</v>
      </c>
      <c r="G29" s="20">
        <v>0</v>
      </c>
      <c r="H29" s="20">
        <v>0</v>
      </c>
      <c r="I29" s="20">
        <v>0</v>
      </c>
      <c r="J29" s="20">
        <v>-32345.827676470701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-4744.6035439243597</v>
      </c>
      <c r="R29" s="20">
        <v>0</v>
      </c>
      <c r="S29" s="20">
        <v>0</v>
      </c>
      <c r="T29" s="20">
        <v>9685.0030367625004</v>
      </c>
      <c r="U29" s="20">
        <v>4059.4527990015099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2778.1612287763901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11" t="s">
        <v>26</v>
      </c>
      <c r="B30" s="11" t="s">
        <v>12</v>
      </c>
      <c r="C30" s="11" t="s">
        <v>29</v>
      </c>
      <c r="D30" s="12">
        <v>1</v>
      </c>
      <c r="E30" s="11">
        <v>2048</v>
      </c>
      <c r="F30" s="13">
        <v>0</v>
      </c>
      <c r="G30" s="20">
        <v>0</v>
      </c>
      <c r="H30" s="20">
        <v>0</v>
      </c>
      <c r="I30" s="20">
        <v>0</v>
      </c>
      <c r="J30" s="20">
        <v>-32528.4631903437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-5152.8149578532903</v>
      </c>
      <c r="R30" s="20">
        <v>0</v>
      </c>
      <c r="S30" s="20">
        <v>0</v>
      </c>
      <c r="T30" s="20">
        <v>11710.3177563761</v>
      </c>
      <c r="U30" s="20">
        <v>5072.1101588082201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5307.2350884697998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11" t="s">
        <v>26</v>
      </c>
      <c r="B31" s="11" t="s">
        <v>12</v>
      </c>
      <c r="C31" s="11" t="s">
        <v>29</v>
      </c>
      <c r="D31" s="12">
        <v>1</v>
      </c>
      <c r="E31" s="11">
        <v>2049</v>
      </c>
      <c r="F31" s="13">
        <v>0</v>
      </c>
      <c r="G31" s="20">
        <v>0</v>
      </c>
      <c r="H31" s="20">
        <v>0</v>
      </c>
      <c r="I31" s="20">
        <v>0</v>
      </c>
      <c r="J31" s="20">
        <v>-32697.596320009001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-5134.64271213351</v>
      </c>
      <c r="R31" s="20">
        <v>0</v>
      </c>
      <c r="S31" s="20">
        <v>0</v>
      </c>
      <c r="T31" s="20">
        <v>10981.2191385976</v>
      </c>
      <c r="U31" s="20">
        <v>4707.5608499190403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5986.1511858902204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/>
      <c r="G33" s="3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/>
      <c r="G34" s="3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/>
      <c r="G35" s="30"/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-147778.79529126585</v>
      </c>
      <c r="K36" s="29">
        <f t="shared" si="0"/>
        <v>0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-6160.0901153334007</v>
      </c>
      <c r="Q36" s="29">
        <f t="shared" si="0"/>
        <v>-15850.021960227528</v>
      </c>
      <c r="R36" s="29">
        <f t="shared" si="0"/>
        <v>0</v>
      </c>
      <c r="S36" s="29">
        <f t="shared" si="0"/>
        <v>0</v>
      </c>
      <c r="T36" s="29">
        <f t="shared" si="0"/>
        <v>-10043.013817730229</v>
      </c>
      <c r="U36" s="29">
        <f t="shared" si="0"/>
        <v>-2857.0916373369805</v>
      </c>
      <c r="V36" s="29">
        <f t="shared" si="0"/>
        <v>-1038.2271009126243</v>
      </c>
      <c r="W36" s="29">
        <f t="shared" si="0"/>
        <v>-1479.933438744966</v>
      </c>
      <c r="X36" s="29">
        <f t="shared" si="0"/>
        <v>0</v>
      </c>
      <c r="Y36" s="29">
        <f t="shared" si="0"/>
        <v>0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AQ36" si="1">NPV(0.0713,AC2:AC31)</f>
        <v>0</v>
      </c>
      <c r="AD36" s="29">
        <f t="shared" si="1"/>
        <v>-33761.061376086982</v>
      </c>
      <c r="AE36" s="29">
        <f t="shared" si="1"/>
        <v>0</v>
      </c>
      <c r="AF36" s="29">
        <f t="shared" si="1"/>
        <v>0</v>
      </c>
      <c r="AG36" s="29">
        <f t="shared" si="1"/>
        <v>1198.2222725172383</v>
      </c>
      <c r="AH36" s="29">
        <f t="shared" si="1"/>
        <v>0</v>
      </c>
      <c r="AI36" s="29">
        <f t="shared" si="1"/>
        <v>-58.387322508574464</v>
      </c>
      <c r="AJ36" s="29">
        <f t="shared" si="1"/>
        <v>0</v>
      </c>
      <c r="AK36" s="29">
        <f t="shared" si="1"/>
        <v>-386.98867080241644</v>
      </c>
      <c r="AL36" s="29">
        <f t="shared" si="1"/>
        <v>0</v>
      </c>
      <c r="AM36" s="29">
        <f t="shared" si="1"/>
        <v>272.77847164045323</v>
      </c>
      <c r="AN36" s="29">
        <f t="shared" si="1"/>
        <v>1154.5269440645106</v>
      </c>
      <c r="AO36" s="29">
        <f t="shared" si="1"/>
        <v>190.44817505933608</v>
      </c>
      <c r="AP36" s="29">
        <f t="shared" si="1"/>
        <v>219.64044305444258</v>
      </c>
      <c r="AQ36" s="29">
        <f t="shared" si="1"/>
        <v>413.55311990792478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73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-58088.899735528918</v>
      </c>
      <c r="K37" s="31">
        <f t="shared" si="2"/>
        <v>0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-9121.9471536617712</v>
      </c>
      <c r="R37" s="31">
        <f t="shared" si="2"/>
        <v>0</v>
      </c>
      <c r="S37" s="31">
        <f t="shared" si="2"/>
        <v>0</v>
      </c>
      <c r="T37" s="31">
        <f t="shared" si="2"/>
        <v>19508.67982077074</v>
      </c>
      <c r="U37" s="31">
        <f t="shared" si="2"/>
        <v>8363.2150673567667</v>
      </c>
      <c r="V37" s="31">
        <f t="shared" si="2"/>
        <v>0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AQ37" si="3">$C$37*AC31</f>
        <v>0</v>
      </c>
      <c r="AD37" s="31">
        <f t="shared" si="3"/>
        <v>10634.69414190868</v>
      </c>
      <c r="AE37" s="31">
        <f t="shared" si="3"/>
        <v>0</v>
      </c>
      <c r="AF37" s="31">
        <f t="shared" si="3"/>
        <v>0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-205867.69502679477</v>
      </c>
      <c r="K38" s="29">
        <f t="shared" si="4"/>
        <v>0</v>
      </c>
      <c r="L38" s="29">
        <f t="shared" si="4"/>
        <v>0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-6160.0901153334007</v>
      </c>
      <c r="Q38" s="29">
        <f t="shared" si="4"/>
        <v>-24971.969113889299</v>
      </c>
      <c r="R38" s="29">
        <f t="shared" si="4"/>
        <v>0</v>
      </c>
      <c r="S38" s="29">
        <f t="shared" si="4"/>
        <v>0</v>
      </c>
      <c r="T38" s="29">
        <f t="shared" si="4"/>
        <v>9465.666003040511</v>
      </c>
      <c r="U38" s="29">
        <f t="shared" si="4"/>
        <v>5506.1234300197866</v>
      </c>
      <c r="V38" s="29">
        <f t="shared" si="4"/>
        <v>-1038.2271009126243</v>
      </c>
      <c r="W38" s="29">
        <f t="shared" si="4"/>
        <v>-1479.933438744966</v>
      </c>
      <c r="X38" s="29">
        <f t="shared" si="4"/>
        <v>0</v>
      </c>
      <c r="Y38" s="29">
        <f t="shared" si="4"/>
        <v>0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AQ38" si="6">SUM(AC36:AC37)</f>
        <v>0</v>
      </c>
      <c r="AD38" s="29">
        <f t="shared" si="6"/>
        <v>-23126.367234178302</v>
      </c>
      <c r="AE38" s="29">
        <f t="shared" si="6"/>
        <v>0</v>
      </c>
      <c r="AF38" s="29">
        <f t="shared" si="6"/>
        <v>0</v>
      </c>
      <c r="AG38" s="29">
        <f t="shared" si="6"/>
        <v>1198.2222725172383</v>
      </c>
      <c r="AH38" s="29">
        <f t="shared" si="6"/>
        <v>0</v>
      </c>
      <c r="AI38" s="29">
        <f t="shared" si="6"/>
        <v>-58.387322508574464</v>
      </c>
      <c r="AJ38" s="29">
        <f t="shared" si="6"/>
        <v>0</v>
      </c>
      <c r="AK38" s="29">
        <f t="shared" si="6"/>
        <v>-386.98867080241644</v>
      </c>
      <c r="AL38" s="29">
        <f t="shared" si="6"/>
        <v>0</v>
      </c>
      <c r="AM38" s="29">
        <f t="shared" si="6"/>
        <v>272.77847164045323</v>
      </c>
      <c r="AN38" s="29">
        <f t="shared" si="6"/>
        <v>1154.5269440645106</v>
      </c>
      <c r="AO38" s="29">
        <f t="shared" si="6"/>
        <v>190.44817505933608</v>
      </c>
      <c r="AP38" s="29">
        <f t="shared" si="6"/>
        <v>219.64044305444258</v>
      </c>
      <c r="AQ38" s="29">
        <f t="shared" si="6"/>
        <v>413.55311990792478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2" spans="1:146" x14ac:dyDescent="0.25">
      <c r="B42" s="23">
        <v>0</v>
      </c>
    </row>
    <row r="43" spans="1:146" x14ac:dyDescent="0.25">
      <c r="E43" s="23" t="s">
        <v>40</v>
      </c>
      <c r="F43" s="29">
        <f>SUM(G38:BO38)*1000</f>
        <v>-244668699.16386017</v>
      </c>
      <c r="G43" s="29"/>
    </row>
    <row r="44" spans="1:146" x14ac:dyDescent="0.25">
      <c r="E44" s="23" t="s">
        <v>35</v>
      </c>
      <c r="F44" s="31">
        <v>245993850.22999999</v>
      </c>
      <c r="G44" s="31"/>
    </row>
    <row r="45" spans="1:146" x14ac:dyDescent="0.25">
      <c r="E45" s="23" t="s">
        <v>36</v>
      </c>
      <c r="F45" s="29">
        <f>SUM(F43:F44)</f>
        <v>1325151.0661398172</v>
      </c>
      <c r="G45" s="29"/>
      <c r="H45" s="32">
        <f>F45/F44</f>
        <v>5.3869276199418155E-3</v>
      </c>
      <c r="I45" s="36" t="s">
        <v>44</v>
      </c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C1" workbookViewId="0">
      <selection activeCell="L1" sqref="L1:L1048576"/>
    </sheetView>
  </sheetViews>
  <sheetFormatPr defaultRowHeight="15" x14ac:dyDescent="0.25"/>
  <cols>
    <col min="2" max="5" width="22.5703125" style="23" customWidth="1"/>
    <col min="6" max="6" width="22.5703125" style="52" customWidth="1"/>
    <col min="7" max="7" width="22.5703125" style="23" customWidth="1"/>
    <col min="8" max="8" width="22.5703125" style="52" customWidth="1"/>
    <col min="9" max="9" width="22.5703125" style="23" customWidth="1"/>
    <col min="10" max="10" width="22.5703125" style="52" customWidth="1"/>
    <col min="11" max="11" width="22.5703125" style="23" customWidth="1"/>
    <col min="12" max="12" width="22.5703125" style="52" customWidth="1"/>
    <col min="13" max="13" width="22.5703125" style="23" customWidth="1"/>
    <col min="14" max="14" width="12.7109375" customWidth="1"/>
  </cols>
  <sheetData>
    <row r="1" spans="1:14" s="9" customFormat="1" x14ac:dyDescent="0.25">
      <c r="B1" s="23"/>
      <c r="C1" s="23"/>
      <c r="D1" s="23"/>
      <c r="E1" s="23"/>
      <c r="F1" s="52"/>
      <c r="G1" s="23"/>
      <c r="H1" s="52"/>
      <c r="I1" s="23"/>
      <c r="J1" s="52"/>
      <c r="K1" s="23"/>
      <c r="L1" s="52"/>
      <c r="M1" s="23"/>
    </row>
    <row r="2" spans="1:14" s="9" customFormat="1" x14ac:dyDescent="0.25">
      <c r="A2" s="9" t="s">
        <v>96</v>
      </c>
      <c r="B2" s="23"/>
      <c r="C2" s="23"/>
      <c r="D2" s="23"/>
      <c r="E2" s="23"/>
      <c r="F2" s="52"/>
      <c r="G2" s="23"/>
      <c r="H2" s="52"/>
      <c r="I2" s="23"/>
      <c r="J2" s="52"/>
      <c r="K2" s="23"/>
      <c r="L2" s="52"/>
      <c r="M2" s="23"/>
    </row>
    <row r="3" spans="1:14" ht="45" x14ac:dyDescent="0.25">
      <c r="A3" t="s">
        <v>10</v>
      </c>
      <c r="B3" s="18" t="s">
        <v>86</v>
      </c>
      <c r="C3" s="18" t="s">
        <v>87</v>
      </c>
      <c r="D3" s="18" t="s">
        <v>88</v>
      </c>
      <c r="E3" s="18" t="s">
        <v>89</v>
      </c>
      <c r="F3" s="53" t="s">
        <v>78</v>
      </c>
      <c r="G3" s="18" t="s">
        <v>79</v>
      </c>
      <c r="H3" s="53" t="s">
        <v>80</v>
      </c>
      <c r="I3" s="18" t="s">
        <v>81</v>
      </c>
      <c r="J3" s="53" t="s">
        <v>82</v>
      </c>
      <c r="K3" s="18" t="s">
        <v>83</v>
      </c>
      <c r="L3" s="53" t="s">
        <v>84</v>
      </c>
      <c r="M3" s="18" t="s">
        <v>85</v>
      </c>
      <c r="N3" s="18" t="s">
        <v>95</v>
      </c>
    </row>
    <row r="4" spans="1:14" x14ac:dyDescent="0.25">
      <c r="A4">
        <v>2020</v>
      </c>
      <c r="B4" s="29">
        <v>0</v>
      </c>
      <c r="C4" s="29">
        <v>0</v>
      </c>
      <c r="D4" s="29">
        <v>0</v>
      </c>
      <c r="E4" s="29">
        <v>0</v>
      </c>
      <c r="F4" s="54">
        <v>0</v>
      </c>
      <c r="G4" s="29">
        <v>0</v>
      </c>
      <c r="H4" s="54">
        <v>0</v>
      </c>
      <c r="I4" s="29">
        <v>0</v>
      </c>
      <c r="J4" s="54">
        <v>0</v>
      </c>
      <c r="K4" s="29">
        <v>0</v>
      </c>
      <c r="L4" s="54">
        <v>0</v>
      </c>
      <c r="M4" s="29">
        <v>0</v>
      </c>
      <c r="N4" s="29">
        <f>SUM(B4:M4)</f>
        <v>0</v>
      </c>
    </row>
    <row r="5" spans="1:14" x14ac:dyDescent="0.25">
      <c r="A5">
        <v>2021</v>
      </c>
      <c r="B5" s="29">
        <v>0</v>
      </c>
      <c r="C5" s="29">
        <v>0</v>
      </c>
      <c r="D5" s="29">
        <v>0</v>
      </c>
      <c r="E5" s="29">
        <v>0</v>
      </c>
      <c r="F5" s="54">
        <v>0</v>
      </c>
      <c r="G5" s="29">
        <v>0</v>
      </c>
      <c r="H5" s="54">
        <v>0</v>
      </c>
      <c r="I5" s="29">
        <v>0</v>
      </c>
      <c r="J5" s="54">
        <v>0</v>
      </c>
      <c r="K5" s="29">
        <v>0</v>
      </c>
      <c r="L5" s="54">
        <v>0</v>
      </c>
      <c r="M5" s="29">
        <v>0</v>
      </c>
      <c r="N5" s="29">
        <f t="shared" ref="N5:N33" si="0">SUM(B5:M5)</f>
        <v>0</v>
      </c>
    </row>
    <row r="6" spans="1:14" x14ac:dyDescent="0.25">
      <c r="A6">
        <v>2022</v>
      </c>
      <c r="B6" s="29">
        <v>872.74134823999998</v>
      </c>
      <c r="C6" s="29">
        <v>0</v>
      </c>
      <c r="D6" s="29">
        <v>12.71316137</v>
      </c>
      <c r="E6" s="29">
        <v>37.795885159999997</v>
      </c>
      <c r="F6" s="54">
        <v>0</v>
      </c>
      <c r="G6" s="29">
        <v>289.20048831999998</v>
      </c>
      <c r="H6" s="54">
        <v>0</v>
      </c>
      <c r="I6" s="29">
        <v>0</v>
      </c>
      <c r="J6" s="54">
        <v>0</v>
      </c>
      <c r="K6" s="29">
        <v>0</v>
      </c>
      <c r="L6" s="54">
        <v>0</v>
      </c>
      <c r="M6" s="29">
        <v>0</v>
      </c>
      <c r="N6" s="29">
        <f t="shared" si="0"/>
        <v>1212.4508830899999</v>
      </c>
    </row>
    <row r="7" spans="1:14" x14ac:dyDescent="0.25">
      <c r="A7">
        <v>2023</v>
      </c>
      <c r="B7" s="29">
        <v>827.38628604999997</v>
      </c>
      <c r="C7" s="29">
        <v>0</v>
      </c>
      <c r="D7" s="29">
        <v>11.51056503</v>
      </c>
      <c r="E7" s="29">
        <v>34.359895600000002</v>
      </c>
      <c r="F7" s="54">
        <v>0</v>
      </c>
      <c r="G7" s="29">
        <v>274.83027772000003</v>
      </c>
      <c r="H7" s="54">
        <v>0</v>
      </c>
      <c r="I7" s="29">
        <v>0</v>
      </c>
      <c r="J7" s="54">
        <v>0</v>
      </c>
      <c r="K7" s="29">
        <v>0</v>
      </c>
      <c r="L7" s="54">
        <v>0</v>
      </c>
      <c r="M7" s="29">
        <v>0</v>
      </c>
      <c r="N7" s="29">
        <f t="shared" si="0"/>
        <v>1148.0870243999998</v>
      </c>
    </row>
    <row r="8" spans="1:14" x14ac:dyDescent="0.25">
      <c r="A8">
        <v>2024</v>
      </c>
      <c r="B8" s="29">
        <v>868.96175972000003</v>
      </c>
      <c r="C8" s="29">
        <v>0</v>
      </c>
      <c r="D8" s="29">
        <v>10.136169199999999</v>
      </c>
      <c r="E8" s="29">
        <v>30.23670813</v>
      </c>
      <c r="F8" s="54">
        <v>0</v>
      </c>
      <c r="G8" s="29">
        <v>308.24101737000001</v>
      </c>
      <c r="H8" s="54">
        <v>0</v>
      </c>
      <c r="I8" s="29">
        <v>0</v>
      </c>
      <c r="J8" s="54">
        <v>0</v>
      </c>
      <c r="K8" s="29">
        <v>0</v>
      </c>
      <c r="L8" s="54">
        <v>0</v>
      </c>
      <c r="M8" s="29">
        <v>0</v>
      </c>
      <c r="N8" s="29">
        <f t="shared" si="0"/>
        <v>1217.5756544200001</v>
      </c>
    </row>
    <row r="9" spans="1:14" x14ac:dyDescent="0.25">
      <c r="A9">
        <v>2025</v>
      </c>
      <c r="B9" s="29">
        <v>0</v>
      </c>
      <c r="C9" s="29">
        <v>115.85156517</v>
      </c>
      <c r="D9" s="29">
        <v>0</v>
      </c>
      <c r="E9" s="29">
        <v>0</v>
      </c>
      <c r="F9" s="54">
        <v>0</v>
      </c>
      <c r="G9" s="29">
        <v>0</v>
      </c>
      <c r="H9" s="54">
        <v>0</v>
      </c>
      <c r="I9" s="29">
        <v>0</v>
      </c>
      <c r="J9" s="54">
        <v>0</v>
      </c>
      <c r="K9" s="29">
        <v>0</v>
      </c>
      <c r="L9" s="54">
        <v>0</v>
      </c>
      <c r="M9" s="29">
        <v>74.272593389999997</v>
      </c>
      <c r="N9" s="29">
        <f t="shared" si="0"/>
        <v>190.12415856000001</v>
      </c>
    </row>
    <row r="10" spans="1:14" x14ac:dyDescent="0.25">
      <c r="A10">
        <v>2026</v>
      </c>
      <c r="B10" s="29">
        <v>0</v>
      </c>
      <c r="C10" s="29">
        <v>109.70015463</v>
      </c>
      <c r="D10" s="29">
        <v>0</v>
      </c>
      <c r="E10" s="29">
        <v>0</v>
      </c>
      <c r="F10" s="54">
        <v>0</v>
      </c>
      <c r="G10" s="29">
        <v>0</v>
      </c>
      <c r="H10" s="54">
        <v>0</v>
      </c>
      <c r="I10" s="29">
        <v>0</v>
      </c>
      <c r="J10" s="54">
        <v>0</v>
      </c>
      <c r="K10" s="29">
        <v>0</v>
      </c>
      <c r="L10" s="54">
        <v>0</v>
      </c>
      <c r="M10" s="29">
        <v>70.325740600000003</v>
      </c>
      <c r="N10" s="29">
        <f t="shared" si="0"/>
        <v>180.02589523</v>
      </c>
    </row>
    <row r="11" spans="1:14" x14ac:dyDescent="0.25">
      <c r="A11">
        <v>2027</v>
      </c>
      <c r="B11" s="29">
        <v>0</v>
      </c>
      <c r="C11" s="29">
        <v>102.523509</v>
      </c>
      <c r="D11" s="29">
        <v>0</v>
      </c>
      <c r="E11" s="29">
        <v>0</v>
      </c>
      <c r="F11" s="54">
        <v>0</v>
      </c>
      <c r="G11" s="29">
        <v>0</v>
      </c>
      <c r="H11" s="54">
        <v>0</v>
      </c>
      <c r="I11" s="29">
        <v>0</v>
      </c>
      <c r="J11" s="54">
        <v>0</v>
      </c>
      <c r="K11" s="29">
        <v>0</v>
      </c>
      <c r="L11" s="54">
        <v>0</v>
      </c>
      <c r="M11" s="29">
        <v>65.66127822</v>
      </c>
      <c r="N11" s="29">
        <f t="shared" si="0"/>
        <v>168.18478722</v>
      </c>
    </row>
    <row r="12" spans="1:14" x14ac:dyDescent="0.25">
      <c r="A12">
        <v>2028</v>
      </c>
      <c r="B12" s="29">
        <v>0</v>
      </c>
      <c r="C12" s="29">
        <v>93.97988325</v>
      </c>
      <c r="D12" s="29">
        <v>0</v>
      </c>
      <c r="E12" s="29">
        <v>0</v>
      </c>
      <c r="F12" s="54">
        <v>0</v>
      </c>
      <c r="G12" s="29">
        <v>0</v>
      </c>
      <c r="H12" s="54">
        <v>0</v>
      </c>
      <c r="I12" s="29">
        <v>0</v>
      </c>
      <c r="J12" s="54">
        <v>0</v>
      </c>
      <c r="K12" s="29">
        <v>0</v>
      </c>
      <c r="L12" s="54">
        <v>0</v>
      </c>
      <c r="M12" s="29">
        <v>60.27920623</v>
      </c>
      <c r="N12" s="29">
        <f t="shared" si="0"/>
        <v>154.25908948</v>
      </c>
    </row>
    <row r="13" spans="1:14" x14ac:dyDescent="0.25">
      <c r="A13">
        <v>2029</v>
      </c>
      <c r="B13" s="29">
        <v>0</v>
      </c>
      <c r="C13" s="29">
        <v>84.581894930000004</v>
      </c>
      <c r="D13" s="29">
        <v>0</v>
      </c>
      <c r="E13" s="29">
        <v>0</v>
      </c>
      <c r="F13" s="54">
        <v>0</v>
      </c>
      <c r="G13" s="29">
        <v>0</v>
      </c>
      <c r="H13" s="54">
        <v>0</v>
      </c>
      <c r="I13" s="29">
        <v>0</v>
      </c>
      <c r="J13" s="54">
        <v>0</v>
      </c>
      <c r="K13" s="29">
        <v>0</v>
      </c>
      <c r="L13" s="54">
        <v>0</v>
      </c>
      <c r="M13" s="29">
        <v>54.179524649999998</v>
      </c>
      <c r="N13" s="29">
        <f t="shared" si="0"/>
        <v>138.76141957999999</v>
      </c>
    </row>
    <row r="14" spans="1:14" x14ac:dyDescent="0.25">
      <c r="A14">
        <v>2030</v>
      </c>
      <c r="B14" s="29">
        <v>0</v>
      </c>
      <c r="C14" s="29">
        <v>0</v>
      </c>
      <c r="D14" s="29">
        <v>0</v>
      </c>
      <c r="E14" s="29">
        <v>0</v>
      </c>
      <c r="F14" s="54">
        <v>0</v>
      </c>
      <c r="G14" s="29">
        <v>0</v>
      </c>
      <c r="H14" s="54">
        <v>0</v>
      </c>
      <c r="I14" s="29">
        <v>207.42686387000001</v>
      </c>
      <c r="J14" s="54">
        <v>0</v>
      </c>
      <c r="K14" s="29">
        <v>607.73372061999999</v>
      </c>
      <c r="L14" s="54">
        <v>0</v>
      </c>
      <c r="M14" s="29">
        <v>0</v>
      </c>
      <c r="N14" s="29">
        <f t="shared" si="0"/>
        <v>815.16058449000002</v>
      </c>
    </row>
    <row r="15" spans="1:14" x14ac:dyDescent="0.25">
      <c r="A15">
        <v>2031</v>
      </c>
      <c r="B15" s="29">
        <v>0</v>
      </c>
      <c r="C15" s="29">
        <v>0</v>
      </c>
      <c r="D15" s="29">
        <v>0</v>
      </c>
      <c r="E15" s="29">
        <v>0</v>
      </c>
      <c r="F15" s="54">
        <v>0</v>
      </c>
      <c r="G15" s="29">
        <v>0</v>
      </c>
      <c r="H15" s="54">
        <v>0</v>
      </c>
      <c r="I15" s="29">
        <v>0</v>
      </c>
      <c r="J15" s="54">
        <v>0</v>
      </c>
      <c r="K15" s="29">
        <v>575.60682789999998</v>
      </c>
      <c r="L15" s="54">
        <v>0</v>
      </c>
      <c r="M15" s="29">
        <v>0</v>
      </c>
      <c r="N15" s="29">
        <f t="shared" si="0"/>
        <v>575.60682789999998</v>
      </c>
    </row>
    <row r="16" spans="1:14" x14ac:dyDescent="0.25">
      <c r="A16">
        <v>2032</v>
      </c>
      <c r="B16" s="29">
        <v>0</v>
      </c>
      <c r="C16" s="29">
        <v>0</v>
      </c>
      <c r="D16" s="29">
        <v>0</v>
      </c>
      <c r="E16" s="29">
        <v>0</v>
      </c>
      <c r="F16" s="54">
        <v>0</v>
      </c>
      <c r="G16" s="29">
        <v>0</v>
      </c>
      <c r="H16" s="54">
        <v>0</v>
      </c>
      <c r="I16" s="29">
        <v>0</v>
      </c>
      <c r="J16" s="54">
        <v>0</v>
      </c>
      <c r="K16" s="29">
        <v>537.05455663999999</v>
      </c>
      <c r="L16" s="54">
        <v>0</v>
      </c>
      <c r="M16" s="29">
        <v>0</v>
      </c>
      <c r="N16" s="29">
        <f t="shared" si="0"/>
        <v>537.05455663999999</v>
      </c>
    </row>
    <row r="17" spans="1:14" x14ac:dyDescent="0.25">
      <c r="A17">
        <v>2033</v>
      </c>
      <c r="B17" s="29">
        <v>0</v>
      </c>
      <c r="C17" s="29">
        <v>0</v>
      </c>
      <c r="D17" s="29">
        <v>0</v>
      </c>
      <c r="E17" s="29">
        <v>0</v>
      </c>
      <c r="F17" s="54">
        <v>0</v>
      </c>
      <c r="G17" s="29">
        <v>0</v>
      </c>
      <c r="H17" s="54">
        <v>0</v>
      </c>
      <c r="I17" s="29">
        <v>0</v>
      </c>
      <c r="J17" s="54">
        <v>0</v>
      </c>
      <c r="K17" s="29">
        <v>0</v>
      </c>
      <c r="L17" s="54">
        <v>0</v>
      </c>
      <c r="M17" s="29">
        <v>0</v>
      </c>
      <c r="N17" s="29">
        <f t="shared" si="0"/>
        <v>0</v>
      </c>
    </row>
    <row r="18" spans="1:14" x14ac:dyDescent="0.25">
      <c r="A18">
        <v>2034</v>
      </c>
      <c r="B18" s="29">
        <v>0</v>
      </c>
      <c r="C18" s="29">
        <v>0</v>
      </c>
      <c r="D18" s="29">
        <v>0</v>
      </c>
      <c r="E18" s="29">
        <v>0</v>
      </c>
      <c r="F18" s="54">
        <v>0</v>
      </c>
      <c r="G18" s="29">
        <v>0</v>
      </c>
      <c r="H18" s="54">
        <v>0</v>
      </c>
      <c r="I18" s="29">
        <v>0</v>
      </c>
      <c r="J18" s="54">
        <v>0</v>
      </c>
      <c r="K18" s="29">
        <v>221.94328386999999</v>
      </c>
      <c r="L18" s="54">
        <v>0</v>
      </c>
      <c r="M18" s="29">
        <v>0</v>
      </c>
      <c r="N18" s="29">
        <f t="shared" si="0"/>
        <v>221.94328386999999</v>
      </c>
    </row>
    <row r="19" spans="1:14" x14ac:dyDescent="0.25">
      <c r="A19">
        <v>2035</v>
      </c>
      <c r="B19" s="29">
        <v>0</v>
      </c>
      <c r="C19" s="29">
        <v>0</v>
      </c>
      <c r="D19" s="29">
        <v>0</v>
      </c>
      <c r="E19" s="29">
        <v>0</v>
      </c>
      <c r="F19" s="54">
        <v>0</v>
      </c>
      <c r="G19" s="29">
        <v>0</v>
      </c>
      <c r="H19" s="54">
        <v>0</v>
      </c>
      <c r="I19" s="29">
        <v>0</v>
      </c>
      <c r="J19" s="54">
        <v>0</v>
      </c>
      <c r="K19" s="29">
        <v>585.51261982000005</v>
      </c>
      <c r="L19" s="54">
        <v>0</v>
      </c>
      <c r="M19" s="29">
        <v>0</v>
      </c>
      <c r="N19" s="29">
        <f t="shared" si="0"/>
        <v>585.51261982000005</v>
      </c>
    </row>
    <row r="20" spans="1:14" x14ac:dyDescent="0.25">
      <c r="A20">
        <v>2036</v>
      </c>
      <c r="B20" s="29">
        <v>0</v>
      </c>
      <c r="C20" s="29">
        <v>0</v>
      </c>
      <c r="D20" s="29">
        <v>0</v>
      </c>
      <c r="E20" s="29">
        <v>0</v>
      </c>
      <c r="F20" s="54">
        <v>0</v>
      </c>
      <c r="G20" s="29">
        <v>0</v>
      </c>
      <c r="H20" s="54">
        <v>0</v>
      </c>
      <c r="I20" s="29">
        <v>161.87704579000001</v>
      </c>
      <c r="J20" s="54">
        <v>0</v>
      </c>
      <c r="K20" s="29">
        <v>669.31026499999996</v>
      </c>
      <c r="L20" s="54">
        <v>0</v>
      </c>
      <c r="M20" s="29">
        <v>0</v>
      </c>
      <c r="N20" s="29">
        <f t="shared" si="0"/>
        <v>831.18731078999997</v>
      </c>
    </row>
    <row r="21" spans="1:14" x14ac:dyDescent="0.25">
      <c r="A21">
        <v>2037</v>
      </c>
      <c r="B21" s="29">
        <v>0</v>
      </c>
      <c r="C21" s="29">
        <v>0</v>
      </c>
      <c r="D21" s="29">
        <v>0</v>
      </c>
      <c r="E21" s="29">
        <v>0</v>
      </c>
      <c r="F21" s="54">
        <v>0</v>
      </c>
      <c r="G21" s="29">
        <v>0</v>
      </c>
      <c r="H21" s="54">
        <v>0</v>
      </c>
      <c r="I21" s="29">
        <v>123.33489203000001</v>
      </c>
      <c r="J21" s="54">
        <v>0</v>
      </c>
      <c r="K21" s="29">
        <v>138.94881100999999</v>
      </c>
      <c r="L21" s="54">
        <v>0</v>
      </c>
      <c r="M21" s="29">
        <v>0</v>
      </c>
      <c r="N21" s="29">
        <f t="shared" si="0"/>
        <v>262.28370303999998</v>
      </c>
    </row>
    <row r="22" spans="1:14" x14ac:dyDescent="0.25">
      <c r="A22">
        <v>2038</v>
      </c>
      <c r="B22" s="29">
        <v>0</v>
      </c>
      <c r="C22" s="29">
        <v>0</v>
      </c>
      <c r="D22" s="29">
        <v>0</v>
      </c>
      <c r="E22" s="29">
        <v>0</v>
      </c>
      <c r="F22" s="54">
        <v>0</v>
      </c>
      <c r="G22" s="29">
        <v>0</v>
      </c>
      <c r="H22" s="54">
        <v>0</v>
      </c>
      <c r="I22" s="29">
        <v>0</v>
      </c>
      <c r="J22" s="54">
        <v>0</v>
      </c>
      <c r="K22" s="29">
        <v>0</v>
      </c>
      <c r="L22" s="54">
        <v>0</v>
      </c>
      <c r="M22" s="29">
        <v>0</v>
      </c>
      <c r="N22" s="29">
        <f t="shared" si="0"/>
        <v>0</v>
      </c>
    </row>
    <row r="23" spans="1:14" x14ac:dyDescent="0.25">
      <c r="A23">
        <v>2039</v>
      </c>
      <c r="B23" s="29">
        <v>0</v>
      </c>
      <c r="C23" s="29">
        <v>0</v>
      </c>
      <c r="D23" s="29">
        <v>0</v>
      </c>
      <c r="E23" s="29">
        <v>0</v>
      </c>
      <c r="F23" s="54">
        <v>0</v>
      </c>
      <c r="G23" s="29">
        <v>0</v>
      </c>
      <c r="H23" s="54">
        <v>0</v>
      </c>
      <c r="I23" s="29">
        <v>0</v>
      </c>
      <c r="J23" s="54">
        <v>0</v>
      </c>
      <c r="K23" s="29">
        <v>0</v>
      </c>
      <c r="L23" s="54">
        <v>0</v>
      </c>
      <c r="M23" s="29">
        <v>0</v>
      </c>
      <c r="N23" s="29">
        <f t="shared" si="0"/>
        <v>0</v>
      </c>
    </row>
    <row r="24" spans="1:14" x14ac:dyDescent="0.25">
      <c r="A24">
        <v>2040</v>
      </c>
      <c r="B24" s="29">
        <v>0</v>
      </c>
      <c r="C24" s="29">
        <v>0</v>
      </c>
      <c r="D24" s="29">
        <v>0</v>
      </c>
      <c r="E24" s="29">
        <v>0</v>
      </c>
      <c r="F24" s="54">
        <v>0</v>
      </c>
      <c r="G24" s="29">
        <v>0</v>
      </c>
      <c r="H24" s="54">
        <v>0</v>
      </c>
      <c r="I24" s="29">
        <v>0</v>
      </c>
      <c r="J24" s="54">
        <v>0</v>
      </c>
      <c r="K24" s="29">
        <v>0</v>
      </c>
      <c r="L24" s="54">
        <v>0</v>
      </c>
      <c r="M24" s="29">
        <v>0</v>
      </c>
      <c r="N24" s="29">
        <f t="shared" si="0"/>
        <v>0</v>
      </c>
    </row>
    <row r="25" spans="1:14" x14ac:dyDescent="0.25">
      <c r="A25">
        <v>2041</v>
      </c>
      <c r="B25" s="29">
        <v>0</v>
      </c>
      <c r="C25" s="29">
        <v>0</v>
      </c>
      <c r="D25" s="29">
        <v>0</v>
      </c>
      <c r="E25" s="29">
        <v>0</v>
      </c>
      <c r="F25" s="54">
        <v>0</v>
      </c>
      <c r="G25" s="29">
        <v>0</v>
      </c>
      <c r="H25" s="54">
        <v>0</v>
      </c>
      <c r="I25" s="29">
        <v>0</v>
      </c>
      <c r="J25" s="54">
        <v>0</v>
      </c>
      <c r="K25" s="29">
        <v>0</v>
      </c>
      <c r="L25" s="54">
        <v>0</v>
      </c>
      <c r="M25" s="29">
        <v>0</v>
      </c>
      <c r="N25" s="29">
        <f t="shared" si="0"/>
        <v>0</v>
      </c>
    </row>
    <row r="26" spans="1:14" x14ac:dyDescent="0.25">
      <c r="A26">
        <v>2042</v>
      </c>
      <c r="B26" s="29">
        <v>0</v>
      </c>
      <c r="C26" s="29">
        <v>0</v>
      </c>
      <c r="D26" s="29">
        <v>0</v>
      </c>
      <c r="E26" s="29">
        <v>0</v>
      </c>
      <c r="F26" s="54">
        <v>0</v>
      </c>
      <c r="G26" s="29">
        <v>0</v>
      </c>
      <c r="H26" s="54">
        <v>0</v>
      </c>
      <c r="I26" s="29">
        <v>0</v>
      </c>
      <c r="J26" s="54">
        <v>0</v>
      </c>
      <c r="K26" s="29">
        <v>0</v>
      </c>
      <c r="L26" s="54">
        <v>0</v>
      </c>
      <c r="M26" s="29">
        <v>0</v>
      </c>
      <c r="N26" s="29">
        <f t="shared" si="0"/>
        <v>0</v>
      </c>
    </row>
    <row r="27" spans="1:14" x14ac:dyDescent="0.25">
      <c r="A27">
        <v>2043</v>
      </c>
      <c r="B27" s="29">
        <v>0</v>
      </c>
      <c r="C27" s="29">
        <v>0</v>
      </c>
      <c r="D27" s="29">
        <v>0</v>
      </c>
      <c r="E27" s="29">
        <v>0</v>
      </c>
      <c r="F27" s="54">
        <v>0</v>
      </c>
      <c r="G27" s="29">
        <v>0</v>
      </c>
      <c r="H27" s="54">
        <v>0</v>
      </c>
      <c r="I27" s="29">
        <v>0</v>
      </c>
      <c r="J27" s="54">
        <v>0</v>
      </c>
      <c r="K27" s="29">
        <v>0</v>
      </c>
      <c r="L27" s="54">
        <v>0</v>
      </c>
      <c r="M27" s="29">
        <v>0</v>
      </c>
      <c r="N27" s="29">
        <f t="shared" si="0"/>
        <v>0</v>
      </c>
    </row>
    <row r="28" spans="1:14" x14ac:dyDescent="0.25">
      <c r="A28">
        <v>2044</v>
      </c>
      <c r="B28" s="29">
        <v>0</v>
      </c>
      <c r="C28" s="29">
        <v>0</v>
      </c>
      <c r="D28" s="29">
        <v>0</v>
      </c>
      <c r="E28" s="29">
        <v>0</v>
      </c>
      <c r="F28" s="54">
        <v>0</v>
      </c>
      <c r="G28" s="29">
        <v>0</v>
      </c>
      <c r="H28" s="54">
        <v>0</v>
      </c>
      <c r="I28" s="29">
        <v>0</v>
      </c>
      <c r="J28" s="54">
        <v>0</v>
      </c>
      <c r="K28" s="29">
        <v>0</v>
      </c>
      <c r="L28" s="54">
        <v>0</v>
      </c>
      <c r="M28" s="29">
        <v>0</v>
      </c>
      <c r="N28" s="29">
        <f t="shared" si="0"/>
        <v>0</v>
      </c>
    </row>
    <row r="29" spans="1:14" x14ac:dyDescent="0.25">
      <c r="A29">
        <v>2045</v>
      </c>
      <c r="B29" s="29">
        <v>0</v>
      </c>
      <c r="C29" s="29">
        <v>0</v>
      </c>
      <c r="D29" s="29">
        <v>0</v>
      </c>
      <c r="E29" s="29">
        <v>0</v>
      </c>
      <c r="F29" s="54">
        <v>0</v>
      </c>
      <c r="G29" s="29">
        <v>0</v>
      </c>
      <c r="H29" s="54">
        <v>0</v>
      </c>
      <c r="I29" s="29">
        <v>0</v>
      </c>
      <c r="J29" s="54">
        <v>0</v>
      </c>
      <c r="K29" s="29">
        <v>0</v>
      </c>
      <c r="L29" s="54">
        <v>0</v>
      </c>
      <c r="M29" s="29">
        <v>0</v>
      </c>
      <c r="N29" s="29">
        <f t="shared" si="0"/>
        <v>0</v>
      </c>
    </row>
    <row r="30" spans="1:14" x14ac:dyDescent="0.25">
      <c r="A30">
        <v>2046</v>
      </c>
      <c r="B30" s="29">
        <v>0</v>
      </c>
      <c r="C30" s="29">
        <v>0</v>
      </c>
      <c r="D30" s="29">
        <v>0</v>
      </c>
      <c r="E30" s="29">
        <v>0</v>
      </c>
      <c r="F30" s="54">
        <v>0</v>
      </c>
      <c r="G30" s="29">
        <v>0</v>
      </c>
      <c r="H30" s="54">
        <v>0</v>
      </c>
      <c r="I30" s="29">
        <v>0</v>
      </c>
      <c r="J30" s="54">
        <v>0</v>
      </c>
      <c r="K30" s="29">
        <v>0</v>
      </c>
      <c r="L30" s="54">
        <v>0</v>
      </c>
      <c r="M30" s="29">
        <v>0</v>
      </c>
      <c r="N30" s="29">
        <f t="shared" si="0"/>
        <v>0</v>
      </c>
    </row>
    <row r="31" spans="1:14" x14ac:dyDescent="0.25">
      <c r="A31">
        <v>2047</v>
      </c>
      <c r="B31" s="29">
        <v>0</v>
      </c>
      <c r="C31" s="29">
        <v>0</v>
      </c>
      <c r="D31" s="29">
        <v>0</v>
      </c>
      <c r="E31" s="29">
        <v>0</v>
      </c>
      <c r="F31" s="54">
        <v>0</v>
      </c>
      <c r="G31" s="29">
        <v>0</v>
      </c>
      <c r="H31" s="54">
        <v>0</v>
      </c>
      <c r="I31" s="29">
        <v>0</v>
      </c>
      <c r="J31" s="54">
        <v>0</v>
      </c>
      <c r="K31" s="29">
        <v>0</v>
      </c>
      <c r="L31" s="54">
        <v>0</v>
      </c>
      <c r="M31" s="29">
        <v>0</v>
      </c>
      <c r="N31" s="29">
        <f t="shared" si="0"/>
        <v>0</v>
      </c>
    </row>
    <row r="32" spans="1:14" x14ac:dyDescent="0.25">
      <c r="A32">
        <v>2048</v>
      </c>
      <c r="B32" s="29">
        <v>0</v>
      </c>
      <c r="C32" s="29">
        <v>0</v>
      </c>
      <c r="D32" s="29">
        <v>0</v>
      </c>
      <c r="E32" s="29">
        <v>0</v>
      </c>
      <c r="F32" s="54">
        <v>0</v>
      </c>
      <c r="G32" s="29">
        <v>0</v>
      </c>
      <c r="H32" s="54">
        <v>0</v>
      </c>
      <c r="I32" s="29">
        <v>0</v>
      </c>
      <c r="J32" s="54">
        <v>0</v>
      </c>
      <c r="K32" s="29">
        <v>0</v>
      </c>
      <c r="L32" s="54">
        <v>0</v>
      </c>
      <c r="M32" s="29">
        <v>0</v>
      </c>
      <c r="N32" s="29">
        <f t="shared" si="0"/>
        <v>0</v>
      </c>
    </row>
    <row r="33" spans="1:14" x14ac:dyDescent="0.25">
      <c r="A33">
        <v>2049</v>
      </c>
      <c r="B33" s="29">
        <v>0</v>
      </c>
      <c r="C33" s="29">
        <v>0</v>
      </c>
      <c r="D33" s="29">
        <v>0</v>
      </c>
      <c r="E33" s="29">
        <v>0</v>
      </c>
      <c r="F33" s="54">
        <v>0</v>
      </c>
      <c r="G33" s="29">
        <v>0</v>
      </c>
      <c r="H33" s="54">
        <v>0</v>
      </c>
      <c r="I33" s="29">
        <v>0</v>
      </c>
      <c r="J33" s="54">
        <v>0</v>
      </c>
      <c r="K33" s="29">
        <v>0</v>
      </c>
      <c r="L33" s="54">
        <v>0</v>
      </c>
      <c r="M33" s="29">
        <v>0</v>
      </c>
      <c r="N33" s="29">
        <f t="shared" si="0"/>
        <v>0</v>
      </c>
    </row>
  </sheetData>
  <sortState columnSort="1" ref="B35:M35">
    <sortCondition ref="B35:M3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428732C9-B0E4-43EC-AE82-BC2889DD01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Capacity Position</vt:lpstr>
      <vt:lpstr>Additions Data</vt:lpstr>
      <vt:lpstr>Net Profitability</vt:lpstr>
      <vt:lpstr>EE Annual Cost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s007506</cp:lastModifiedBy>
  <cp:lastPrinted>2018-03-28T13:35:49Z</cp:lastPrinted>
  <dcterms:created xsi:type="dcterms:W3CDTF">2014-01-27T16:42:03Z</dcterms:created>
  <dcterms:modified xsi:type="dcterms:W3CDTF">2020-05-21T19:39:43Z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e9f30a2d-f347-4c3c-987c-5853bd479691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{B534F408-4218-4295-8B19-F24745817003}</vt:lpwstr>
  </property>
</Properties>
</file>