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R35" i="7" l="1"/>
  <c r="R34" i="7"/>
  <c r="R33" i="7"/>
  <c r="AF35" i="7" l="1"/>
  <c r="AF34" i="7"/>
  <c r="AF33" i="7"/>
  <c r="AE35" i="7"/>
  <c r="AE34" i="7"/>
  <c r="AE33" i="7"/>
  <c r="V35" i="7"/>
  <c r="V34" i="7"/>
  <c r="V33" i="7"/>
  <c r="U35" i="7"/>
  <c r="U34" i="7"/>
  <c r="U33" i="7"/>
  <c r="L35" i="7"/>
  <c r="L34" i="7"/>
  <c r="L33" i="7"/>
  <c r="L36" i="7"/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C38" i="7" s="1"/>
  <c r="BB37" i="7"/>
  <c r="BA37" i="7"/>
  <c r="BA38" i="7" s="1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M38" i="7" s="1"/>
  <c r="AL37" i="7"/>
  <c r="AL38" i="7" s="1"/>
  <c r="AK37" i="7"/>
  <c r="AK38" i="7" s="1"/>
  <c r="AJ37" i="7"/>
  <c r="AJ38" i="7" s="1"/>
  <c r="AI37" i="7"/>
  <c r="AH37" i="7"/>
  <c r="AG37" i="7"/>
  <c r="AF37" i="7"/>
  <c r="AE37" i="7"/>
  <c r="AD37" i="7"/>
  <c r="AC37" i="7"/>
  <c r="BO36" i="7"/>
  <c r="BN36" i="7"/>
  <c r="BM36" i="7"/>
  <c r="BL36" i="7"/>
  <c r="BL38" i="7" s="1"/>
  <c r="BK36" i="7"/>
  <c r="BK38" i="7" s="1"/>
  <c r="BJ36" i="7"/>
  <c r="BI36" i="7"/>
  <c r="BH36" i="7"/>
  <c r="BH38" i="7" s="1"/>
  <c r="BG36" i="7"/>
  <c r="BG38" i="7" s="1"/>
  <c r="BF36" i="7"/>
  <c r="BE36" i="7"/>
  <c r="BD36" i="7"/>
  <c r="BC36" i="7"/>
  <c r="BB36" i="7"/>
  <c r="BA36" i="7"/>
  <c r="AZ36" i="7"/>
  <c r="AY36" i="7"/>
  <c r="AX36" i="7"/>
  <c r="AW36" i="7"/>
  <c r="AV36" i="7"/>
  <c r="AV38" i="7" s="1"/>
  <c r="AU36" i="7"/>
  <c r="AU38" i="7" s="1"/>
  <c r="AT36" i="7"/>
  <c r="AT38" i="7" s="1"/>
  <c r="AS36" i="7"/>
  <c r="AR36" i="7"/>
  <c r="AR38" i="7" s="1"/>
  <c r="AQ36" i="7"/>
  <c r="AP36" i="7"/>
  <c r="AO36" i="7"/>
  <c r="AN36" i="7"/>
  <c r="AM36" i="7"/>
  <c r="AL36" i="7"/>
  <c r="AK36" i="7"/>
  <c r="AJ36" i="7"/>
  <c r="AI36" i="7"/>
  <c r="AH36" i="7"/>
  <c r="AG36" i="7"/>
  <c r="AF36" i="7"/>
  <c r="AF38" i="7" s="1"/>
  <c r="AE36" i="7"/>
  <c r="AE38" i="7" s="1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AN38" i="7" l="1"/>
  <c r="BD38" i="7"/>
  <c r="AO38" i="7"/>
  <c r="BE38" i="7"/>
  <c r="AP38" i="7"/>
  <c r="BF38" i="7"/>
  <c r="BM38" i="7"/>
  <c r="BN38" i="7"/>
  <c r="AQ38" i="7"/>
  <c r="BO38" i="7"/>
  <c r="AH38" i="7"/>
  <c r="AZ38" i="7"/>
  <c r="AC38" i="7"/>
  <c r="AS38" i="7"/>
  <c r="BI38" i="7"/>
  <c r="AW38" i="7"/>
  <c r="AI38" i="7"/>
  <c r="BJ38" i="7"/>
  <c r="AX38" i="7"/>
  <c r="BB38" i="7"/>
  <c r="AG38" i="7"/>
  <c r="AY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9" i="2" l="1"/>
  <c r="AD10" i="2"/>
  <c r="AD11" i="2"/>
  <c r="AD12" i="2"/>
  <c r="AD13" i="2"/>
  <c r="AD14" i="2"/>
  <c r="AD15" i="2"/>
  <c r="AD16" i="2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8" i="2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7" i="2" l="1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 s="1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H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<sst xmlns="http://schemas.openxmlformats.org/spreadsheetml/2006/main" count="587" uniqueCount="121">
  <si>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</si>
  <si>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</si>
  <si>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</si>
  <si>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</si>
  <si>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</si>
  <si>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</si>
  <si>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</si>
  <si>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</si>
  <si>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</si>
  <si>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</si>
  <si>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</si>
  <si>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</si>
  <si>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</si>
  <si>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</si>
  <si>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</si>
  <si>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</si>
  <si>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</si>
  <si>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</si>
  <si>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</si>
  <si>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</si>
  <si>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</si>
  <si>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</si>
  <si>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</si>
  <si>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</si>
  <si>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</si>
  <si>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</si>
  <si>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</si>
  <si>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</si>
  <si>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</si>
  <si>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</si>
  <si>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</si>
  <si>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</si>
  <si>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</si>
  <si>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</si>
  <si>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</si>
  <si>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</si>
  <si>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</si>
  <si>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</si>
  <si>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</si>
  <si>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</si>
  <si>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</si>
  <si>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</si>
  <si>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</si>
  <si>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</si>
  <si>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Results are different due to incorrect reporting of Annualized Build Costs in the Net Profits for Wind and Solar additions that retire before the end of the Planning Period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</si>
  <si>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</si>
  <si>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</si>
  <si>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</si>
  <si>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</si>
  <si>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</si>
  <si>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</si>
  <si>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</si>
  <si>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2019H1 Base Band Commodity Pricing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</si>
  <si>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</si>
  <si>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</si>
  <si>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</si>
  <si>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</si>
  <si>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</si>
  <si>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</si>
  <si>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</si>
  <si>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</si>
  <si>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</si>
  <si>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</si>
  <si>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</si>
  <si>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</si>
  <si>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</si>
  <si>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</si>
  <si>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</si>
  <si>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</si>
  <si>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</si>
  <si>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</si>
  <si>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</si>
  <si>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</si>
  <si>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</si>
  <si>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</si>
  <si>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</si>
  <si>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</si>
  <si>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</si>
  <si>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</si>
  <si>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</si>
  <si>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</si>
  <si>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</si>
  <si>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</si>
  <si>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</si>
  <si>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</si>
  <si>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</si>
  <si>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</si>
  <si>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</si>
  <si>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</si>
  <si>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</si>
  <si>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</si>
  <si>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</si>
  <si>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</si>
  <si>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</si>
  <si>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</si>
  <si>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</si>
  <si>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</si>
  <si>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</si>
  <si>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</si>
  <si>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</si>
  <si>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</si>
  <si>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</si>
  <si>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</si>
  <si>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</si>
  <si>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</si>
  <si>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</si>
  <si>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</si>
  <si>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</si>
  <si>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</si>
  <si>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</si>
  <si>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</si>
  <si>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</si>
  <si>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</si>
  <si>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</si>
  <si>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</si>
  <si>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</si>
  <si>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</si>
  <si>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2020-2024</t>
  </si>
  <si>
    <t>2020-2029</t>
  </si>
  <si>
    <t>2020-2034</t>
  </si>
  <si>
    <t>KP Optimization Expansion Plan (Supply-side, Renewables, VVO, DR, EE) Case 8 CC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</si>
</sst>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173" fontId="0" fillId="0" borderId="0" xfId="0" applyNumberFormat="1" applyAlignment="1">
      <alignment wrapText="1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tabSelected="1" zoomScale="70" zoomScaleNormal="70" workbookViewId="0">
      <selection activeCell="E15" sqref="E15"/>
    </sheetView>
  </sheetViews>
  <sheetFormatPr defaultColWidth="9.140625"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7" s="17" customFormat="1" ht="26.25" x14ac:dyDescent="0.4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57" ht="26.25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57" ht="26.25" x14ac:dyDescent="0.25">
      <c r="A4" s="52" t="s">
        <v>120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57" ht="26.2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48</v>
      </c>
      <c r="F6" s="18" t="s">
        <v>49</v>
      </c>
      <c r="G6" s="18" t="s">
        <v>50</v>
      </c>
      <c r="H6" s="18" t="s">
        <v>47</v>
      </c>
      <c r="I6" s="18" t="s">
        <v>51</v>
      </c>
      <c r="J6" s="48" t="s">
        <v>114</v>
      </c>
      <c r="K6" s="48" t="s">
        <v>113</v>
      </c>
      <c r="L6" s="48" t="s">
        <v>115</v>
      </c>
      <c r="M6" s="48" t="s">
        <v>116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45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53</v>
      </c>
      <c r="AC6" s="18" t="s">
        <v>54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4.7352392299999995</v>
      </c>
      <c r="Q9" s="21">
        <f>SUM('Additions Data'!AG4:BC4)</f>
        <v>4.40110124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 t="shared" si="4"/>
        <v>1094.3563404700001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17.940281923600196</v>
      </c>
      <c r="AA9" s="28">
        <f t="shared" si="3"/>
        <v>10.684501444413513</v>
      </c>
      <c r="AB9" s="37">
        <f>S9/0.511</f>
        <v>0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0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9.3840620999999995</v>
      </c>
      <c r="Q10" s="21">
        <f>SUM('Additions Data'!AG5:BC5)</f>
        <v>6.5258630800000006</v>
      </c>
      <c r="R10" s="22">
        <f>'Additions Data'!R5</f>
        <v>1.022</v>
      </c>
      <c r="S10" s="19">
        <f>SUM('Additions Data'!U5:V5)</f>
        <v>0</v>
      </c>
      <c r="T10" s="19">
        <f>SUM('Additions Data'!W5:AD5)</f>
        <v>0</v>
      </c>
      <c r="U10" s="19">
        <f>SUM('Additions Data'!AE5:AF5)</f>
        <v>24.6</v>
      </c>
      <c r="V10" s="19">
        <f>'Additions Data'!Q5</f>
        <v>100</v>
      </c>
      <c r="W10" s="19">
        <f t="shared" si="4"/>
        <v>1076.7519251799999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9.8499550000042291E-2</v>
      </c>
      <c r="AA10" s="28">
        <f t="shared" si="3"/>
        <v>8.8799601652242188</v>
      </c>
      <c r="AB10" s="37">
        <f t="shared" ref="AB10:AB35" si="7">S10/0.511</f>
        <v>0</v>
      </c>
      <c r="AC10" s="38">
        <f t="shared" ref="AC10:AC35" si="8">U10/0.123</f>
        <v>200.00000000000003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0</v>
      </c>
      <c r="H11" s="20">
        <f>'Additions Data'!L6</f>
        <v>401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11.91784092</v>
      </c>
      <c r="Q11" s="21">
        <f>SUM('Additions Data'!AG6:BC6)</f>
        <v>6.6656562600000004</v>
      </c>
      <c r="R11" s="22">
        <f>'Additions Data'!R6</f>
        <v>1.5329999999999999</v>
      </c>
      <c r="S11" s="19">
        <f>SUM('Additions Data'!U6:V6)</f>
        <v>0</v>
      </c>
      <c r="T11" s="19">
        <f>SUM('Additions Data'!W6:AD6)</f>
        <v>0</v>
      </c>
      <c r="U11" s="19">
        <f>SUM('Additions Data'!AE6:AF6)</f>
        <v>36.900000000000006</v>
      </c>
      <c r="V11" s="19">
        <f>'Additions Data'!Q6</f>
        <v>0</v>
      </c>
      <c r="W11" s="19">
        <f t="shared" si="4"/>
        <v>1393.23649718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319.52371589861013</v>
      </c>
      <c r="AA11" s="28">
        <f t="shared" si="3"/>
        <v>41.268372783051646</v>
      </c>
      <c r="AB11" s="37">
        <f t="shared" si="7"/>
        <v>0</v>
      </c>
      <c r="AC11" s="38">
        <f t="shared" si="8"/>
        <v>300.00000000000006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0</v>
      </c>
      <c r="H12" s="20">
        <f>'Additions Data'!L7</f>
        <v>401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10.80475713</v>
      </c>
      <c r="Q12" s="21">
        <f>SUM('Additions Data'!AG7:BC7)</f>
        <v>5.8186562599999991</v>
      </c>
      <c r="R12" s="22">
        <f>'Additions Data'!R7</f>
        <v>1.5329999999999999</v>
      </c>
      <c r="S12" s="19">
        <f>SUM('Additions Data'!U7:V7)</f>
        <v>0</v>
      </c>
      <c r="T12" s="19">
        <f>SUM('Additions Data'!W7:AD7)</f>
        <v>0</v>
      </c>
      <c r="U12" s="19">
        <f>SUM('Additions Data'!AE7:AF7)</f>
        <v>36.900000000000006</v>
      </c>
      <c r="V12" s="19">
        <f>'Additions Data'!Q7</f>
        <v>0</v>
      </c>
      <c r="W12" s="19">
        <f t="shared" si="4"/>
        <v>1391.27641339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320.37882795135988</v>
      </c>
      <c r="AA12" s="28">
        <f t="shared" si="3"/>
        <v>41.44047496729376</v>
      </c>
      <c r="AB12" s="37">
        <f t="shared" si="7"/>
        <v>0</v>
      </c>
      <c r="AC12" s="38">
        <f t="shared" si="8"/>
        <v>300.00000000000006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0</v>
      </c>
      <c r="H13" s="20">
        <f>'Additions Data'!L8</f>
        <v>401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9.6242992099999984</v>
      </c>
      <c r="Q13" s="21">
        <f>SUM('Additions Data'!AG8:BC8)</f>
        <v>4.9160235300000004</v>
      </c>
      <c r="R13" s="22">
        <f>'Additions Data'!R8</f>
        <v>1.5329999999999999</v>
      </c>
      <c r="S13" s="19">
        <f>SUM('Additions Data'!U8:V8)</f>
        <v>0</v>
      </c>
      <c r="T13" s="19">
        <f>SUM('Additions Data'!W8:AD8)</f>
        <v>0</v>
      </c>
      <c r="U13" s="19">
        <f>SUM('Additions Data'!AE8:AF8)</f>
        <v>36.900000000000006</v>
      </c>
      <c r="V13" s="19">
        <f>'Additions Data'!Q8</f>
        <v>0</v>
      </c>
      <c r="W13" s="19">
        <f t="shared" si="4"/>
        <v>1389.19332274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320.79643972189001</v>
      </c>
      <c r="AA13" s="28">
        <f t="shared" si="3"/>
        <v>41.559264586641589</v>
      </c>
      <c r="AB13" s="37">
        <f t="shared" si="7"/>
        <v>0</v>
      </c>
      <c r="AC13" s="38">
        <f t="shared" si="8"/>
        <v>300.00000000000006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0</v>
      </c>
      <c r="H14" s="20">
        <f>'Additions Data'!L9</f>
        <v>401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8.4913842800000001</v>
      </c>
      <c r="Q14" s="21">
        <f>SUM('Additions Data'!AG9:BC9)</f>
        <v>3.9332040400000001</v>
      </c>
      <c r="R14" s="22">
        <f>'Additions Data'!R9</f>
        <v>2.044</v>
      </c>
      <c r="S14" s="19">
        <f>SUM('Additions Data'!U9:V9)</f>
        <v>0</v>
      </c>
      <c r="T14" s="19">
        <f>SUM('Additions Data'!W9:AD9)</f>
        <v>0</v>
      </c>
      <c r="U14" s="19">
        <f>SUM('Additions Data'!AE9:AF9)</f>
        <v>36.900000000000006</v>
      </c>
      <c r="V14" s="19">
        <f>'Additions Data'!Q9</f>
        <v>0</v>
      </c>
      <c r="W14" s="19">
        <f t="shared" si="4"/>
        <v>1387.5885883199999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320.62364105732991</v>
      </c>
      <c r="AA14" s="28">
        <f t="shared" si="3"/>
        <v>41.585503814314265</v>
      </c>
      <c r="AB14" s="37">
        <f t="shared" si="7"/>
        <v>0</v>
      </c>
      <c r="AC14" s="38">
        <f t="shared" si="8"/>
        <v>300.00000000000006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0</v>
      </c>
      <c r="H15" s="20">
        <f>'Additions Data'!L10</f>
        <v>401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7.2330024700000006</v>
      </c>
      <c r="Q15" s="21">
        <f>SUM('Additions Data'!AG10:BC10)</f>
        <v>3.0847522199999999</v>
      </c>
      <c r="R15" s="22">
        <f>'Additions Data'!R10</f>
        <v>2.044</v>
      </c>
      <c r="S15" s="19">
        <f>SUM('Additions Data'!U10:V10)</f>
        <v>0</v>
      </c>
      <c r="T15" s="19">
        <f>SUM('Additions Data'!W10:AD10)</f>
        <v>0</v>
      </c>
      <c r="U15" s="19">
        <f>SUM('Additions Data'!AE10:AF10)</f>
        <v>36.900000000000006</v>
      </c>
      <c r="V15" s="19">
        <f>'Additions Data'!Q10</f>
        <v>0</v>
      </c>
      <c r="W15" s="19">
        <f t="shared" si="4"/>
        <v>1385.4817546899999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319.45016234851005</v>
      </c>
      <c r="AA15" s="28">
        <f t="shared" si="3"/>
        <v>41.494304405925533</v>
      </c>
      <c r="AB15" s="37">
        <f t="shared" si="7"/>
        <v>0</v>
      </c>
      <c r="AC15" s="38">
        <f t="shared" si="8"/>
        <v>300.00000000000006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0</v>
      </c>
      <c r="H16" s="20">
        <f>'Additions Data'!L11</f>
        <v>401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5.8599042700000004</v>
      </c>
      <c r="Q16" s="21">
        <f>SUM('Additions Data'!AG11:BC11)</f>
        <v>2.3030296799999999</v>
      </c>
      <c r="R16" s="22">
        <f>'Additions Data'!R11</f>
        <v>2.5550000000000002</v>
      </c>
      <c r="S16" s="19">
        <f>SUM('Additions Data'!U11:V11)</f>
        <v>0</v>
      </c>
      <c r="T16" s="19">
        <f>SUM('Additions Data'!W11:AD11)</f>
        <v>0</v>
      </c>
      <c r="U16" s="19">
        <f>SUM('Additions Data'!AE11:AF11)</f>
        <v>36.900000000000006</v>
      </c>
      <c r="V16" s="19">
        <f>'Additions Data'!Q11</f>
        <v>0</v>
      </c>
      <c r="W16" s="19">
        <f t="shared" si="4"/>
        <v>1383.8379339500002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317.68205049962012</v>
      </c>
      <c r="AA16" s="28">
        <f t="shared" si="3"/>
        <v>41.309951206725501</v>
      </c>
      <c r="AB16" s="37">
        <f t="shared" si="7"/>
        <v>0</v>
      </c>
      <c r="AC16" s="38">
        <f t="shared" si="8"/>
        <v>300.00000000000006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0</v>
      </c>
      <c r="H17" s="20">
        <f>'Additions Data'!L12</f>
        <v>401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4.5666699499999996</v>
      </c>
      <c r="Q17" s="21">
        <f>SUM('Additions Data'!AG12:BC12)</f>
        <v>1.66345977</v>
      </c>
      <c r="R17" s="22">
        <f>'Additions Data'!R12</f>
        <v>3.0659999999999998</v>
      </c>
      <c r="S17" s="19">
        <f>SUM('Additions Data'!U12:V12)</f>
        <v>77.567999999999998</v>
      </c>
      <c r="T17" s="19">
        <f>SUM('Additions Data'!W12:AD12)</f>
        <v>0</v>
      </c>
      <c r="U17" s="19">
        <f>SUM('Additions Data'!AE12:AF12)</f>
        <v>36.900000000000006</v>
      </c>
      <c r="V17" s="19">
        <f>'Additions Data'!Q12</f>
        <v>0</v>
      </c>
      <c r="W17" s="19">
        <f t="shared" si="4"/>
        <v>1459.9841297200001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394.80218542278999</v>
      </c>
      <c r="AA17" s="28">
        <f t="shared" si="3"/>
        <v>49.221898712795074</v>
      </c>
      <c r="AB17" s="37">
        <f t="shared" si="7"/>
        <v>151.79647749510764</v>
      </c>
      <c r="AC17" s="38">
        <f t="shared" si="8"/>
        <v>300.00000000000006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0</v>
      </c>
      <c r="H18" s="20">
        <f>'Additions Data'!L13</f>
        <v>401</v>
      </c>
      <c r="I18" s="20">
        <f>'Additions Data'!K13</f>
        <v>0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3.4054916400000002</v>
      </c>
      <c r="Q18" s="21">
        <f>SUM('Additions Data'!AG13:BC13)</f>
        <v>1.13520237</v>
      </c>
      <c r="R18" s="22">
        <f>'Additions Data'!R13</f>
        <v>3.577</v>
      </c>
      <c r="S18" s="19">
        <f>SUM('Additions Data'!U13:V13)</f>
        <v>232.70400000000001</v>
      </c>
      <c r="T18" s="19">
        <f>SUM('Additions Data'!W13:AD13)</f>
        <v>0</v>
      </c>
      <c r="U18" s="19">
        <f>SUM('Additions Data'!AE13:AF13)</f>
        <v>36.900000000000006</v>
      </c>
      <c r="V18" s="19">
        <f>'Additions Data'!Q13</f>
        <v>0</v>
      </c>
      <c r="W18" s="19">
        <f t="shared" si="4"/>
        <v>1352.0416940099999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286.89662191325988</v>
      </c>
      <c r="AA18" s="28">
        <f t="shared" si="3"/>
        <v>38.194113724914075</v>
      </c>
      <c r="AB18" s="37">
        <f t="shared" si="7"/>
        <v>455.38943248532291</v>
      </c>
      <c r="AC18" s="38">
        <f t="shared" si="8"/>
        <v>300.00000000000006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0</v>
      </c>
      <c r="H19" s="20">
        <f>'Additions Data'!L14</f>
        <v>401</v>
      </c>
      <c r="I19" s="20">
        <f>'Additions Data'!K14</f>
        <v>0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2.4088477700000004</v>
      </c>
      <c r="Q19" s="21">
        <f>SUM('Additions Data'!AG14:BC14)</f>
        <v>0.65028366999999998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0</v>
      </c>
      <c r="U19" s="19">
        <f>SUM('Additions Data'!AE14:AF14)</f>
        <v>36.900000000000006</v>
      </c>
      <c r="V19" s="19">
        <f>'Additions Data'!Q14</f>
        <v>0</v>
      </c>
      <c r="W19" s="19">
        <f t="shared" si="4"/>
        <v>1350.5601314400001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285.38013700449005</v>
      </c>
      <c r="AA19" s="28">
        <f t="shared" si="3"/>
        <v>38.038155314580393</v>
      </c>
      <c r="AB19" s="37">
        <f t="shared" si="7"/>
        <v>455.38943248532291</v>
      </c>
      <c r="AC19" s="38">
        <f t="shared" si="8"/>
        <v>300.00000000000006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0</v>
      </c>
      <c r="H20" s="20">
        <f>'Additions Data'!L15</f>
        <v>401</v>
      </c>
      <c r="I20" s="20">
        <f>'Additions Data'!K15</f>
        <v>0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1.5949457900000001</v>
      </c>
      <c r="Q20" s="21">
        <f>SUM('Additions Data'!AG15:BC15)</f>
        <v>0.34580623999999999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0</v>
      </c>
      <c r="U20" s="19">
        <f>SUM('Additions Data'!AE15:AF15)</f>
        <v>36.900000000000006</v>
      </c>
      <c r="V20" s="19">
        <f>'Additions Data'!Q15</f>
        <v>0</v>
      </c>
      <c r="W20" s="19">
        <f t="shared" si="4"/>
        <v>1349.9527520300001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284.91162802943018</v>
      </c>
      <c r="AA20" s="28">
        <f t="shared" si="3"/>
        <v>37.99406689710834</v>
      </c>
      <c r="AB20" s="37">
        <f t="shared" si="7"/>
        <v>455.38943248532291</v>
      </c>
      <c r="AC20" s="38">
        <f t="shared" si="8"/>
        <v>300.00000000000006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0</v>
      </c>
      <c r="H21" s="20">
        <f>'Additions Data'!L16</f>
        <v>401</v>
      </c>
      <c r="I21" s="20">
        <f>'Additions Data'!K16</f>
        <v>0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0.91312481000000001</v>
      </c>
      <c r="Q21" s="21">
        <f>SUM('Additions Data'!AG16:BC16)</f>
        <v>0.15801856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0</v>
      </c>
      <c r="U21" s="19">
        <f>SUM('Additions Data'!AE16:AF16)</f>
        <v>36.900000000000006</v>
      </c>
      <c r="V21" s="19">
        <f>'Additions Data'!Q16</f>
        <v>0</v>
      </c>
      <c r="W21" s="19">
        <f t="shared" si="4"/>
        <v>1349.59414337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283.81930383092003</v>
      </c>
      <c r="AA21" s="28">
        <f t="shared" si="3"/>
        <v>37.862434857474639</v>
      </c>
      <c r="AB21" s="37">
        <f t="shared" si="7"/>
        <v>455.38943248532291</v>
      </c>
      <c r="AC21" s="38">
        <f t="shared" si="8"/>
        <v>300.00000000000006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0</v>
      </c>
      <c r="H22" s="20">
        <f>'Additions Data'!L17</f>
        <v>401</v>
      </c>
      <c r="I22" s="20">
        <f>'Additions Data'!K17</f>
        <v>0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0.43902355999999998</v>
      </c>
      <c r="Q22" s="21">
        <f>SUM('Additions Data'!AG17:BC17)</f>
        <v>7.4808719999999995E-2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0</v>
      </c>
      <c r="U22" s="19">
        <f>SUM('Additions Data'!AE17:AF17)</f>
        <v>36.900000000000006</v>
      </c>
      <c r="V22" s="19">
        <f>'Additions Data'!Q17</f>
        <v>0</v>
      </c>
      <c r="W22" s="19">
        <f t="shared" si="4"/>
        <v>1349.03683228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282.85207737658016</v>
      </c>
      <c r="AA22" s="28">
        <f t="shared" si="3"/>
        <v>37.752522960833126</v>
      </c>
      <c r="AB22" s="37">
        <f t="shared" si="7"/>
        <v>455.38943248532291</v>
      </c>
      <c r="AC22" s="38">
        <f t="shared" si="8"/>
        <v>300.00000000000006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0</v>
      </c>
      <c r="H23" s="20">
        <f>'Additions Data'!L18</f>
        <v>401</v>
      </c>
      <c r="I23" s="20">
        <f>'Additions Data'!K18</f>
        <v>0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0.15490946999999999</v>
      </c>
      <c r="Q23" s="21">
        <f>SUM('Additions Data'!AG18:BC18)</f>
        <v>2.5355200000000001E-2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0</v>
      </c>
      <c r="U23" s="19">
        <f>SUM('Additions Data'!AE18:AF18)</f>
        <v>36.900000000000006</v>
      </c>
      <c r="V23" s="19">
        <f>'Additions Data'!Q18</f>
        <v>0</v>
      </c>
      <c r="W23" s="19">
        <f t="shared" si="4"/>
        <v>1349.2142646699999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281.90678081502983</v>
      </c>
      <c r="AA23" s="28">
        <f t="shared" si="3"/>
        <v>37.625716315676797</v>
      </c>
      <c r="AB23" s="37">
        <f t="shared" si="7"/>
        <v>455.38943248532291</v>
      </c>
      <c r="AC23" s="38">
        <f t="shared" si="8"/>
        <v>300.00000000000006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0</v>
      </c>
      <c r="H24" s="20">
        <f>'Additions Data'!L19</f>
        <v>401</v>
      </c>
      <c r="I24" s="20">
        <f>'Additions Data'!K19</f>
        <v>0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4.9478149999999999E-2</v>
      </c>
      <c r="Q24" s="21">
        <f>SUM('Additions Data'!AG19:BC19)</f>
        <v>6.1010600000000002E-3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0</v>
      </c>
      <c r="U24" s="19">
        <f>SUM('Additions Data'!AE19:AF19)</f>
        <v>36.900000000000006</v>
      </c>
      <c r="V24" s="19">
        <f>'Additions Data'!Q19</f>
        <v>0</v>
      </c>
      <c r="W24" s="19">
        <f t="shared" si="4"/>
        <v>1349.08957921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282.07845571666007</v>
      </c>
      <c r="AA24" s="28">
        <f t="shared" si="3"/>
        <v>37.651219612153795</v>
      </c>
      <c r="AB24" s="37">
        <f t="shared" si="7"/>
        <v>455.38943248532291</v>
      </c>
      <c r="AC24" s="38">
        <f t="shared" si="8"/>
        <v>300.00000000000006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0</v>
      </c>
      <c r="H25" s="20">
        <f>'Additions Data'!L20</f>
        <v>401</v>
      </c>
      <c r="I25" s="20">
        <f>'Additions Data'!K20</f>
        <v>0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2.0478449999999999E-2</v>
      </c>
      <c r="Q25" s="21">
        <f>SUM('Additions Data'!AG20:BC20)</f>
        <v>1.27625E-3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0</v>
      </c>
      <c r="U25" s="19">
        <f>SUM('Additions Data'!AE20:AF20)</f>
        <v>36.900000000000006</v>
      </c>
      <c r="V25" s="19">
        <f>'Additions Data'!Q20</f>
        <v>0</v>
      </c>
      <c r="W25" s="19">
        <f t="shared" si="4"/>
        <v>1349.5667547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281.99863573842003</v>
      </c>
      <c r="AA25" s="28">
        <f t="shared" si="3"/>
        <v>37.628063235069938</v>
      </c>
      <c r="AB25" s="37">
        <f t="shared" si="7"/>
        <v>455.38943248532291</v>
      </c>
      <c r="AC25" s="38">
        <f t="shared" si="8"/>
        <v>300.00000000000006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0</v>
      </c>
      <c r="H26" s="20">
        <f>'Additions Data'!L21</f>
        <v>401</v>
      </c>
      <c r="I26" s="20">
        <f>'Additions Data'!K21</f>
        <v>0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4.4529000000000001E-3</v>
      </c>
      <c r="Q26" s="21">
        <f>SUM('Additions Data'!AG21:BC21)</f>
        <v>0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0</v>
      </c>
      <c r="U26" s="19">
        <f>SUM('Additions Data'!AE21:AF21)</f>
        <v>36.900000000000006</v>
      </c>
      <c r="V26" s="19">
        <f>'Additions Data'!Q21</f>
        <v>0</v>
      </c>
      <c r="W26" s="19">
        <f t="shared" si="4"/>
        <v>1349.5494529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281.49645874845987</v>
      </c>
      <c r="AA26" s="28">
        <f t="shared" si="3"/>
        <v>37.563819156689313</v>
      </c>
      <c r="AB26" s="37">
        <f t="shared" si="7"/>
        <v>455.38943248532291</v>
      </c>
      <c r="AC26" s="38">
        <f t="shared" si="8"/>
        <v>300.00000000000006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0</v>
      </c>
      <c r="H27" s="20">
        <f>'Additions Data'!L22</f>
        <v>401</v>
      </c>
      <c r="I27" s="20">
        <f>'Additions Data'!K22</f>
        <v>0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0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0</v>
      </c>
      <c r="U27" s="19">
        <f>SUM('Additions Data'!AE22:AF22)</f>
        <v>36.900000000000006</v>
      </c>
      <c r="V27" s="19">
        <f>'Additions Data'!Q22</f>
        <v>0</v>
      </c>
      <c r="W27" s="19">
        <f t="shared" si="4"/>
        <v>1350.056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280.1833962164601</v>
      </c>
      <c r="AA27" s="28">
        <f t="shared" si="3"/>
        <v>37.381400552002155</v>
      </c>
      <c r="AB27" s="37">
        <f t="shared" si="7"/>
        <v>455.38943248532291</v>
      </c>
      <c r="AC27" s="38">
        <f t="shared" si="8"/>
        <v>300.00000000000006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0</v>
      </c>
      <c r="H28" s="20">
        <f>'Additions Data'!L23</f>
        <v>401</v>
      </c>
      <c r="I28" s="20">
        <f>'Additions Data'!K23</f>
        <v>0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0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0</v>
      </c>
      <c r="U28" s="19">
        <f>SUM('Additions Data'!AE23:AF23)</f>
        <v>36.900000000000006</v>
      </c>
      <c r="V28" s="19">
        <f>'Additions Data'!Q23</f>
        <v>0</v>
      </c>
      <c r="W28" s="19">
        <f t="shared" si="4"/>
        <v>1350.056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279.99652118807012</v>
      </c>
      <c r="AA28" s="28">
        <f t="shared" si="3"/>
        <v>37.357408284621926</v>
      </c>
      <c r="AB28" s="37">
        <f t="shared" si="7"/>
        <v>455.38943248532291</v>
      </c>
      <c r="AC28" s="38">
        <f t="shared" si="8"/>
        <v>300.00000000000006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0</v>
      </c>
      <c r="H29" s="20">
        <f>'Additions Data'!L24</f>
        <v>401</v>
      </c>
      <c r="I29" s="20">
        <f>'Additions Data'!K24</f>
        <v>0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0</v>
      </c>
      <c r="U29" s="19">
        <f>SUM('Additions Data'!AE24:AF24)</f>
        <v>36.900000000000006</v>
      </c>
      <c r="V29" s="19">
        <f>'Additions Data'!Q24</f>
        <v>0</v>
      </c>
      <c r="W29" s="19">
        <f t="shared" si="4"/>
        <v>1350.567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280.01406257843996</v>
      </c>
      <c r="AA29" s="28">
        <f t="shared" si="3"/>
        <v>37.346061227143593</v>
      </c>
      <c r="AB29" s="37">
        <f t="shared" si="7"/>
        <v>455.38943248532291</v>
      </c>
      <c r="AC29" s="38">
        <f t="shared" si="8"/>
        <v>300.00000000000006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0</v>
      </c>
      <c r="H30" s="20">
        <f>'Additions Data'!L25</f>
        <v>401</v>
      </c>
      <c r="I30" s="20">
        <f>'Additions Data'!K25</f>
        <v>0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0</v>
      </c>
      <c r="U30" s="19">
        <f>SUM('Additions Data'!AE25:AF25)</f>
        <v>36.900000000000006</v>
      </c>
      <c r="V30" s="19">
        <f>'Additions Data'!Q25</f>
        <v>0</v>
      </c>
      <c r="W30" s="19">
        <f t="shared" si="4"/>
        <v>1351.078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280.30968712596996</v>
      </c>
      <c r="AA30" s="28">
        <f t="shared" si="3"/>
        <v>37.370391046774039</v>
      </c>
      <c r="AB30" s="37">
        <f t="shared" si="7"/>
        <v>455.38943248532291</v>
      </c>
      <c r="AC30" s="38">
        <f t="shared" si="8"/>
        <v>300.00000000000006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0</v>
      </c>
      <c r="H31" s="20">
        <f>'Additions Data'!L26</f>
        <v>401</v>
      </c>
      <c r="I31" s="20">
        <f>'Additions Data'!K26</f>
        <v>0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0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0</v>
      </c>
      <c r="U31" s="19">
        <f>SUM('Additions Data'!AE26:AF26)</f>
        <v>36.900000000000006</v>
      </c>
      <c r="V31" s="19">
        <f>'Additions Data'!Q26</f>
        <v>0</v>
      </c>
      <c r="W31" s="19">
        <f t="shared" si="4"/>
        <v>1351.078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279.80787274383988</v>
      </c>
      <c r="AA31" s="28">
        <f t="shared" si="3"/>
        <v>37.306042722152441</v>
      </c>
      <c r="AB31" s="37">
        <f t="shared" si="7"/>
        <v>455.38943248532291</v>
      </c>
      <c r="AC31" s="38">
        <f t="shared" si="8"/>
        <v>300.00000000000006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0</v>
      </c>
      <c r="H32" s="20">
        <f>'Additions Data'!L27</f>
        <v>401</v>
      </c>
      <c r="I32" s="20">
        <f>'Additions Data'!K27</f>
        <v>0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0</v>
      </c>
      <c r="U32" s="19">
        <f>SUM('Additions Data'!AE27:AF27)</f>
        <v>36.900000000000006</v>
      </c>
      <c r="V32" s="19">
        <f>'Additions Data'!Q27</f>
        <v>0</v>
      </c>
      <c r="W32" s="19">
        <f t="shared" si="4"/>
        <v>1351.5889999999999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279.61366492369984</v>
      </c>
      <c r="AA32" s="28">
        <f t="shared" si="3"/>
        <v>37.267612057068895</v>
      </c>
      <c r="AB32" s="37">
        <f t="shared" si="7"/>
        <v>455.38943248532291</v>
      </c>
      <c r="AC32" s="38">
        <f t="shared" si="8"/>
        <v>300.00000000000006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0</v>
      </c>
      <c r="H33" s="20">
        <f>'Additions Data'!L28</f>
        <v>401</v>
      </c>
      <c r="I33" s="20">
        <f>'Additions Data'!K28</f>
        <v>0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36.900000000000006</v>
      </c>
      <c r="V33" s="19">
        <f>'Additions Data'!Q28</f>
        <v>0</v>
      </c>
      <c r="W33" s="19">
        <f t="shared" si="4"/>
        <v>1352.1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280.18775399999981</v>
      </c>
      <c r="AA33" s="35">
        <f t="shared" si="3"/>
        <v>37.327591460318089</v>
      </c>
      <c r="AB33" s="37">
        <f t="shared" si="7"/>
        <v>455.38943248532291</v>
      </c>
      <c r="AC33" s="38">
        <f t="shared" si="8"/>
        <v>300.00000000000006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0</v>
      </c>
      <c r="H34" s="20">
        <f>'Additions Data'!L29</f>
        <v>401</v>
      </c>
      <c r="I34" s="20">
        <f>'Additions Data'!K29</f>
        <v>0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36.900000000000006</v>
      </c>
      <c r="V34" s="19">
        <f>'Additions Data'!Q29</f>
        <v>0</v>
      </c>
      <c r="W34" s="19">
        <f t="shared" si="4"/>
        <v>1352.6110000000001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281.12334699999997</v>
      </c>
      <c r="AA34" s="28">
        <f t="shared" si="3"/>
        <v>37.433930440260518</v>
      </c>
      <c r="AB34" s="37">
        <f t="shared" si="7"/>
        <v>455.38943248532291</v>
      </c>
      <c r="AC34" s="38">
        <f t="shared" si="8"/>
        <v>300.00000000000006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0</v>
      </c>
      <c r="H35" s="20">
        <f>'Additions Data'!L30</f>
        <v>401</v>
      </c>
      <c r="I35" s="20">
        <f>'Additions Data'!K30</f>
        <v>0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36.900000000000006</v>
      </c>
      <c r="V35" s="19">
        <f>'Additions Data'!Q30</f>
        <v>0</v>
      </c>
      <c r="W35" s="19">
        <f t="shared" si="4"/>
        <v>1353.1220000000001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281.7976520000002</v>
      </c>
      <c r="AA35" s="28">
        <f t="shared" ref="AA35" si="12">(W35-B35)/B35*100</f>
        <v>37.506808666314392</v>
      </c>
      <c r="AB35" s="37">
        <f t="shared" si="7"/>
        <v>455.38943248532291</v>
      </c>
      <c r="AC35" s="38">
        <f t="shared" si="8"/>
        <v>300.00000000000006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0</v>
      </c>
      <c r="H36" s="20">
        <f>'Additions Data'!L31</f>
        <v>401</v>
      </c>
      <c r="I36" s="20">
        <f>'Additions Data'!K31</f>
        <v>0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36.900000000000006</v>
      </c>
      <c r="V36" s="19">
        <f>'Additions Data'!Q31</f>
        <v>0</v>
      </c>
      <c r="W36" s="19">
        <f t="shared" ref="W36" si="13">D36+SUM(E36:V36)</f>
        <v>1353.1220000000001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282.62506400000007</v>
      </c>
      <c r="AA36" s="28">
        <f t="shared" ref="AA36" si="17">(W36-B36)/B36*100</f>
        <v>37.613090879505343</v>
      </c>
      <c r="AB36" s="37">
        <f t="shared" ref="AB36" si="18">S36/0.511</f>
        <v>455.38943248532291</v>
      </c>
      <c r="AC36" s="38">
        <f t="shared" ref="AC36" si="19">U36/0.123</f>
        <v>300.00000000000006</v>
      </c>
      <c r="AD36" s="43">
        <f t="shared" si="6"/>
        <v>2049</v>
      </c>
      <c r="AE36" s="39"/>
      <c r="AF36" s="4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  <c r="Z38" s="49"/>
      <c r="AA38" s="15"/>
      <c r="AB38" s="49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R39" s="1"/>
      <c r="S39" s="1"/>
      <c r="V39" s="37"/>
      <c r="W39" s="37"/>
      <c r="Z39" s="49"/>
      <c r="AA39" s="15"/>
      <c r="AB39" s="49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R40" s="1"/>
      <c r="S40" s="1"/>
      <c r="V40" s="37"/>
      <c r="W40" s="37"/>
      <c r="Z40" s="49"/>
      <c r="AA40" s="15"/>
      <c r="AB40" s="49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R41" s="1"/>
      <c r="S41" s="1"/>
      <c r="V41" s="37"/>
      <c r="W41" s="37"/>
      <c r="Z41" s="49"/>
      <c r="AA41" s="15"/>
      <c r="AB41" s="49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R42" s="1"/>
      <c r="S42" s="1"/>
      <c r="V42" s="37"/>
      <c r="W42" s="37"/>
      <c r="Z42" s="49"/>
      <c r="AA42" s="15"/>
      <c r="AB42" s="49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R43" s="1"/>
      <c r="S43" s="1"/>
      <c r="V43" s="37"/>
      <c r="W43" s="37"/>
      <c r="Z43" s="49"/>
      <c r="AA43" s="15"/>
      <c r="AB43" s="49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R44" s="1"/>
      <c r="S44" s="1"/>
      <c r="V44" s="37"/>
      <c r="W44" s="37"/>
      <c r="Z44" s="49"/>
      <c r="AA44" s="15"/>
      <c r="AB44" s="49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R45" s="1"/>
      <c r="S45" s="1"/>
      <c r="V45" s="37"/>
      <c r="W45" s="37"/>
      <c r="Z45" s="49"/>
      <c r="AA45" s="15"/>
      <c r="AB45" s="49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R46" s="1"/>
      <c r="S46" s="1"/>
      <c r="V46" s="37"/>
      <c r="W46" s="37"/>
      <c r="Z46" s="49"/>
      <c r="AA46" s="15"/>
      <c r="AB46" s="49"/>
    </row>
    <row r="47" spans="1:33" x14ac:dyDescent="0.25">
      <c r="A47" s="1"/>
      <c r="B47" s="1"/>
      <c r="G47" s="17"/>
      <c r="I47" s="17"/>
      <c r="R47" s="1"/>
      <c r="S47" s="1"/>
      <c r="V47" s="37"/>
      <c r="W47" s="37"/>
      <c r="Z47" s="49"/>
      <c r="AA47" s="15"/>
      <c r="AB47" s="49"/>
    </row>
    <row r="48" spans="1:33" x14ac:dyDescent="0.25">
      <c r="A48" s="1"/>
      <c r="B48" s="1"/>
      <c r="R48" s="1"/>
      <c r="S48" s="1"/>
      <c r="V48" s="37"/>
      <c r="W48" s="37"/>
      <c r="Z48" s="49"/>
      <c r="AA48" s="15"/>
      <c r="AB48" s="49"/>
    </row>
    <row r="49" spans="1:28" x14ac:dyDescent="0.25">
      <c r="A49" s="1"/>
      <c r="B49" s="1"/>
      <c r="R49" s="1"/>
      <c r="S49" s="1"/>
      <c r="V49" s="37"/>
      <c r="W49" s="37"/>
      <c r="Z49" s="49"/>
      <c r="AA49" s="15"/>
      <c r="AB49" s="49"/>
    </row>
    <row r="50" spans="1:28" x14ac:dyDescent="0.25">
      <c r="V50" s="37"/>
      <c r="W50" s="37"/>
      <c r="Z50" s="49"/>
      <c r="AA50" s="15"/>
      <c r="AB50" s="49"/>
    </row>
    <row r="51" spans="1:28" x14ac:dyDescent="0.25">
      <c r="V51" s="37"/>
      <c r="W51" s="37"/>
      <c r="Z51" s="49"/>
      <c r="AA51" s="15"/>
      <c r="AB51" s="49"/>
    </row>
    <row r="52" spans="1:28" x14ac:dyDescent="0.25">
      <c r="V52" s="37"/>
      <c r="W52" s="37"/>
      <c r="Z52" s="49"/>
      <c r="AA52" s="15"/>
      <c r="AB52" s="49"/>
    </row>
    <row r="53" spans="1:28" x14ac:dyDescent="0.25">
      <c r="V53" s="37"/>
      <c r="W53" s="37"/>
      <c r="Z53" s="49"/>
      <c r="AA53" s="15"/>
      <c r="AB53" s="49"/>
    </row>
    <row r="54" spans="1:28" x14ac:dyDescent="0.25">
      <c r="V54" s="37"/>
      <c r="W54" s="37"/>
      <c r="Z54" s="49"/>
      <c r="AA54" s="15"/>
      <c r="AB54" s="49"/>
    </row>
    <row r="55" spans="1:28" x14ac:dyDescent="0.25">
      <c r="V55" s="37"/>
      <c r="W55" s="37"/>
      <c r="Z55" s="49"/>
      <c r="AA55" s="15"/>
      <c r="AB55" s="49"/>
    </row>
    <row r="56" spans="1:28" x14ac:dyDescent="0.25">
      <c r="V56" s="37"/>
      <c r="W56" s="37"/>
      <c r="Z56" s="49"/>
      <c r="AA56" s="15"/>
      <c r="AB56" s="49"/>
    </row>
    <row r="57" spans="1:28" x14ac:dyDescent="0.25">
      <c r="V57" s="37"/>
      <c r="W57" s="37"/>
      <c r="Z57" s="49"/>
      <c r="AA57" s="15"/>
      <c r="AB57" s="49"/>
    </row>
    <row r="58" spans="1:28" x14ac:dyDescent="0.25">
      <c r="V58" s="37"/>
      <c r="W58" s="37"/>
      <c r="Z58" s="49"/>
      <c r="AA58" s="15"/>
      <c r="AB58" s="49"/>
    </row>
    <row r="59" spans="1:28" x14ac:dyDescent="0.25">
      <c r="V59" s="37"/>
      <c r="W59" s="37"/>
      <c r="Z59" s="49"/>
      <c r="AA59" s="15"/>
      <c r="AB59" s="49"/>
    </row>
    <row r="60" spans="1:28" x14ac:dyDescent="0.25">
      <c r="V60" s="37"/>
      <c r="W60" s="37"/>
      <c r="Z60" s="49"/>
      <c r="AA60" s="15"/>
      <c r="AB60" s="49"/>
    </row>
    <row r="61" spans="1:28" x14ac:dyDescent="0.25">
      <c r="V61" s="37"/>
      <c r="W61" s="37"/>
      <c r="Z61" s="49"/>
      <c r="AA61" s="15"/>
      <c r="AB61" s="49"/>
    </row>
    <row r="62" spans="1:28" x14ac:dyDescent="0.25">
      <c r="V62" s="37"/>
      <c r="W62" s="37"/>
      <c r="Z62" s="49"/>
      <c r="AA62" s="15"/>
      <c r="AB62" s="49"/>
    </row>
    <row r="63" spans="1:28" x14ac:dyDescent="0.25">
      <c r="V63" s="37"/>
      <c r="W63" s="37"/>
      <c r="Z63" s="49"/>
      <c r="AA63" s="15"/>
      <c r="AB63" s="49"/>
    </row>
    <row r="64" spans="1:28" x14ac:dyDescent="0.25">
      <c r="V64" s="37"/>
      <c r="W64" s="37"/>
      <c r="Z64" s="49"/>
      <c r="AA64" s="15"/>
      <c r="AB64" s="49"/>
    </row>
    <row r="65" spans="22:28" x14ac:dyDescent="0.25">
      <c r="V65" s="37"/>
      <c r="W65" s="37"/>
      <c r="Z65" s="49"/>
      <c r="AA65" s="15"/>
      <c r="AB65" s="49"/>
    </row>
    <row r="66" spans="22:28" x14ac:dyDescent="0.25">
      <c r="V66" s="37"/>
      <c r="W66" s="37"/>
      <c r="Z66" s="49"/>
      <c r="AA66" s="15"/>
      <c r="AB66" s="49"/>
    </row>
    <row r="67" spans="22:28" x14ac:dyDescent="0.25">
      <c r="Z67" s="49"/>
      <c r="AA67" s="15"/>
      <c r="AB67" s="49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zoomScaleNormal="100" workbookViewId="0">
      <selection sqref="A1:BO31"/>
    </sheetView>
  </sheetViews>
  <sheetFormatPr defaultColWidth="9.140625"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14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56</v>
      </c>
      <c r="H1" s="14" t="s">
        <v>41</v>
      </c>
      <c r="I1" s="14" t="s">
        <v>37</v>
      </c>
      <c r="J1" s="14" t="s">
        <v>38</v>
      </c>
      <c r="K1" s="14" t="s">
        <v>39</v>
      </c>
      <c r="L1" s="14" t="s">
        <v>46</v>
      </c>
      <c r="M1" s="14" t="s">
        <v>74</v>
      </c>
      <c r="N1" s="14" t="s">
        <v>75</v>
      </c>
      <c r="O1" s="14" t="s">
        <v>76</v>
      </c>
      <c r="P1" s="14" t="s">
        <v>77</v>
      </c>
      <c r="Q1" s="14" t="s">
        <v>57</v>
      </c>
      <c r="R1" s="14" t="s">
        <v>58</v>
      </c>
      <c r="S1" s="14" t="s">
        <v>59</v>
      </c>
      <c r="T1" s="14" t="s">
        <v>60</v>
      </c>
      <c r="U1" s="14" t="s">
        <v>61</v>
      </c>
      <c r="V1" s="14" t="s">
        <v>62</v>
      </c>
      <c r="W1" s="14" t="s">
        <v>63</v>
      </c>
      <c r="X1" s="14" t="s">
        <v>64</v>
      </c>
      <c r="Y1" s="14" t="s">
        <v>65</v>
      </c>
      <c r="Z1" s="14" t="s">
        <v>66</v>
      </c>
      <c r="AA1" s="14" t="s">
        <v>67</v>
      </c>
      <c r="AB1" s="14" t="s">
        <v>68</v>
      </c>
      <c r="AC1" s="14" t="s">
        <v>69</v>
      </c>
      <c r="AD1" s="14" t="s">
        <v>70</v>
      </c>
      <c r="AE1" s="14" t="s">
        <v>71</v>
      </c>
      <c r="AF1" s="14" t="s">
        <v>72</v>
      </c>
      <c r="AG1" s="14" t="s">
        <v>78</v>
      </c>
      <c r="AH1" s="14" t="s">
        <v>79</v>
      </c>
      <c r="AI1" s="14" t="s">
        <v>80</v>
      </c>
      <c r="AJ1" s="14" t="s">
        <v>81</v>
      </c>
      <c r="AK1" s="14" t="s">
        <v>82</v>
      </c>
      <c r="AL1" s="14" t="s">
        <v>83</v>
      </c>
      <c r="AM1" s="14" t="s">
        <v>84</v>
      </c>
      <c r="AN1" s="14" t="s">
        <v>85</v>
      </c>
      <c r="AO1" s="14" t="s">
        <v>86</v>
      </c>
      <c r="AP1" s="14" t="s">
        <v>87</v>
      </c>
      <c r="AQ1" s="14" t="s">
        <v>88</v>
      </c>
      <c r="AR1" s="14" t="s">
        <v>89</v>
      </c>
      <c r="AS1" s="14" t="s">
        <v>90</v>
      </c>
      <c r="AT1" s="14" t="s">
        <v>91</v>
      </c>
      <c r="AU1" s="14" t="s">
        <v>92</v>
      </c>
      <c r="AV1" s="14" t="s">
        <v>93</v>
      </c>
      <c r="AW1" s="14" t="s">
        <v>94</v>
      </c>
      <c r="AX1" s="14" t="s">
        <v>95</v>
      </c>
      <c r="AY1" s="14" t="s">
        <v>96</v>
      </c>
      <c r="AZ1" s="14" t="s">
        <v>97</v>
      </c>
      <c r="BA1" s="14" t="s">
        <v>98</v>
      </c>
      <c r="BB1" s="14" t="s">
        <v>99</v>
      </c>
      <c r="BC1" s="14" t="s">
        <v>100</v>
      </c>
      <c r="BD1" s="14" t="s">
        <v>101</v>
      </c>
      <c r="BE1" s="14" t="s">
        <v>102</v>
      </c>
      <c r="BF1" s="14" t="s">
        <v>103</v>
      </c>
      <c r="BG1" s="14" t="s">
        <v>104</v>
      </c>
      <c r="BH1" s="14" t="s">
        <v>105</v>
      </c>
      <c r="BI1" s="14" t="s">
        <v>106</v>
      </c>
      <c r="BJ1" s="14" t="s">
        <v>107</v>
      </c>
      <c r="BK1" s="14" t="s">
        <v>108</v>
      </c>
      <c r="BL1" s="14" t="s">
        <v>109</v>
      </c>
      <c r="BM1" s="14" t="s">
        <v>110</v>
      </c>
      <c r="BN1" s="14" t="s">
        <v>111</v>
      </c>
      <c r="BO1" s="14" t="s">
        <v>112</v>
      </c>
    </row>
    <row r="2" spans="1:67" x14ac:dyDescent="0.25">
      <c r="A2" s="14" t="s">
        <v>26</v>
      </c>
      <c r="B2" s="14" t="s">
        <v>12</v>
      </c>
      <c r="C2" s="14" t="s">
        <v>13</v>
      </c>
      <c r="D2" s="15">
        <v>1</v>
      </c>
      <c r="E2" s="14">
        <v>2020</v>
      </c>
      <c r="F2" s="14" t="s">
        <v>14</v>
      </c>
      <c r="G2" s="15">
        <v>1302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</row>
    <row r="3" spans="1:67" x14ac:dyDescent="0.25">
      <c r="A3" s="14" t="s">
        <v>26</v>
      </c>
      <c r="B3" s="14" t="s">
        <v>12</v>
      </c>
      <c r="C3" s="14" t="s">
        <v>13</v>
      </c>
      <c r="D3" s="15">
        <v>1</v>
      </c>
      <c r="E3" s="14">
        <v>2021</v>
      </c>
      <c r="F3" s="14" t="s">
        <v>14</v>
      </c>
      <c r="G3" s="15">
        <v>1302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</row>
    <row r="4" spans="1:67" x14ac:dyDescent="0.25">
      <c r="A4" s="14" t="s">
        <v>26</v>
      </c>
      <c r="B4" s="14" t="s">
        <v>12</v>
      </c>
      <c r="C4" s="14" t="s">
        <v>13</v>
      </c>
      <c r="D4" s="15">
        <v>1</v>
      </c>
      <c r="E4" s="14">
        <v>2022</v>
      </c>
      <c r="F4" s="14" t="s">
        <v>14</v>
      </c>
      <c r="G4" s="15">
        <v>935.22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150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0.48947511999999999</v>
      </c>
      <c r="AH4" s="15">
        <v>0</v>
      </c>
      <c r="AI4" s="15">
        <v>0</v>
      </c>
      <c r="AJ4" s="15">
        <v>0</v>
      </c>
      <c r="AK4" s="15">
        <v>0.27616960000000002</v>
      </c>
      <c r="AL4" s="15">
        <v>0.50147200000000003</v>
      </c>
      <c r="AM4" s="15">
        <v>0</v>
      </c>
      <c r="AN4" s="15">
        <v>0</v>
      </c>
      <c r="AO4" s="15">
        <v>1.71316292</v>
      </c>
      <c r="AP4" s="15">
        <v>0</v>
      </c>
      <c r="AQ4" s="15">
        <v>0</v>
      </c>
      <c r="AR4" s="15">
        <v>0.97895023999999997</v>
      </c>
      <c r="AS4" s="15">
        <v>0</v>
      </c>
      <c r="AT4" s="15">
        <v>0</v>
      </c>
      <c r="AU4" s="15">
        <v>0</v>
      </c>
      <c r="AV4" s="15">
        <v>0.44187135999999999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0.38582701000000003</v>
      </c>
      <c r="BG4" s="15">
        <v>1.4311032800000001</v>
      </c>
      <c r="BH4" s="15">
        <v>0</v>
      </c>
      <c r="BI4" s="15">
        <v>0.17888791000000001</v>
      </c>
      <c r="BJ4" s="15">
        <v>0</v>
      </c>
      <c r="BK4" s="15">
        <v>0</v>
      </c>
      <c r="BL4" s="15">
        <v>0.77165402000000005</v>
      </c>
      <c r="BM4" s="15">
        <v>1.6099911899999999</v>
      </c>
      <c r="BN4" s="15">
        <v>0.35777582000000002</v>
      </c>
      <c r="BO4" s="15">
        <v>0</v>
      </c>
    </row>
    <row r="5" spans="1:67" x14ac:dyDescent="0.25">
      <c r="A5" s="14" t="s">
        <v>26</v>
      </c>
      <c r="B5" s="14" t="s">
        <v>12</v>
      </c>
      <c r="C5" s="14" t="s">
        <v>13</v>
      </c>
      <c r="D5" s="15">
        <v>1</v>
      </c>
      <c r="E5" s="14">
        <v>2023</v>
      </c>
      <c r="F5" s="14" t="s">
        <v>14</v>
      </c>
      <c r="G5" s="15">
        <v>935.22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100</v>
      </c>
      <c r="R5" s="15">
        <v>1.022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12.3</v>
      </c>
      <c r="AF5" s="15">
        <v>12.3</v>
      </c>
      <c r="AG5" s="15">
        <v>1.0691624500000001</v>
      </c>
      <c r="AH5" s="15">
        <v>0</v>
      </c>
      <c r="AI5" s="15">
        <v>0</v>
      </c>
      <c r="AJ5" s="15">
        <v>0</v>
      </c>
      <c r="AK5" s="15">
        <v>0.51176080000000002</v>
      </c>
      <c r="AL5" s="15">
        <v>0.80362135999999995</v>
      </c>
      <c r="AM5" s="15">
        <v>0</v>
      </c>
      <c r="AN5" s="15">
        <v>0</v>
      </c>
      <c r="AO5" s="15">
        <v>1.5606651899999999</v>
      </c>
      <c r="AP5" s="15">
        <v>0</v>
      </c>
      <c r="AQ5" s="15">
        <v>0</v>
      </c>
      <c r="AR5" s="15">
        <v>1.7106599199999999</v>
      </c>
      <c r="AS5" s="15">
        <v>0</v>
      </c>
      <c r="AT5" s="15">
        <v>0</v>
      </c>
      <c r="AU5" s="15">
        <v>0</v>
      </c>
      <c r="AV5" s="15">
        <v>0.86999336000000005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0.73565504000000004</v>
      </c>
      <c r="BG5" s="15">
        <v>2.6732780799999998</v>
      </c>
      <c r="BH5" s="15">
        <v>0</v>
      </c>
      <c r="BI5" s="15">
        <v>0.32049122000000002</v>
      </c>
      <c r="BJ5" s="15">
        <v>0</v>
      </c>
      <c r="BK5" s="15">
        <v>0</v>
      </c>
      <c r="BL5" s="15">
        <v>1.8391375999999999</v>
      </c>
      <c r="BM5" s="15">
        <v>3.1745177199999999</v>
      </c>
      <c r="BN5" s="15">
        <v>0.64098244000000004</v>
      </c>
      <c r="BO5" s="15">
        <v>0</v>
      </c>
    </row>
    <row r="6" spans="1:67" x14ac:dyDescent="0.25">
      <c r="A6" s="14" t="s">
        <v>26</v>
      </c>
      <c r="B6" s="14" t="s">
        <v>12</v>
      </c>
      <c r="C6" s="14" t="s">
        <v>13</v>
      </c>
      <c r="D6" s="15">
        <v>1</v>
      </c>
      <c r="E6" s="14">
        <v>2024</v>
      </c>
      <c r="F6" s="14" t="s">
        <v>14</v>
      </c>
      <c r="G6" s="15">
        <v>935.22</v>
      </c>
      <c r="H6" s="15">
        <v>0</v>
      </c>
      <c r="I6" s="15">
        <v>0</v>
      </c>
      <c r="J6" s="15">
        <v>0</v>
      </c>
      <c r="K6" s="15">
        <v>0</v>
      </c>
      <c r="L6" s="15">
        <v>401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1.5329999999999999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24.6</v>
      </c>
      <c r="AF6" s="15">
        <v>12.3</v>
      </c>
      <c r="AG6" s="15">
        <v>0.93353204999999995</v>
      </c>
      <c r="AH6" s="15">
        <v>0</v>
      </c>
      <c r="AI6" s="15">
        <v>0</v>
      </c>
      <c r="AJ6" s="15">
        <v>0</v>
      </c>
      <c r="AK6" s="15">
        <v>0.74846111999999998</v>
      </c>
      <c r="AL6" s="15">
        <v>0.77482267999999999</v>
      </c>
      <c r="AM6" s="15">
        <v>0</v>
      </c>
      <c r="AN6" s="15">
        <v>0</v>
      </c>
      <c r="AO6" s="15">
        <v>1.4521609900000001</v>
      </c>
      <c r="AP6" s="15">
        <v>0</v>
      </c>
      <c r="AQ6" s="15">
        <v>0</v>
      </c>
      <c r="AR6" s="15">
        <v>1.4936512799999999</v>
      </c>
      <c r="AS6" s="15">
        <v>0</v>
      </c>
      <c r="AT6" s="15">
        <v>0</v>
      </c>
      <c r="AU6" s="15">
        <v>0</v>
      </c>
      <c r="AV6" s="15">
        <v>1.2630281400000001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1.3397088800000001</v>
      </c>
      <c r="BG6" s="15">
        <v>3.7901699999999998</v>
      </c>
      <c r="BH6" s="15">
        <v>0</v>
      </c>
      <c r="BI6" s="15">
        <v>0.40933836000000001</v>
      </c>
      <c r="BJ6" s="15">
        <v>0</v>
      </c>
      <c r="BK6" s="15">
        <v>0</v>
      </c>
      <c r="BL6" s="15">
        <v>2.6794177600000002</v>
      </c>
      <c r="BM6" s="15">
        <v>2.8805291999999998</v>
      </c>
      <c r="BN6" s="15">
        <v>0.81867672000000002</v>
      </c>
      <c r="BO6" s="15">
        <v>0</v>
      </c>
    </row>
    <row r="7" spans="1:67" x14ac:dyDescent="0.25">
      <c r="A7" s="14" t="s">
        <v>26</v>
      </c>
      <c r="B7" s="14" t="s">
        <v>12</v>
      </c>
      <c r="C7" s="14" t="s">
        <v>13</v>
      </c>
      <c r="D7" s="15">
        <v>1</v>
      </c>
      <c r="E7" s="14">
        <v>2025</v>
      </c>
      <c r="F7" s="14" t="s">
        <v>14</v>
      </c>
      <c r="G7" s="15">
        <v>935.22</v>
      </c>
      <c r="H7" s="15">
        <v>0</v>
      </c>
      <c r="I7" s="15">
        <v>0</v>
      </c>
      <c r="J7" s="15">
        <v>0</v>
      </c>
      <c r="K7" s="15">
        <v>0</v>
      </c>
      <c r="L7" s="15">
        <v>401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1.5329999999999999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24.6</v>
      </c>
      <c r="AF7" s="15">
        <v>12.3</v>
      </c>
      <c r="AG7" s="15">
        <v>0.76863009999999998</v>
      </c>
      <c r="AH7" s="15">
        <v>0</v>
      </c>
      <c r="AI7" s="15">
        <v>0</v>
      </c>
      <c r="AJ7" s="15">
        <v>0</v>
      </c>
      <c r="AK7" s="15">
        <v>0.67579727999999994</v>
      </c>
      <c r="AL7" s="15">
        <v>0.64005212</v>
      </c>
      <c r="AM7" s="15">
        <v>0</v>
      </c>
      <c r="AN7" s="15">
        <v>0</v>
      </c>
      <c r="AO7" s="15">
        <v>1.3087484899999999</v>
      </c>
      <c r="AP7" s="15">
        <v>0</v>
      </c>
      <c r="AQ7" s="15">
        <v>0</v>
      </c>
      <c r="AR7" s="15">
        <v>1.2298081599999999</v>
      </c>
      <c r="AS7" s="15">
        <v>0</v>
      </c>
      <c r="AT7" s="15">
        <v>0</v>
      </c>
      <c r="AU7" s="15">
        <v>0</v>
      </c>
      <c r="AV7" s="15">
        <v>1.14040791</v>
      </c>
      <c r="AW7" s="15">
        <v>5.5212200000000003E-2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1.208167</v>
      </c>
      <c r="BG7" s="15">
        <v>3.405729</v>
      </c>
      <c r="BH7" s="15">
        <v>0.17807733000000001</v>
      </c>
      <c r="BI7" s="15">
        <v>0.33603191999999998</v>
      </c>
      <c r="BJ7" s="15">
        <v>0</v>
      </c>
      <c r="BK7" s="15">
        <v>0</v>
      </c>
      <c r="BL7" s="15">
        <v>2.416334</v>
      </c>
      <c r="BM7" s="15">
        <v>2.58835404</v>
      </c>
      <c r="BN7" s="15">
        <v>0.67206383999999997</v>
      </c>
      <c r="BO7" s="15">
        <v>0</v>
      </c>
    </row>
    <row r="8" spans="1:67" x14ac:dyDescent="0.25">
      <c r="A8" s="14" t="s">
        <v>26</v>
      </c>
      <c r="B8" s="14" t="s">
        <v>12</v>
      </c>
      <c r="C8" s="14" t="s">
        <v>13</v>
      </c>
      <c r="D8" s="15">
        <v>1</v>
      </c>
      <c r="E8" s="14">
        <v>2026</v>
      </c>
      <c r="F8" s="14" t="s">
        <v>14</v>
      </c>
      <c r="G8" s="15">
        <v>935.22</v>
      </c>
      <c r="H8" s="15">
        <v>0</v>
      </c>
      <c r="I8" s="15">
        <v>0</v>
      </c>
      <c r="J8" s="15">
        <v>0</v>
      </c>
      <c r="K8" s="15">
        <v>0</v>
      </c>
      <c r="L8" s="15">
        <v>401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1.5329999999999999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24.6</v>
      </c>
      <c r="AF8" s="15">
        <v>12.3</v>
      </c>
      <c r="AG8" s="15">
        <v>0.59793560000000001</v>
      </c>
      <c r="AH8" s="15">
        <v>0</v>
      </c>
      <c r="AI8" s="15">
        <v>0</v>
      </c>
      <c r="AJ8" s="15">
        <v>0</v>
      </c>
      <c r="AK8" s="15">
        <v>0.59643024</v>
      </c>
      <c r="AL8" s="15">
        <v>0.50035691999999998</v>
      </c>
      <c r="AM8" s="15">
        <v>0</v>
      </c>
      <c r="AN8" s="15">
        <v>0</v>
      </c>
      <c r="AO8" s="15">
        <v>1.15551968</v>
      </c>
      <c r="AP8" s="15">
        <v>0</v>
      </c>
      <c r="AQ8" s="15">
        <v>0</v>
      </c>
      <c r="AR8" s="15">
        <v>0.95669696000000004</v>
      </c>
      <c r="AS8" s="15">
        <v>0</v>
      </c>
      <c r="AT8" s="15">
        <v>0</v>
      </c>
      <c r="AU8" s="15">
        <v>0</v>
      </c>
      <c r="AV8" s="15">
        <v>1.00647603</v>
      </c>
      <c r="AW8" s="15">
        <v>0.10260809999999999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1.07308604</v>
      </c>
      <c r="BG8" s="15">
        <v>3.0057862499999999</v>
      </c>
      <c r="BH8" s="15">
        <v>0.33094820000000003</v>
      </c>
      <c r="BI8" s="15">
        <v>0.26130302999999999</v>
      </c>
      <c r="BJ8" s="15">
        <v>0</v>
      </c>
      <c r="BK8" s="15">
        <v>0</v>
      </c>
      <c r="BL8" s="15">
        <v>2.1461720799999999</v>
      </c>
      <c r="BM8" s="15">
        <v>2.28439755</v>
      </c>
      <c r="BN8" s="15">
        <v>0.52260605999999998</v>
      </c>
      <c r="BO8" s="15">
        <v>0</v>
      </c>
    </row>
    <row r="9" spans="1:67" x14ac:dyDescent="0.25">
      <c r="A9" s="14" t="s">
        <v>26</v>
      </c>
      <c r="B9" s="14" t="s">
        <v>12</v>
      </c>
      <c r="C9" s="14" t="s">
        <v>13</v>
      </c>
      <c r="D9" s="15">
        <v>1</v>
      </c>
      <c r="E9" s="14">
        <v>2027</v>
      </c>
      <c r="F9" s="14" t="s">
        <v>14</v>
      </c>
      <c r="G9" s="15">
        <v>935.22</v>
      </c>
      <c r="H9" s="15">
        <v>0</v>
      </c>
      <c r="I9" s="15">
        <v>0</v>
      </c>
      <c r="J9" s="15">
        <v>0</v>
      </c>
      <c r="K9" s="15">
        <v>0</v>
      </c>
      <c r="L9" s="15">
        <v>401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2.044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24.6</v>
      </c>
      <c r="AF9" s="15">
        <v>12.3</v>
      </c>
      <c r="AG9" s="15">
        <v>0.42544704999999999</v>
      </c>
      <c r="AH9" s="15">
        <v>0</v>
      </c>
      <c r="AI9" s="15">
        <v>0</v>
      </c>
      <c r="AJ9" s="15">
        <v>0</v>
      </c>
      <c r="AK9" s="15">
        <v>0.51370879999999997</v>
      </c>
      <c r="AL9" s="15">
        <v>0.32652587999999999</v>
      </c>
      <c r="AM9" s="15">
        <v>0</v>
      </c>
      <c r="AN9" s="15">
        <v>0</v>
      </c>
      <c r="AO9" s="15">
        <v>0.97924931999999998</v>
      </c>
      <c r="AP9" s="15">
        <v>0</v>
      </c>
      <c r="AQ9" s="15">
        <v>0</v>
      </c>
      <c r="AR9" s="15">
        <v>0.68071528000000003</v>
      </c>
      <c r="AS9" s="15">
        <v>0</v>
      </c>
      <c r="AT9" s="15">
        <v>0</v>
      </c>
      <c r="AU9" s="15">
        <v>0</v>
      </c>
      <c r="AV9" s="15">
        <v>0.86688359999999998</v>
      </c>
      <c r="AW9" s="15">
        <v>0.14067410999999999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0.95098075999999998</v>
      </c>
      <c r="BG9" s="15">
        <v>2.6173855000000001</v>
      </c>
      <c r="BH9" s="15">
        <v>0.45871704000000002</v>
      </c>
      <c r="BI9" s="15">
        <v>0.19104215999999999</v>
      </c>
      <c r="BJ9" s="15">
        <v>0</v>
      </c>
      <c r="BK9" s="15">
        <v>0</v>
      </c>
      <c r="BL9" s="15">
        <v>1.90196152</v>
      </c>
      <c r="BM9" s="15">
        <v>1.98921298</v>
      </c>
      <c r="BN9" s="15">
        <v>0.38208431999999998</v>
      </c>
      <c r="BO9" s="15">
        <v>0</v>
      </c>
    </row>
    <row r="10" spans="1:67" x14ac:dyDescent="0.25">
      <c r="A10" s="14" t="s">
        <v>26</v>
      </c>
      <c r="B10" s="14" t="s">
        <v>12</v>
      </c>
      <c r="C10" s="14" t="s">
        <v>13</v>
      </c>
      <c r="D10" s="15">
        <v>1</v>
      </c>
      <c r="E10" s="14">
        <v>2028</v>
      </c>
      <c r="F10" s="14" t="s">
        <v>14</v>
      </c>
      <c r="G10" s="15">
        <v>935.22</v>
      </c>
      <c r="H10" s="15">
        <v>0</v>
      </c>
      <c r="I10" s="15">
        <v>0</v>
      </c>
      <c r="J10" s="15">
        <v>0</v>
      </c>
      <c r="K10" s="15">
        <v>0</v>
      </c>
      <c r="L10" s="15">
        <v>401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2.044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24.6</v>
      </c>
      <c r="AF10" s="15">
        <v>12.3</v>
      </c>
      <c r="AG10" s="15">
        <v>0.27739409999999998</v>
      </c>
      <c r="AH10" s="15">
        <v>0</v>
      </c>
      <c r="AI10" s="15">
        <v>0</v>
      </c>
      <c r="AJ10" s="15">
        <v>0</v>
      </c>
      <c r="AK10" s="15">
        <v>0.4309424</v>
      </c>
      <c r="AL10" s="15">
        <v>0.21473116</v>
      </c>
      <c r="AM10" s="15">
        <v>0</v>
      </c>
      <c r="AN10" s="15">
        <v>0</v>
      </c>
      <c r="AO10" s="15">
        <v>0.82209525999999999</v>
      </c>
      <c r="AP10" s="15">
        <v>0</v>
      </c>
      <c r="AQ10" s="15">
        <v>0</v>
      </c>
      <c r="AR10" s="15">
        <v>0.44383055999999999</v>
      </c>
      <c r="AS10" s="15">
        <v>0</v>
      </c>
      <c r="AT10" s="15">
        <v>0</v>
      </c>
      <c r="AU10" s="15">
        <v>0</v>
      </c>
      <c r="AV10" s="15">
        <v>0.72721530000000001</v>
      </c>
      <c r="AW10" s="15">
        <v>0.16854343999999999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0.80854727999999998</v>
      </c>
      <c r="BG10" s="15">
        <v>2.2048390000000002</v>
      </c>
      <c r="BH10" s="15">
        <v>0.55188607999999995</v>
      </c>
      <c r="BI10" s="15">
        <v>0.12498597</v>
      </c>
      <c r="BJ10" s="15">
        <v>0</v>
      </c>
      <c r="BK10" s="15">
        <v>0</v>
      </c>
      <c r="BL10" s="15">
        <v>1.61709456</v>
      </c>
      <c r="BM10" s="15">
        <v>1.67567764</v>
      </c>
      <c r="BN10" s="15">
        <v>0.24997194</v>
      </c>
      <c r="BO10" s="15">
        <v>0</v>
      </c>
    </row>
    <row r="11" spans="1:67" x14ac:dyDescent="0.25">
      <c r="A11" s="14" t="s">
        <v>26</v>
      </c>
      <c r="B11" s="14" t="s">
        <v>12</v>
      </c>
      <c r="C11" s="14" t="s">
        <v>13</v>
      </c>
      <c r="D11" s="15">
        <v>1</v>
      </c>
      <c r="E11" s="14">
        <v>2029</v>
      </c>
      <c r="F11" s="14" t="s">
        <v>14</v>
      </c>
      <c r="G11" s="15">
        <v>935.22</v>
      </c>
      <c r="H11" s="15">
        <v>0</v>
      </c>
      <c r="I11" s="15">
        <v>0</v>
      </c>
      <c r="J11" s="15">
        <v>0</v>
      </c>
      <c r="K11" s="15">
        <v>0</v>
      </c>
      <c r="L11" s="15">
        <v>401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2.5550000000000002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24.6</v>
      </c>
      <c r="AF11" s="15">
        <v>12.3</v>
      </c>
      <c r="AG11" s="15">
        <v>0.15477379999999999</v>
      </c>
      <c r="AH11" s="15">
        <v>0</v>
      </c>
      <c r="AI11" s="15">
        <v>0</v>
      </c>
      <c r="AJ11" s="15">
        <v>0</v>
      </c>
      <c r="AK11" s="15">
        <v>0.35115967999999997</v>
      </c>
      <c r="AL11" s="15">
        <v>0.12035068</v>
      </c>
      <c r="AM11" s="15">
        <v>0</v>
      </c>
      <c r="AN11" s="15">
        <v>0</v>
      </c>
      <c r="AO11" s="15">
        <v>0.66852688000000005</v>
      </c>
      <c r="AP11" s="15">
        <v>0</v>
      </c>
      <c r="AQ11" s="15">
        <v>0</v>
      </c>
      <c r="AR11" s="15">
        <v>0.24763808000000001</v>
      </c>
      <c r="AS11" s="15">
        <v>0</v>
      </c>
      <c r="AT11" s="15">
        <v>0</v>
      </c>
      <c r="AU11" s="15">
        <v>0</v>
      </c>
      <c r="AV11" s="15">
        <v>0.59258195999999996</v>
      </c>
      <c r="AW11" s="15">
        <v>0.1679986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0.65857012000000004</v>
      </c>
      <c r="BG11" s="15">
        <v>1.7894902500000001</v>
      </c>
      <c r="BH11" s="15">
        <v>0.5258872</v>
      </c>
      <c r="BI11" s="15">
        <v>6.9601289999999996E-2</v>
      </c>
      <c r="BJ11" s="15">
        <v>0</v>
      </c>
      <c r="BK11" s="15">
        <v>0</v>
      </c>
      <c r="BL11" s="15">
        <v>1.3171402400000001</v>
      </c>
      <c r="BM11" s="15">
        <v>1.36001259</v>
      </c>
      <c r="BN11" s="15">
        <v>0.13920257999999999</v>
      </c>
      <c r="BO11" s="15">
        <v>0</v>
      </c>
    </row>
    <row r="12" spans="1:67" x14ac:dyDescent="0.25">
      <c r="A12" s="14" t="s">
        <v>26</v>
      </c>
      <c r="B12" s="14" t="s">
        <v>12</v>
      </c>
      <c r="C12" s="14" t="s">
        <v>13</v>
      </c>
      <c r="D12" s="15">
        <v>1</v>
      </c>
      <c r="E12" s="14">
        <v>2030</v>
      </c>
      <c r="F12" s="14" t="s">
        <v>14</v>
      </c>
      <c r="G12" s="15">
        <v>935.22</v>
      </c>
      <c r="H12" s="15">
        <v>0</v>
      </c>
      <c r="I12" s="15">
        <v>0</v>
      </c>
      <c r="J12" s="15">
        <v>0</v>
      </c>
      <c r="K12" s="15">
        <v>0</v>
      </c>
      <c r="L12" s="15">
        <v>401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3.0659999999999998</v>
      </c>
      <c r="S12" s="15">
        <v>0</v>
      </c>
      <c r="T12" s="15">
        <v>0</v>
      </c>
      <c r="U12" s="15">
        <v>77.567999999999998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24.6</v>
      </c>
      <c r="AF12" s="15">
        <v>12.3</v>
      </c>
      <c r="AG12" s="15">
        <v>6.7192399999999999E-2</v>
      </c>
      <c r="AH12" s="15">
        <v>0</v>
      </c>
      <c r="AI12" s="15">
        <v>0</v>
      </c>
      <c r="AJ12" s="15">
        <v>0</v>
      </c>
      <c r="AK12" s="15">
        <v>0.27479039999999999</v>
      </c>
      <c r="AL12" s="15">
        <v>5.7641360000000003E-2</v>
      </c>
      <c r="AM12" s="15">
        <v>0</v>
      </c>
      <c r="AN12" s="15">
        <v>0</v>
      </c>
      <c r="AO12" s="15">
        <v>0.53191957000000001</v>
      </c>
      <c r="AP12" s="15">
        <v>0</v>
      </c>
      <c r="AQ12" s="15">
        <v>0</v>
      </c>
      <c r="AR12" s="15">
        <v>0.10750783999999999</v>
      </c>
      <c r="AS12" s="15">
        <v>0</v>
      </c>
      <c r="AT12" s="15">
        <v>0</v>
      </c>
      <c r="AU12" s="15">
        <v>0</v>
      </c>
      <c r="AV12" s="15">
        <v>0.46370879999999998</v>
      </c>
      <c r="AW12" s="15">
        <v>0.16069939999999999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0.50793440000000001</v>
      </c>
      <c r="BG12" s="15">
        <v>1.3844162499999999</v>
      </c>
      <c r="BH12" s="15">
        <v>0.51815445000000004</v>
      </c>
      <c r="BI12" s="15">
        <v>2.93799E-2</v>
      </c>
      <c r="BJ12" s="15">
        <v>0</v>
      </c>
      <c r="BK12" s="15">
        <v>0</v>
      </c>
      <c r="BL12" s="15">
        <v>1.0158688</v>
      </c>
      <c r="BM12" s="15">
        <v>1.05215635</v>
      </c>
      <c r="BN12" s="15">
        <v>5.8759800000000001E-2</v>
      </c>
      <c r="BO12" s="15">
        <v>0</v>
      </c>
    </row>
    <row r="13" spans="1:67" x14ac:dyDescent="0.25">
      <c r="A13" s="14" t="s">
        <v>26</v>
      </c>
      <c r="B13" s="14" t="s">
        <v>12</v>
      </c>
      <c r="C13" s="14" t="s">
        <v>13</v>
      </c>
      <c r="D13" s="15">
        <v>1</v>
      </c>
      <c r="E13" s="14">
        <v>2031</v>
      </c>
      <c r="F13" s="14" t="s">
        <v>14</v>
      </c>
      <c r="G13" s="15">
        <v>673.32</v>
      </c>
      <c r="H13" s="15">
        <v>0</v>
      </c>
      <c r="I13" s="15">
        <v>0</v>
      </c>
      <c r="J13" s="15">
        <v>0</v>
      </c>
      <c r="K13" s="15">
        <v>0</v>
      </c>
      <c r="L13" s="15">
        <v>401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3.577</v>
      </c>
      <c r="S13" s="15">
        <v>0</v>
      </c>
      <c r="T13" s="15">
        <v>0</v>
      </c>
      <c r="U13" s="15">
        <v>155.136</v>
      </c>
      <c r="V13" s="15">
        <v>77.567999999999998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24.6</v>
      </c>
      <c r="AF13" s="15">
        <v>12.3</v>
      </c>
      <c r="AG13" s="15">
        <v>1.58849E-2</v>
      </c>
      <c r="AH13" s="15">
        <v>0</v>
      </c>
      <c r="AI13" s="15">
        <v>0</v>
      </c>
      <c r="AJ13" s="15">
        <v>0</v>
      </c>
      <c r="AK13" s="15">
        <v>0.20453968</v>
      </c>
      <c r="AL13" s="15">
        <v>1.3725879999999999E-2</v>
      </c>
      <c r="AM13" s="15">
        <v>0</v>
      </c>
      <c r="AN13" s="15">
        <v>0</v>
      </c>
      <c r="AO13" s="15">
        <v>0.39516700999999999</v>
      </c>
      <c r="AP13" s="15">
        <v>0</v>
      </c>
      <c r="AQ13" s="15">
        <v>0</v>
      </c>
      <c r="AR13" s="15">
        <v>2.5415839999999999E-2</v>
      </c>
      <c r="AS13" s="15">
        <v>0</v>
      </c>
      <c r="AT13" s="15">
        <v>0</v>
      </c>
      <c r="AU13" s="15">
        <v>0</v>
      </c>
      <c r="AV13" s="15">
        <v>0.34516070999999998</v>
      </c>
      <c r="AW13" s="15">
        <v>0.13530834999999999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0.37974412000000002</v>
      </c>
      <c r="BG13" s="15">
        <v>1.0284180000000001</v>
      </c>
      <c r="BH13" s="15">
        <v>0.43540814999999999</v>
      </c>
      <c r="BI13" s="15">
        <v>6.9451499999999998E-3</v>
      </c>
      <c r="BJ13" s="15">
        <v>0</v>
      </c>
      <c r="BK13" s="15">
        <v>0</v>
      </c>
      <c r="BL13" s="15">
        <v>0.75948824000000004</v>
      </c>
      <c r="BM13" s="15">
        <v>0.78159767999999996</v>
      </c>
      <c r="BN13" s="15">
        <v>1.38903E-2</v>
      </c>
      <c r="BO13" s="15">
        <v>0</v>
      </c>
    </row>
    <row r="14" spans="1:67" x14ac:dyDescent="0.25">
      <c r="A14" s="14" t="s">
        <v>26</v>
      </c>
      <c r="B14" s="14" t="s">
        <v>12</v>
      </c>
      <c r="C14" s="14" t="s">
        <v>13</v>
      </c>
      <c r="D14" s="15">
        <v>1</v>
      </c>
      <c r="E14" s="14">
        <v>2032</v>
      </c>
      <c r="F14" s="14" t="s">
        <v>14</v>
      </c>
      <c r="G14" s="15">
        <v>673.32</v>
      </c>
      <c r="H14" s="15">
        <v>0</v>
      </c>
      <c r="I14" s="15">
        <v>0</v>
      </c>
      <c r="J14" s="15">
        <v>0</v>
      </c>
      <c r="K14" s="15">
        <v>0</v>
      </c>
      <c r="L14" s="15">
        <v>401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3.577</v>
      </c>
      <c r="S14" s="15">
        <v>0</v>
      </c>
      <c r="T14" s="15">
        <v>0</v>
      </c>
      <c r="U14" s="15">
        <v>155.136</v>
      </c>
      <c r="V14" s="15">
        <v>77.567999999999998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24.6</v>
      </c>
      <c r="AF14" s="15">
        <v>12.3</v>
      </c>
      <c r="AG14" s="15">
        <v>0</v>
      </c>
      <c r="AH14" s="15">
        <v>0</v>
      </c>
      <c r="AI14" s="15">
        <v>0</v>
      </c>
      <c r="AJ14" s="15">
        <v>0</v>
      </c>
      <c r="AK14" s="15">
        <v>9.7527429999999998E-2</v>
      </c>
      <c r="AL14" s="15">
        <v>0</v>
      </c>
      <c r="AM14" s="15">
        <v>0</v>
      </c>
      <c r="AN14" s="15">
        <v>0</v>
      </c>
      <c r="AO14" s="15">
        <v>0.27402732000000002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0.16845647</v>
      </c>
      <c r="AW14" s="15">
        <v>0.11027244999999999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0.26604144000000002</v>
      </c>
      <c r="BG14" s="15">
        <v>0.71349874999999996</v>
      </c>
      <c r="BH14" s="15">
        <v>0.35496565000000002</v>
      </c>
      <c r="BI14" s="15">
        <v>0</v>
      </c>
      <c r="BJ14" s="15">
        <v>0</v>
      </c>
      <c r="BK14" s="15">
        <v>0</v>
      </c>
      <c r="BL14" s="15">
        <v>0.53208288000000004</v>
      </c>
      <c r="BM14" s="15">
        <v>0.54225904999999996</v>
      </c>
      <c r="BN14" s="15">
        <v>0</v>
      </c>
      <c r="BO14" s="15">
        <v>0</v>
      </c>
    </row>
    <row r="15" spans="1:67" x14ac:dyDescent="0.25">
      <c r="A15" s="14" t="s">
        <v>26</v>
      </c>
      <c r="B15" s="14" t="s">
        <v>12</v>
      </c>
      <c r="C15" s="14" t="s">
        <v>13</v>
      </c>
      <c r="D15" s="15">
        <v>1</v>
      </c>
      <c r="E15" s="14">
        <v>2033</v>
      </c>
      <c r="F15" s="14" t="s">
        <v>14</v>
      </c>
      <c r="G15" s="15">
        <v>673.32</v>
      </c>
      <c r="H15" s="15">
        <v>0</v>
      </c>
      <c r="I15" s="15">
        <v>0</v>
      </c>
      <c r="J15" s="15">
        <v>0</v>
      </c>
      <c r="K15" s="15">
        <v>0</v>
      </c>
      <c r="L15" s="15">
        <v>401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4.0880000000000001</v>
      </c>
      <c r="S15" s="15">
        <v>0</v>
      </c>
      <c r="T15" s="15">
        <v>0</v>
      </c>
      <c r="U15" s="15">
        <v>155.136</v>
      </c>
      <c r="V15" s="15">
        <v>77.567999999999998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24.6</v>
      </c>
      <c r="AF15" s="15">
        <v>12.3</v>
      </c>
      <c r="AG15" s="15">
        <v>0</v>
      </c>
      <c r="AH15" s="15">
        <v>0</v>
      </c>
      <c r="AI15" s="15">
        <v>0</v>
      </c>
      <c r="AJ15" s="15">
        <v>0</v>
      </c>
      <c r="AK15" s="15">
        <v>3.3597540000000002E-2</v>
      </c>
      <c r="AL15" s="15">
        <v>0</v>
      </c>
      <c r="AM15" s="15">
        <v>0</v>
      </c>
      <c r="AN15" s="15">
        <v>0</v>
      </c>
      <c r="AO15" s="15">
        <v>0.17000129999999999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5.5995900000000001E-2</v>
      </c>
      <c r="AW15" s="15">
        <v>8.6211499999999996E-2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0.17186580000000001</v>
      </c>
      <c r="BG15" s="15">
        <v>0.45430150000000002</v>
      </c>
      <c r="BH15" s="15">
        <v>0.27977774999999999</v>
      </c>
      <c r="BI15" s="15">
        <v>0</v>
      </c>
      <c r="BJ15" s="15">
        <v>0</v>
      </c>
      <c r="BK15" s="15">
        <v>0</v>
      </c>
      <c r="BL15" s="15">
        <v>0.34373160000000003</v>
      </c>
      <c r="BM15" s="15">
        <v>0.34526913999999997</v>
      </c>
      <c r="BN15" s="15">
        <v>0</v>
      </c>
      <c r="BO15" s="15">
        <v>0</v>
      </c>
    </row>
    <row r="16" spans="1:67" x14ac:dyDescent="0.25">
      <c r="A16" s="14" t="s">
        <v>26</v>
      </c>
      <c r="B16" s="14" t="s">
        <v>12</v>
      </c>
      <c r="C16" s="14" t="s">
        <v>13</v>
      </c>
      <c r="D16" s="15">
        <v>1</v>
      </c>
      <c r="E16" s="14">
        <v>2034</v>
      </c>
      <c r="F16" s="14" t="s">
        <v>14</v>
      </c>
      <c r="G16" s="15">
        <v>673.32</v>
      </c>
      <c r="H16" s="15">
        <v>0</v>
      </c>
      <c r="I16" s="15">
        <v>0</v>
      </c>
      <c r="J16" s="15">
        <v>0</v>
      </c>
      <c r="K16" s="15">
        <v>0</v>
      </c>
      <c r="L16" s="15">
        <v>401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4.5990000000000002</v>
      </c>
      <c r="S16" s="15">
        <v>0</v>
      </c>
      <c r="T16" s="15">
        <v>0</v>
      </c>
      <c r="U16" s="15">
        <v>155.136</v>
      </c>
      <c r="V16" s="15">
        <v>77.567999999999998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24.6</v>
      </c>
      <c r="AF16" s="15">
        <v>12.3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9.3972059999999996E-2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6.4046500000000006E-2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9.2242480000000002E-2</v>
      </c>
      <c r="BG16" s="15">
        <v>0.24476824999999999</v>
      </c>
      <c r="BH16" s="15">
        <v>0.20560524999999999</v>
      </c>
      <c r="BI16" s="15">
        <v>0</v>
      </c>
      <c r="BJ16" s="15">
        <v>0</v>
      </c>
      <c r="BK16" s="15">
        <v>0</v>
      </c>
      <c r="BL16" s="15">
        <v>0.18448496</v>
      </c>
      <c r="BM16" s="15">
        <v>0.18602387000000001</v>
      </c>
      <c r="BN16" s="15">
        <v>0</v>
      </c>
      <c r="BO16" s="15">
        <v>0</v>
      </c>
    </row>
    <row r="17" spans="1:86" x14ac:dyDescent="0.25">
      <c r="A17" s="14" t="s">
        <v>26</v>
      </c>
      <c r="B17" s="14" t="s">
        <v>12</v>
      </c>
      <c r="C17" s="14" t="s">
        <v>13</v>
      </c>
      <c r="D17" s="15">
        <v>1</v>
      </c>
      <c r="E17" s="14">
        <v>2035</v>
      </c>
      <c r="F17" s="14" t="s">
        <v>14</v>
      </c>
      <c r="G17" s="15">
        <v>673.32</v>
      </c>
      <c r="H17" s="15">
        <v>0</v>
      </c>
      <c r="I17" s="15">
        <v>0</v>
      </c>
      <c r="J17" s="15">
        <v>0</v>
      </c>
      <c r="K17" s="15">
        <v>0</v>
      </c>
      <c r="L17" s="15">
        <v>401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4.5990000000000002</v>
      </c>
      <c r="S17" s="15">
        <v>0</v>
      </c>
      <c r="T17" s="15">
        <v>0</v>
      </c>
      <c r="U17" s="15">
        <v>155.136</v>
      </c>
      <c r="V17" s="15">
        <v>77.567999999999998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24.6</v>
      </c>
      <c r="AF17" s="15">
        <v>12.3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3.9311720000000001E-2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3.5497000000000001E-2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3.8808960000000003E-2</v>
      </c>
      <c r="BG17" s="15">
        <v>0.10236924999999999</v>
      </c>
      <c r="BH17" s="15">
        <v>0.14242679999999999</v>
      </c>
      <c r="BI17" s="15">
        <v>0</v>
      </c>
      <c r="BJ17" s="15">
        <v>0</v>
      </c>
      <c r="BK17" s="15">
        <v>0</v>
      </c>
      <c r="BL17" s="15">
        <v>7.7617920000000007E-2</v>
      </c>
      <c r="BM17" s="15">
        <v>7.7800629999999996E-2</v>
      </c>
      <c r="BN17" s="15">
        <v>0</v>
      </c>
      <c r="BO17" s="15">
        <v>0</v>
      </c>
    </row>
    <row r="18" spans="1:86" x14ac:dyDescent="0.25">
      <c r="A18" s="14" t="s">
        <v>26</v>
      </c>
      <c r="B18" s="14" t="s">
        <v>12</v>
      </c>
      <c r="C18" s="14" t="s">
        <v>13</v>
      </c>
      <c r="D18" s="15">
        <v>1</v>
      </c>
      <c r="E18" s="14">
        <v>2036</v>
      </c>
      <c r="F18" s="14" t="s">
        <v>14</v>
      </c>
      <c r="G18" s="15">
        <v>673.32</v>
      </c>
      <c r="H18" s="15">
        <v>0</v>
      </c>
      <c r="I18" s="15">
        <v>0</v>
      </c>
      <c r="J18" s="15">
        <v>0</v>
      </c>
      <c r="K18" s="15">
        <v>0</v>
      </c>
      <c r="L18" s="15">
        <v>401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5.1100000000000003</v>
      </c>
      <c r="S18" s="15">
        <v>0</v>
      </c>
      <c r="T18" s="15">
        <v>0</v>
      </c>
      <c r="U18" s="15">
        <v>155.136</v>
      </c>
      <c r="V18" s="15">
        <v>77.567999999999998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24.6</v>
      </c>
      <c r="AF18" s="15">
        <v>12.3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8.5531600000000006E-3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1.6802040000000001E-2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8.5299599999999996E-3</v>
      </c>
      <c r="BG18" s="15">
        <v>2.22965E-2</v>
      </c>
      <c r="BH18" s="15">
        <v>9.0077749999999998E-2</v>
      </c>
      <c r="BI18" s="15">
        <v>0</v>
      </c>
      <c r="BJ18" s="15">
        <v>0</v>
      </c>
      <c r="BK18" s="15">
        <v>0</v>
      </c>
      <c r="BL18" s="15">
        <v>1.7059919999999999E-2</v>
      </c>
      <c r="BM18" s="15">
        <v>1.694534E-2</v>
      </c>
      <c r="BN18" s="15">
        <v>0</v>
      </c>
      <c r="BO18" s="15">
        <v>0</v>
      </c>
    </row>
    <row r="19" spans="1:86" x14ac:dyDescent="0.25">
      <c r="A19" s="14" t="s">
        <v>26</v>
      </c>
      <c r="B19" s="14" t="s">
        <v>12</v>
      </c>
      <c r="C19" s="14" t="s">
        <v>13</v>
      </c>
      <c r="D19" s="15">
        <v>1</v>
      </c>
      <c r="E19" s="14">
        <v>2037</v>
      </c>
      <c r="F19" s="14" t="s">
        <v>14</v>
      </c>
      <c r="G19" s="15">
        <v>673.32</v>
      </c>
      <c r="H19" s="15">
        <v>0</v>
      </c>
      <c r="I19" s="15">
        <v>0</v>
      </c>
      <c r="J19" s="15">
        <v>0</v>
      </c>
      <c r="K19" s="15">
        <v>0</v>
      </c>
      <c r="L19" s="15">
        <v>401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5.1100000000000003</v>
      </c>
      <c r="S19" s="15">
        <v>0</v>
      </c>
      <c r="T19" s="15">
        <v>0</v>
      </c>
      <c r="U19" s="15">
        <v>155.136</v>
      </c>
      <c r="V19" s="15">
        <v>77.567999999999998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24.6</v>
      </c>
      <c r="AF19" s="15">
        <v>12.3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6.1010600000000002E-3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4.9478149999999999E-2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</row>
    <row r="20" spans="1:86" x14ac:dyDescent="0.25">
      <c r="A20" s="14" t="s">
        <v>26</v>
      </c>
      <c r="B20" s="14" t="s">
        <v>12</v>
      </c>
      <c r="C20" s="14" t="s">
        <v>13</v>
      </c>
      <c r="D20" s="15">
        <v>1</v>
      </c>
      <c r="E20" s="14">
        <v>2038</v>
      </c>
      <c r="F20" s="14" t="s">
        <v>14</v>
      </c>
      <c r="G20" s="15">
        <v>673.32</v>
      </c>
      <c r="H20" s="15">
        <v>0</v>
      </c>
      <c r="I20" s="15">
        <v>0</v>
      </c>
      <c r="J20" s="15">
        <v>0</v>
      </c>
      <c r="K20" s="15">
        <v>0</v>
      </c>
      <c r="L20" s="15">
        <v>401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5.6210000000000004</v>
      </c>
      <c r="S20" s="15">
        <v>0</v>
      </c>
      <c r="T20" s="15">
        <v>0</v>
      </c>
      <c r="U20" s="15">
        <v>155.136</v>
      </c>
      <c r="V20" s="15">
        <v>77.567999999999998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24.6</v>
      </c>
      <c r="AF20" s="15">
        <v>12.3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1.27625E-3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2.0478449999999999E-2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</row>
    <row r="21" spans="1:86" x14ac:dyDescent="0.25">
      <c r="A21" s="14" t="s">
        <v>26</v>
      </c>
      <c r="B21" s="14" t="s">
        <v>12</v>
      </c>
      <c r="C21" s="14" t="s">
        <v>13</v>
      </c>
      <c r="D21" s="15">
        <v>1</v>
      </c>
      <c r="E21" s="14">
        <v>2039</v>
      </c>
      <c r="F21" s="14" t="s">
        <v>14</v>
      </c>
      <c r="G21" s="15">
        <v>673.32</v>
      </c>
      <c r="H21" s="15">
        <v>0</v>
      </c>
      <c r="I21" s="15">
        <v>0</v>
      </c>
      <c r="J21" s="15">
        <v>0</v>
      </c>
      <c r="K21" s="15">
        <v>0</v>
      </c>
      <c r="L21" s="15">
        <v>401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5.6210000000000004</v>
      </c>
      <c r="S21" s="15">
        <v>0</v>
      </c>
      <c r="T21" s="15">
        <v>0</v>
      </c>
      <c r="U21" s="15">
        <v>155.136</v>
      </c>
      <c r="V21" s="15">
        <v>77.567999999999998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24.6</v>
      </c>
      <c r="AF21" s="15">
        <v>12.3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4.4529000000000001E-3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</row>
    <row r="22" spans="1:86" x14ac:dyDescent="0.25">
      <c r="A22" s="14" t="s">
        <v>26</v>
      </c>
      <c r="B22" s="14" t="s">
        <v>12</v>
      </c>
      <c r="C22" s="14" t="s">
        <v>13</v>
      </c>
      <c r="D22" s="15">
        <v>1</v>
      </c>
      <c r="E22" s="14">
        <v>2040</v>
      </c>
      <c r="F22" s="14" t="s">
        <v>14</v>
      </c>
      <c r="G22" s="15">
        <v>673.32</v>
      </c>
      <c r="H22" s="15">
        <v>0</v>
      </c>
      <c r="I22" s="15">
        <v>0</v>
      </c>
      <c r="J22" s="15">
        <v>0</v>
      </c>
      <c r="K22" s="15">
        <v>0</v>
      </c>
      <c r="L22" s="15">
        <v>401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6.1319999999999997</v>
      </c>
      <c r="S22" s="15">
        <v>0</v>
      </c>
      <c r="T22" s="15">
        <v>0</v>
      </c>
      <c r="U22" s="15">
        <v>155.136</v>
      </c>
      <c r="V22" s="15">
        <v>77.567999999999998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24.6</v>
      </c>
      <c r="AF22" s="15">
        <v>12.3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</row>
    <row r="23" spans="1:86" x14ac:dyDescent="0.25">
      <c r="A23" s="14" t="s">
        <v>26</v>
      </c>
      <c r="B23" s="14" t="s">
        <v>12</v>
      </c>
      <c r="C23" s="14" t="s">
        <v>13</v>
      </c>
      <c r="D23" s="15">
        <v>1</v>
      </c>
      <c r="E23" s="14">
        <v>2041</v>
      </c>
      <c r="F23" s="14" t="s">
        <v>14</v>
      </c>
      <c r="G23" s="15">
        <v>673.32</v>
      </c>
      <c r="H23" s="15">
        <v>0</v>
      </c>
      <c r="I23" s="15">
        <v>0</v>
      </c>
      <c r="J23" s="15">
        <v>0</v>
      </c>
      <c r="K23" s="15">
        <v>0</v>
      </c>
      <c r="L23" s="15">
        <v>401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6.1319999999999997</v>
      </c>
      <c r="S23" s="15">
        <v>0</v>
      </c>
      <c r="T23" s="15">
        <v>0</v>
      </c>
      <c r="U23" s="15">
        <v>155.136</v>
      </c>
      <c r="V23" s="15">
        <v>77.567999999999998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24.6</v>
      </c>
      <c r="AF23" s="15">
        <v>12.3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</row>
    <row r="24" spans="1:86" x14ac:dyDescent="0.25">
      <c r="A24" s="14" t="s">
        <v>26</v>
      </c>
      <c r="B24" s="14" t="s">
        <v>12</v>
      </c>
      <c r="C24" s="14" t="s">
        <v>13</v>
      </c>
      <c r="D24" s="15">
        <v>1</v>
      </c>
      <c r="E24" s="14">
        <v>2042</v>
      </c>
      <c r="F24" s="14" t="s">
        <v>14</v>
      </c>
      <c r="G24" s="15">
        <v>673.32</v>
      </c>
      <c r="H24" s="15">
        <v>0</v>
      </c>
      <c r="I24" s="15">
        <v>0</v>
      </c>
      <c r="J24" s="15">
        <v>0</v>
      </c>
      <c r="K24" s="15">
        <v>0</v>
      </c>
      <c r="L24" s="15">
        <v>401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6.6429999999999998</v>
      </c>
      <c r="S24" s="15">
        <v>0</v>
      </c>
      <c r="T24" s="15">
        <v>0</v>
      </c>
      <c r="U24" s="15">
        <v>155.136</v>
      </c>
      <c r="V24" s="15">
        <v>77.567999999999998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24.6</v>
      </c>
      <c r="AF24" s="15">
        <v>12.3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</row>
    <row r="25" spans="1:86" x14ac:dyDescent="0.25">
      <c r="A25" s="14" t="s">
        <v>26</v>
      </c>
      <c r="B25" s="14" t="s">
        <v>12</v>
      </c>
      <c r="C25" s="14" t="s">
        <v>13</v>
      </c>
      <c r="D25" s="15">
        <v>1</v>
      </c>
      <c r="E25" s="14">
        <v>2043</v>
      </c>
      <c r="F25" s="14" t="s">
        <v>14</v>
      </c>
      <c r="G25" s="15">
        <v>673.32</v>
      </c>
      <c r="H25" s="15">
        <v>0</v>
      </c>
      <c r="I25" s="15">
        <v>0</v>
      </c>
      <c r="J25" s="15">
        <v>0</v>
      </c>
      <c r="K25" s="15">
        <v>0</v>
      </c>
      <c r="L25" s="15">
        <v>401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7.1539999999999999</v>
      </c>
      <c r="S25" s="15">
        <v>0</v>
      </c>
      <c r="T25" s="15">
        <v>0</v>
      </c>
      <c r="U25" s="15">
        <v>155.136</v>
      </c>
      <c r="V25" s="15">
        <v>77.567999999999998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24.6</v>
      </c>
      <c r="AF25" s="15">
        <v>12.3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</row>
    <row r="26" spans="1:86" x14ac:dyDescent="0.25">
      <c r="A26" s="14" t="s">
        <v>26</v>
      </c>
      <c r="B26" s="14" t="s">
        <v>12</v>
      </c>
      <c r="C26" s="14" t="s">
        <v>13</v>
      </c>
      <c r="D26" s="15">
        <v>1</v>
      </c>
      <c r="E26" s="14">
        <v>2044</v>
      </c>
      <c r="F26" s="14" t="s">
        <v>14</v>
      </c>
      <c r="G26" s="15">
        <v>673.32</v>
      </c>
      <c r="H26" s="15">
        <v>0</v>
      </c>
      <c r="I26" s="15">
        <v>0</v>
      </c>
      <c r="J26" s="15">
        <v>0</v>
      </c>
      <c r="K26" s="15">
        <v>0</v>
      </c>
      <c r="L26" s="15">
        <v>401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7.1539999999999999</v>
      </c>
      <c r="S26" s="15">
        <v>0</v>
      </c>
      <c r="T26" s="15">
        <v>0</v>
      </c>
      <c r="U26" s="15">
        <v>155.136</v>
      </c>
      <c r="V26" s="15">
        <v>77.567999999999998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24.6</v>
      </c>
      <c r="AF26" s="15">
        <v>12.3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</row>
    <row r="27" spans="1:86" x14ac:dyDescent="0.25">
      <c r="A27" s="14" t="s">
        <v>26</v>
      </c>
      <c r="B27" s="14" t="s">
        <v>12</v>
      </c>
      <c r="C27" s="14" t="s">
        <v>13</v>
      </c>
      <c r="D27" s="15">
        <v>1</v>
      </c>
      <c r="E27" s="14">
        <v>2045</v>
      </c>
      <c r="F27" s="14" t="s">
        <v>14</v>
      </c>
      <c r="G27" s="15">
        <v>673.32</v>
      </c>
      <c r="H27" s="15">
        <v>0</v>
      </c>
      <c r="I27" s="15">
        <v>0</v>
      </c>
      <c r="J27" s="15">
        <v>0</v>
      </c>
      <c r="K27" s="15">
        <v>0</v>
      </c>
      <c r="L27" s="15">
        <v>401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7.665</v>
      </c>
      <c r="S27" s="15">
        <v>0</v>
      </c>
      <c r="T27" s="15">
        <v>0</v>
      </c>
      <c r="U27" s="15">
        <v>155.136</v>
      </c>
      <c r="V27" s="15">
        <v>77.567999999999998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24.6</v>
      </c>
      <c r="AF27" s="15">
        <v>12.3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</row>
    <row r="28" spans="1:86" x14ac:dyDescent="0.25">
      <c r="A28" s="14" t="s">
        <v>26</v>
      </c>
      <c r="B28" s="14" t="s">
        <v>12</v>
      </c>
      <c r="C28" s="14" t="s">
        <v>13</v>
      </c>
      <c r="D28" s="15">
        <v>1</v>
      </c>
      <c r="E28" s="14">
        <v>2046</v>
      </c>
      <c r="F28" s="14" t="s">
        <v>14</v>
      </c>
      <c r="G28" s="15">
        <v>673.32</v>
      </c>
      <c r="H28" s="15">
        <v>0</v>
      </c>
      <c r="I28" s="15">
        <v>0</v>
      </c>
      <c r="J28" s="15">
        <v>0</v>
      </c>
      <c r="K28" s="15">
        <v>0</v>
      </c>
      <c r="L28" s="15">
        <v>401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8.1760000000000002</v>
      </c>
      <c r="S28" s="15">
        <v>0</v>
      </c>
      <c r="T28" s="15">
        <v>0</v>
      </c>
      <c r="U28" s="15">
        <v>155.136</v>
      </c>
      <c r="V28" s="15">
        <v>77.567999999999998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24.6</v>
      </c>
      <c r="AF28" s="15">
        <v>12.3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</row>
    <row r="29" spans="1:86" x14ac:dyDescent="0.25">
      <c r="A29" s="14" t="s">
        <v>26</v>
      </c>
      <c r="B29" s="14" t="s">
        <v>12</v>
      </c>
      <c r="C29" s="14" t="s">
        <v>13</v>
      </c>
      <c r="D29" s="15">
        <v>1</v>
      </c>
      <c r="E29" s="14">
        <v>2047</v>
      </c>
      <c r="F29" s="14" t="s">
        <v>14</v>
      </c>
      <c r="G29" s="15">
        <v>673.32</v>
      </c>
      <c r="H29" s="15">
        <v>0</v>
      </c>
      <c r="I29" s="15">
        <v>0</v>
      </c>
      <c r="J29" s="15">
        <v>0</v>
      </c>
      <c r="K29" s="15">
        <v>0</v>
      </c>
      <c r="L29" s="15">
        <v>401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8.6869999999999994</v>
      </c>
      <c r="S29" s="15">
        <v>0</v>
      </c>
      <c r="T29" s="15">
        <v>0</v>
      </c>
      <c r="U29" s="15">
        <v>155.136</v>
      </c>
      <c r="V29" s="15">
        <v>77.567999999999998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24.6</v>
      </c>
      <c r="AF29" s="15">
        <v>12.3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</row>
    <row r="30" spans="1:86" x14ac:dyDescent="0.25">
      <c r="A30" s="14" t="s">
        <v>26</v>
      </c>
      <c r="B30" s="14" t="s">
        <v>12</v>
      </c>
      <c r="C30" s="14" t="s">
        <v>13</v>
      </c>
      <c r="D30" s="15">
        <v>1</v>
      </c>
      <c r="E30" s="14">
        <v>2048</v>
      </c>
      <c r="F30" s="14" t="s">
        <v>14</v>
      </c>
      <c r="G30" s="15">
        <v>673.32</v>
      </c>
      <c r="H30" s="15">
        <v>0</v>
      </c>
      <c r="I30" s="15">
        <v>0</v>
      </c>
      <c r="J30" s="15">
        <v>0</v>
      </c>
      <c r="K30" s="15">
        <v>0</v>
      </c>
      <c r="L30" s="15">
        <v>401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9.1980000000000004</v>
      </c>
      <c r="S30" s="15">
        <v>0</v>
      </c>
      <c r="T30" s="15">
        <v>0</v>
      </c>
      <c r="U30" s="15">
        <v>155.136</v>
      </c>
      <c r="V30" s="15">
        <v>77.567999999999998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24.6</v>
      </c>
      <c r="AF30" s="15">
        <v>12.3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</row>
    <row r="31" spans="1:86" x14ac:dyDescent="0.25">
      <c r="A31" s="14" t="s">
        <v>26</v>
      </c>
      <c r="B31" s="14" t="s">
        <v>12</v>
      </c>
      <c r="C31" s="14" t="s">
        <v>13</v>
      </c>
      <c r="D31" s="15">
        <v>1</v>
      </c>
      <c r="E31" s="14">
        <v>2049</v>
      </c>
      <c r="F31" s="14" t="s">
        <v>14</v>
      </c>
      <c r="G31" s="15">
        <v>673.32</v>
      </c>
      <c r="H31" s="15">
        <v>0</v>
      </c>
      <c r="I31" s="15">
        <v>0</v>
      </c>
      <c r="J31" s="15">
        <v>0</v>
      </c>
      <c r="K31" s="15">
        <v>0</v>
      </c>
      <c r="L31" s="15">
        <v>401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9.1980000000000004</v>
      </c>
      <c r="S31" s="15">
        <v>0</v>
      </c>
      <c r="T31" s="15">
        <v>0</v>
      </c>
      <c r="U31" s="15">
        <v>155.136</v>
      </c>
      <c r="V31" s="15">
        <v>77.567999999999998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24.6</v>
      </c>
      <c r="AF31" s="15">
        <v>12.3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1"/>
      <c r="B34" s="11"/>
      <c r="C34" s="11"/>
      <c r="D34" s="12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1"/>
      <c r="B35" s="11"/>
      <c r="C35" s="11"/>
      <c r="D35" s="12"/>
      <c r="E35" s="11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1"/>
      <c r="B36" s="11"/>
      <c r="C36" s="11"/>
      <c r="D36" s="12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1"/>
      <c r="B37" s="11"/>
      <c r="C37" s="11"/>
      <c r="D37" s="12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1"/>
      <c r="B38" s="11"/>
      <c r="C38" s="11"/>
      <c r="D38" s="12"/>
      <c r="E38" s="11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1"/>
      <c r="B39" s="11"/>
      <c r="C39" s="11"/>
      <c r="D39" s="12"/>
      <c r="E39" s="11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1"/>
      <c r="B40" s="11"/>
      <c r="C40" s="11"/>
      <c r="D40" s="12"/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1"/>
      <c r="B41" s="11"/>
      <c r="C41" s="11"/>
      <c r="D41" s="12"/>
      <c r="E41" s="11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1"/>
      <c r="B42" s="11"/>
      <c r="C42" s="11"/>
      <c r="D42" s="12"/>
      <c r="E42" s="11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1"/>
      <c r="B43" s="11"/>
      <c r="C43" s="11"/>
      <c r="D43" s="12"/>
      <c r="E43" s="11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1"/>
      <c r="B44" s="11"/>
      <c r="C44" s="11"/>
      <c r="D44" s="12"/>
      <c r="E44" s="11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1"/>
      <c r="B45" s="11"/>
      <c r="C45" s="11"/>
      <c r="D45" s="12"/>
      <c r="E45" s="11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1"/>
      <c r="B46" s="11"/>
      <c r="C46" s="11"/>
      <c r="D46" s="12"/>
      <c r="E46" s="11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1"/>
      <c r="B47" s="11"/>
      <c r="C47" s="11"/>
      <c r="D47" s="12"/>
      <c r="E47" s="11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1"/>
      <c r="B48" s="11"/>
      <c r="C48" s="11"/>
      <c r="D48" s="12"/>
      <c r="E48" s="11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1"/>
      <c r="B49" s="11"/>
      <c r="C49" s="11"/>
      <c r="D49" s="12"/>
      <c r="E49" s="11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1"/>
      <c r="B50" s="11"/>
      <c r="C50" s="11"/>
      <c r="D50" s="12"/>
      <c r="E50" s="11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1"/>
      <c r="B51" s="11"/>
      <c r="C51" s="11"/>
      <c r="D51" s="12"/>
      <c r="E51" s="11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1"/>
      <c r="B52" s="11"/>
      <c r="C52" s="11"/>
      <c r="D52" s="12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1"/>
      <c r="B53" s="11"/>
      <c r="C53" s="11"/>
      <c r="D53" s="12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1"/>
      <c r="B54" s="11"/>
      <c r="C54" s="11"/>
      <c r="D54" s="12"/>
      <c r="E54" s="11"/>
      <c r="F54" s="1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1"/>
      <c r="B55" s="11"/>
      <c r="C55" s="11"/>
      <c r="D55" s="12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1"/>
      <c r="B56" s="11"/>
      <c r="C56" s="11"/>
      <c r="D56" s="12"/>
      <c r="E56" s="11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1"/>
      <c r="B57" s="11"/>
      <c r="C57" s="11"/>
      <c r="D57" s="12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1"/>
      <c r="B58" s="11"/>
      <c r="C58" s="11"/>
      <c r="D58" s="12"/>
      <c r="E58" s="11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1"/>
      <c r="B59" s="11"/>
      <c r="C59" s="11"/>
      <c r="D59" s="12"/>
      <c r="E59" s="11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1"/>
      <c r="B60" s="11"/>
      <c r="C60" s="11"/>
      <c r="D60" s="12"/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1"/>
      <c r="B61" s="11"/>
      <c r="C61" s="11"/>
      <c r="D61" s="12"/>
      <c r="E61" s="11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1"/>
      <c r="B62" s="11"/>
      <c r="C62" s="11"/>
      <c r="D62" s="12"/>
      <c r="E62" s="11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1"/>
      <c r="B63" s="11"/>
      <c r="C63" s="11"/>
      <c r="D63" s="12"/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topLeftCell="M1" zoomScale="85" zoomScaleNormal="85" workbookViewId="0">
      <selection activeCell="AA13" sqref="AA13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56</v>
      </c>
      <c r="H1" s="11" t="s">
        <v>41</v>
      </c>
      <c r="I1" s="11" t="s">
        <v>37</v>
      </c>
      <c r="J1" s="11" t="s">
        <v>38</v>
      </c>
      <c r="K1" s="11" t="s">
        <v>39</v>
      </c>
      <c r="L1" s="11" t="s">
        <v>46</v>
      </c>
      <c r="M1" s="11" t="s">
        <v>74</v>
      </c>
      <c r="N1" s="11" t="s">
        <v>75</v>
      </c>
      <c r="O1" s="11" t="s">
        <v>76</v>
      </c>
      <c r="P1" s="11" t="s">
        <v>77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V1" s="11" t="s">
        <v>62</v>
      </c>
      <c r="W1" s="11" t="s">
        <v>63</v>
      </c>
      <c r="X1" s="11" t="s">
        <v>64</v>
      </c>
      <c r="Y1" s="11" t="s">
        <v>65</v>
      </c>
      <c r="Z1" s="11" t="s">
        <v>66</v>
      </c>
      <c r="AA1" s="11" t="s">
        <v>67</v>
      </c>
      <c r="AB1" s="11" t="s">
        <v>68</v>
      </c>
      <c r="AC1" s="11" t="s">
        <v>69</v>
      </c>
      <c r="AD1" s="11" t="s">
        <v>70</v>
      </c>
      <c r="AE1" s="11" t="s">
        <v>71</v>
      </c>
      <c r="AF1" s="11" t="s">
        <v>72</v>
      </c>
      <c r="AG1" s="11" t="s">
        <v>78</v>
      </c>
      <c r="AH1" s="11" t="s">
        <v>79</v>
      </c>
      <c r="AI1" s="11" t="s">
        <v>80</v>
      </c>
      <c r="AJ1" s="11" t="s">
        <v>81</v>
      </c>
      <c r="AK1" s="11" t="s">
        <v>82</v>
      </c>
      <c r="AL1" s="11" t="s">
        <v>83</v>
      </c>
      <c r="AM1" s="11" t="s">
        <v>84</v>
      </c>
      <c r="AN1" s="11" t="s">
        <v>85</v>
      </c>
      <c r="AO1" s="11" t="s">
        <v>86</v>
      </c>
      <c r="AP1" s="11" t="s">
        <v>87</v>
      </c>
      <c r="AQ1" s="11" t="s">
        <v>88</v>
      </c>
      <c r="AR1" s="11" t="s">
        <v>89</v>
      </c>
      <c r="AS1" s="11" t="s">
        <v>90</v>
      </c>
      <c r="AT1" s="11" t="s">
        <v>91</v>
      </c>
      <c r="AU1" s="11" t="s">
        <v>92</v>
      </c>
      <c r="AV1" s="11" t="s">
        <v>93</v>
      </c>
      <c r="AW1" s="11" t="s">
        <v>94</v>
      </c>
      <c r="AX1" s="11" t="s">
        <v>95</v>
      </c>
      <c r="AY1" s="11" t="s">
        <v>96</v>
      </c>
      <c r="AZ1" s="11" t="s">
        <v>97</v>
      </c>
      <c r="BA1" s="11" t="s">
        <v>98</v>
      </c>
      <c r="BB1" s="11" t="s">
        <v>99</v>
      </c>
      <c r="BC1" s="11" t="s">
        <v>100</v>
      </c>
      <c r="BD1" s="11" t="s">
        <v>101</v>
      </c>
      <c r="BE1" s="11" t="s">
        <v>102</v>
      </c>
      <c r="BF1" s="11" t="s">
        <v>103</v>
      </c>
      <c r="BG1" s="11" t="s">
        <v>104</v>
      </c>
      <c r="BH1" s="11" t="s">
        <v>105</v>
      </c>
      <c r="BI1" s="11" t="s">
        <v>106</v>
      </c>
      <c r="BJ1" s="11" t="s">
        <v>107</v>
      </c>
      <c r="BK1" s="11" t="s">
        <v>108</v>
      </c>
      <c r="BL1" s="11" t="s">
        <v>109</v>
      </c>
      <c r="BM1" s="11" t="s">
        <v>110</v>
      </c>
      <c r="BN1" s="11" t="s">
        <v>111</v>
      </c>
      <c r="BO1" s="11" t="s">
        <v>112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11" t="s">
        <v>26</v>
      </c>
      <c r="B2" s="11" t="s">
        <v>12</v>
      </c>
      <c r="C2" s="11" t="s">
        <v>29</v>
      </c>
      <c r="D2" s="12">
        <v>1</v>
      </c>
      <c r="E2" s="11">
        <v>2020</v>
      </c>
      <c r="F2" s="13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11" t="s">
        <v>26</v>
      </c>
      <c r="B3" s="11" t="s">
        <v>12</v>
      </c>
      <c r="C3" s="11" t="s">
        <v>29</v>
      </c>
      <c r="D3" s="12">
        <v>1</v>
      </c>
      <c r="E3" s="11">
        <v>2021</v>
      </c>
      <c r="F3" s="13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  <c r="BM3" s="12">
        <v>0</v>
      </c>
      <c r="BN3" s="12">
        <v>0</v>
      </c>
      <c r="BO3" s="12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11" t="s">
        <v>26</v>
      </c>
      <c r="B4" s="11" t="s">
        <v>12</v>
      </c>
      <c r="C4" s="11" t="s">
        <v>29</v>
      </c>
      <c r="D4" s="12">
        <v>1</v>
      </c>
      <c r="E4" s="11">
        <v>2022</v>
      </c>
      <c r="F4" s="13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-4786.2449996422702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-184.86745771387999</v>
      </c>
      <c r="AH4" s="12">
        <v>0</v>
      </c>
      <c r="AI4" s="12">
        <v>0</v>
      </c>
      <c r="AJ4" s="12">
        <v>0</v>
      </c>
      <c r="AK4" s="12">
        <v>-143.44349190854001</v>
      </c>
      <c r="AL4" s="12">
        <v>-292.32326752909</v>
      </c>
      <c r="AM4" s="12">
        <v>0</v>
      </c>
      <c r="AN4" s="12">
        <v>0</v>
      </c>
      <c r="AO4" s="12">
        <v>-1602.6627434510399</v>
      </c>
      <c r="AP4" s="12">
        <v>0</v>
      </c>
      <c r="AQ4" s="12">
        <v>0</v>
      </c>
      <c r="AR4" s="12">
        <v>-639.55908407683</v>
      </c>
      <c r="AS4" s="12">
        <v>0</v>
      </c>
      <c r="AT4" s="12">
        <v>0</v>
      </c>
      <c r="AU4" s="12">
        <v>0</v>
      </c>
      <c r="AV4" s="12">
        <v>-327.21713396128001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-72.011442647880003</v>
      </c>
      <c r="BG4" s="12">
        <v>-632.09883105013</v>
      </c>
      <c r="BH4" s="12">
        <v>0</v>
      </c>
      <c r="BI4" s="12">
        <v>17.35740344981</v>
      </c>
      <c r="BJ4" s="12">
        <v>0</v>
      </c>
      <c r="BK4" s="12">
        <v>0</v>
      </c>
      <c r="BL4" s="12">
        <v>-248.12187347061999</v>
      </c>
      <c r="BM4" s="12">
        <v>-1202.75155120874</v>
      </c>
      <c r="BN4" s="12">
        <v>22.34649579837</v>
      </c>
      <c r="BO4" s="12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11" t="s">
        <v>26</v>
      </c>
      <c r="B5" s="11" t="s">
        <v>12</v>
      </c>
      <c r="C5" s="11" t="s">
        <v>29</v>
      </c>
      <c r="D5" s="12">
        <v>1</v>
      </c>
      <c r="E5" s="11">
        <v>2023</v>
      </c>
      <c r="F5" s="13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-2986.4299999233599</v>
      </c>
      <c r="R5" s="12">
        <v>-363.83806620438003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-3407.1815913168998</v>
      </c>
      <c r="AF5" s="12">
        <v>-4166.5133084426197</v>
      </c>
      <c r="AG5" s="12">
        <v>-193.91180517654999</v>
      </c>
      <c r="AH5" s="12">
        <v>0</v>
      </c>
      <c r="AI5" s="12">
        <v>0</v>
      </c>
      <c r="AJ5" s="12">
        <v>0</v>
      </c>
      <c r="AK5" s="12">
        <v>6.9951382795299999</v>
      </c>
      <c r="AL5" s="12">
        <v>-206.96525278455999</v>
      </c>
      <c r="AM5" s="12">
        <v>0</v>
      </c>
      <c r="AN5" s="12">
        <v>0</v>
      </c>
      <c r="AO5" s="12">
        <v>204.58663200279</v>
      </c>
      <c r="AP5" s="12">
        <v>0</v>
      </c>
      <c r="AQ5" s="12">
        <v>0</v>
      </c>
      <c r="AR5" s="12">
        <v>-466.37114618070001</v>
      </c>
      <c r="AS5" s="12">
        <v>0</v>
      </c>
      <c r="AT5" s="12">
        <v>0</v>
      </c>
      <c r="AU5" s="12">
        <v>0</v>
      </c>
      <c r="AV5" s="12">
        <v>-119.04356215939001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-37.459440216159997</v>
      </c>
      <c r="BG5" s="12">
        <v>-361.62754369364001</v>
      </c>
      <c r="BH5" s="12">
        <v>0</v>
      </c>
      <c r="BI5" s="12">
        <v>44.318971788360003</v>
      </c>
      <c r="BJ5" s="12">
        <v>0</v>
      </c>
      <c r="BK5" s="12">
        <v>0</v>
      </c>
      <c r="BL5" s="12">
        <v>-289.80206586145999</v>
      </c>
      <c r="BM5" s="12">
        <v>-998.20323669820004</v>
      </c>
      <c r="BN5" s="12">
        <v>77.300325066959999</v>
      </c>
      <c r="BO5" s="12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11" t="s">
        <v>26</v>
      </c>
      <c r="B6" s="11" t="s">
        <v>12</v>
      </c>
      <c r="C6" s="11" t="s">
        <v>29</v>
      </c>
      <c r="D6" s="12">
        <v>1</v>
      </c>
      <c r="E6" s="11">
        <v>2024</v>
      </c>
      <c r="F6" s="13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-28105.1097793925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-556.16571301699003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-7728.8196131129298</v>
      </c>
      <c r="AF6" s="12">
        <v>-3888.1792925187201</v>
      </c>
      <c r="AG6" s="12">
        <v>125.60894436827</v>
      </c>
      <c r="AH6" s="12">
        <v>0</v>
      </c>
      <c r="AI6" s="12">
        <v>0</v>
      </c>
      <c r="AJ6" s="12">
        <v>0</v>
      </c>
      <c r="AK6" s="12">
        <v>122.69039364703001</v>
      </c>
      <c r="AL6" s="12">
        <v>103.12390074789</v>
      </c>
      <c r="AM6" s="12">
        <v>0</v>
      </c>
      <c r="AN6" s="12">
        <v>0</v>
      </c>
      <c r="AO6" s="12">
        <v>195.39152110767</v>
      </c>
      <c r="AP6" s="12">
        <v>0</v>
      </c>
      <c r="AQ6" s="12">
        <v>0</v>
      </c>
      <c r="AR6" s="12">
        <v>200.9741356342</v>
      </c>
      <c r="AS6" s="12">
        <v>0</v>
      </c>
      <c r="AT6" s="12">
        <v>0</v>
      </c>
      <c r="AU6" s="12">
        <v>0</v>
      </c>
      <c r="AV6" s="12">
        <v>109.28759000649001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-67.338562367360097</v>
      </c>
      <c r="BG6" s="12">
        <v>-173.48556087103</v>
      </c>
      <c r="BH6" s="12">
        <v>0</v>
      </c>
      <c r="BI6" s="12">
        <v>64.966791793260001</v>
      </c>
      <c r="BJ6" s="12">
        <v>0</v>
      </c>
      <c r="BK6" s="12">
        <v>0</v>
      </c>
      <c r="BL6" s="12">
        <v>-179.84404109159999</v>
      </c>
      <c r="BM6" s="12">
        <v>528.49510343725001</v>
      </c>
      <c r="BN6" s="12">
        <v>119.97022186610999</v>
      </c>
      <c r="BO6" s="12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11" t="s">
        <v>26</v>
      </c>
      <c r="B7" s="11" t="s">
        <v>12</v>
      </c>
      <c r="C7" s="11" t="s">
        <v>29</v>
      </c>
      <c r="D7" s="12">
        <v>1</v>
      </c>
      <c r="E7" s="11">
        <v>2025</v>
      </c>
      <c r="F7" s="13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-28179.878435235802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-568.11250113995004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-7377.0506511774201</v>
      </c>
      <c r="AF7" s="12">
        <v>-3751.48418047213</v>
      </c>
      <c r="AG7" s="12">
        <v>106.69866571462001</v>
      </c>
      <c r="AH7" s="12">
        <v>0</v>
      </c>
      <c r="AI7" s="12">
        <v>0</v>
      </c>
      <c r="AJ7" s="12">
        <v>0</v>
      </c>
      <c r="AK7" s="12">
        <v>399.94766224650999</v>
      </c>
      <c r="AL7" s="12">
        <v>87.529149491379997</v>
      </c>
      <c r="AM7" s="12">
        <v>0</v>
      </c>
      <c r="AN7" s="12">
        <v>0</v>
      </c>
      <c r="AO7" s="12">
        <v>181.67625611678</v>
      </c>
      <c r="AP7" s="12">
        <v>0</v>
      </c>
      <c r="AQ7" s="12">
        <v>0</v>
      </c>
      <c r="AR7" s="12">
        <v>170.71800579782001</v>
      </c>
      <c r="AS7" s="12">
        <v>0</v>
      </c>
      <c r="AT7" s="12">
        <v>0</v>
      </c>
      <c r="AU7" s="12">
        <v>0</v>
      </c>
      <c r="AV7" s="12">
        <v>674.91168004102099</v>
      </c>
      <c r="AW7" s="12">
        <v>-41.589617368490003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107.96987835277</v>
      </c>
      <c r="BG7" s="12">
        <v>646.10994770856996</v>
      </c>
      <c r="BH7" s="12">
        <v>-82.056318857700006</v>
      </c>
      <c r="BI7" s="12">
        <v>63.749514838700001</v>
      </c>
      <c r="BJ7" s="12">
        <v>0</v>
      </c>
      <c r="BK7" s="12">
        <v>0</v>
      </c>
      <c r="BL7" s="12">
        <v>215.93975670563</v>
      </c>
      <c r="BM7" s="12">
        <v>491.04356025850001</v>
      </c>
      <c r="BN7" s="12">
        <v>127.49902967740999</v>
      </c>
      <c r="BO7" s="12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11" t="s">
        <v>26</v>
      </c>
      <c r="B8" s="11" t="s">
        <v>12</v>
      </c>
      <c r="C8" s="11" t="s">
        <v>29</v>
      </c>
      <c r="D8" s="12">
        <v>1</v>
      </c>
      <c r="E8" s="11">
        <v>2026</v>
      </c>
      <c r="F8" s="13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-28435.478916157499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-582.69097023942004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-6766.6038072866704</v>
      </c>
      <c r="AF8" s="12">
        <v>-3462.4366442932701</v>
      </c>
      <c r="AG8" s="12">
        <v>85.455178330530003</v>
      </c>
      <c r="AH8" s="12">
        <v>0</v>
      </c>
      <c r="AI8" s="12">
        <v>0</v>
      </c>
      <c r="AJ8" s="12">
        <v>0</v>
      </c>
      <c r="AK8" s="12">
        <v>363.85659379330002</v>
      </c>
      <c r="AL8" s="12">
        <v>70.098637969470005</v>
      </c>
      <c r="AM8" s="12">
        <v>0</v>
      </c>
      <c r="AN8" s="12">
        <v>0</v>
      </c>
      <c r="AO8" s="12">
        <v>165.14344325076999</v>
      </c>
      <c r="AP8" s="12">
        <v>0</v>
      </c>
      <c r="AQ8" s="12">
        <v>0</v>
      </c>
      <c r="AR8" s="12">
        <v>136.72828568661001</v>
      </c>
      <c r="AS8" s="12">
        <v>0</v>
      </c>
      <c r="AT8" s="12">
        <v>0</v>
      </c>
      <c r="AU8" s="12">
        <v>0</v>
      </c>
      <c r="AV8" s="12">
        <v>614.00800202607002</v>
      </c>
      <c r="AW8" s="12">
        <v>-7.7218160648199996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97.940531892229998</v>
      </c>
      <c r="BG8" s="12">
        <v>587.37374291384003</v>
      </c>
      <c r="BH8" s="12">
        <v>-45.017032762159999</v>
      </c>
      <c r="BI8" s="12">
        <v>51.062357444</v>
      </c>
      <c r="BJ8" s="12">
        <v>0</v>
      </c>
      <c r="BK8" s="12">
        <v>0</v>
      </c>
      <c r="BL8" s="12">
        <v>195.88106378443999</v>
      </c>
      <c r="BM8" s="12">
        <v>446.40404461441</v>
      </c>
      <c r="BN8" s="12">
        <v>102.12471488798001</v>
      </c>
      <c r="BO8" s="12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11" t="s">
        <v>26</v>
      </c>
      <c r="B9" s="11" t="s">
        <v>12</v>
      </c>
      <c r="C9" s="11" t="s">
        <v>29</v>
      </c>
      <c r="D9" s="12">
        <v>1</v>
      </c>
      <c r="E9" s="11">
        <v>2027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-27611.3870660803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-790.31367370071996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-6271.3418424810297</v>
      </c>
      <c r="AF9" s="12">
        <v>-3242.4633635682198</v>
      </c>
      <c r="AG9" s="12">
        <v>64.325174871089999</v>
      </c>
      <c r="AH9" s="12">
        <v>0</v>
      </c>
      <c r="AI9" s="12">
        <v>0</v>
      </c>
      <c r="AJ9" s="12">
        <v>0</v>
      </c>
      <c r="AK9" s="12">
        <v>325.68434099896001</v>
      </c>
      <c r="AL9" s="12">
        <v>52.772559543009997</v>
      </c>
      <c r="AM9" s="12">
        <v>0</v>
      </c>
      <c r="AN9" s="12">
        <v>0</v>
      </c>
      <c r="AO9" s="12">
        <v>148.05677191532999</v>
      </c>
      <c r="AP9" s="12">
        <v>0</v>
      </c>
      <c r="AQ9" s="12">
        <v>0</v>
      </c>
      <c r="AR9" s="12">
        <v>102.92017154869001</v>
      </c>
      <c r="AS9" s="12">
        <v>0</v>
      </c>
      <c r="AT9" s="12">
        <v>0</v>
      </c>
      <c r="AU9" s="12">
        <v>0</v>
      </c>
      <c r="AV9" s="12">
        <v>549.59232543583005</v>
      </c>
      <c r="AW9" s="12">
        <v>23.530831275739999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87.891254134479993</v>
      </c>
      <c r="BG9" s="12">
        <v>526.20609174957997</v>
      </c>
      <c r="BH9" s="12">
        <v>-10.2914513432</v>
      </c>
      <c r="BI9" s="12">
        <v>38.40761994455</v>
      </c>
      <c r="BJ9" s="12">
        <v>0</v>
      </c>
      <c r="BK9" s="12">
        <v>0</v>
      </c>
      <c r="BL9" s="12">
        <v>175.78250826899</v>
      </c>
      <c r="BM9" s="12">
        <v>399.91662972965997</v>
      </c>
      <c r="BN9" s="12">
        <v>76.815239888840097</v>
      </c>
      <c r="BO9" s="12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11" t="s">
        <v>26</v>
      </c>
      <c r="B10" s="11" t="s">
        <v>12</v>
      </c>
      <c r="C10" s="11" t="s">
        <v>29</v>
      </c>
      <c r="D10" s="12">
        <v>1</v>
      </c>
      <c r="E10" s="11">
        <v>2028</v>
      </c>
      <c r="F10" s="13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-23092.096002919501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-749.03910007733998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-968.56467621286095</v>
      </c>
      <c r="AF10" s="12">
        <v>-712.39514947489897</v>
      </c>
      <c r="AG10" s="12">
        <v>52.367121136389997</v>
      </c>
      <c r="AH10" s="12">
        <v>0</v>
      </c>
      <c r="AI10" s="12">
        <v>0</v>
      </c>
      <c r="AJ10" s="12">
        <v>0</v>
      </c>
      <c r="AK10" s="12">
        <v>341.80030755013001</v>
      </c>
      <c r="AL10" s="12">
        <v>42.960970226409998</v>
      </c>
      <c r="AM10" s="12">
        <v>0</v>
      </c>
      <c r="AN10" s="12">
        <v>0</v>
      </c>
      <c r="AO10" s="12">
        <v>155.19721521526</v>
      </c>
      <c r="AP10" s="12">
        <v>0</v>
      </c>
      <c r="AQ10" s="12">
        <v>0</v>
      </c>
      <c r="AR10" s="12">
        <v>83.787453821249898</v>
      </c>
      <c r="AS10" s="12">
        <v>0</v>
      </c>
      <c r="AT10" s="12">
        <v>0</v>
      </c>
      <c r="AU10" s="12">
        <v>0</v>
      </c>
      <c r="AV10" s="12">
        <v>576.78801899069003</v>
      </c>
      <c r="AW10" s="12">
        <v>73.406459800679997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92.062772788899906</v>
      </c>
      <c r="BG10" s="12">
        <v>551.52428248118997</v>
      </c>
      <c r="BH10" s="12">
        <v>44.079873002009997</v>
      </c>
      <c r="BI10" s="12">
        <v>31.264321094789999</v>
      </c>
      <c r="BJ10" s="12">
        <v>0</v>
      </c>
      <c r="BK10" s="12">
        <v>0</v>
      </c>
      <c r="BL10" s="12">
        <v>184.12554557805001</v>
      </c>
      <c r="BM10" s="12">
        <v>419.15845468574003</v>
      </c>
      <c r="BN10" s="12">
        <v>62.528642189540101</v>
      </c>
      <c r="BO10" s="12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11" t="s">
        <v>26</v>
      </c>
      <c r="B11" s="11" t="s">
        <v>12</v>
      </c>
      <c r="C11" s="11" t="s">
        <v>29</v>
      </c>
      <c r="D11" s="12">
        <v>1</v>
      </c>
      <c r="E11" s="11">
        <v>2029</v>
      </c>
      <c r="F11" s="13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-25611.499610614999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-962.94503050461901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-1070.2878492981299</v>
      </c>
      <c r="AF11" s="12">
        <v>-793.620869158711</v>
      </c>
      <c r="AG11" s="12">
        <v>29.340136200250001</v>
      </c>
      <c r="AH11" s="12">
        <v>0</v>
      </c>
      <c r="AI11" s="12">
        <v>0</v>
      </c>
      <c r="AJ11" s="12">
        <v>0</v>
      </c>
      <c r="AK11" s="12">
        <v>279.12436755712997</v>
      </c>
      <c r="AL11" s="12">
        <v>24.10805640477</v>
      </c>
      <c r="AM11" s="12">
        <v>0</v>
      </c>
      <c r="AN11" s="12">
        <v>0</v>
      </c>
      <c r="AO11" s="12">
        <v>126.7309682412</v>
      </c>
      <c r="AP11" s="12">
        <v>0</v>
      </c>
      <c r="AQ11" s="12">
        <v>0</v>
      </c>
      <c r="AR11" s="12">
        <v>46.944134742019997</v>
      </c>
      <c r="AS11" s="12">
        <v>0</v>
      </c>
      <c r="AT11" s="12">
        <v>0</v>
      </c>
      <c r="AU11" s="12">
        <v>0</v>
      </c>
      <c r="AV11" s="12">
        <v>471.02237025265998</v>
      </c>
      <c r="AW11" s="12">
        <v>79.362098678940001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75.239521353889998</v>
      </c>
      <c r="BG11" s="12">
        <v>450.5405404572</v>
      </c>
      <c r="BH11" s="12">
        <v>47.829451316819998</v>
      </c>
      <c r="BI11" s="12">
        <v>17.523536715079999</v>
      </c>
      <c r="BJ11" s="12">
        <v>0</v>
      </c>
      <c r="BK11" s="12">
        <v>0</v>
      </c>
      <c r="BL11" s="12">
        <v>150.47904270773</v>
      </c>
      <c r="BM11" s="12">
        <v>342.41081074748001</v>
      </c>
      <c r="BN11" s="12">
        <v>35.047073430250002</v>
      </c>
      <c r="BO11" s="12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11" t="s">
        <v>26</v>
      </c>
      <c r="B12" s="11" t="s">
        <v>12</v>
      </c>
      <c r="C12" s="11" t="s">
        <v>29</v>
      </c>
      <c r="D12" s="12">
        <v>1</v>
      </c>
      <c r="E12" s="11">
        <v>2030</v>
      </c>
      <c r="F12" s="13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-26526.902532050401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-1181.15190772758</v>
      </c>
      <c r="S12" s="12">
        <v>0</v>
      </c>
      <c r="T12" s="12">
        <v>0</v>
      </c>
      <c r="U12" s="12">
        <v>-2122.3715625108798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-1046.16509873224</v>
      </c>
      <c r="AF12" s="12">
        <v>-800.436122941961</v>
      </c>
      <c r="AG12" s="12">
        <v>12.76927436471</v>
      </c>
      <c r="AH12" s="12">
        <v>0</v>
      </c>
      <c r="AI12" s="12">
        <v>0</v>
      </c>
      <c r="AJ12" s="12">
        <v>0</v>
      </c>
      <c r="AK12" s="12">
        <v>222.20534782029</v>
      </c>
      <c r="AL12" s="12">
        <v>10.473858065510001</v>
      </c>
      <c r="AM12" s="12">
        <v>0</v>
      </c>
      <c r="AN12" s="12">
        <v>0</v>
      </c>
      <c r="AO12" s="12">
        <v>101.08617498029</v>
      </c>
      <c r="AP12" s="12">
        <v>0</v>
      </c>
      <c r="AQ12" s="12">
        <v>0</v>
      </c>
      <c r="AR12" s="12">
        <v>20.430830711759999</v>
      </c>
      <c r="AS12" s="12">
        <v>0</v>
      </c>
      <c r="AT12" s="12">
        <v>0</v>
      </c>
      <c r="AU12" s="12">
        <v>0</v>
      </c>
      <c r="AV12" s="12">
        <v>374.97152444691</v>
      </c>
      <c r="AW12" s="12">
        <v>129.94725983813001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60.090547450940001</v>
      </c>
      <c r="BG12" s="12">
        <v>359.43500571217999</v>
      </c>
      <c r="BH12" s="12">
        <v>134.52808551878999</v>
      </c>
      <c r="BI12" s="12">
        <v>7.6278812249900003</v>
      </c>
      <c r="BJ12" s="12">
        <v>0</v>
      </c>
      <c r="BK12" s="12">
        <v>0</v>
      </c>
      <c r="BL12" s="12">
        <v>120.18109490182</v>
      </c>
      <c r="BM12" s="12">
        <v>273.17060434120998</v>
      </c>
      <c r="BN12" s="12">
        <v>15.25576245005</v>
      </c>
      <c r="BO12" s="12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11" t="s">
        <v>26</v>
      </c>
      <c r="B13" s="11" t="s">
        <v>12</v>
      </c>
      <c r="C13" s="11" t="s">
        <v>29</v>
      </c>
      <c r="D13" s="12">
        <v>1</v>
      </c>
      <c r="E13" s="11">
        <v>2031</v>
      </c>
      <c r="F13" s="13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-26960.118781847599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-1406.86681196631</v>
      </c>
      <c r="S13" s="12">
        <v>0</v>
      </c>
      <c r="T13" s="12">
        <v>0</v>
      </c>
      <c r="U13" s="12">
        <v>-3443.1297383221599</v>
      </c>
      <c r="V13" s="12">
        <v>-2306.0142756546902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-811.80341564606897</v>
      </c>
      <c r="AF13" s="12">
        <v>-691.66368628363796</v>
      </c>
      <c r="AG13" s="12">
        <v>3.0665697079499998</v>
      </c>
      <c r="AH13" s="12">
        <v>0</v>
      </c>
      <c r="AI13" s="12">
        <v>0</v>
      </c>
      <c r="AJ13" s="12">
        <v>0</v>
      </c>
      <c r="AK13" s="12">
        <v>167.36978732604001</v>
      </c>
      <c r="AL13" s="12">
        <v>2.5154610270400002</v>
      </c>
      <c r="AM13" s="12">
        <v>0</v>
      </c>
      <c r="AN13" s="12">
        <v>0</v>
      </c>
      <c r="AO13" s="12">
        <v>76.286807767769901</v>
      </c>
      <c r="AP13" s="12">
        <v>0</v>
      </c>
      <c r="AQ13" s="12">
        <v>0</v>
      </c>
      <c r="AR13" s="12">
        <v>4.9065113193899998</v>
      </c>
      <c r="AS13" s="12">
        <v>0</v>
      </c>
      <c r="AT13" s="12">
        <v>0</v>
      </c>
      <c r="AU13" s="12">
        <v>0</v>
      </c>
      <c r="AV13" s="12">
        <v>282.43651611269001</v>
      </c>
      <c r="AW13" s="12">
        <v>110.71946134308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45.43661998068</v>
      </c>
      <c r="BG13" s="12">
        <v>270.96997451686002</v>
      </c>
      <c r="BH13" s="12">
        <v>114.72235302803</v>
      </c>
      <c r="BI13" s="12">
        <v>1.82992720517</v>
      </c>
      <c r="BJ13" s="12">
        <v>0</v>
      </c>
      <c r="BK13" s="12">
        <v>0</v>
      </c>
      <c r="BL13" s="12">
        <v>90.873239961210004</v>
      </c>
      <c r="BM13" s="12">
        <v>205.93718063276</v>
      </c>
      <c r="BN13" s="12">
        <v>3.6598544102699999</v>
      </c>
      <c r="BO13" s="12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11" t="s">
        <v>26</v>
      </c>
      <c r="B14" s="11" t="s">
        <v>12</v>
      </c>
      <c r="C14" s="11" t="s">
        <v>29</v>
      </c>
      <c r="D14" s="12">
        <v>1</v>
      </c>
      <c r="E14" s="11">
        <v>2032</v>
      </c>
      <c r="F14" s="13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-26769.733207854799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-1434.81934388083</v>
      </c>
      <c r="S14" s="12">
        <v>0</v>
      </c>
      <c r="T14" s="12">
        <v>0</v>
      </c>
      <c r="U14" s="12">
        <v>-1861.4323844467001</v>
      </c>
      <c r="V14" s="12">
        <v>-1515.16559871698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190.70718318250999</v>
      </c>
      <c r="AF14" s="12">
        <v>-175.386324467061</v>
      </c>
      <c r="AG14" s="12">
        <v>0</v>
      </c>
      <c r="AH14" s="12">
        <v>0</v>
      </c>
      <c r="AI14" s="12">
        <v>0</v>
      </c>
      <c r="AJ14" s="12">
        <v>0</v>
      </c>
      <c r="AK14" s="12">
        <v>81.531578835559998</v>
      </c>
      <c r="AL14" s="12">
        <v>0</v>
      </c>
      <c r="AM14" s="12">
        <v>0</v>
      </c>
      <c r="AN14" s="12">
        <v>0</v>
      </c>
      <c r="AO14" s="12">
        <v>54.365266995349998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140.82727253424</v>
      </c>
      <c r="AW14" s="12">
        <v>92.186274022930107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32.514426214879897</v>
      </c>
      <c r="BG14" s="12">
        <v>192.7532305185</v>
      </c>
      <c r="BH14" s="12">
        <v>95.894731400330002</v>
      </c>
      <c r="BI14" s="12">
        <v>0</v>
      </c>
      <c r="BJ14" s="12">
        <v>0</v>
      </c>
      <c r="BK14" s="12">
        <v>0</v>
      </c>
      <c r="BL14" s="12">
        <v>65.028852429590003</v>
      </c>
      <c r="BM14" s="12">
        <v>146.49245519415001</v>
      </c>
      <c r="BN14" s="12">
        <v>0</v>
      </c>
      <c r="BO14" s="12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11" t="s">
        <v>26</v>
      </c>
      <c r="B15" s="11" t="s">
        <v>12</v>
      </c>
      <c r="C15" s="11" t="s">
        <v>29</v>
      </c>
      <c r="D15" s="12">
        <v>1</v>
      </c>
      <c r="E15" s="11">
        <v>2033</v>
      </c>
      <c r="F15" s="13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-27306.959157904501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-1676.6940651761599</v>
      </c>
      <c r="S15" s="12">
        <v>0</v>
      </c>
      <c r="T15" s="12">
        <v>0</v>
      </c>
      <c r="U15" s="12">
        <v>-2014.59226369368</v>
      </c>
      <c r="V15" s="12">
        <v>-1591.7455383404799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20.946714119158202</v>
      </c>
      <c r="AF15" s="12">
        <v>-309.06414016863999</v>
      </c>
      <c r="AG15" s="12">
        <v>0</v>
      </c>
      <c r="AH15" s="12">
        <v>0</v>
      </c>
      <c r="AI15" s="12">
        <v>0</v>
      </c>
      <c r="AJ15" s="12">
        <v>0</v>
      </c>
      <c r="AK15" s="12">
        <v>28.54891830807</v>
      </c>
      <c r="AL15" s="12">
        <v>0</v>
      </c>
      <c r="AM15" s="12">
        <v>0</v>
      </c>
      <c r="AN15" s="12">
        <v>0</v>
      </c>
      <c r="AO15" s="12">
        <v>34.973832898189997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47.581530513449998</v>
      </c>
      <c r="AW15" s="12">
        <v>73.256712594310002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20.998702836549999</v>
      </c>
      <c r="BG15" s="12">
        <v>124.03173462626999</v>
      </c>
      <c r="BH15" s="12">
        <v>76.383899751800001</v>
      </c>
      <c r="BI15" s="12">
        <v>0</v>
      </c>
      <c r="BJ15" s="12">
        <v>0</v>
      </c>
      <c r="BK15" s="12">
        <v>0</v>
      </c>
      <c r="BL15" s="12">
        <v>41.997405673049997</v>
      </c>
      <c r="BM15" s="12">
        <v>94.264118315830004</v>
      </c>
      <c r="BN15" s="12">
        <v>0</v>
      </c>
      <c r="BO15" s="12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11" t="s">
        <v>26</v>
      </c>
      <c r="B16" s="11" t="s">
        <v>12</v>
      </c>
      <c r="C16" s="11" t="s">
        <v>29</v>
      </c>
      <c r="D16" s="12">
        <v>1</v>
      </c>
      <c r="E16" s="11">
        <v>2034</v>
      </c>
      <c r="F16" s="13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-28374.405957880499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-1935.97488529724</v>
      </c>
      <c r="S16" s="12">
        <v>0</v>
      </c>
      <c r="T16" s="12">
        <v>0</v>
      </c>
      <c r="U16" s="12">
        <v>-1353.50801834804</v>
      </c>
      <c r="V16" s="12">
        <v>-1261.20341566763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1221.4159899756</v>
      </c>
      <c r="AF16" s="12">
        <v>273.89821622053898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19.531824178570002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55.824139789029999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11.7016317576</v>
      </c>
      <c r="BG16" s="12">
        <v>69.209810055250003</v>
      </c>
      <c r="BH16" s="12">
        <v>58.136240228209999</v>
      </c>
      <c r="BI16" s="12">
        <v>0</v>
      </c>
      <c r="BJ16" s="12">
        <v>0</v>
      </c>
      <c r="BK16" s="12">
        <v>0</v>
      </c>
      <c r="BL16" s="12">
        <v>23.403263514999999</v>
      </c>
      <c r="BM16" s="12">
        <v>52.599455641920002</v>
      </c>
      <c r="BN16" s="12">
        <v>0</v>
      </c>
      <c r="BO16" s="12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11" t="s">
        <v>26</v>
      </c>
      <c r="B17" s="11" t="s">
        <v>12</v>
      </c>
      <c r="C17" s="11" t="s">
        <v>29</v>
      </c>
      <c r="D17" s="12">
        <v>1</v>
      </c>
      <c r="E17" s="11">
        <v>2035</v>
      </c>
      <c r="F17" s="13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-27326.611960628601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-1953.1199750067799</v>
      </c>
      <c r="S17" s="12">
        <v>0</v>
      </c>
      <c r="T17" s="12">
        <v>0</v>
      </c>
      <c r="U17" s="12">
        <v>-25.557814475114899</v>
      </c>
      <c r="V17" s="12">
        <v>-597.22831373105998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1768.22804333518</v>
      </c>
      <c r="AF17" s="12">
        <v>523.10291791821999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8.4676564288100007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31.95943428963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5.1071880073100004</v>
      </c>
      <c r="BG17" s="12">
        <v>30.003519595419998</v>
      </c>
      <c r="BH17" s="12">
        <v>41.744026410549999</v>
      </c>
      <c r="BI17" s="12">
        <v>0</v>
      </c>
      <c r="BJ17" s="12">
        <v>0</v>
      </c>
      <c r="BK17" s="12">
        <v>0</v>
      </c>
      <c r="BL17" s="12">
        <v>10.21437601445</v>
      </c>
      <c r="BM17" s="12">
        <v>22.802674892540001</v>
      </c>
      <c r="BN17" s="12">
        <v>0</v>
      </c>
      <c r="BO17" s="12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11" t="s">
        <v>26</v>
      </c>
      <c r="B18" s="11" t="s">
        <v>12</v>
      </c>
      <c r="C18" s="11" t="s">
        <v>29</v>
      </c>
      <c r="D18" s="12">
        <v>1</v>
      </c>
      <c r="E18" s="11">
        <v>2036</v>
      </c>
      <c r="F18" s="13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-28559.943445866698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-2224.9465107493302</v>
      </c>
      <c r="S18" s="12">
        <v>0</v>
      </c>
      <c r="T18" s="12">
        <v>0</v>
      </c>
      <c r="U18" s="12">
        <v>797.87277645466997</v>
      </c>
      <c r="V18" s="12">
        <v>-185.51301826628099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2251.7502490530901</v>
      </c>
      <c r="AF18" s="12">
        <v>789.16438763877102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1.8495891039600001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15.24451951674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1.1126893153099999</v>
      </c>
      <c r="BG18" s="12">
        <v>6.5589520877699998</v>
      </c>
      <c r="BH18" s="12">
        <v>26.49816772941</v>
      </c>
      <c r="BI18" s="12">
        <v>0</v>
      </c>
      <c r="BJ18" s="12">
        <v>0</v>
      </c>
      <c r="BK18" s="12">
        <v>0</v>
      </c>
      <c r="BL18" s="12">
        <v>2.2253786306799999</v>
      </c>
      <c r="BM18" s="12">
        <v>4.98480358673</v>
      </c>
      <c r="BN18" s="12">
        <v>0</v>
      </c>
      <c r="BO18" s="12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11" t="s">
        <v>26</v>
      </c>
      <c r="B19" s="11" t="s">
        <v>12</v>
      </c>
      <c r="C19" s="11" t="s">
        <v>29</v>
      </c>
      <c r="D19" s="12">
        <v>1</v>
      </c>
      <c r="E19" s="11">
        <v>2037</v>
      </c>
      <c r="F19" s="1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-29520.9737891521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-2274.05003200191</v>
      </c>
      <c r="S19" s="12">
        <v>0</v>
      </c>
      <c r="T19" s="12">
        <v>0</v>
      </c>
      <c r="U19" s="12">
        <v>1017.02387531018</v>
      </c>
      <c r="V19" s="12">
        <v>-75.937468838599301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3089.4797041705201</v>
      </c>
      <c r="AF19" s="12">
        <v>1151.4826384063199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5.6865276803700002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14.82962450254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11" t="s">
        <v>26</v>
      </c>
      <c r="B20" s="11" t="s">
        <v>12</v>
      </c>
      <c r="C20" s="11" t="s">
        <v>29</v>
      </c>
      <c r="D20" s="12">
        <v>1</v>
      </c>
      <c r="E20" s="11">
        <v>2038</v>
      </c>
      <c r="F20" s="13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-29152.700454509399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-2527.3416913987398</v>
      </c>
      <c r="S20" s="12">
        <v>0</v>
      </c>
      <c r="T20" s="12">
        <v>0</v>
      </c>
      <c r="U20" s="12">
        <v>2255.7661210872002</v>
      </c>
      <c r="V20" s="12">
        <v>543.43365404998201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4219.6634290913398</v>
      </c>
      <c r="AF20" s="12">
        <v>1683.0424146242799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1.2271187291600001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6.4102315119800002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11" t="s">
        <v>26</v>
      </c>
      <c r="B21" s="11" t="s">
        <v>12</v>
      </c>
      <c r="C21" s="11" t="s">
        <v>29</v>
      </c>
      <c r="D21" s="12">
        <v>1</v>
      </c>
      <c r="E21" s="11">
        <v>2039</v>
      </c>
      <c r="F21" s="13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-29695.353990683801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-2563.0597965687298</v>
      </c>
      <c r="S21" s="12">
        <v>0</v>
      </c>
      <c r="T21" s="12">
        <v>0</v>
      </c>
      <c r="U21" s="12">
        <v>3047.1652798216201</v>
      </c>
      <c r="V21" s="12">
        <v>939.13323341719195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4466.7168711498798</v>
      </c>
      <c r="AF21" s="12">
        <v>1781.5372008449799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1.4277726928400001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11" t="s">
        <v>26</v>
      </c>
      <c r="B22" s="11" t="s">
        <v>12</v>
      </c>
      <c r="C22" s="11" t="s">
        <v>29</v>
      </c>
      <c r="D22" s="12">
        <v>1</v>
      </c>
      <c r="E22" s="11">
        <v>2040</v>
      </c>
      <c r="F22" s="13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-29982.232658408899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-2836.9330629261699</v>
      </c>
      <c r="S22" s="12">
        <v>0</v>
      </c>
      <c r="T22" s="12">
        <v>0</v>
      </c>
      <c r="U22" s="12">
        <v>4436.5379806170104</v>
      </c>
      <c r="V22" s="12">
        <v>1633.8195838147899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5560.5550392016903</v>
      </c>
      <c r="AF22" s="12">
        <v>2365.03285133194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11" t="s">
        <v>26</v>
      </c>
      <c r="B23" s="11" t="s">
        <v>12</v>
      </c>
      <c r="C23" s="11" t="s">
        <v>29</v>
      </c>
      <c r="D23" s="12">
        <v>1</v>
      </c>
      <c r="E23" s="11">
        <v>2041</v>
      </c>
      <c r="F23" s="13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-32319.336102097201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-2929.79505065373</v>
      </c>
      <c r="S23" s="12">
        <v>0</v>
      </c>
      <c r="T23" s="12">
        <v>0</v>
      </c>
      <c r="U23" s="12">
        <v>3792.2271340108</v>
      </c>
      <c r="V23" s="12">
        <v>1311.66416051183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5369.3840929970702</v>
      </c>
      <c r="AF23" s="12">
        <v>2201.8521819419798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11" t="s">
        <v>26</v>
      </c>
      <c r="B24" s="11" t="s">
        <v>12</v>
      </c>
      <c r="C24" s="11" t="s">
        <v>29</v>
      </c>
      <c r="D24" s="12">
        <v>1</v>
      </c>
      <c r="E24" s="11">
        <v>2042</v>
      </c>
      <c r="F24" s="13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-33255.4313034023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-3232.11018078693</v>
      </c>
      <c r="S24" s="12">
        <v>0</v>
      </c>
      <c r="T24" s="12">
        <v>0</v>
      </c>
      <c r="U24" s="12">
        <v>4797.7739091913299</v>
      </c>
      <c r="V24" s="12">
        <v>1814.4375481019699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6796.2801465286802</v>
      </c>
      <c r="AF24" s="12">
        <v>2891.37573603088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11" t="s">
        <v>26</v>
      </c>
      <c r="B25" s="11" t="s">
        <v>12</v>
      </c>
      <c r="C25" s="11" t="s">
        <v>29</v>
      </c>
      <c r="D25" s="12">
        <v>1</v>
      </c>
      <c r="E25" s="11">
        <v>2043</v>
      </c>
      <c r="F25" s="13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-35270.734328978899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-3569.1026379217601</v>
      </c>
      <c r="S25" s="12">
        <v>0</v>
      </c>
      <c r="T25" s="12">
        <v>0</v>
      </c>
      <c r="U25" s="12">
        <v>5094.8941104722599</v>
      </c>
      <c r="V25" s="12">
        <v>1962.9976487425299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7511.4421949133502</v>
      </c>
      <c r="AF25" s="12">
        <v>3233.94908758469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11" t="s">
        <v>26</v>
      </c>
      <c r="B26" s="11" t="s">
        <v>12</v>
      </c>
      <c r="C26" s="11" t="s">
        <v>29</v>
      </c>
      <c r="D26" s="12">
        <v>1</v>
      </c>
      <c r="E26" s="11">
        <v>2044</v>
      </c>
      <c r="F26" s="13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-34965.983304449903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-3620.9942326453302</v>
      </c>
      <c r="S26" s="12">
        <v>0</v>
      </c>
      <c r="T26" s="12">
        <v>0</v>
      </c>
      <c r="U26" s="12">
        <v>7450.9623763924501</v>
      </c>
      <c r="V26" s="12">
        <v>3141.0317817026798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8825.8992438431906</v>
      </c>
      <c r="AF26" s="12">
        <v>3890.70086538653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11" t="s">
        <v>26</v>
      </c>
      <c r="B27" s="11" t="s">
        <v>12</v>
      </c>
      <c r="C27" s="11" t="s">
        <v>29</v>
      </c>
      <c r="D27" s="12">
        <v>1</v>
      </c>
      <c r="E27" s="11">
        <v>2045</v>
      </c>
      <c r="F27" s="13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-36865.013661750301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-3997.1490860874001</v>
      </c>
      <c r="S27" s="12">
        <v>0</v>
      </c>
      <c r="T27" s="12">
        <v>0</v>
      </c>
      <c r="U27" s="12">
        <v>6834.7392742410002</v>
      </c>
      <c r="V27" s="12">
        <v>2832.9202306269599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9381.1635465627205</v>
      </c>
      <c r="AF27" s="12">
        <v>4104.4799493601704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11" t="s">
        <v>26</v>
      </c>
      <c r="B28" s="11" t="s">
        <v>12</v>
      </c>
      <c r="C28" s="11" t="s">
        <v>29</v>
      </c>
      <c r="D28" s="12">
        <v>1</v>
      </c>
      <c r="E28" s="11">
        <v>2046</v>
      </c>
      <c r="F28" s="13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-37251.5306471769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-4366.4782215367204</v>
      </c>
      <c r="S28" s="12">
        <v>0</v>
      </c>
      <c r="T28" s="12">
        <v>0</v>
      </c>
      <c r="U28" s="12">
        <v>7878.8140571248396</v>
      </c>
      <c r="V28" s="12">
        <v>3354.95762206871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10569.2932885188</v>
      </c>
      <c r="AF28" s="12">
        <v>4669.9277979506496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11" t="s">
        <v>26</v>
      </c>
      <c r="B29" s="11" t="s">
        <v>12</v>
      </c>
      <c r="C29" s="11" t="s">
        <v>29</v>
      </c>
      <c r="D29" s="12">
        <v>1</v>
      </c>
      <c r="E29" s="11">
        <v>2047</v>
      </c>
      <c r="F29" s="13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-37178.261762672897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-4744.6035439243597</v>
      </c>
      <c r="S29" s="12">
        <v>0</v>
      </c>
      <c r="T29" s="12">
        <v>0</v>
      </c>
      <c r="U29" s="12">
        <v>8947.3484460424897</v>
      </c>
      <c r="V29" s="12">
        <v>3889.2248165276501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11094.9063000154</v>
      </c>
      <c r="AF29" s="12">
        <v>4899.50888138552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11" t="s">
        <v>26</v>
      </c>
      <c r="B30" s="11" t="s">
        <v>12</v>
      </c>
      <c r="C30" s="11" t="s">
        <v>29</v>
      </c>
      <c r="D30" s="12">
        <v>1</v>
      </c>
      <c r="E30" s="11">
        <v>2048</v>
      </c>
      <c r="F30" s="13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-37386.521767953302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-5152.8149578532903</v>
      </c>
      <c r="S30" s="12">
        <v>0</v>
      </c>
      <c r="T30" s="12">
        <v>0</v>
      </c>
      <c r="U30" s="12">
        <v>10972.663165656</v>
      </c>
      <c r="V30" s="12">
        <v>4901.8821763343003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12780.9555398108</v>
      </c>
      <c r="AF30" s="12">
        <v>5771.2872968573201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11" t="s">
        <v>26</v>
      </c>
      <c r="B31" s="11" t="s">
        <v>12</v>
      </c>
      <c r="C31" s="11" t="s">
        <v>29</v>
      </c>
      <c r="D31" s="12">
        <v>1</v>
      </c>
      <c r="E31" s="11">
        <v>2049</v>
      </c>
      <c r="F31" s="13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-38688.208812766701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-5134.64271213351</v>
      </c>
      <c r="S31" s="12">
        <v>0</v>
      </c>
      <c r="T31" s="12">
        <v>0</v>
      </c>
      <c r="U31" s="12">
        <v>10243.5645478776</v>
      </c>
      <c r="V31" s="12">
        <v>4537.3328674451996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13233.566271424501</v>
      </c>
      <c r="AF31" s="12">
        <v>5930.6171307283703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 t="s">
        <v>117</v>
      </c>
      <c r="G33" s="33"/>
      <c r="H33" s="8"/>
      <c r="I33" s="8"/>
      <c r="J33" s="8"/>
      <c r="K33" s="8"/>
      <c r="L33" s="29">
        <f>NPV(0.0713,$L$2:L6)</f>
        <v>-19917.267739145689</v>
      </c>
      <c r="M33" s="8"/>
      <c r="N33" s="8"/>
      <c r="O33" s="8"/>
      <c r="P33" s="8"/>
      <c r="Q33" s="8"/>
      <c r="R33" s="29">
        <f>NPV(0.0713,$R$2:R6)</f>
        <v>-670.36380965514661</v>
      </c>
      <c r="S33" s="8"/>
      <c r="T33" s="8"/>
      <c r="U33" s="29">
        <f>NPV(0.0713,$U$2:U6)</f>
        <v>0</v>
      </c>
      <c r="V33" s="29">
        <f>NPV(0.0713,$V$2:V6)</f>
        <v>0</v>
      </c>
      <c r="W33" s="8"/>
      <c r="X33" s="8"/>
      <c r="Y33" s="8"/>
      <c r="Z33" s="8"/>
      <c r="AA33" s="8"/>
      <c r="AB33" s="8"/>
      <c r="AC33" s="8"/>
      <c r="AD33" s="8"/>
      <c r="AE33" s="29">
        <f>NPV(0.0713,$AE$2:AE6)</f>
        <v>-8063.9165597549973</v>
      </c>
      <c r="AF33" s="29">
        <f>NPV(0.0713,$AF$2:AF6)</f>
        <v>-5918.6511243757104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 t="s">
        <v>118</v>
      </c>
      <c r="G34" s="33"/>
      <c r="H34" s="8"/>
      <c r="I34" s="8"/>
      <c r="J34" s="8"/>
      <c r="K34" s="8"/>
      <c r="L34" s="29">
        <f>NPV(0.0713,$L$2:L11)</f>
        <v>-97317.970542934607</v>
      </c>
      <c r="M34" s="8"/>
      <c r="N34" s="8"/>
      <c r="O34" s="8"/>
      <c r="P34" s="8"/>
      <c r="Q34" s="8"/>
      <c r="R34" s="29">
        <f>NPV(0.0713,$R$2:R11)</f>
        <v>-2748.1003000182741</v>
      </c>
      <c r="S34" s="8"/>
      <c r="T34" s="8"/>
      <c r="U34" s="29">
        <f>NPV(0.0713,$U$2:U11)</f>
        <v>0</v>
      </c>
      <c r="V34" s="29">
        <f>NPV(0.0713,$V$2:V11)</f>
        <v>0</v>
      </c>
      <c r="W34" s="8"/>
      <c r="X34" s="8"/>
      <c r="Y34" s="8"/>
      <c r="Z34" s="8"/>
      <c r="AA34" s="8"/>
      <c r="AB34" s="8"/>
      <c r="AC34" s="8"/>
      <c r="AD34" s="8"/>
      <c r="AE34" s="29">
        <f>NPV(0.0713,$AE$2:AE11)</f>
        <v>-21795.429244035462</v>
      </c>
      <c r="AF34" s="29">
        <f>NPV(0.0713,$AF$2:AF11)</f>
        <v>-13189.01298126552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 t="s">
        <v>119</v>
      </c>
      <c r="G35" s="30"/>
      <c r="L35" s="29">
        <f>NPV(0.0713,$L$2:L16)</f>
        <v>-152995.66979493183</v>
      </c>
      <c r="R35" s="29">
        <f>NPV(0.0713,$R$2:R16)</f>
        <v>-5831.8290976556136</v>
      </c>
      <c r="U35" s="29">
        <f>NPV(0.0713,$U$2:U16)</f>
        <v>-4511.7978566422225</v>
      </c>
      <c r="V35" s="29">
        <f>NPV(0.0713,$V$2:V16)</f>
        <v>-2683.7498823050551</v>
      </c>
      <c r="AE35" s="29">
        <f>NPV(0.0713,$AE$2:AE16)</f>
        <v>-22120.505633347057</v>
      </c>
      <c r="AF35" s="29">
        <f>NPV(0.0713,$AF$2:AF16)</f>
        <v>-13958.911488207763</v>
      </c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0</v>
      </c>
      <c r="K36" s="29">
        <f t="shared" si="0"/>
        <v>0</v>
      </c>
      <c r="L36" s="29">
        <f>NPV(0.0713,$L$2:L31)</f>
        <v>-256160.80656846802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-6160.0901153334007</v>
      </c>
      <c r="R36" s="29">
        <f t="shared" si="0"/>
        <v>-15850.021960227528</v>
      </c>
      <c r="S36" s="29">
        <f t="shared" si="0"/>
        <v>0</v>
      </c>
      <c r="T36" s="29">
        <f t="shared" si="0"/>
        <v>0</v>
      </c>
      <c r="U36" s="29">
        <f t="shared" si="0"/>
        <v>9023.6984986210864</v>
      </c>
      <c r="V36" s="29">
        <f t="shared" si="0"/>
        <v>2204.9362840353501</v>
      </c>
      <c r="W36" s="29">
        <f t="shared" si="0"/>
        <v>0</v>
      </c>
      <c r="X36" s="29">
        <f t="shared" si="0"/>
        <v>0</v>
      </c>
      <c r="Y36" s="29">
        <f t="shared" si="0"/>
        <v>0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0</v>
      </c>
      <c r="AD36" s="29">
        <f t="shared" si="1"/>
        <v>0</v>
      </c>
      <c r="AE36" s="29">
        <f t="shared" si="1"/>
        <v>-2539.7467382085906</v>
      </c>
      <c r="AF36" s="29">
        <f t="shared" si="1"/>
        <v>-5695.7400730498248</v>
      </c>
      <c r="AG36" s="29">
        <f t="shared" si="1"/>
        <v>2.1016927774707646</v>
      </c>
      <c r="AH36" s="29">
        <f t="shared" si="1"/>
        <v>0</v>
      </c>
      <c r="AI36" s="29">
        <f t="shared" si="1"/>
        <v>0</v>
      </c>
      <c r="AJ36" s="29">
        <f t="shared" si="1"/>
        <v>0</v>
      </c>
      <c r="AK36" s="29">
        <f t="shared" si="1"/>
        <v>1198.2222725172383</v>
      </c>
      <c r="AL36" s="29">
        <f t="shared" si="1"/>
        <v>-148.96735327058065</v>
      </c>
      <c r="AM36" s="29">
        <f t="shared" si="1"/>
        <v>0</v>
      </c>
      <c r="AN36" s="29">
        <f t="shared" si="1"/>
        <v>0</v>
      </c>
      <c r="AO36" s="29">
        <f t="shared" si="1"/>
        <v>-428.41796661676034</v>
      </c>
      <c r="AP36" s="29">
        <f t="shared" si="1"/>
        <v>0</v>
      </c>
      <c r="AQ36" s="29">
        <f t="shared" si="1"/>
        <v>0</v>
      </c>
      <c r="AR36" s="29">
        <f t="shared" si="1"/>
        <v>-394.75697796592107</v>
      </c>
      <c r="AS36" s="29">
        <f t="shared" si="1"/>
        <v>0</v>
      </c>
      <c r="AT36" s="29">
        <f t="shared" si="1"/>
        <v>0</v>
      </c>
      <c r="AU36" s="29">
        <f t="shared" si="1"/>
        <v>0</v>
      </c>
      <c r="AV36" s="29">
        <f t="shared" si="1"/>
        <v>1785.2238990962558</v>
      </c>
      <c r="AW36" s="29">
        <f t="shared" si="1"/>
        <v>272.77847164045323</v>
      </c>
      <c r="AX36" s="29">
        <f t="shared" si="1"/>
        <v>0</v>
      </c>
      <c r="AY36" s="29">
        <f t="shared" si="1"/>
        <v>0</v>
      </c>
      <c r="AZ36" s="29">
        <f t="shared" si="1"/>
        <v>0</v>
      </c>
      <c r="BA36" s="29">
        <f t="shared" si="1"/>
        <v>0</v>
      </c>
      <c r="BB36" s="29">
        <f t="shared" si="1"/>
        <v>0</v>
      </c>
      <c r="BC36" s="29">
        <f t="shared" si="1"/>
        <v>0</v>
      </c>
      <c r="BD36" s="29">
        <f t="shared" si="1"/>
        <v>0</v>
      </c>
      <c r="BE36" s="29">
        <f t="shared" si="1"/>
        <v>0</v>
      </c>
      <c r="BF36" s="29">
        <f t="shared" si="1"/>
        <v>210.69321019753815</v>
      </c>
      <c r="BG36" s="29">
        <f t="shared" si="1"/>
        <v>1154.5269440645106</v>
      </c>
      <c r="BH36" s="29">
        <f t="shared" si="1"/>
        <v>190.44817505933608</v>
      </c>
      <c r="BI36" s="29">
        <f t="shared" si="1"/>
        <v>219.64044305444258</v>
      </c>
      <c r="BJ36" s="29">
        <f t="shared" si="1"/>
        <v>0</v>
      </c>
      <c r="BK36" s="29">
        <f t="shared" si="1"/>
        <v>0</v>
      </c>
      <c r="BL36" s="29">
        <f t="shared" si="1"/>
        <v>141.57205916725448</v>
      </c>
      <c r="BM36" s="29">
        <f t="shared" si="1"/>
        <v>208.71407841128865</v>
      </c>
      <c r="BN36" s="29">
        <f t="shared" si="1"/>
        <v>413.55311990792478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73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0</v>
      </c>
      <c r="K37" s="31">
        <f t="shared" si="2"/>
        <v>0</v>
      </c>
      <c r="L37" s="31">
        <f t="shared" si="2"/>
        <v>-68731.519610105475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-9121.9471536617712</v>
      </c>
      <c r="S37" s="31">
        <f t="shared" si="2"/>
        <v>0</v>
      </c>
      <c r="T37" s="31">
        <f t="shared" si="2"/>
        <v>0</v>
      </c>
      <c r="U37" s="31">
        <f t="shared" si="2"/>
        <v>18198.199896178692</v>
      </c>
      <c r="V37" s="31">
        <f t="shared" si="2"/>
        <v>8060.7966232201488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0</v>
      </c>
      <c r="AD37" s="31">
        <f t="shared" si="3"/>
        <v>0</v>
      </c>
      <c r="AE37" s="31">
        <f t="shared" si="3"/>
        <v>23510.086085864416</v>
      </c>
      <c r="AF37" s="31">
        <f t="shared" si="3"/>
        <v>10536.035141698625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-324892.32617857348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-6160.0901153334007</v>
      </c>
      <c r="R38" s="29">
        <f t="shared" si="4"/>
        <v>-24971.969113889299</v>
      </c>
      <c r="S38" s="29">
        <f t="shared" si="4"/>
        <v>0</v>
      </c>
      <c r="T38" s="29">
        <f t="shared" si="4"/>
        <v>0</v>
      </c>
      <c r="U38" s="29">
        <f t="shared" si="4"/>
        <v>27221.898394799777</v>
      </c>
      <c r="V38" s="29">
        <f t="shared" si="4"/>
        <v>10265.732907255499</v>
      </c>
      <c r="W38" s="29">
        <f t="shared" si="4"/>
        <v>0</v>
      </c>
      <c r="X38" s="29">
        <f t="shared" si="4"/>
        <v>0</v>
      </c>
      <c r="Y38" s="29">
        <f t="shared" si="4"/>
        <v>0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0</v>
      </c>
      <c r="AD38" s="29">
        <f t="shared" si="6"/>
        <v>0</v>
      </c>
      <c r="AE38" s="29">
        <f t="shared" si="6"/>
        <v>20970.339347655827</v>
      </c>
      <c r="AF38" s="29">
        <f t="shared" si="6"/>
        <v>4840.2950686488002</v>
      </c>
      <c r="AG38" s="29">
        <f t="shared" si="6"/>
        <v>2.1016927774707646</v>
      </c>
      <c r="AH38" s="29">
        <f t="shared" si="6"/>
        <v>0</v>
      </c>
      <c r="AI38" s="29">
        <f t="shared" si="6"/>
        <v>0</v>
      </c>
      <c r="AJ38" s="29">
        <f t="shared" si="6"/>
        <v>0</v>
      </c>
      <c r="AK38" s="29">
        <f t="shared" si="6"/>
        <v>1198.2222725172383</v>
      </c>
      <c r="AL38" s="29">
        <f t="shared" si="6"/>
        <v>-148.96735327058065</v>
      </c>
      <c r="AM38" s="29">
        <f t="shared" si="6"/>
        <v>0</v>
      </c>
      <c r="AN38" s="29">
        <f t="shared" si="6"/>
        <v>0</v>
      </c>
      <c r="AO38" s="29">
        <f t="shared" si="6"/>
        <v>-428.41796661676034</v>
      </c>
      <c r="AP38" s="29">
        <f t="shared" si="6"/>
        <v>0</v>
      </c>
      <c r="AQ38" s="29">
        <f t="shared" si="6"/>
        <v>0</v>
      </c>
      <c r="AR38" s="29">
        <f t="shared" si="6"/>
        <v>-394.75697796592107</v>
      </c>
      <c r="AS38" s="29">
        <f t="shared" si="6"/>
        <v>0</v>
      </c>
      <c r="AT38" s="29">
        <f t="shared" si="6"/>
        <v>0</v>
      </c>
      <c r="AU38" s="29">
        <f t="shared" si="6"/>
        <v>0</v>
      </c>
      <c r="AV38" s="29">
        <f t="shared" si="6"/>
        <v>1785.2238990962558</v>
      </c>
      <c r="AW38" s="29">
        <f t="shared" si="6"/>
        <v>272.77847164045323</v>
      </c>
      <c r="AX38" s="29">
        <f t="shared" si="6"/>
        <v>0</v>
      </c>
      <c r="AY38" s="29">
        <f t="shared" si="6"/>
        <v>0</v>
      </c>
      <c r="AZ38" s="29">
        <f t="shared" si="6"/>
        <v>0</v>
      </c>
      <c r="BA38" s="29">
        <f t="shared" si="6"/>
        <v>0</v>
      </c>
      <c r="BB38" s="29">
        <f t="shared" si="6"/>
        <v>0</v>
      </c>
      <c r="BC38" s="29">
        <f t="shared" si="6"/>
        <v>0</v>
      </c>
      <c r="BD38" s="29">
        <f t="shared" si="6"/>
        <v>0</v>
      </c>
      <c r="BE38" s="29">
        <f t="shared" si="6"/>
        <v>0</v>
      </c>
      <c r="BF38" s="29">
        <f t="shared" si="6"/>
        <v>210.69321019753815</v>
      </c>
      <c r="BG38" s="29">
        <f t="shared" si="6"/>
        <v>1154.5269440645106</v>
      </c>
      <c r="BH38" s="29">
        <f t="shared" si="6"/>
        <v>190.44817505933608</v>
      </c>
      <c r="BI38" s="29">
        <f t="shared" si="6"/>
        <v>219.64044305444258</v>
      </c>
      <c r="BJ38" s="29">
        <f t="shared" si="6"/>
        <v>0</v>
      </c>
      <c r="BK38" s="29">
        <f t="shared" si="6"/>
        <v>0</v>
      </c>
      <c r="BL38" s="29">
        <f t="shared" si="6"/>
        <v>141.57205916725448</v>
      </c>
      <c r="BM38" s="29">
        <f t="shared" si="6"/>
        <v>208.71407841128865</v>
      </c>
      <c r="BN38" s="29">
        <f t="shared" si="6"/>
        <v>413.55311990792478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3" spans="1:146" x14ac:dyDescent="0.25">
      <c r="E43" s="23" t="s">
        <v>40</v>
      </c>
      <c r="F43" s="29">
        <f>SUM(G38:BO38)*1000</f>
        <v>-287900787.62139583</v>
      </c>
      <c r="G43" s="29"/>
    </row>
    <row r="44" spans="1:146" x14ac:dyDescent="0.25">
      <c r="E44" s="23" t="s">
        <v>35</v>
      </c>
      <c r="F44" s="31">
        <v>287958316.75999999</v>
      </c>
      <c r="G44" s="31"/>
    </row>
    <row r="45" spans="1:146" x14ac:dyDescent="0.25">
      <c r="E45" s="23" t="s">
        <v>36</v>
      </c>
      <c r="F45" s="29">
        <f>SUM(F43:F44)</f>
        <v>57529.138604164124</v>
      </c>
      <c r="G45" s="29"/>
      <c r="H45" s="32">
        <f>F45/F44</f>
        <v>1.9978286875496642E-4</v>
      </c>
      <c r="I45" s="36" t="s">
        <v>44</v>
      </c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B2846291-3FBF-4A49-B3B6-924F631ACF9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2e84f9dd-c2d1-4123-a178-6af19c1a5e5b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{41109324-5C16-46C0-BAC8-C4D7CAB6015F}</vt:lpwstr>
  </property>
</Properties>
</file>