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 activeTab="2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R35" i="7" l="1"/>
  <c r="R34" i="7"/>
  <c r="R33" i="7"/>
  <c r="K35" i="7"/>
  <c r="K34" i="7"/>
  <c r="K33" i="7"/>
  <c r="AF35" i="7"/>
  <c r="AE35" i="7"/>
  <c r="V35" i="7"/>
  <c r="U35" i="7"/>
  <c r="L35" i="7"/>
  <c r="AF34" i="7"/>
  <c r="AE34" i="7"/>
  <c r="V34" i="7"/>
  <c r="U34" i="7"/>
  <c r="L34" i="7"/>
  <c r="AF33" i="7"/>
  <c r="AE33" i="7"/>
  <c r="V33" i="7"/>
  <c r="U33" i="7"/>
  <c r="L33" i="7"/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K38" i="7" s="1"/>
  <c r="AJ37" i="7"/>
  <c r="AI37" i="7"/>
  <c r="AH37" i="7"/>
  <c r="AG37" i="7"/>
  <c r="AF37" i="7"/>
  <c r="AE37" i="7"/>
  <c r="AD37" i="7"/>
  <c r="AC37" i="7"/>
  <c r="BO36" i="7"/>
  <c r="BN36" i="7"/>
  <c r="BM36" i="7"/>
  <c r="BL36" i="7"/>
  <c r="BL38" i="7" s="1"/>
  <c r="BK36" i="7"/>
  <c r="BK38" i="7" s="1"/>
  <c r="BJ36" i="7"/>
  <c r="BI36" i="7"/>
  <c r="BH36" i="7"/>
  <c r="BH38" i="7" s="1"/>
  <c r="BG36" i="7"/>
  <c r="BF36" i="7"/>
  <c r="BE36" i="7"/>
  <c r="BD36" i="7"/>
  <c r="BC36" i="7"/>
  <c r="BB36" i="7"/>
  <c r="BA36" i="7"/>
  <c r="AZ36" i="7"/>
  <c r="AY36" i="7"/>
  <c r="AX36" i="7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H36" i="7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M38" i="7" l="1"/>
  <c r="BC38" i="7"/>
  <c r="BA38" i="7"/>
  <c r="AL38" i="7"/>
  <c r="BB38" i="7"/>
  <c r="AN38" i="7"/>
  <c r="BD38" i="7"/>
  <c r="AO38" i="7"/>
  <c r="BE38" i="7"/>
  <c r="AP38" i="7"/>
  <c r="BF38" i="7"/>
  <c r="BG38" i="7"/>
  <c r="AJ38" i="7"/>
  <c r="AG38" i="7"/>
  <c r="AW38" i="7"/>
  <c r="BM38" i="7"/>
  <c r="AH38" i="7"/>
  <c r="AX38" i="7"/>
  <c r="BN38" i="7"/>
  <c r="AQ38" i="7"/>
  <c r="AI38" i="7"/>
  <c r="BO38" i="7"/>
  <c r="AZ38" i="7"/>
  <c r="AC38" i="7"/>
  <c r="AS38" i="7"/>
  <c r="BI38" i="7"/>
  <c r="BJ38" i="7"/>
  <c r="AY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9" i="2" l="1"/>
  <c r="AD10" i="2"/>
  <c r="AD11" i="2"/>
  <c r="AD12" i="2"/>
  <c r="AD13" i="2"/>
  <c r="AD14" i="2"/>
  <c r="AD15" i="2"/>
  <c r="AD16" i="2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8" i="2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H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<sst xmlns="http://schemas.openxmlformats.org/spreadsheetml/2006/main" count="587" uniqueCount="121">
  <si>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</si>
  <si>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</si>
  <si>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</si>
  <si>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</si>
  <si>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</si>
  <si>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</si>
  <si>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</si>
  <si>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</si>
  <si>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</si>
  <si>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</si>
  <si>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</si>
  <si>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</si>
  <si>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</si>
  <si>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</si>
  <si>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</si>
  <si>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</si>
  <si>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</si>
  <si>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</si>
  <si>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</si>
  <si>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</si>
  <si>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</si>
  <si>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</si>
  <si>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</si>
  <si>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</si>
  <si>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</si>
  <si>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</si>
  <si>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</si>
  <si>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</si>
  <si>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</si>
  <si>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</si>
  <si>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</si>
  <si>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</si>
  <si>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</si>
  <si>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</si>
  <si>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</si>
  <si>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</si>
  <si>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</si>
  <si>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</si>
  <si>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</si>
  <si>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</si>
  <si>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</si>
  <si>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</si>
  <si>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</si>
  <si>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</si>
  <si>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Results are different due to incorrect reporting of Annualized Build Costs in the Net Profits for Wind and Solar additions that retire before the end of the Planning Period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</si>
  <si>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</si>
  <si>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</si>
  <si>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</si>
  <si>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</si>
  <si>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</si>
  <si>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</si>
  <si>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</si>
  <si>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</si>
  <si>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</si>
  <si>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</si>
  <si>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</si>
  <si>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</si>
  <si>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</si>
  <si>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</si>
  <si>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</si>
  <si>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</si>
  <si>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</si>
  <si>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</si>
  <si>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</si>
  <si>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</si>
  <si>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</si>
  <si>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</si>
  <si>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</si>
  <si>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</si>
  <si>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</si>
  <si>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</si>
  <si>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</si>
  <si>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</si>
  <si>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</si>
  <si>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</si>
  <si>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</si>
  <si>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</si>
  <si>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</si>
  <si>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</si>
  <si>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</si>
  <si>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</si>
  <si>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</si>
  <si>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</si>
  <si>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</si>
  <si>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</si>
  <si>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</si>
  <si>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</si>
  <si>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</si>
  <si>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</si>
  <si>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</si>
  <si>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</si>
  <si>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</si>
  <si>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</si>
  <si>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</si>
  <si>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</si>
  <si>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</si>
  <si>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</si>
  <si>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</si>
  <si>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</si>
  <si>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</si>
  <si>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</si>
  <si>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</si>
  <si>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</si>
  <si>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</si>
  <si>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</si>
  <si>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</si>
  <si>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</si>
  <si>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</si>
  <si>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</si>
  <si>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</si>
  <si>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</si>
  <si>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</si>
  <si>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t>KP Optimization Expansion Plan (Supply-side, Renewables, VVO, DR, EE)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</si>
  <si>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</si>
  <si>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</si>
  <si>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</si>
  <si>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</si>
  <si>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2019H1 High Band Commodity Pricing</t>
  </si>
  <si>
    <t>2020-2024</t>
  </si>
  <si>
    <t>2020-2029</t>
  </si>
  <si>
    <t>2020-2034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</si>
</sst>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70" zoomScaleNormal="70" workbookViewId="0">
      <selection sqref="A1:AC1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57" s="17" customFormat="1" ht="26.25" x14ac:dyDescent="0.4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57" ht="26.25" x14ac:dyDescent="0.25">
      <c r="A3" s="51" t="s">
        <v>117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57" ht="26.25" x14ac:dyDescent="0.25">
      <c r="A4" s="51" t="s">
        <v>112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57" ht="26.2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48</v>
      </c>
      <c r="F6" s="18" t="s">
        <v>49</v>
      </c>
      <c r="G6" s="18" t="s">
        <v>50</v>
      </c>
      <c r="H6" s="18" t="s">
        <v>47</v>
      </c>
      <c r="I6" s="18" t="s">
        <v>51</v>
      </c>
      <c r="J6" s="48" t="s">
        <v>114</v>
      </c>
      <c r="K6" s="48" t="s">
        <v>113</v>
      </c>
      <c r="L6" s="48" t="s">
        <v>115</v>
      </c>
      <c r="M6" s="48" t="s">
        <v>116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45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4.7352392299999995</v>
      </c>
      <c r="Q9" s="21">
        <f>SUM('Additions Data'!AG4:BC4)</f>
        <v>4.40110124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1094.3563404700001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17.940281923600196</v>
      </c>
      <c r="AA9" s="28">
        <f t="shared" si="3"/>
        <v>10.684501444413513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9.3840620999999995</v>
      </c>
      <c r="Q10" s="21">
        <f>SUM('Additions Data'!AG5:BC5)</f>
        <v>6.5258630800000006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24.6</v>
      </c>
      <c r="V10" s="19">
        <f>'Additions Data'!Q5</f>
        <v>100</v>
      </c>
      <c r="W10" s="19">
        <f t="shared" si="4"/>
        <v>1076.7519251799999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9.8499550000042291E-2</v>
      </c>
      <c r="AA10" s="28">
        <f t="shared" si="3"/>
        <v>8.8799601652242188</v>
      </c>
      <c r="AB10" s="37">
        <f t="shared" ref="AB10:AB35" si="7">S10/0.511</f>
        <v>0</v>
      </c>
      <c r="AC10" s="38">
        <f t="shared" ref="AC10:AC35" si="8">U10/0.123</f>
        <v>200.00000000000003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13.58551572</v>
      </c>
      <c r="Q11" s="21">
        <f>SUM('Additions Data'!AG6:BC6)</f>
        <v>6.6656562600000004</v>
      </c>
      <c r="R11" s="22">
        <f>'Additions Data'!R6</f>
        <v>1.5329999999999999</v>
      </c>
      <c r="S11" s="19">
        <f>SUM('Additions Data'!U6:V6)</f>
        <v>77.567999999999998</v>
      </c>
      <c r="T11" s="19">
        <f>SUM('Additions Data'!W6:AD6)</f>
        <v>0</v>
      </c>
      <c r="U11" s="19">
        <f>SUM('Additions Data'!AE6:AF6)</f>
        <v>49.2</v>
      </c>
      <c r="V11" s="19">
        <f>'Additions Data'!Q6</f>
        <v>0</v>
      </c>
      <c r="W11" s="19">
        <f t="shared" si="4"/>
        <v>1083.7721719800002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10.059390698610287</v>
      </c>
      <c r="AA11" s="28">
        <f t="shared" si="3"/>
        <v>9.889980281924835</v>
      </c>
      <c r="AB11" s="37">
        <f t="shared" si="7"/>
        <v>151.79647749510764</v>
      </c>
      <c r="AC11" s="38">
        <f t="shared" si="8"/>
        <v>400.00000000000006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12.30327789</v>
      </c>
      <c r="Q12" s="21">
        <f>SUM('Additions Data'!AG7:BC7)</f>
        <v>5.8186562599999991</v>
      </c>
      <c r="R12" s="22">
        <f>'Additions Data'!R7</f>
        <v>1.5329999999999999</v>
      </c>
      <c r="S12" s="19">
        <f>SUM('Additions Data'!U7:V7)</f>
        <v>77.567999999999998</v>
      </c>
      <c r="T12" s="19">
        <f>SUM('Additions Data'!W7:AD7)</f>
        <v>0</v>
      </c>
      <c r="U12" s="19">
        <f>SUM('Additions Data'!AE7:AF7)</f>
        <v>49.2</v>
      </c>
      <c r="V12" s="19">
        <f>'Additions Data'!Q7</f>
        <v>0</v>
      </c>
      <c r="W12" s="19">
        <f t="shared" si="4"/>
        <v>1081.64293415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10.745348711359838</v>
      </c>
      <c r="AA12" s="28">
        <f t="shared" si="3"/>
        <v>9.9623977512999851</v>
      </c>
      <c r="AB12" s="37">
        <f t="shared" si="7"/>
        <v>151.79647749510764</v>
      </c>
      <c r="AC12" s="38">
        <f t="shared" si="8"/>
        <v>400.00000000000006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10.946845159999999</v>
      </c>
      <c r="Q13" s="21">
        <f>SUM('Additions Data'!AG8:BC8)</f>
        <v>4.9160235300000004</v>
      </c>
      <c r="R13" s="22">
        <f>'Additions Data'!R8</f>
        <v>1.5329999999999999</v>
      </c>
      <c r="S13" s="19">
        <f>SUM('Additions Data'!U8:V8)</f>
        <v>77.567999999999998</v>
      </c>
      <c r="T13" s="19">
        <f>SUM('Additions Data'!W8:AD8)</f>
        <v>0</v>
      </c>
      <c r="U13" s="19">
        <f>SUM('Additions Data'!AE8:AF8)</f>
        <v>49.2</v>
      </c>
      <c r="V13" s="19">
        <f>'Additions Data'!Q8</f>
        <v>0</v>
      </c>
      <c r="W13" s="19">
        <f t="shared" si="4"/>
        <v>1079.3838686900001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10.986985671890125</v>
      </c>
      <c r="AA13" s="28">
        <f t="shared" si="3"/>
        <v>9.9895775175978301</v>
      </c>
      <c r="AB13" s="37">
        <f t="shared" si="7"/>
        <v>151.79647749510764</v>
      </c>
      <c r="AC13" s="38">
        <f t="shared" si="8"/>
        <v>400.00000000000006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9.6430339000000007</v>
      </c>
      <c r="Q14" s="21">
        <f>SUM('Additions Data'!AG9:BC9)</f>
        <v>3.9332040400000001</v>
      </c>
      <c r="R14" s="22">
        <f>'Additions Data'!R9</f>
        <v>2.044</v>
      </c>
      <c r="S14" s="19">
        <f>SUM('Additions Data'!U9:V9)</f>
        <v>77.567999999999998</v>
      </c>
      <c r="T14" s="19">
        <f>SUM('Additions Data'!W9:AD9)</f>
        <v>0</v>
      </c>
      <c r="U14" s="19">
        <f>SUM('Additions Data'!AE9:AF9)</f>
        <v>49.2</v>
      </c>
      <c r="V14" s="19">
        <f>'Additions Data'!Q9</f>
        <v>0</v>
      </c>
      <c r="W14" s="19">
        <f t="shared" si="4"/>
        <v>1077.60823794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10.643290677330015</v>
      </c>
      <c r="AA14" s="28">
        <f t="shared" si="3"/>
        <v>9.956010425191268</v>
      </c>
      <c r="AB14" s="37">
        <f t="shared" si="7"/>
        <v>151.79647749510764</v>
      </c>
      <c r="AC14" s="38">
        <f t="shared" si="8"/>
        <v>400.00000000000006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8.2031316300000015</v>
      </c>
      <c r="Q15" s="21">
        <f>SUM('Additions Data'!AG10:BC10)</f>
        <v>3.0847522199999999</v>
      </c>
      <c r="R15" s="22">
        <f>'Additions Data'!R10</f>
        <v>2.044</v>
      </c>
      <c r="S15" s="19">
        <f>SUM('Additions Data'!U10:V10)</f>
        <v>77.567999999999998</v>
      </c>
      <c r="T15" s="19">
        <f>SUM('Additions Data'!W10:AD10)</f>
        <v>0</v>
      </c>
      <c r="U15" s="19">
        <f>SUM('Additions Data'!AE10:AF10)</f>
        <v>49.2</v>
      </c>
      <c r="V15" s="19">
        <f>'Additions Data'!Q10</f>
        <v>0</v>
      </c>
      <c r="W15" s="19">
        <f t="shared" si="4"/>
        <v>1075.31988385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9.2882915085101558</v>
      </c>
      <c r="AA15" s="28">
        <f t="shared" si="3"/>
        <v>9.8185800456536168</v>
      </c>
      <c r="AB15" s="37">
        <f t="shared" si="7"/>
        <v>151.79647749510764</v>
      </c>
      <c r="AC15" s="38">
        <f t="shared" si="8"/>
        <v>400.00000000000006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6.6472799799999995</v>
      </c>
      <c r="Q16" s="21">
        <f>SUM('Additions Data'!AG11:BC11)</f>
        <v>2.3030296799999999</v>
      </c>
      <c r="R16" s="22">
        <f>'Additions Data'!R11</f>
        <v>2.5550000000000002</v>
      </c>
      <c r="S16" s="19">
        <f>SUM('Additions Data'!U11:V11)</f>
        <v>77.567999999999998</v>
      </c>
      <c r="T16" s="19">
        <f>SUM('Additions Data'!W11:AD11)</f>
        <v>0</v>
      </c>
      <c r="U16" s="19">
        <f>SUM('Additions Data'!AE11:AF11)</f>
        <v>49.2</v>
      </c>
      <c r="V16" s="19">
        <f>'Additions Data'!Q11</f>
        <v>0</v>
      </c>
      <c r="W16" s="19">
        <f t="shared" si="4"/>
        <v>1073.49330966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7.3374262096199345</v>
      </c>
      <c r="AA16" s="28">
        <f t="shared" si="3"/>
        <v>9.6192577810067572</v>
      </c>
      <c r="AB16" s="37">
        <f t="shared" si="7"/>
        <v>151.79647749510764</v>
      </c>
      <c r="AC16" s="38">
        <f t="shared" si="8"/>
        <v>400.00000000000006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5.1758131000000001</v>
      </c>
      <c r="Q17" s="21">
        <f>SUM('Additions Data'!AG12:BC12)</f>
        <v>1.9254659000000001</v>
      </c>
      <c r="R17" s="22">
        <f>'Additions Data'!R12</f>
        <v>3.0659999999999998</v>
      </c>
      <c r="S17" s="19">
        <f>SUM('Additions Data'!U12:V12)</f>
        <v>155.136</v>
      </c>
      <c r="T17" s="19">
        <f>SUM('Additions Data'!W12:AD12)</f>
        <v>0</v>
      </c>
      <c r="U17" s="19">
        <f>SUM('Additions Data'!AE12:AF12)</f>
        <v>49.2</v>
      </c>
      <c r="V17" s="19">
        <f>'Additions Data'!Q12</f>
        <v>0</v>
      </c>
      <c r="W17" s="19">
        <f t="shared" si="4"/>
        <v>1149.723279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84.541334702789982</v>
      </c>
      <c r="AA17" s="28">
        <f t="shared" si="3"/>
        <v>17.510791517702085</v>
      </c>
      <c r="AB17" s="37">
        <f t="shared" si="7"/>
        <v>303.59295499021528</v>
      </c>
      <c r="AC17" s="38">
        <f t="shared" si="8"/>
        <v>400.00000000000006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0</v>
      </c>
      <c r="I18" s="20">
        <f>'Additions Data'!K13</f>
        <v>122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3.85799556</v>
      </c>
      <c r="Q18" s="21">
        <f>SUM('Additions Data'!AG13:BC13)</f>
        <v>1.37038981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0</v>
      </c>
      <c r="U18" s="19">
        <f>SUM('Additions Data'!AE13:AF13)</f>
        <v>49.2</v>
      </c>
      <c r="V18" s="19">
        <f>'Additions Data'!Q13</f>
        <v>0</v>
      </c>
      <c r="W18" s="19">
        <f t="shared" si="4"/>
        <v>1086.02938537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20.884313273259977</v>
      </c>
      <c r="AA18" s="28">
        <f t="shared" si="3"/>
        <v>11.004615505082405</v>
      </c>
      <c r="AB18" s="37">
        <f t="shared" si="7"/>
        <v>455.38943248532291</v>
      </c>
      <c r="AC18" s="38">
        <f t="shared" si="8"/>
        <v>400.00000000000006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0</v>
      </c>
      <c r="I19" s="20">
        <f>'Additions Data'!K14</f>
        <v>122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2.7227872200000003</v>
      </c>
      <c r="Q19" s="21">
        <f>SUM('Additions Data'!AG14:BC14)</f>
        <v>0.85433234999999996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49.2</v>
      </c>
      <c r="V19" s="19">
        <f>'Additions Data'!Q14</f>
        <v>0</v>
      </c>
      <c r="W19" s="19">
        <f t="shared" si="4"/>
        <v>1084.3781195700001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19.198125134490056</v>
      </c>
      <c r="AA19" s="28">
        <f t="shared" si="3"/>
        <v>10.83220347200529</v>
      </c>
      <c r="AB19" s="37">
        <f t="shared" si="7"/>
        <v>455.38943248532291</v>
      </c>
      <c r="AC19" s="38">
        <f t="shared" si="8"/>
        <v>400.00000000000006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0</v>
      </c>
      <c r="I20" s="20">
        <f>'Additions Data'!K15</f>
        <v>122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1.7948384500000001</v>
      </c>
      <c r="Q20" s="21">
        <f>SUM('Additions Data'!AG15:BC15)</f>
        <v>0.49677296999999998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49.2</v>
      </c>
      <c r="V20" s="19">
        <f>'Additions Data'!Q15</f>
        <v>0</v>
      </c>
      <c r="W20" s="19">
        <f t="shared" si="4"/>
        <v>1083.6036114200001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18.562487419430227</v>
      </c>
      <c r="AA20" s="28">
        <f t="shared" si="3"/>
        <v>10.767483542947472</v>
      </c>
      <c r="AB20" s="37">
        <f t="shared" si="7"/>
        <v>455.38943248532291</v>
      </c>
      <c r="AC20" s="38">
        <f t="shared" si="8"/>
        <v>400.00000000000006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0</v>
      </c>
      <c r="I21" s="20">
        <f>'Additions Data'!K16</f>
        <v>122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1.0208228400000001</v>
      </c>
      <c r="Q21" s="21">
        <f>SUM('Additions Data'!AG16:BC16)</f>
        <v>0.28963524000000002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49.2</v>
      </c>
      <c r="V21" s="19">
        <f>'Additions Data'!Q16</f>
        <v>0</v>
      </c>
      <c r="W21" s="19">
        <f t="shared" si="4"/>
        <v>1083.1334580800001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17.358618540920133</v>
      </c>
      <c r="AA21" s="28">
        <f t="shared" si="3"/>
        <v>10.64320080230762</v>
      </c>
      <c r="AB21" s="37">
        <f t="shared" si="7"/>
        <v>455.38943248532291</v>
      </c>
      <c r="AC21" s="38">
        <f t="shared" si="8"/>
        <v>400.00000000000006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0</v>
      </c>
      <c r="I22" s="20">
        <f>'Additions Data'!K17</f>
        <v>122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0.48406602999999998</v>
      </c>
      <c r="Q22" s="21">
        <f>SUM('Additions Data'!AG17:BC17)</f>
        <v>0.17073909000000001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49.2</v>
      </c>
      <c r="V22" s="19">
        <f>'Additions Data'!Q17</f>
        <v>0</v>
      </c>
      <c r="W22" s="19">
        <f t="shared" si="4"/>
        <v>1082.4778051200001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16.293050216580241</v>
      </c>
      <c r="AA22" s="28">
        <f t="shared" si="3"/>
        <v>10.533712005748724</v>
      </c>
      <c r="AB22" s="37">
        <f t="shared" si="7"/>
        <v>455.38943248532291</v>
      </c>
      <c r="AC22" s="38">
        <f t="shared" si="8"/>
        <v>400.00000000000006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0</v>
      </c>
      <c r="I23" s="20">
        <f>'Additions Data'!K18</f>
        <v>122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0.16471992999999999</v>
      </c>
      <c r="Q23" s="21">
        <f>SUM('Additions Data'!AG18:BC18)</f>
        <v>8.8552550000000008E-2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49.2</v>
      </c>
      <c r="V23" s="19">
        <f>'Additions Data'!Q18</f>
        <v>0</v>
      </c>
      <c r="W23" s="19">
        <f t="shared" si="4"/>
        <v>1082.5872724800001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15.279788625030051</v>
      </c>
      <c r="AA23" s="28">
        <f t="shared" si="3"/>
        <v>10.428604818921213</v>
      </c>
      <c r="AB23" s="37">
        <f t="shared" si="7"/>
        <v>455.38943248532291</v>
      </c>
      <c r="AC23" s="38">
        <f t="shared" si="8"/>
        <v>400.00000000000006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0</v>
      </c>
      <c r="I24" s="20">
        <f>'Additions Data'!K19</f>
        <v>122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4.9478149999999999E-2</v>
      </c>
      <c r="Q24" s="21">
        <f>SUM('Additions Data'!AG19:BC19)</f>
        <v>3.7840680000000002E-2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49.2</v>
      </c>
      <c r="V24" s="19">
        <f>'Additions Data'!Q19</f>
        <v>0</v>
      </c>
      <c r="W24" s="19">
        <f t="shared" si="4"/>
        <v>1082.42131883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15.410195336660081</v>
      </c>
      <c r="AA24" s="28">
        <f t="shared" si="3"/>
        <v>10.442343464245663</v>
      </c>
      <c r="AB24" s="37">
        <f t="shared" si="7"/>
        <v>455.38943248532291</v>
      </c>
      <c r="AC24" s="38">
        <f t="shared" si="8"/>
        <v>400.00000000000006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0</v>
      </c>
      <c r="I25" s="20">
        <f>'Additions Data'!K20</f>
        <v>122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2.0478449999999999E-2</v>
      </c>
      <c r="Q25" s="21">
        <f>SUM('Additions Data'!AG20:BC20)</f>
        <v>1.647156E-2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61.5</v>
      </c>
      <c r="V25" s="19">
        <f>'Additions Data'!Q20</f>
        <v>0</v>
      </c>
      <c r="W25" s="19">
        <f t="shared" si="4"/>
        <v>1095.18195001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27.613831048420025</v>
      </c>
      <c r="AA25" s="28">
        <f t="shared" si="3"/>
        <v>11.686043054157254</v>
      </c>
      <c r="AB25" s="37">
        <f t="shared" si="7"/>
        <v>455.38943248532291</v>
      </c>
      <c r="AC25" s="38">
        <f t="shared" si="8"/>
        <v>500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0</v>
      </c>
      <c r="I26" s="20">
        <f>'Additions Data'!K21</f>
        <v>122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4.4529000000000001E-3</v>
      </c>
      <c r="Q26" s="21">
        <f>SUM('Additions Data'!AG21:BC21)</f>
        <v>3.61109E-3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61.5</v>
      </c>
      <c r="V26" s="19">
        <f>'Additions Data'!Q21</f>
        <v>0</v>
      </c>
      <c r="W26" s="19">
        <f t="shared" si="4"/>
        <v>1095.1530639900002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27.100069838460058</v>
      </c>
      <c r="AA26" s="28">
        <f t="shared" si="3"/>
        <v>11.632395330071557</v>
      </c>
      <c r="AB26" s="37">
        <f t="shared" si="7"/>
        <v>455.38943248532291</v>
      </c>
      <c r="AC26" s="38">
        <f t="shared" si="8"/>
        <v>500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0</v>
      </c>
      <c r="I27" s="20">
        <f>'Additions Data'!K22</f>
        <v>122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73.800000000000011</v>
      </c>
      <c r="V27" s="19">
        <f>'Additions Data'!Q22</f>
        <v>0</v>
      </c>
      <c r="W27" s="19">
        <f t="shared" si="4"/>
        <v>1107.9560000000001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38.083396216460187</v>
      </c>
      <c r="AA27" s="28">
        <f t="shared" si="3"/>
        <v>12.745357992552989</v>
      </c>
      <c r="AB27" s="37">
        <f t="shared" si="7"/>
        <v>455.38943248532291</v>
      </c>
      <c r="AC27" s="38">
        <f t="shared" si="8"/>
        <v>600.00000000000011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0</v>
      </c>
      <c r="I28" s="20">
        <f>'Additions Data'!K23</f>
        <v>122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73.800000000000011</v>
      </c>
      <c r="V28" s="19">
        <f>'Additions Data'!Q23</f>
        <v>0</v>
      </c>
      <c r="W28" s="19">
        <f t="shared" si="4"/>
        <v>1107.9560000000001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37.89652118807021</v>
      </c>
      <c r="AA28" s="28">
        <f t="shared" si="3"/>
        <v>12.725668159984904</v>
      </c>
      <c r="AB28" s="37">
        <f t="shared" si="7"/>
        <v>455.38943248532291</v>
      </c>
      <c r="AC28" s="38">
        <f t="shared" si="8"/>
        <v>600.00000000000011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0</v>
      </c>
      <c r="I29" s="20">
        <f>'Additions Data'!K24</f>
        <v>122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73.800000000000011</v>
      </c>
      <c r="V29" s="19">
        <f>'Additions Data'!Q24</f>
        <v>0</v>
      </c>
      <c r="W29" s="19">
        <f t="shared" si="4"/>
        <v>1108.4670000000001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37.914062578440053</v>
      </c>
      <c r="AA29" s="28">
        <f t="shared" si="3"/>
        <v>12.725674809371315</v>
      </c>
      <c r="AB29" s="37">
        <f t="shared" si="7"/>
        <v>455.38943248532291</v>
      </c>
      <c r="AC29" s="38">
        <f t="shared" si="8"/>
        <v>600.00000000000011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0</v>
      </c>
      <c r="I30" s="20">
        <f>'Additions Data'!K25</f>
        <v>122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73.800000000000011</v>
      </c>
      <c r="V30" s="19">
        <f>'Additions Data'!Q25</f>
        <v>0</v>
      </c>
      <c r="W30" s="19">
        <f t="shared" si="4"/>
        <v>1108.9780000000001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38.209687125970049</v>
      </c>
      <c r="AA30" s="28">
        <f t="shared" si="3"/>
        <v>12.754956799140679</v>
      </c>
      <c r="AB30" s="37">
        <f t="shared" si="7"/>
        <v>455.38943248532291</v>
      </c>
      <c r="AC30" s="38">
        <f t="shared" si="8"/>
        <v>600.00000000000011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0</v>
      </c>
      <c r="I31" s="20">
        <f>'Additions Data'!K26</f>
        <v>122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73.800000000000011</v>
      </c>
      <c r="V31" s="19">
        <f>'Additions Data'!Q26</f>
        <v>0</v>
      </c>
      <c r="W31" s="19">
        <f t="shared" si="4"/>
        <v>1108.9780000000001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37.707872743839971</v>
      </c>
      <c r="AA31" s="28">
        <f t="shared" si="3"/>
        <v>12.702139066676526</v>
      </c>
      <c r="AB31" s="37">
        <f t="shared" si="7"/>
        <v>455.38943248532291</v>
      </c>
      <c r="AC31" s="38">
        <f t="shared" si="8"/>
        <v>600.00000000000011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0</v>
      </c>
      <c r="I32" s="20">
        <f>'Additions Data'!K27</f>
        <v>122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73.800000000000011</v>
      </c>
      <c r="V32" s="19">
        <f>'Additions Data'!Q27</f>
        <v>0</v>
      </c>
      <c r="W32" s="19">
        <f t="shared" si="4"/>
        <v>1109.489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37.513664923699935</v>
      </c>
      <c r="AA32" s="28">
        <f t="shared" si="3"/>
        <v>12.679894282644593</v>
      </c>
      <c r="AB32" s="37">
        <f t="shared" si="7"/>
        <v>455.38943248532291</v>
      </c>
      <c r="AC32" s="38">
        <f t="shared" si="8"/>
        <v>600.00000000000011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0</v>
      </c>
      <c r="I33" s="20">
        <f>'Additions Data'!K28</f>
        <v>122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73.800000000000011</v>
      </c>
      <c r="V33" s="19">
        <f>'Additions Data'!Q28</f>
        <v>0</v>
      </c>
      <c r="W33" s="19">
        <f t="shared" si="4"/>
        <v>1110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38.087753999999904</v>
      </c>
      <c r="AA33" s="35">
        <f t="shared" si="3"/>
        <v>12.738426537203676</v>
      </c>
      <c r="AB33" s="37">
        <f t="shared" si="7"/>
        <v>455.38943248532291</v>
      </c>
      <c r="AC33" s="38">
        <f t="shared" si="8"/>
        <v>600.00000000000011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0</v>
      </c>
      <c r="I34" s="20">
        <f>'Additions Data'!K29</f>
        <v>122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73.800000000000011</v>
      </c>
      <c r="V34" s="19">
        <f>'Additions Data'!Q29</f>
        <v>0</v>
      </c>
      <c r="W34" s="19">
        <f t="shared" si="4"/>
        <v>1110.511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39.023346999999831</v>
      </c>
      <c r="AA34" s="28">
        <f t="shared" si="3"/>
        <v>12.835021692965778</v>
      </c>
      <c r="AB34" s="37">
        <f t="shared" si="7"/>
        <v>455.38943248532291</v>
      </c>
      <c r="AC34" s="38">
        <f t="shared" si="8"/>
        <v>600.00000000000011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0</v>
      </c>
      <c r="I35" s="20">
        <f>'Additions Data'!K30</f>
        <v>122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73.800000000000011</v>
      </c>
      <c r="V35" s="19">
        <f>'Additions Data'!Q30</f>
        <v>0</v>
      </c>
      <c r="W35" s="19">
        <f t="shared" si="4"/>
        <v>1111.0220000000002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39.697652000000289</v>
      </c>
      <c r="AA35" s="28">
        <f t="shared" ref="AA35" si="12">(W35-B35)/B35*100</f>
        <v>12.904150237795232</v>
      </c>
      <c r="AB35" s="37">
        <f t="shared" si="7"/>
        <v>455.38943248532291</v>
      </c>
      <c r="AC35" s="38">
        <f t="shared" si="8"/>
        <v>600.00000000000011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0</v>
      </c>
      <c r="I36" s="20">
        <f>'Additions Data'!K31</f>
        <v>122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73.800000000000011</v>
      </c>
      <c r="V36" s="19">
        <f>'Additions Data'!Q31</f>
        <v>0</v>
      </c>
      <c r="W36" s="19">
        <f t="shared" ref="W36" si="13">D36+SUM(E36:V36)</f>
        <v>1111.0220000000002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40.525064000000157</v>
      </c>
      <c r="AA36" s="28">
        <f t="shared" ref="AA36" si="17">(W36-B36)/B36*100</f>
        <v>12.99141648360591</v>
      </c>
      <c r="AB36" s="37">
        <f t="shared" ref="AB36" si="18">S36/0.511</f>
        <v>455.38943248532291</v>
      </c>
      <c r="AC36" s="38">
        <f t="shared" ref="AC36" si="19">U36/0.123</f>
        <v>600.00000000000011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</row>
    <row r="47" spans="1:33" x14ac:dyDescent="0.25">
      <c r="A47" s="1"/>
      <c r="B47" s="1"/>
      <c r="G47" s="17"/>
      <c r="I47" s="17"/>
      <c r="R47" s="1"/>
      <c r="S47" s="1"/>
      <c r="V47" s="37"/>
      <c r="W47" s="37"/>
    </row>
    <row r="48" spans="1:33" x14ac:dyDescent="0.25">
      <c r="A48" s="1"/>
      <c r="B48" s="1"/>
      <c r="R48" s="1"/>
      <c r="S48" s="1"/>
      <c r="V48" s="37"/>
      <c r="W48" s="37"/>
    </row>
    <row r="49" spans="1:23" x14ac:dyDescent="0.25">
      <c r="A49" s="1"/>
      <c r="B49" s="1"/>
      <c r="R49" s="1"/>
      <c r="S49" s="1"/>
      <c r="V49" s="37"/>
      <c r="W49" s="37"/>
    </row>
    <row r="50" spans="1:23" x14ac:dyDescent="0.25">
      <c r="V50" s="37"/>
      <c r="W50" s="37"/>
    </row>
    <row r="51" spans="1:23" x14ac:dyDescent="0.25"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topLeftCell="BN1" zoomScaleNormal="100" workbookViewId="0">
      <selection activeCell="BS34" sqref="BS34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55</v>
      </c>
      <c r="H1" s="14" t="s">
        <v>41</v>
      </c>
      <c r="I1" s="14" t="s">
        <v>37</v>
      </c>
      <c r="J1" s="14" t="s">
        <v>38</v>
      </c>
      <c r="K1" s="14" t="s">
        <v>39</v>
      </c>
      <c r="L1" s="14" t="s">
        <v>46</v>
      </c>
      <c r="M1" s="14" t="s">
        <v>73</v>
      </c>
      <c r="N1" s="14" t="s">
        <v>74</v>
      </c>
      <c r="O1" s="14" t="s">
        <v>75</v>
      </c>
      <c r="P1" s="14" t="s">
        <v>76</v>
      </c>
      <c r="Q1" s="14" t="s">
        <v>56</v>
      </c>
      <c r="R1" s="14" t="s">
        <v>57</v>
      </c>
      <c r="S1" s="14" t="s">
        <v>58</v>
      </c>
      <c r="T1" s="14" t="s">
        <v>59</v>
      </c>
      <c r="U1" s="14" t="s">
        <v>60</v>
      </c>
      <c r="V1" s="14" t="s">
        <v>61</v>
      </c>
      <c r="W1" s="14" t="s">
        <v>62</v>
      </c>
      <c r="X1" s="14" t="s">
        <v>63</v>
      </c>
      <c r="Y1" s="14" t="s">
        <v>64</v>
      </c>
      <c r="Z1" s="14" t="s">
        <v>65</v>
      </c>
      <c r="AA1" s="14" t="s">
        <v>66</v>
      </c>
      <c r="AB1" s="14" t="s">
        <v>67</v>
      </c>
      <c r="AC1" s="14" t="s">
        <v>68</v>
      </c>
      <c r="AD1" s="14" t="s">
        <v>69</v>
      </c>
      <c r="AE1" s="14" t="s">
        <v>70</v>
      </c>
      <c r="AF1" s="14" t="s">
        <v>71</v>
      </c>
      <c r="AG1" s="14" t="s">
        <v>77</v>
      </c>
      <c r="AH1" s="14" t="s">
        <v>78</v>
      </c>
      <c r="AI1" s="14" t="s">
        <v>79</v>
      </c>
      <c r="AJ1" s="14" t="s">
        <v>80</v>
      </c>
      <c r="AK1" s="14" t="s">
        <v>81</v>
      </c>
      <c r="AL1" s="14" t="s">
        <v>82</v>
      </c>
      <c r="AM1" s="14" t="s">
        <v>83</v>
      </c>
      <c r="AN1" s="14" t="s">
        <v>84</v>
      </c>
      <c r="AO1" s="14" t="s">
        <v>85</v>
      </c>
      <c r="AP1" s="14" t="s">
        <v>86</v>
      </c>
      <c r="AQ1" s="14" t="s">
        <v>87</v>
      </c>
      <c r="AR1" s="14" t="s">
        <v>88</v>
      </c>
      <c r="AS1" s="14" t="s">
        <v>89</v>
      </c>
      <c r="AT1" s="14" t="s">
        <v>90</v>
      </c>
      <c r="AU1" s="14" t="s">
        <v>91</v>
      </c>
      <c r="AV1" s="14" t="s">
        <v>92</v>
      </c>
      <c r="AW1" s="14" t="s">
        <v>93</v>
      </c>
      <c r="AX1" s="14" t="s">
        <v>94</v>
      </c>
      <c r="AY1" s="14" t="s">
        <v>95</v>
      </c>
      <c r="AZ1" s="14" t="s">
        <v>96</v>
      </c>
      <c r="BA1" s="14" t="s">
        <v>97</v>
      </c>
      <c r="BB1" s="14" t="s">
        <v>98</v>
      </c>
      <c r="BC1" s="14" t="s">
        <v>99</v>
      </c>
      <c r="BD1" s="14" t="s">
        <v>100</v>
      </c>
      <c r="BE1" s="14" t="s">
        <v>101</v>
      </c>
      <c r="BF1" s="14" t="s">
        <v>102</v>
      </c>
      <c r="BG1" s="14" t="s">
        <v>103</v>
      </c>
      <c r="BH1" s="14" t="s">
        <v>104</v>
      </c>
      <c r="BI1" s="14" t="s">
        <v>105</v>
      </c>
      <c r="BJ1" s="14" t="s">
        <v>106</v>
      </c>
      <c r="BK1" s="14" t="s">
        <v>107</v>
      </c>
      <c r="BL1" s="14" t="s">
        <v>108</v>
      </c>
      <c r="BM1" s="14" t="s">
        <v>109</v>
      </c>
      <c r="BN1" s="14" t="s">
        <v>110</v>
      </c>
      <c r="BO1" s="14" t="s">
        <v>111</v>
      </c>
    </row>
    <row r="2" spans="1:67" x14ac:dyDescent="0.25">
      <c r="A2" s="14" t="s">
        <v>26</v>
      </c>
      <c r="B2" s="14" t="s">
        <v>12</v>
      </c>
      <c r="C2" s="14" t="s">
        <v>13</v>
      </c>
      <c r="D2" s="15">
        <v>1</v>
      </c>
      <c r="E2" s="14">
        <v>2020</v>
      </c>
      <c r="F2" s="14" t="s">
        <v>14</v>
      </c>
      <c r="G2" s="15">
        <v>1302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</row>
    <row r="3" spans="1:67" x14ac:dyDescent="0.25">
      <c r="A3" s="14" t="s">
        <v>26</v>
      </c>
      <c r="B3" s="14" t="s">
        <v>12</v>
      </c>
      <c r="C3" s="14" t="s">
        <v>13</v>
      </c>
      <c r="D3" s="15">
        <v>1</v>
      </c>
      <c r="E3" s="14">
        <v>2021</v>
      </c>
      <c r="F3" s="14" t="s">
        <v>14</v>
      </c>
      <c r="G3" s="15">
        <v>1302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</row>
    <row r="4" spans="1:67" x14ac:dyDescent="0.25">
      <c r="A4" s="14" t="s">
        <v>26</v>
      </c>
      <c r="B4" s="14" t="s">
        <v>12</v>
      </c>
      <c r="C4" s="14" t="s">
        <v>13</v>
      </c>
      <c r="D4" s="15">
        <v>1</v>
      </c>
      <c r="E4" s="14">
        <v>2022</v>
      </c>
      <c r="F4" s="14" t="s">
        <v>14</v>
      </c>
      <c r="G4" s="15">
        <v>935.22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150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0.48947511999999999</v>
      </c>
      <c r="AH4" s="15">
        <v>0</v>
      </c>
      <c r="AI4" s="15">
        <v>0</v>
      </c>
      <c r="AJ4" s="15">
        <v>0</v>
      </c>
      <c r="AK4" s="15">
        <v>0.27616960000000002</v>
      </c>
      <c r="AL4" s="15">
        <v>0.50147200000000003</v>
      </c>
      <c r="AM4" s="15">
        <v>0</v>
      </c>
      <c r="AN4" s="15">
        <v>0</v>
      </c>
      <c r="AO4" s="15">
        <v>1.71316292</v>
      </c>
      <c r="AP4" s="15">
        <v>0</v>
      </c>
      <c r="AQ4" s="15">
        <v>0</v>
      </c>
      <c r="AR4" s="15">
        <v>0.97895023999999997</v>
      </c>
      <c r="AS4" s="15">
        <v>0</v>
      </c>
      <c r="AT4" s="15">
        <v>0</v>
      </c>
      <c r="AU4" s="15">
        <v>0</v>
      </c>
      <c r="AV4" s="15">
        <v>0.44187135999999999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0.38582701000000003</v>
      </c>
      <c r="BG4" s="15">
        <v>1.4311032800000001</v>
      </c>
      <c r="BH4" s="15">
        <v>0</v>
      </c>
      <c r="BI4" s="15">
        <v>0.17888791000000001</v>
      </c>
      <c r="BJ4" s="15">
        <v>0</v>
      </c>
      <c r="BK4" s="15">
        <v>0</v>
      </c>
      <c r="BL4" s="15">
        <v>0.77165402000000005</v>
      </c>
      <c r="BM4" s="15">
        <v>1.6099911899999999</v>
      </c>
      <c r="BN4" s="15">
        <v>0.35777582000000002</v>
      </c>
      <c r="BO4" s="15">
        <v>0</v>
      </c>
    </row>
    <row r="5" spans="1:67" x14ac:dyDescent="0.25">
      <c r="A5" s="14" t="s">
        <v>26</v>
      </c>
      <c r="B5" s="14" t="s">
        <v>12</v>
      </c>
      <c r="C5" s="14" t="s">
        <v>13</v>
      </c>
      <c r="D5" s="15">
        <v>1</v>
      </c>
      <c r="E5" s="14">
        <v>2023</v>
      </c>
      <c r="F5" s="14" t="s">
        <v>14</v>
      </c>
      <c r="G5" s="15">
        <v>935.22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100</v>
      </c>
      <c r="R5" s="15">
        <v>1.022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12.3</v>
      </c>
      <c r="AF5" s="15">
        <v>12.3</v>
      </c>
      <c r="AG5" s="15">
        <v>1.0691624500000001</v>
      </c>
      <c r="AH5" s="15">
        <v>0</v>
      </c>
      <c r="AI5" s="15">
        <v>0</v>
      </c>
      <c r="AJ5" s="15">
        <v>0</v>
      </c>
      <c r="AK5" s="15">
        <v>0.51176080000000002</v>
      </c>
      <c r="AL5" s="15">
        <v>0.80362135999999995</v>
      </c>
      <c r="AM5" s="15">
        <v>0</v>
      </c>
      <c r="AN5" s="15">
        <v>0</v>
      </c>
      <c r="AO5" s="15">
        <v>1.5606651899999999</v>
      </c>
      <c r="AP5" s="15">
        <v>0</v>
      </c>
      <c r="AQ5" s="15">
        <v>0</v>
      </c>
      <c r="AR5" s="15">
        <v>1.7106599199999999</v>
      </c>
      <c r="AS5" s="15">
        <v>0</v>
      </c>
      <c r="AT5" s="15">
        <v>0</v>
      </c>
      <c r="AU5" s="15">
        <v>0</v>
      </c>
      <c r="AV5" s="15">
        <v>0.86999336000000005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0.73565504000000004</v>
      </c>
      <c r="BG5" s="15">
        <v>2.6732780799999998</v>
      </c>
      <c r="BH5" s="15">
        <v>0</v>
      </c>
      <c r="BI5" s="15">
        <v>0.32049122000000002</v>
      </c>
      <c r="BJ5" s="15">
        <v>0</v>
      </c>
      <c r="BK5" s="15">
        <v>0</v>
      </c>
      <c r="BL5" s="15">
        <v>1.8391375999999999</v>
      </c>
      <c r="BM5" s="15">
        <v>3.1745177199999999</v>
      </c>
      <c r="BN5" s="15">
        <v>0.64098244000000004</v>
      </c>
      <c r="BO5" s="15">
        <v>0</v>
      </c>
    </row>
    <row r="6" spans="1:67" x14ac:dyDescent="0.25">
      <c r="A6" s="14" t="s">
        <v>26</v>
      </c>
      <c r="B6" s="14" t="s">
        <v>12</v>
      </c>
      <c r="C6" s="14" t="s">
        <v>13</v>
      </c>
      <c r="D6" s="15">
        <v>1</v>
      </c>
      <c r="E6" s="14">
        <v>2024</v>
      </c>
      <c r="F6" s="14" t="s">
        <v>14</v>
      </c>
      <c r="G6" s="15">
        <v>935.22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1.5329999999999999</v>
      </c>
      <c r="S6" s="15">
        <v>0</v>
      </c>
      <c r="T6" s="15">
        <v>0</v>
      </c>
      <c r="U6" s="15">
        <v>77.567999999999998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24.6</v>
      </c>
      <c r="AF6" s="15">
        <v>24.6</v>
      </c>
      <c r="AG6" s="15">
        <v>0.93353204999999995</v>
      </c>
      <c r="AH6" s="15">
        <v>0</v>
      </c>
      <c r="AI6" s="15">
        <v>0</v>
      </c>
      <c r="AJ6" s="15">
        <v>0</v>
      </c>
      <c r="AK6" s="15">
        <v>0.74846111999999998</v>
      </c>
      <c r="AL6" s="15">
        <v>0.77482267999999999</v>
      </c>
      <c r="AM6" s="15">
        <v>0</v>
      </c>
      <c r="AN6" s="15">
        <v>0</v>
      </c>
      <c r="AO6" s="15">
        <v>1.4521609900000001</v>
      </c>
      <c r="AP6" s="15">
        <v>0</v>
      </c>
      <c r="AQ6" s="15">
        <v>0</v>
      </c>
      <c r="AR6" s="15">
        <v>1.4936512799999999</v>
      </c>
      <c r="AS6" s="15">
        <v>0</v>
      </c>
      <c r="AT6" s="15">
        <v>0</v>
      </c>
      <c r="AU6" s="15">
        <v>0</v>
      </c>
      <c r="AV6" s="15">
        <v>1.2630281400000001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1.3397088800000001</v>
      </c>
      <c r="BG6" s="15">
        <v>3.7901699999999998</v>
      </c>
      <c r="BH6" s="15">
        <v>0</v>
      </c>
      <c r="BI6" s="15">
        <v>0.40933836000000001</v>
      </c>
      <c r="BJ6" s="15">
        <v>0</v>
      </c>
      <c r="BK6" s="15">
        <v>0</v>
      </c>
      <c r="BL6" s="15">
        <v>2.6794177600000002</v>
      </c>
      <c r="BM6" s="15">
        <v>4.5482040000000001</v>
      </c>
      <c r="BN6" s="15">
        <v>0.81867672000000002</v>
      </c>
      <c r="BO6" s="15">
        <v>0</v>
      </c>
    </row>
    <row r="7" spans="1:67" x14ac:dyDescent="0.25">
      <c r="A7" s="14" t="s">
        <v>26</v>
      </c>
      <c r="B7" s="14" t="s">
        <v>12</v>
      </c>
      <c r="C7" s="14" t="s">
        <v>13</v>
      </c>
      <c r="D7" s="15">
        <v>1</v>
      </c>
      <c r="E7" s="14">
        <v>2025</v>
      </c>
      <c r="F7" s="14" t="s">
        <v>14</v>
      </c>
      <c r="G7" s="15">
        <v>935.22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1.5329999999999999</v>
      </c>
      <c r="S7" s="15">
        <v>0</v>
      </c>
      <c r="T7" s="15">
        <v>0</v>
      </c>
      <c r="U7" s="15">
        <v>77.567999999999998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24.6</v>
      </c>
      <c r="AF7" s="15">
        <v>24.6</v>
      </c>
      <c r="AG7" s="15">
        <v>0.76863009999999998</v>
      </c>
      <c r="AH7" s="15">
        <v>0</v>
      </c>
      <c r="AI7" s="15">
        <v>0</v>
      </c>
      <c r="AJ7" s="15">
        <v>0</v>
      </c>
      <c r="AK7" s="15">
        <v>0.67579727999999994</v>
      </c>
      <c r="AL7" s="15">
        <v>0.64005212</v>
      </c>
      <c r="AM7" s="15">
        <v>0</v>
      </c>
      <c r="AN7" s="15">
        <v>0</v>
      </c>
      <c r="AO7" s="15">
        <v>1.3087484899999999</v>
      </c>
      <c r="AP7" s="15">
        <v>0</v>
      </c>
      <c r="AQ7" s="15">
        <v>0</v>
      </c>
      <c r="AR7" s="15">
        <v>1.2298081599999999</v>
      </c>
      <c r="AS7" s="15">
        <v>0</v>
      </c>
      <c r="AT7" s="15">
        <v>0</v>
      </c>
      <c r="AU7" s="15">
        <v>0</v>
      </c>
      <c r="AV7" s="15">
        <v>1.14040791</v>
      </c>
      <c r="AW7" s="15">
        <v>5.5212200000000003E-2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1.208167</v>
      </c>
      <c r="BG7" s="15">
        <v>3.405729</v>
      </c>
      <c r="BH7" s="15">
        <v>0.17807733000000001</v>
      </c>
      <c r="BI7" s="15">
        <v>0.33603191999999998</v>
      </c>
      <c r="BJ7" s="15">
        <v>0</v>
      </c>
      <c r="BK7" s="15">
        <v>0</v>
      </c>
      <c r="BL7" s="15">
        <v>2.416334</v>
      </c>
      <c r="BM7" s="15">
        <v>4.0868748000000004</v>
      </c>
      <c r="BN7" s="15">
        <v>0.67206383999999997</v>
      </c>
      <c r="BO7" s="15">
        <v>0</v>
      </c>
    </row>
    <row r="8" spans="1:67" x14ac:dyDescent="0.25">
      <c r="A8" s="14" t="s">
        <v>26</v>
      </c>
      <c r="B8" s="14" t="s">
        <v>12</v>
      </c>
      <c r="C8" s="14" t="s">
        <v>13</v>
      </c>
      <c r="D8" s="15">
        <v>1</v>
      </c>
      <c r="E8" s="14">
        <v>2026</v>
      </c>
      <c r="F8" s="14" t="s">
        <v>14</v>
      </c>
      <c r="G8" s="15">
        <v>935.22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1.5329999999999999</v>
      </c>
      <c r="S8" s="15">
        <v>0</v>
      </c>
      <c r="T8" s="15">
        <v>0</v>
      </c>
      <c r="U8" s="15">
        <v>77.567999999999998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24.6</v>
      </c>
      <c r="AF8" s="15">
        <v>24.6</v>
      </c>
      <c r="AG8" s="15">
        <v>0.59793560000000001</v>
      </c>
      <c r="AH8" s="15">
        <v>0</v>
      </c>
      <c r="AI8" s="15">
        <v>0</v>
      </c>
      <c r="AJ8" s="15">
        <v>0</v>
      </c>
      <c r="AK8" s="15">
        <v>0.59643024</v>
      </c>
      <c r="AL8" s="15">
        <v>0.50035691999999998</v>
      </c>
      <c r="AM8" s="15">
        <v>0</v>
      </c>
      <c r="AN8" s="15">
        <v>0</v>
      </c>
      <c r="AO8" s="15">
        <v>1.15551968</v>
      </c>
      <c r="AP8" s="15">
        <v>0</v>
      </c>
      <c r="AQ8" s="15">
        <v>0</v>
      </c>
      <c r="AR8" s="15">
        <v>0.95669696000000004</v>
      </c>
      <c r="AS8" s="15">
        <v>0</v>
      </c>
      <c r="AT8" s="15">
        <v>0</v>
      </c>
      <c r="AU8" s="15">
        <v>0</v>
      </c>
      <c r="AV8" s="15">
        <v>1.00647603</v>
      </c>
      <c r="AW8" s="15">
        <v>0.10260809999999999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1.07308604</v>
      </c>
      <c r="BG8" s="15">
        <v>3.0057862499999999</v>
      </c>
      <c r="BH8" s="15">
        <v>0.33094820000000003</v>
      </c>
      <c r="BI8" s="15">
        <v>0.26130302999999999</v>
      </c>
      <c r="BJ8" s="15">
        <v>0</v>
      </c>
      <c r="BK8" s="15">
        <v>0</v>
      </c>
      <c r="BL8" s="15">
        <v>2.1461720799999999</v>
      </c>
      <c r="BM8" s="15">
        <v>3.6069434999999999</v>
      </c>
      <c r="BN8" s="15">
        <v>0.52260605999999998</v>
      </c>
      <c r="BO8" s="15">
        <v>0</v>
      </c>
    </row>
    <row r="9" spans="1:67" x14ac:dyDescent="0.25">
      <c r="A9" s="14" t="s">
        <v>26</v>
      </c>
      <c r="B9" s="14" t="s">
        <v>12</v>
      </c>
      <c r="C9" s="14" t="s">
        <v>13</v>
      </c>
      <c r="D9" s="15">
        <v>1</v>
      </c>
      <c r="E9" s="14">
        <v>2027</v>
      </c>
      <c r="F9" s="14" t="s">
        <v>14</v>
      </c>
      <c r="G9" s="15">
        <v>935.22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2.044</v>
      </c>
      <c r="S9" s="15">
        <v>0</v>
      </c>
      <c r="T9" s="15">
        <v>0</v>
      </c>
      <c r="U9" s="15">
        <v>77.567999999999998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24.6</v>
      </c>
      <c r="AF9" s="15">
        <v>24.6</v>
      </c>
      <c r="AG9" s="15">
        <v>0.42544704999999999</v>
      </c>
      <c r="AH9" s="15">
        <v>0</v>
      </c>
      <c r="AI9" s="15">
        <v>0</v>
      </c>
      <c r="AJ9" s="15">
        <v>0</v>
      </c>
      <c r="AK9" s="15">
        <v>0.51370879999999997</v>
      </c>
      <c r="AL9" s="15">
        <v>0.32652587999999999</v>
      </c>
      <c r="AM9" s="15">
        <v>0</v>
      </c>
      <c r="AN9" s="15">
        <v>0</v>
      </c>
      <c r="AO9" s="15">
        <v>0.97924931999999998</v>
      </c>
      <c r="AP9" s="15">
        <v>0</v>
      </c>
      <c r="AQ9" s="15">
        <v>0</v>
      </c>
      <c r="AR9" s="15">
        <v>0.68071528000000003</v>
      </c>
      <c r="AS9" s="15">
        <v>0</v>
      </c>
      <c r="AT9" s="15">
        <v>0</v>
      </c>
      <c r="AU9" s="15">
        <v>0</v>
      </c>
      <c r="AV9" s="15">
        <v>0.86688359999999998</v>
      </c>
      <c r="AW9" s="15">
        <v>0.14067410999999999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0.95098075999999998</v>
      </c>
      <c r="BG9" s="15">
        <v>2.6173855000000001</v>
      </c>
      <c r="BH9" s="15">
        <v>0.45871704000000002</v>
      </c>
      <c r="BI9" s="15">
        <v>0.19104215999999999</v>
      </c>
      <c r="BJ9" s="15">
        <v>0</v>
      </c>
      <c r="BK9" s="15">
        <v>0</v>
      </c>
      <c r="BL9" s="15">
        <v>1.90196152</v>
      </c>
      <c r="BM9" s="15">
        <v>3.1408626000000002</v>
      </c>
      <c r="BN9" s="15">
        <v>0.38208431999999998</v>
      </c>
      <c r="BO9" s="15">
        <v>0</v>
      </c>
    </row>
    <row r="10" spans="1:67" x14ac:dyDescent="0.25">
      <c r="A10" s="14" t="s">
        <v>26</v>
      </c>
      <c r="B10" s="14" t="s">
        <v>12</v>
      </c>
      <c r="C10" s="14" t="s">
        <v>13</v>
      </c>
      <c r="D10" s="15">
        <v>1</v>
      </c>
      <c r="E10" s="14">
        <v>2028</v>
      </c>
      <c r="F10" s="14" t="s">
        <v>14</v>
      </c>
      <c r="G10" s="15">
        <v>935.22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2.044</v>
      </c>
      <c r="S10" s="15">
        <v>0</v>
      </c>
      <c r="T10" s="15">
        <v>0</v>
      </c>
      <c r="U10" s="15">
        <v>77.567999999999998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24.6</v>
      </c>
      <c r="AF10" s="15">
        <v>24.6</v>
      </c>
      <c r="AG10" s="15">
        <v>0.27739409999999998</v>
      </c>
      <c r="AH10" s="15">
        <v>0</v>
      </c>
      <c r="AI10" s="15">
        <v>0</v>
      </c>
      <c r="AJ10" s="15">
        <v>0</v>
      </c>
      <c r="AK10" s="15">
        <v>0.4309424</v>
      </c>
      <c r="AL10" s="15">
        <v>0.21473116</v>
      </c>
      <c r="AM10" s="15">
        <v>0</v>
      </c>
      <c r="AN10" s="15">
        <v>0</v>
      </c>
      <c r="AO10" s="15">
        <v>0.82209525999999999</v>
      </c>
      <c r="AP10" s="15">
        <v>0</v>
      </c>
      <c r="AQ10" s="15">
        <v>0</v>
      </c>
      <c r="AR10" s="15">
        <v>0.44383055999999999</v>
      </c>
      <c r="AS10" s="15">
        <v>0</v>
      </c>
      <c r="AT10" s="15">
        <v>0</v>
      </c>
      <c r="AU10" s="15">
        <v>0</v>
      </c>
      <c r="AV10" s="15">
        <v>0.72721530000000001</v>
      </c>
      <c r="AW10" s="15">
        <v>0.16854343999999999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0.80854727999999998</v>
      </c>
      <c r="BG10" s="15">
        <v>2.2048390000000002</v>
      </c>
      <c r="BH10" s="15">
        <v>0.55188607999999995</v>
      </c>
      <c r="BI10" s="15">
        <v>0.12498597</v>
      </c>
      <c r="BJ10" s="15">
        <v>0</v>
      </c>
      <c r="BK10" s="15">
        <v>0</v>
      </c>
      <c r="BL10" s="15">
        <v>1.61709456</v>
      </c>
      <c r="BM10" s="15">
        <v>2.6458067999999999</v>
      </c>
      <c r="BN10" s="15">
        <v>0.24997194</v>
      </c>
      <c r="BO10" s="15">
        <v>0</v>
      </c>
    </row>
    <row r="11" spans="1:67" x14ac:dyDescent="0.25">
      <c r="A11" s="14" t="s">
        <v>26</v>
      </c>
      <c r="B11" s="14" t="s">
        <v>12</v>
      </c>
      <c r="C11" s="14" t="s">
        <v>13</v>
      </c>
      <c r="D11" s="15">
        <v>1</v>
      </c>
      <c r="E11" s="14">
        <v>2029</v>
      </c>
      <c r="F11" s="14" t="s">
        <v>14</v>
      </c>
      <c r="G11" s="15">
        <v>935.22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2.5550000000000002</v>
      </c>
      <c r="S11" s="15">
        <v>0</v>
      </c>
      <c r="T11" s="15">
        <v>0</v>
      </c>
      <c r="U11" s="15">
        <v>77.567999999999998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24.6</v>
      </c>
      <c r="AF11" s="15">
        <v>24.6</v>
      </c>
      <c r="AG11" s="15">
        <v>0.15477379999999999</v>
      </c>
      <c r="AH11" s="15">
        <v>0</v>
      </c>
      <c r="AI11" s="15">
        <v>0</v>
      </c>
      <c r="AJ11" s="15">
        <v>0</v>
      </c>
      <c r="AK11" s="15">
        <v>0.35115967999999997</v>
      </c>
      <c r="AL11" s="15">
        <v>0.12035068</v>
      </c>
      <c r="AM11" s="15">
        <v>0</v>
      </c>
      <c r="AN11" s="15">
        <v>0</v>
      </c>
      <c r="AO11" s="15">
        <v>0.66852688000000005</v>
      </c>
      <c r="AP11" s="15">
        <v>0</v>
      </c>
      <c r="AQ11" s="15">
        <v>0</v>
      </c>
      <c r="AR11" s="15">
        <v>0.24763808000000001</v>
      </c>
      <c r="AS11" s="15">
        <v>0</v>
      </c>
      <c r="AT11" s="15">
        <v>0</v>
      </c>
      <c r="AU11" s="15">
        <v>0</v>
      </c>
      <c r="AV11" s="15">
        <v>0.59258195999999996</v>
      </c>
      <c r="AW11" s="15">
        <v>0.1679986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0.65857012000000004</v>
      </c>
      <c r="BG11" s="15">
        <v>1.7894902500000001</v>
      </c>
      <c r="BH11" s="15">
        <v>0.5258872</v>
      </c>
      <c r="BI11" s="15">
        <v>6.9601289999999996E-2</v>
      </c>
      <c r="BJ11" s="15">
        <v>0</v>
      </c>
      <c r="BK11" s="15">
        <v>0</v>
      </c>
      <c r="BL11" s="15">
        <v>1.3171402400000001</v>
      </c>
      <c r="BM11" s="15">
        <v>2.1473882999999998</v>
      </c>
      <c r="BN11" s="15">
        <v>0.13920257999999999</v>
      </c>
      <c r="BO11" s="15">
        <v>0</v>
      </c>
    </row>
    <row r="12" spans="1:67" x14ac:dyDescent="0.25">
      <c r="A12" s="14" t="s">
        <v>26</v>
      </c>
      <c r="B12" s="14" t="s">
        <v>12</v>
      </c>
      <c r="C12" s="14" t="s">
        <v>13</v>
      </c>
      <c r="D12" s="15">
        <v>1</v>
      </c>
      <c r="E12" s="14">
        <v>2030</v>
      </c>
      <c r="F12" s="14" t="s">
        <v>14</v>
      </c>
      <c r="G12" s="15">
        <v>935.22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3.0659999999999998</v>
      </c>
      <c r="S12" s="15">
        <v>0</v>
      </c>
      <c r="T12" s="15">
        <v>0</v>
      </c>
      <c r="U12" s="15">
        <v>155.136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24.6</v>
      </c>
      <c r="AF12" s="15">
        <v>24.6</v>
      </c>
      <c r="AG12" s="15">
        <v>6.7192399999999999E-2</v>
      </c>
      <c r="AH12" s="15">
        <v>0</v>
      </c>
      <c r="AI12" s="15">
        <v>0</v>
      </c>
      <c r="AJ12" s="15">
        <v>0</v>
      </c>
      <c r="AK12" s="15">
        <v>0.27479039999999999</v>
      </c>
      <c r="AL12" s="15">
        <v>5.7641360000000003E-2</v>
      </c>
      <c r="AM12" s="15">
        <v>0</v>
      </c>
      <c r="AN12" s="15">
        <v>0.26200613</v>
      </c>
      <c r="AO12" s="15">
        <v>0.53191957000000001</v>
      </c>
      <c r="AP12" s="15">
        <v>0</v>
      </c>
      <c r="AQ12" s="15">
        <v>0</v>
      </c>
      <c r="AR12" s="15">
        <v>0.10750783999999999</v>
      </c>
      <c r="AS12" s="15">
        <v>0</v>
      </c>
      <c r="AT12" s="15">
        <v>0</v>
      </c>
      <c r="AU12" s="15">
        <v>0</v>
      </c>
      <c r="AV12" s="15">
        <v>0.46370879999999998</v>
      </c>
      <c r="AW12" s="15">
        <v>0.16069939999999999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0.50793440000000001</v>
      </c>
      <c r="BG12" s="15">
        <v>1.3844162499999999</v>
      </c>
      <c r="BH12" s="15">
        <v>0.51815445000000004</v>
      </c>
      <c r="BI12" s="15">
        <v>2.93799E-2</v>
      </c>
      <c r="BJ12" s="15">
        <v>0</v>
      </c>
      <c r="BK12" s="15">
        <v>0</v>
      </c>
      <c r="BL12" s="15">
        <v>1.0158688</v>
      </c>
      <c r="BM12" s="15">
        <v>1.6612994999999999</v>
      </c>
      <c r="BN12" s="15">
        <v>5.8759800000000001E-2</v>
      </c>
      <c r="BO12" s="15">
        <v>0</v>
      </c>
    </row>
    <row r="13" spans="1:67" x14ac:dyDescent="0.25">
      <c r="A13" s="14" t="s">
        <v>26</v>
      </c>
      <c r="B13" s="14" t="s">
        <v>12</v>
      </c>
      <c r="C13" s="14" t="s">
        <v>13</v>
      </c>
      <c r="D13" s="15">
        <v>1</v>
      </c>
      <c r="E13" s="14">
        <v>2031</v>
      </c>
      <c r="F13" s="14" t="s">
        <v>14</v>
      </c>
      <c r="G13" s="15">
        <v>673.32</v>
      </c>
      <c r="H13" s="15">
        <v>0</v>
      </c>
      <c r="I13" s="15">
        <v>0</v>
      </c>
      <c r="J13" s="15">
        <v>0</v>
      </c>
      <c r="K13" s="15">
        <v>122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3.577</v>
      </c>
      <c r="S13" s="15">
        <v>0</v>
      </c>
      <c r="T13" s="15">
        <v>0</v>
      </c>
      <c r="U13" s="15">
        <v>232.70400000000001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24.6</v>
      </c>
      <c r="AF13" s="15">
        <v>24.6</v>
      </c>
      <c r="AG13" s="15">
        <v>1.58849E-2</v>
      </c>
      <c r="AH13" s="15">
        <v>0</v>
      </c>
      <c r="AI13" s="15">
        <v>0</v>
      </c>
      <c r="AJ13" s="15">
        <v>0</v>
      </c>
      <c r="AK13" s="15">
        <v>0.20453968</v>
      </c>
      <c r="AL13" s="15">
        <v>1.3725879999999999E-2</v>
      </c>
      <c r="AM13" s="15">
        <v>0</v>
      </c>
      <c r="AN13" s="15">
        <v>0.23518744</v>
      </c>
      <c r="AO13" s="15">
        <v>0.39516700999999999</v>
      </c>
      <c r="AP13" s="15">
        <v>0</v>
      </c>
      <c r="AQ13" s="15">
        <v>0</v>
      </c>
      <c r="AR13" s="15">
        <v>2.5415839999999999E-2</v>
      </c>
      <c r="AS13" s="15">
        <v>0</v>
      </c>
      <c r="AT13" s="15">
        <v>0</v>
      </c>
      <c r="AU13" s="15">
        <v>0</v>
      </c>
      <c r="AV13" s="15">
        <v>0.34516070999999998</v>
      </c>
      <c r="AW13" s="15">
        <v>0.13530834999999999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0.37974412000000002</v>
      </c>
      <c r="BG13" s="15">
        <v>1.0284180000000001</v>
      </c>
      <c r="BH13" s="15">
        <v>0.43540814999999999</v>
      </c>
      <c r="BI13" s="15">
        <v>6.9451499999999998E-3</v>
      </c>
      <c r="BJ13" s="15">
        <v>0</v>
      </c>
      <c r="BK13" s="15">
        <v>0</v>
      </c>
      <c r="BL13" s="15">
        <v>0.75948824000000004</v>
      </c>
      <c r="BM13" s="15">
        <v>1.2341016</v>
      </c>
      <c r="BN13" s="15">
        <v>1.38903E-2</v>
      </c>
      <c r="BO13" s="15">
        <v>0</v>
      </c>
    </row>
    <row r="14" spans="1:67" x14ac:dyDescent="0.25">
      <c r="A14" s="14" t="s">
        <v>26</v>
      </c>
      <c r="B14" s="14" t="s">
        <v>12</v>
      </c>
      <c r="C14" s="14" t="s">
        <v>13</v>
      </c>
      <c r="D14" s="15">
        <v>1</v>
      </c>
      <c r="E14" s="14">
        <v>2032</v>
      </c>
      <c r="F14" s="14" t="s">
        <v>14</v>
      </c>
      <c r="G14" s="15">
        <v>673.32</v>
      </c>
      <c r="H14" s="15">
        <v>0</v>
      </c>
      <c r="I14" s="15">
        <v>0</v>
      </c>
      <c r="J14" s="15">
        <v>0</v>
      </c>
      <c r="K14" s="15">
        <v>122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3.577</v>
      </c>
      <c r="S14" s="15">
        <v>0</v>
      </c>
      <c r="T14" s="15">
        <v>0</v>
      </c>
      <c r="U14" s="15">
        <v>232.70400000000001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24.6</v>
      </c>
      <c r="AF14" s="15">
        <v>24.6</v>
      </c>
      <c r="AG14" s="15">
        <v>0</v>
      </c>
      <c r="AH14" s="15">
        <v>0</v>
      </c>
      <c r="AI14" s="15">
        <v>0</v>
      </c>
      <c r="AJ14" s="15">
        <v>0</v>
      </c>
      <c r="AK14" s="15">
        <v>9.7527429999999998E-2</v>
      </c>
      <c r="AL14" s="15">
        <v>0</v>
      </c>
      <c r="AM14" s="15">
        <v>0</v>
      </c>
      <c r="AN14" s="15">
        <v>0.20404868000000001</v>
      </c>
      <c r="AO14" s="15">
        <v>0.27402732000000002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0.16845647</v>
      </c>
      <c r="AW14" s="15">
        <v>0.11027244999999999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0.26604144000000002</v>
      </c>
      <c r="BG14" s="15">
        <v>0.71349874999999996</v>
      </c>
      <c r="BH14" s="15">
        <v>0.35496565000000002</v>
      </c>
      <c r="BI14" s="15">
        <v>0</v>
      </c>
      <c r="BJ14" s="15">
        <v>0</v>
      </c>
      <c r="BK14" s="15">
        <v>0</v>
      </c>
      <c r="BL14" s="15">
        <v>0.53208288000000004</v>
      </c>
      <c r="BM14" s="15">
        <v>0.85619849999999997</v>
      </c>
      <c r="BN14" s="15">
        <v>0</v>
      </c>
      <c r="BO14" s="15">
        <v>0</v>
      </c>
    </row>
    <row r="15" spans="1:67" x14ac:dyDescent="0.25">
      <c r="A15" s="14" t="s">
        <v>26</v>
      </c>
      <c r="B15" s="14" t="s">
        <v>12</v>
      </c>
      <c r="C15" s="14" t="s">
        <v>13</v>
      </c>
      <c r="D15" s="15">
        <v>1</v>
      </c>
      <c r="E15" s="14">
        <v>2033</v>
      </c>
      <c r="F15" s="14" t="s">
        <v>14</v>
      </c>
      <c r="G15" s="15">
        <v>673.32</v>
      </c>
      <c r="H15" s="15">
        <v>0</v>
      </c>
      <c r="I15" s="15">
        <v>0</v>
      </c>
      <c r="J15" s="15">
        <v>0</v>
      </c>
      <c r="K15" s="15">
        <v>122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4.0880000000000001</v>
      </c>
      <c r="S15" s="15">
        <v>0</v>
      </c>
      <c r="T15" s="15">
        <v>0</v>
      </c>
      <c r="U15" s="15">
        <v>232.70400000000001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24.6</v>
      </c>
      <c r="AF15" s="15">
        <v>24.6</v>
      </c>
      <c r="AG15" s="15">
        <v>0</v>
      </c>
      <c r="AH15" s="15">
        <v>0</v>
      </c>
      <c r="AI15" s="15">
        <v>0</v>
      </c>
      <c r="AJ15" s="15">
        <v>0</v>
      </c>
      <c r="AK15" s="15">
        <v>3.3597540000000002E-2</v>
      </c>
      <c r="AL15" s="15">
        <v>0</v>
      </c>
      <c r="AM15" s="15">
        <v>0</v>
      </c>
      <c r="AN15" s="15">
        <v>0.15096672999999999</v>
      </c>
      <c r="AO15" s="15">
        <v>0.17000129999999999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5.5995900000000001E-2</v>
      </c>
      <c r="AW15" s="15">
        <v>8.6211499999999996E-2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0.17186580000000001</v>
      </c>
      <c r="BG15" s="15">
        <v>0.45430150000000002</v>
      </c>
      <c r="BH15" s="15">
        <v>0.27977774999999999</v>
      </c>
      <c r="BI15" s="15">
        <v>0</v>
      </c>
      <c r="BJ15" s="15">
        <v>0</v>
      </c>
      <c r="BK15" s="15">
        <v>0</v>
      </c>
      <c r="BL15" s="15">
        <v>0.34373160000000003</v>
      </c>
      <c r="BM15" s="15">
        <v>0.54516180000000003</v>
      </c>
      <c r="BN15" s="15">
        <v>0</v>
      </c>
      <c r="BO15" s="15">
        <v>0</v>
      </c>
    </row>
    <row r="16" spans="1:67" x14ac:dyDescent="0.25">
      <c r="A16" s="14" t="s">
        <v>26</v>
      </c>
      <c r="B16" s="14" t="s">
        <v>12</v>
      </c>
      <c r="C16" s="14" t="s">
        <v>13</v>
      </c>
      <c r="D16" s="15">
        <v>1</v>
      </c>
      <c r="E16" s="14">
        <v>2034</v>
      </c>
      <c r="F16" s="14" t="s">
        <v>14</v>
      </c>
      <c r="G16" s="15">
        <v>673.32</v>
      </c>
      <c r="H16" s="15">
        <v>0</v>
      </c>
      <c r="I16" s="15">
        <v>0</v>
      </c>
      <c r="J16" s="15">
        <v>0</v>
      </c>
      <c r="K16" s="15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4.5990000000000002</v>
      </c>
      <c r="S16" s="15">
        <v>0</v>
      </c>
      <c r="T16" s="15">
        <v>0</v>
      </c>
      <c r="U16" s="15">
        <v>232.70400000000001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24.6</v>
      </c>
      <c r="AF16" s="15">
        <v>24.6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0.13161668000000001</v>
      </c>
      <c r="AO16" s="15">
        <v>9.3972059999999996E-2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6.4046500000000006E-2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9.2242480000000002E-2</v>
      </c>
      <c r="BG16" s="15">
        <v>0.24476824999999999</v>
      </c>
      <c r="BH16" s="15">
        <v>0.20560524999999999</v>
      </c>
      <c r="BI16" s="15">
        <v>0</v>
      </c>
      <c r="BJ16" s="15">
        <v>0</v>
      </c>
      <c r="BK16" s="15">
        <v>0</v>
      </c>
      <c r="BL16" s="15">
        <v>0.18448496</v>
      </c>
      <c r="BM16" s="15">
        <v>0.29372189999999998</v>
      </c>
      <c r="BN16" s="15">
        <v>0</v>
      </c>
      <c r="BO16" s="15">
        <v>0</v>
      </c>
    </row>
    <row r="17" spans="1:86" x14ac:dyDescent="0.25">
      <c r="A17" s="14" t="s">
        <v>26</v>
      </c>
      <c r="B17" s="14" t="s">
        <v>12</v>
      </c>
      <c r="C17" s="14" t="s">
        <v>13</v>
      </c>
      <c r="D17" s="15">
        <v>1</v>
      </c>
      <c r="E17" s="14">
        <v>2035</v>
      </c>
      <c r="F17" s="14" t="s">
        <v>14</v>
      </c>
      <c r="G17" s="15">
        <v>673.32</v>
      </c>
      <c r="H17" s="15">
        <v>0</v>
      </c>
      <c r="I17" s="15">
        <v>0</v>
      </c>
      <c r="J17" s="15">
        <v>0</v>
      </c>
      <c r="K17" s="15">
        <v>122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4.5990000000000002</v>
      </c>
      <c r="S17" s="15">
        <v>0</v>
      </c>
      <c r="T17" s="15">
        <v>0</v>
      </c>
      <c r="U17" s="15">
        <v>232.70400000000001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24.6</v>
      </c>
      <c r="AF17" s="15">
        <v>24.6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9.5930370000000001E-2</v>
      </c>
      <c r="AO17" s="15">
        <v>3.9311720000000001E-2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3.5497000000000001E-2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3.8808960000000003E-2</v>
      </c>
      <c r="BG17" s="15">
        <v>0.10236924999999999</v>
      </c>
      <c r="BH17" s="15">
        <v>0.14242679999999999</v>
      </c>
      <c r="BI17" s="15">
        <v>0</v>
      </c>
      <c r="BJ17" s="15">
        <v>0</v>
      </c>
      <c r="BK17" s="15">
        <v>0</v>
      </c>
      <c r="BL17" s="15">
        <v>7.7617920000000007E-2</v>
      </c>
      <c r="BM17" s="15">
        <v>0.1228431</v>
      </c>
      <c r="BN17" s="15">
        <v>0</v>
      </c>
      <c r="BO17" s="15">
        <v>0</v>
      </c>
    </row>
    <row r="18" spans="1:86" x14ac:dyDescent="0.25">
      <c r="A18" s="14" t="s">
        <v>26</v>
      </c>
      <c r="B18" s="14" t="s">
        <v>12</v>
      </c>
      <c r="C18" s="14" t="s">
        <v>13</v>
      </c>
      <c r="D18" s="15">
        <v>1</v>
      </c>
      <c r="E18" s="14">
        <v>2036</v>
      </c>
      <c r="F18" s="14" t="s">
        <v>14</v>
      </c>
      <c r="G18" s="15">
        <v>673.32</v>
      </c>
      <c r="H18" s="15">
        <v>0</v>
      </c>
      <c r="I18" s="15">
        <v>0</v>
      </c>
      <c r="J18" s="15">
        <v>0</v>
      </c>
      <c r="K18" s="15">
        <v>122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5.1100000000000003</v>
      </c>
      <c r="S18" s="15">
        <v>0</v>
      </c>
      <c r="T18" s="15">
        <v>0</v>
      </c>
      <c r="U18" s="15">
        <v>232.70400000000001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24.6</v>
      </c>
      <c r="AF18" s="15">
        <v>24.6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6.3197349999999999E-2</v>
      </c>
      <c r="AO18" s="15">
        <v>8.5531600000000006E-3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1.6802040000000001E-2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8.5299599999999996E-3</v>
      </c>
      <c r="BG18" s="15">
        <v>2.22965E-2</v>
      </c>
      <c r="BH18" s="15">
        <v>9.0077749999999998E-2</v>
      </c>
      <c r="BI18" s="15">
        <v>0</v>
      </c>
      <c r="BJ18" s="15">
        <v>0</v>
      </c>
      <c r="BK18" s="15">
        <v>0</v>
      </c>
      <c r="BL18" s="15">
        <v>1.7059919999999999E-2</v>
      </c>
      <c r="BM18" s="15">
        <v>2.67558E-2</v>
      </c>
      <c r="BN18" s="15">
        <v>0</v>
      </c>
      <c r="BO18" s="15">
        <v>0</v>
      </c>
    </row>
    <row r="19" spans="1:86" x14ac:dyDescent="0.25">
      <c r="A19" s="14" t="s">
        <v>26</v>
      </c>
      <c r="B19" s="14" t="s">
        <v>12</v>
      </c>
      <c r="C19" s="14" t="s">
        <v>13</v>
      </c>
      <c r="D19" s="15">
        <v>1</v>
      </c>
      <c r="E19" s="14">
        <v>2037</v>
      </c>
      <c r="F19" s="14" t="s">
        <v>14</v>
      </c>
      <c r="G19" s="15">
        <v>673.32</v>
      </c>
      <c r="H19" s="15">
        <v>0</v>
      </c>
      <c r="I19" s="15">
        <v>0</v>
      </c>
      <c r="J19" s="15">
        <v>0</v>
      </c>
      <c r="K19" s="15">
        <v>122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5.1100000000000003</v>
      </c>
      <c r="S19" s="15">
        <v>0</v>
      </c>
      <c r="T19" s="15">
        <v>0</v>
      </c>
      <c r="U19" s="15">
        <v>232.70400000000001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24.6</v>
      </c>
      <c r="AF19" s="15">
        <v>24.6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3.1739620000000003E-2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6.1010600000000002E-3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4.9478149999999999E-2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</row>
    <row r="20" spans="1:86" x14ac:dyDescent="0.25">
      <c r="A20" s="14" t="s">
        <v>26</v>
      </c>
      <c r="B20" s="14" t="s">
        <v>12</v>
      </c>
      <c r="C20" s="14" t="s">
        <v>13</v>
      </c>
      <c r="D20" s="15">
        <v>1</v>
      </c>
      <c r="E20" s="14">
        <v>2038</v>
      </c>
      <c r="F20" s="14" t="s">
        <v>14</v>
      </c>
      <c r="G20" s="15">
        <v>673.32</v>
      </c>
      <c r="H20" s="15">
        <v>0</v>
      </c>
      <c r="I20" s="15">
        <v>0</v>
      </c>
      <c r="J20" s="15">
        <v>0</v>
      </c>
      <c r="K20" s="15">
        <v>122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5.6210000000000004</v>
      </c>
      <c r="S20" s="15">
        <v>0</v>
      </c>
      <c r="T20" s="15">
        <v>0</v>
      </c>
      <c r="U20" s="15">
        <v>232.70400000000001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36.9</v>
      </c>
      <c r="AF20" s="15">
        <v>24.6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1.519531E-2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1.27625E-3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2.0478449999999999E-2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</row>
    <row r="21" spans="1:86" x14ac:dyDescent="0.25">
      <c r="A21" s="14" t="s">
        <v>26</v>
      </c>
      <c r="B21" s="14" t="s">
        <v>12</v>
      </c>
      <c r="C21" s="14" t="s">
        <v>13</v>
      </c>
      <c r="D21" s="15">
        <v>1</v>
      </c>
      <c r="E21" s="14">
        <v>2039</v>
      </c>
      <c r="F21" s="14" t="s">
        <v>14</v>
      </c>
      <c r="G21" s="15">
        <v>673.32</v>
      </c>
      <c r="H21" s="15">
        <v>0</v>
      </c>
      <c r="I21" s="15">
        <v>0</v>
      </c>
      <c r="J21" s="15">
        <v>0</v>
      </c>
      <c r="K21" s="15">
        <v>122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5.6210000000000004</v>
      </c>
      <c r="S21" s="15">
        <v>0</v>
      </c>
      <c r="T21" s="15">
        <v>0</v>
      </c>
      <c r="U21" s="15">
        <v>232.70400000000001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36.9</v>
      </c>
      <c r="AF21" s="15">
        <v>24.6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3.61109E-3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4.4529000000000001E-3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</row>
    <row r="22" spans="1:86" x14ac:dyDescent="0.25">
      <c r="A22" s="14" t="s">
        <v>26</v>
      </c>
      <c r="B22" s="14" t="s">
        <v>12</v>
      </c>
      <c r="C22" s="14" t="s">
        <v>13</v>
      </c>
      <c r="D22" s="15">
        <v>1</v>
      </c>
      <c r="E22" s="14">
        <v>2040</v>
      </c>
      <c r="F22" s="14" t="s">
        <v>14</v>
      </c>
      <c r="G22" s="15">
        <v>673.32</v>
      </c>
      <c r="H22" s="15">
        <v>0</v>
      </c>
      <c r="I22" s="15">
        <v>0</v>
      </c>
      <c r="J22" s="15">
        <v>0</v>
      </c>
      <c r="K22" s="15">
        <v>122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6.1319999999999997</v>
      </c>
      <c r="S22" s="15">
        <v>0</v>
      </c>
      <c r="T22" s="15">
        <v>0</v>
      </c>
      <c r="U22" s="15">
        <v>232.70400000000001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49.2</v>
      </c>
      <c r="AF22" s="15">
        <v>24.6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</row>
    <row r="23" spans="1:86" x14ac:dyDescent="0.25">
      <c r="A23" s="14" t="s">
        <v>26</v>
      </c>
      <c r="B23" s="14" t="s">
        <v>12</v>
      </c>
      <c r="C23" s="14" t="s">
        <v>13</v>
      </c>
      <c r="D23" s="15">
        <v>1</v>
      </c>
      <c r="E23" s="14">
        <v>2041</v>
      </c>
      <c r="F23" s="14" t="s">
        <v>14</v>
      </c>
      <c r="G23" s="15">
        <v>673.32</v>
      </c>
      <c r="H23" s="15">
        <v>0</v>
      </c>
      <c r="I23" s="15">
        <v>0</v>
      </c>
      <c r="J23" s="15">
        <v>0</v>
      </c>
      <c r="K23" s="15">
        <v>122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6.1319999999999997</v>
      </c>
      <c r="S23" s="15">
        <v>0</v>
      </c>
      <c r="T23" s="15">
        <v>0</v>
      </c>
      <c r="U23" s="15">
        <v>232.70400000000001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49.2</v>
      </c>
      <c r="AF23" s="15">
        <v>24.6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</row>
    <row r="24" spans="1:86" x14ac:dyDescent="0.25">
      <c r="A24" s="14" t="s">
        <v>26</v>
      </c>
      <c r="B24" s="14" t="s">
        <v>12</v>
      </c>
      <c r="C24" s="14" t="s">
        <v>13</v>
      </c>
      <c r="D24" s="15">
        <v>1</v>
      </c>
      <c r="E24" s="14">
        <v>2042</v>
      </c>
      <c r="F24" s="14" t="s">
        <v>14</v>
      </c>
      <c r="G24" s="15">
        <v>673.32</v>
      </c>
      <c r="H24" s="15">
        <v>0</v>
      </c>
      <c r="I24" s="15">
        <v>0</v>
      </c>
      <c r="J24" s="15">
        <v>0</v>
      </c>
      <c r="K24" s="15">
        <v>122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6.6429999999999998</v>
      </c>
      <c r="S24" s="15">
        <v>0</v>
      </c>
      <c r="T24" s="15">
        <v>0</v>
      </c>
      <c r="U24" s="15">
        <v>232.70400000000001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49.2</v>
      </c>
      <c r="AF24" s="15">
        <v>24.6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</row>
    <row r="25" spans="1:86" x14ac:dyDescent="0.25">
      <c r="A25" s="14" t="s">
        <v>26</v>
      </c>
      <c r="B25" s="14" t="s">
        <v>12</v>
      </c>
      <c r="C25" s="14" t="s">
        <v>13</v>
      </c>
      <c r="D25" s="15">
        <v>1</v>
      </c>
      <c r="E25" s="14">
        <v>2043</v>
      </c>
      <c r="F25" s="14" t="s">
        <v>14</v>
      </c>
      <c r="G25" s="15">
        <v>673.32</v>
      </c>
      <c r="H25" s="15">
        <v>0</v>
      </c>
      <c r="I25" s="15">
        <v>0</v>
      </c>
      <c r="J25" s="15">
        <v>0</v>
      </c>
      <c r="K25" s="15">
        <v>122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7.1539999999999999</v>
      </c>
      <c r="S25" s="15">
        <v>0</v>
      </c>
      <c r="T25" s="15">
        <v>0</v>
      </c>
      <c r="U25" s="15">
        <v>232.70400000000001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49.2</v>
      </c>
      <c r="AF25" s="15">
        <v>24.6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</row>
    <row r="26" spans="1:86" x14ac:dyDescent="0.25">
      <c r="A26" s="14" t="s">
        <v>26</v>
      </c>
      <c r="B26" s="14" t="s">
        <v>12</v>
      </c>
      <c r="C26" s="14" t="s">
        <v>13</v>
      </c>
      <c r="D26" s="15">
        <v>1</v>
      </c>
      <c r="E26" s="14">
        <v>2044</v>
      </c>
      <c r="F26" s="14" t="s">
        <v>14</v>
      </c>
      <c r="G26" s="15">
        <v>673.32</v>
      </c>
      <c r="H26" s="15">
        <v>0</v>
      </c>
      <c r="I26" s="15">
        <v>0</v>
      </c>
      <c r="J26" s="15">
        <v>0</v>
      </c>
      <c r="K26" s="15">
        <v>122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7.1539999999999999</v>
      </c>
      <c r="S26" s="15">
        <v>0</v>
      </c>
      <c r="T26" s="15">
        <v>0</v>
      </c>
      <c r="U26" s="15">
        <v>232.70400000000001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49.2</v>
      </c>
      <c r="AF26" s="15">
        <v>24.6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</row>
    <row r="27" spans="1:86" x14ac:dyDescent="0.25">
      <c r="A27" s="14" t="s">
        <v>26</v>
      </c>
      <c r="B27" s="14" t="s">
        <v>12</v>
      </c>
      <c r="C27" s="14" t="s">
        <v>13</v>
      </c>
      <c r="D27" s="15">
        <v>1</v>
      </c>
      <c r="E27" s="14">
        <v>2045</v>
      </c>
      <c r="F27" s="14" t="s">
        <v>14</v>
      </c>
      <c r="G27" s="15">
        <v>673.32</v>
      </c>
      <c r="H27" s="15">
        <v>0</v>
      </c>
      <c r="I27" s="15">
        <v>0</v>
      </c>
      <c r="J27" s="15">
        <v>0</v>
      </c>
      <c r="K27" s="15">
        <v>122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7.665</v>
      </c>
      <c r="S27" s="15">
        <v>0</v>
      </c>
      <c r="T27" s="15">
        <v>0</v>
      </c>
      <c r="U27" s="15">
        <v>232.70400000000001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49.2</v>
      </c>
      <c r="AF27" s="15">
        <v>24.6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</row>
    <row r="28" spans="1:86" x14ac:dyDescent="0.25">
      <c r="A28" s="14" t="s">
        <v>26</v>
      </c>
      <c r="B28" s="14" t="s">
        <v>12</v>
      </c>
      <c r="C28" s="14" t="s">
        <v>13</v>
      </c>
      <c r="D28" s="15">
        <v>1</v>
      </c>
      <c r="E28" s="14">
        <v>2046</v>
      </c>
      <c r="F28" s="14" t="s">
        <v>14</v>
      </c>
      <c r="G28" s="15">
        <v>673.32</v>
      </c>
      <c r="H28" s="15">
        <v>0</v>
      </c>
      <c r="I28" s="15">
        <v>0</v>
      </c>
      <c r="J28" s="15">
        <v>0</v>
      </c>
      <c r="K28" s="15">
        <v>122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8.1760000000000002</v>
      </c>
      <c r="S28" s="15">
        <v>0</v>
      </c>
      <c r="T28" s="15">
        <v>0</v>
      </c>
      <c r="U28" s="15">
        <v>232.70400000000001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49.2</v>
      </c>
      <c r="AF28" s="15">
        <v>24.6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</row>
    <row r="29" spans="1:86" x14ac:dyDescent="0.25">
      <c r="A29" s="14" t="s">
        <v>26</v>
      </c>
      <c r="B29" s="14" t="s">
        <v>12</v>
      </c>
      <c r="C29" s="14" t="s">
        <v>13</v>
      </c>
      <c r="D29" s="15">
        <v>1</v>
      </c>
      <c r="E29" s="14">
        <v>2047</v>
      </c>
      <c r="F29" s="14" t="s">
        <v>14</v>
      </c>
      <c r="G29" s="15">
        <v>673.32</v>
      </c>
      <c r="H29" s="15">
        <v>0</v>
      </c>
      <c r="I29" s="15">
        <v>0</v>
      </c>
      <c r="J29" s="15">
        <v>0</v>
      </c>
      <c r="K29" s="15">
        <v>122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8.6869999999999994</v>
      </c>
      <c r="S29" s="15">
        <v>0</v>
      </c>
      <c r="T29" s="15">
        <v>0</v>
      </c>
      <c r="U29" s="15">
        <v>232.70400000000001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49.2</v>
      </c>
      <c r="AF29" s="15">
        <v>24.6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</row>
    <row r="30" spans="1:86" x14ac:dyDescent="0.25">
      <c r="A30" s="14" t="s">
        <v>26</v>
      </c>
      <c r="B30" s="14" t="s">
        <v>12</v>
      </c>
      <c r="C30" s="14" t="s">
        <v>13</v>
      </c>
      <c r="D30" s="15">
        <v>1</v>
      </c>
      <c r="E30" s="14">
        <v>2048</v>
      </c>
      <c r="F30" s="14" t="s">
        <v>14</v>
      </c>
      <c r="G30" s="15">
        <v>673.32</v>
      </c>
      <c r="H30" s="15">
        <v>0</v>
      </c>
      <c r="I30" s="15">
        <v>0</v>
      </c>
      <c r="J30" s="15">
        <v>0</v>
      </c>
      <c r="K30" s="15">
        <v>122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9.1980000000000004</v>
      </c>
      <c r="S30" s="15">
        <v>0</v>
      </c>
      <c r="T30" s="15">
        <v>0</v>
      </c>
      <c r="U30" s="15">
        <v>232.70400000000001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49.2</v>
      </c>
      <c r="AF30" s="15">
        <v>24.6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</row>
    <row r="31" spans="1:86" x14ac:dyDescent="0.25">
      <c r="A31" s="14" t="s">
        <v>26</v>
      </c>
      <c r="B31" s="14" t="s">
        <v>12</v>
      </c>
      <c r="C31" s="14" t="s">
        <v>13</v>
      </c>
      <c r="D31" s="15">
        <v>1</v>
      </c>
      <c r="E31" s="14">
        <v>2049</v>
      </c>
      <c r="F31" s="14" t="s">
        <v>14</v>
      </c>
      <c r="G31" s="15">
        <v>673.32</v>
      </c>
      <c r="H31" s="15">
        <v>0</v>
      </c>
      <c r="I31" s="15">
        <v>0</v>
      </c>
      <c r="J31" s="15">
        <v>0</v>
      </c>
      <c r="K31" s="15">
        <v>122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9.1980000000000004</v>
      </c>
      <c r="S31" s="15">
        <v>0</v>
      </c>
      <c r="T31" s="15">
        <v>0</v>
      </c>
      <c r="U31" s="15">
        <v>232.70400000000001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49.2</v>
      </c>
      <c r="AF31" s="15">
        <v>24.6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tabSelected="1" zoomScale="85" zoomScaleNormal="85" workbookViewId="0">
      <selection activeCell="R33" sqref="R33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55</v>
      </c>
      <c r="H1" s="11" t="s">
        <v>41</v>
      </c>
      <c r="I1" s="11" t="s">
        <v>37</v>
      </c>
      <c r="J1" s="11" t="s">
        <v>38</v>
      </c>
      <c r="K1" s="11" t="s">
        <v>39</v>
      </c>
      <c r="L1" s="11" t="s">
        <v>46</v>
      </c>
      <c r="M1" s="11" t="s">
        <v>73</v>
      </c>
      <c r="N1" s="11" t="s">
        <v>74</v>
      </c>
      <c r="O1" s="11" t="s">
        <v>75</v>
      </c>
      <c r="P1" s="11" t="s">
        <v>76</v>
      </c>
      <c r="Q1" s="11" t="s">
        <v>56</v>
      </c>
      <c r="R1" s="11" t="s">
        <v>57</v>
      </c>
      <c r="S1" s="11" t="s">
        <v>58</v>
      </c>
      <c r="T1" s="11" t="s">
        <v>59</v>
      </c>
      <c r="U1" s="11" t="s">
        <v>60</v>
      </c>
      <c r="V1" s="11" t="s">
        <v>61</v>
      </c>
      <c r="W1" s="11" t="s">
        <v>62</v>
      </c>
      <c r="X1" s="11" t="s">
        <v>63</v>
      </c>
      <c r="Y1" s="11" t="s">
        <v>64</v>
      </c>
      <c r="Z1" s="11" t="s">
        <v>65</v>
      </c>
      <c r="AA1" s="11" t="s">
        <v>66</v>
      </c>
      <c r="AB1" s="11" t="s">
        <v>67</v>
      </c>
      <c r="AC1" s="11" t="s">
        <v>68</v>
      </c>
      <c r="AD1" s="11" t="s">
        <v>69</v>
      </c>
      <c r="AE1" s="11" t="s">
        <v>70</v>
      </c>
      <c r="AF1" s="11" t="s">
        <v>71</v>
      </c>
      <c r="AG1" s="11" t="s">
        <v>77</v>
      </c>
      <c r="AH1" s="11" t="s">
        <v>78</v>
      </c>
      <c r="AI1" s="11" t="s">
        <v>79</v>
      </c>
      <c r="AJ1" s="11" t="s">
        <v>80</v>
      </c>
      <c r="AK1" s="11" t="s">
        <v>81</v>
      </c>
      <c r="AL1" s="11" t="s">
        <v>82</v>
      </c>
      <c r="AM1" s="11" t="s">
        <v>83</v>
      </c>
      <c r="AN1" s="11" t="s">
        <v>84</v>
      </c>
      <c r="AO1" s="11" t="s">
        <v>85</v>
      </c>
      <c r="AP1" s="11" t="s">
        <v>86</v>
      </c>
      <c r="AQ1" s="11" t="s">
        <v>87</v>
      </c>
      <c r="AR1" s="11" t="s">
        <v>88</v>
      </c>
      <c r="AS1" s="11" t="s">
        <v>89</v>
      </c>
      <c r="AT1" s="11" t="s">
        <v>90</v>
      </c>
      <c r="AU1" s="11" t="s">
        <v>91</v>
      </c>
      <c r="AV1" s="11" t="s">
        <v>92</v>
      </c>
      <c r="AW1" s="11" t="s">
        <v>93</v>
      </c>
      <c r="AX1" s="11" t="s">
        <v>94</v>
      </c>
      <c r="AY1" s="11" t="s">
        <v>95</v>
      </c>
      <c r="AZ1" s="11" t="s">
        <v>96</v>
      </c>
      <c r="BA1" s="11" t="s">
        <v>97</v>
      </c>
      <c r="BB1" s="11" t="s">
        <v>98</v>
      </c>
      <c r="BC1" s="11" t="s">
        <v>99</v>
      </c>
      <c r="BD1" s="11" t="s">
        <v>100</v>
      </c>
      <c r="BE1" s="11" t="s">
        <v>101</v>
      </c>
      <c r="BF1" s="11" t="s">
        <v>102</v>
      </c>
      <c r="BG1" s="11" t="s">
        <v>103</v>
      </c>
      <c r="BH1" s="11" t="s">
        <v>104</v>
      </c>
      <c r="BI1" s="11" t="s">
        <v>105</v>
      </c>
      <c r="BJ1" s="11" t="s">
        <v>106</v>
      </c>
      <c r="BK1" s="11" t="s">
        <v>107</v>
      </c>
      <c r="BL1" s="11" t="s">
        <v>108</v>
      </c>
      <c r="BM1" s="11" t="s">
        <v>109</v>
      </c>
      <c r="BN1" s="11" t="s">
        <v>110</v>
      </c>
      <c r="BO1" s="11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11" t="s">
        <v>26</v>
      </c>
      <c r="B2" s="11" t="s">
        <v>12</v>
      </c>
      <c r="C2" s="11" t="s">
        <v>29</v>
      </c>
      <c r="D2" s="12">
        <v>1</v>
      </c>
      <c r="E2" s="11">
        <v>2020</v>
      </c>
      <c r="F2" s="13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11" t="s">
        <v>26</v>
      </c>
      <c r="B3" s="11" t="s">
        <v>12</v>
      </c>
      <c r="C3" s="11" t="s">
        <v>29</v>
      </c>
      <c r="D3" s="12">
        <v>1</v>
      </c>
      <c r="E3" s="11">
        <v>2021</v>
      </c>
      <c r="F3" s="13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11" t="s">
        <v>26</v>
      </c>
      <c r="B4" s="11" t="s">
        <v>12</v>
      </c>
      <c r="C4" s="11" t="s">
        <v>29</v>
      </c>
      <c r="D4" s="12">
        <v>1</v>
      </c>
      <c r="E4" s="11">
        <v>2022</v>
      </c>
      <c r="F4" s="13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-4773.1050005730503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-178.74507355236</v>
      </c>
      <c r="AH4" s="12">
        <v>0</v>
      </c>
      <c r="AI4" s="12">
        <v>0</v>
      </c>
      <c r="AJ4" s="12">
        <v>0</v>
      </c>
      <c r="AK4" s="12">
        <v>-128.86240982590999</v>
      </c>
      <c r="AL4" s="12">
        <v>-286.15415603003999</v>
      </c>
      <c r="AM4" s="12">
        <v>0</v>
      </c>
      <c r="AN4" s="12">
        <v>0</v>
      </c>
      <c r="AO4" s="12">
        <v>-1581.2344559671501</v>
      </c>
      <c r="AP4" s="12">
        <v>0</v>
      </c>
      <c r="AQ4" s="12">
        <v>0</v>
      </c>
      <c r="AR4" s="12">
        <v>-627.31434837167103</v>
      </c>
      <c r="AS4" s="12">
        <v>0</v>
      </c>
      <c r="AT4" s="12">
        <v>0</v>
      </c>
      <c r="AU4" s="12">
        <v>0</v>
      </c>
      <c r="AV4" s="12">
        <v>-303.88740262901001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-68.799722337550094</v>
      </c>
      <c r="BG4" s="12">
        <v>-607.79520415111995</v>
      </c>
      <c r="BH4" s="12">
        <v>0</v>
      </c>
      <c r="BI4" s="12">
        <v>20.395356812159999</v>
      </c>
      <c r="BJ4" s="12">
        <v>0</v>
      </c>
      <c r="BK4" s="12">
        <v>0</v>
      </c>
      <c r="BL4" s="12">
        <v>-241.69843284986001</v>
      </c>
      <c r="BM4" s="12">
        <v>-1175.4099709473701</v>
      </c>
      <c r="BN4" s="12">
        <v>28.42240252305</v>
      </c>
      <c r="BO4" s="12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11" t="s">
        <v>26</v>
      </c>
      <c r="B5" s="11" t="s">
        <v>12</v>
      </c>
      <c r="C5" s="11" t="s">
        <v>29</v>
      </c>
      <c r="D5" s="12">
        <v>1</v>
      </c>
      <c r="E5" s="11">
        <v>2023</v>
      </c>
      <c r="F5" s="13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-3099.9450001825098</v>
      </c>
      <c r="R5" s="12">
        <v>-350.38505917308999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-2352.3206601603902</v>
      </c>
      <c r="AF5" s="12">
        <v>-3169.0010016460301</v>
      </c>
      <c r="AG5" s="12">
        <v>-178.64686052725</v>
      </c>
      <c r="AH5" s="12">
        <v>0</v>
      </c>
      <c r="AI5" s="12">
        <v>0</v>
      </c>
      <c r="AJ5" s="12">
        <v>0</v>
      </c>
      <c r="AK5" s="12">
        <v>37.391627572170002</v>
      </c>
      <c r="AL5" s="12">
        <v>-194.55136273817999</v>
      </c>
      <c r="AM5" s="12">
        <v>0</v>
      </c>
      <c r="AN5" s="12">
        <v>0</v>
      </c>
      <c r="AO5" s="12">
        <v>226.86900781169999</v>
      </c>
      <c r="AP5" s="12">
        <v>0</v>
      </c>
      <c r="AQ5" s="12">
        <v>0</v>
      </c>
      <c r="AR5" s="12">
        <v>-441.94722262660002</v>
      </c>
      <c r="AS5" s="12">
        <v>0</v>
      </c>
      <c r="AT5" s="12">
        <v>0</v>
      </c>
      <c r="AU5" s="12">
        <v>0</v>
      </c>
      <c r="AV5" s="12">
        <v>-67.369530361899905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-30.79205000376</v>
      </c>
      <c r="BG5" s="12">
        <v>-311.17335454217999</v>
      </c>
      <c r="BH5" s="12">
        <v>0</v>
      </c>
      <c r="BI5" s="12">
        <v>50.367771915059997</v>
      </c>
      <c r="BJ5" s="12">
        <v>0</v>
      </c>
      <c r="BK5" s="12">
        <v>0</v>
      </c>
      <c r="BL5" s="12">
        <v>-273.13359033073999</v>
      </c>
      <c r="BM5" s="12">
        <v>-938.28888708084003</v>
      </c>
      <c r="BN5" s="12">
        <v>89.397925320699898</v>
      </c>
      <c r="BO5" s="12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11" t="s">
        <v>26</v>
      </c>
      <c r="B6" s="11" t="s">
        <v>12</v>
      </c>
      <c r="C6" s="11" t="s">
        <v>29</v>
      </c>
      <c r="D6" s="12">
        <v>1</v>
      </c>
      <c r="E6" s="11">
        <v>2024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-533.75366168558003</v>
      </c>
      <c r="S6" s="12">
        <v>0</v>
      </c>
      <c r="T6" s="12">
        <v>0</v>
      </c>
      <c r="U6" s="12">
        <v>-3835.7164636296202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-5375.0642795347703</v>
      </c>
      <c r="AF6" s="12">
        <v>-6949.9136021802697</v>
      </c>
      <c r="AG6" s="12">
        <v>140.15336365018001</v>
      </c>
      <c r="AH6" s="12">
        <v>0</v>
      </c>
      <c r="AI6" s="12">
        <v>0</v>
      </c>
      <c r="AJ6" s="12">
        <v>0</v>
      </c>
      <c r="AK6" s="12">
        <v>172.16921124618</v>
      </c>
      <c r="AL6" s="12">
        <v>114.97195898768</v>
      </c>
      <c r="AM6" s="12">
        <v>0</v>
      </c>
      <c r="AN6" s="12">
        <v>0</v>
      </c>
      <c r="AO6" s="12">
        <v>218.01615176237999</v>
      </c>
      <c r="AP6" s="12">
        <v>0</v>
      </c>
      <c r="AQ6" s="12">
        <v>0</v>
      </c>
      <c r="AR6" s="12">
        <v>224.24518426563</v>
      </c>
      <c r="AS6" s="12">
        <v>0</v>
      </c>
      <c r="AT6" s="12">
        <v>0</v>
      </c>
      <c r="AU6" s="12">
        <v>0</v>
      </c>
      <c r="AV6" s="12">
        <v>192.78309470502001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-53.791081204519998</v>
      </c>
      <c r="BG6" s="12">
        <v>-93.296098819280004</v>
      </c>
      <c r="BH6" s="12">
        <v>0</v>
      </c>
      <c r="BI6" s="12">
        <v>73.627253678800002</v>
      </c>
      <c r="BJ6" s="12">
        <v>0</v>
      </c>
      <c r="BK6" s="12">
        <v>0</v>
      </c>
      <c r="BL6" s="12">
        <v>-152.74907876614</v>
      </c>
      <c r="BM6" s="12">
        <v>-662.24209333247097</v>
      </c>
      <c r="BN6" s="12">
        <v>137.29114563714</v>
      </c>
      <c r="BO6" s="12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11" t="s">
        <v>26</v>
      </c>
      <c r="B7" s="11" t="s">
        <v>12</v>
      </c>
      <c r="C7" s="11" t="s">
        <v>29</v>
      </c>
      <c r="D7" s="12">
        <v>1</v>
      </c>
      <c r="E7" s="11">
        <v>2025</v>
      </c>
      <c r="F7" s="1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-544.87723124747004</v>
      </c>
      <c r="S7" s="12">
        <v>0</v>
      </c>
      <c r="T7" s="12">
        <v>0</v>
      </c>
      <c r="U7" s="12">
        <v>-3781.55401160681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-4973.0788001361097</v>
      </c>
      <c r="AF7" s="12">
        <v>-6634.4513422289301</v>
      </c>
      <c r="AG7" s="12">
        <v>119.01414331775</v>
      </c>
      <c r="AH7" s="12">
        <v>0</v>
      </c>
      <c r="AI7" s="12">
        <v>0</v>
      </c>
      <c r="AJ7" s="12">
        <v>0</v>
      </c>
      <c r="AK7" s="12">
        <v>445.56011189288</v>
      </c>
      <c r="AL7" s="12">
        <v>97.570352518649997</v>
      </c>
      <c r="AM7" s="12">
        <v>0</v>
      </c>
      <c r="AN7" s="12">
        <v>0</v>
      </c>
      <c r="AO7" s="12">
        <v>202.64587102197001</v>
      </c>
      <c r="AP7" s="12">
        <v>0</v>
      </c>
      <c r="AQ7" s="12">
        <v>0</v>
      </c>
      <c r="AR7" s="12">
        <v>190.42278679346001</v>
      </c>
      <c r="AS7" s="12">
        <v>0</v>
      </c>
      <c r="AT7" s="12">
        <v>0</v>
      </c>
      <c r="AU7" s="12">
        <v>0</v>
      </c>
      <c r="AV7" s="12">
        <v>751.88268881930003</v>
      </c>
      <c r="AW7" s="12">
        <v>-37.86311005001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120.60264215889001</v>
      </c>
      <c r="BG7" s="12">
        <v>720.20695699303997</v>
      </c>
      <c r="BH7" s="12">
        <v>-78.181965431080002</v>
      </c>
      <c r="BI7" s="12">
        <v>71.060419754470104</v>
      </c>
      <c r="BJ7" s="12">
        <v>0</v>
      </c>
      <c r="BK7" s="12">
        <v>0</v>
      </c>
      <c r="BL7" s="12">
        <v>241.20528431781</v>
      </c>
      <c r="BM7" s="12">
        <v>864.248348391749</v>
      </c>
      <c r="BN7" s="12">
        <v>142.12083950892</v>
      </c>
      <c r="BO7" s="12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11" t="s">
        <v>26</v>
      </c>
      <c r="B8" s="11" t="s">
        <v>12</v>
      </c>
      <c r="C8" s="11" t="s">
        <v>29</v>
      </c>
      <c r="D8" s="12">
        <v>1</v>
      </c>
      <c r="E8" s="11">
        <v>2026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-558.22537561536001</v>
      </c>
      <c r="S8" s="12">
        <v>0</v>
      </c>
      <c r="T8" s="12">
        <v>0</v>
      </c>
      <c r="U8" s="12">
        <v>-3450.3768753058698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-4225.6286821773801</v>
      </c>
      <c r="AF8" s="12">
        <v>-5925.7383011827596</v>
      </c>
      <c r="AG8" s="12">
        <v>95.588741793059995</v>
      </c>
      <c r="AH8" s="12">
        <v>0</v>
      </c>
      <c r="AI8" s="12">
        <v>0</v>
      </c>
      <c r="AJ8" s="12">
        <v>0</v>
      </c>
      <c r="AK8" s="12">
        <v>406.31201075841</v>
      </c>
      <c r="AL8" s="12">
        <v>78.368632704260094</v>
      </c>
      <c r="AM8" s="12">
        <v>0</v>
      </c>
      <c r="AN8" s="12">
        <v>0</v>
      </c>
      <c r="AO8" s="12">
        <v>184.72670961611001</v>
      </c>
      <c r="AP8" s="12">
        <v>0</v>
      </c>
      <c r="AQ8" s="12">
        <v>0</v>
      </c>
      <c r="AR8" s="12">
        <v>152.94198685334001</v>
      </c>
      <c r="AS8" s="12">
        <v>0</v>
      </c>
      <c r="AT8" s="12">
        <v>0</v>
      </c>
      <c r="AU8" s="12">
        <v>0</v>
      </c>
      <c r="AV8" s="12">
        <v>685.65151815482</v>
      </c>
      <c r="AW8" s="12">
        <v>-0.41791192172999497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109.75175703308</v>
      </c>
      <c r="BG8" s="12">
        <v>656.39932565884101</v>
      </c>
      <c r="BH8" s="12">
        <v>-37.417060455360001</v>
      </c>
      <c r="BI8" s="12">
        <v>57.062981443779996</v>
      </c>
      <c r="BJ8" s="12">
        <v>0</v>
      </c>
      <c r="BK8" s="12">
        <v>0</v>
      </c>
      <c r="BL8" s="12">
        <v>219.50351406612</v>
      </c>
      <c r="BM8" s="12">
        <v>787.67919079061096</v>
      </c>
      <c r="BN8" s="12">
        <v>114.12596288773</v>
      </c>
      <c r="BO8" s="12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11" t="s">
        <v>26</v>
      </c>
      <c r="B9" s="11" t="s">
        <v>12</v>
      </c>
      <c r="C9" s="11" t="s">
        <v>29</v>
      </c>
      <c r="D9" s="12">
        <v>1</v>
      </c>
      <c r="E9" s="11">
        <v>2027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-756.73116175803</v>
      </c>
      <c r="S9" s="12">
        <v>0</v>
      </c>
      <c r="T9" s="12">
        <v>0</v>
      </c>
      <c r="U9" s="12">
        <v>-3037.15948003111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-3642.4066311239599</v>
      </c>
      <c r="AF9" s="12">
        <v>-5403.9959582428701</v>
      </c>
      <c r="AG9" s="12">
        <v>71.893467004130002</v>
      </c>
      <c r="AH9" s="12">
        <v>0</v>
      </c>
      <c r="AI9" s="12">
        <v>0</v>
      </c>
      <c r="AJ9" s="12">
        <v>0</v>
      </c>
      <c r="AK9" s="12">
        <v>363.58870991805998</v>
      </c>
      <c r="AL9" s="12">
        <v>58.97651798303</v>
      </c>
      <c r="AM9" s="12">
        <v>0</v>
      </c>
      <c r="AN9" s="12">
        <v>0</v>
      </c>
      <c r="AO9" s="12">
        <v>165.47665420429001</v>
      </c>
      <c r="AP9" s="12">
        <v>0</v>
      </c>
      <c r="AQ9" s="12">
        <v>0</v>
      </c>
      <c r="AR9" s="12">
        <v>115.02942700899</v>
      </c>
      <c r="AS9" s="12">
        <v>0</v>
      </c>
      <c r="AT9" s="12">
        <v>0</v>
      </c>
      <c r="AU9" s="12">
        <v>0</v>
      </c>
      <c r="AV9" s="12">
        <v>613.55594798676896</v>
      </c>
      <c r="AW9" s="12">
        <v>33.910571481909997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98.383659701149995</v>
      </c>
      <c r="BG9" s="12">
        <v>587.73671300305</v>
      </c>
      <c r="BH9" s="12">
        <v>0.49226579656999903</v>
      </c>
      <c r="BI9" s="12">
        <v>42.898720965979997</v>
      </c>
      <c r="BJ9" s="12">
        <v>0</v>
      </c>
      <c r="BK9" s="12">
        <v>0</v>
      </c>
      <c r="BL9" s="12">
        <v>196.7673194022</v>
      </c>
      <c r="BM9" s="12">
        <v>705.28405560357896</v>
      </c>
      <c r="BN9" s="12">
        <v>85.797441931820003</v>
      </c>
      <c r="BO9" s="12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11" t="s">
        <v>26</v>
      </c>
      <c r="B10" s="11" t="s">
        <v>12</v>
      </c>
      <c r="C10" s="11" t="s">
        <v>29</v>
      </c>
      <c r="D10" s="12">
        <v>1</v>
      </c>
      <c r="E10" s="11">
        <v>2028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-714.82178042407998</v>
      </c>
      <c r="S10" s="12">
        <v>0</v>
      </c>
      <c r="T10" s="12">
        <v>0</v>
      </c>
      <c r="U10" s="12">
        <v>160.26885269300999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1630.5079061192801</v>
      </c>
      <c r="AF10" s="12">
        <v>-366.58033616535999</v>
      </c>
      <c r="AG10" s="12">
        <v>57.375348372269997</v>
      </c>
      <c r="AH10" s="12">
        <v>0</v>
      </c>
      <c r="AI10" s="12">
        <v>0</v>
      </c>
      <c r="AJ10" s="12">
        <v>0</v>
      </c>
      <c r="AK10" s="12">
        <v>373.57865322084001</v>
      </c>
      <c r="AL10" s="12">
        <v>47.000687198050002</v>
      </c>
      <c r="AM10" s="12">
        <v>0</v>
      </c>
      <c r="AN10" s="12">
        <v>0</v>
      </c>
      <c r="AO10" s="12">
        <v>170.0397896691</v>
      </c>
      <c r="AP10" s="12">
        <v>0</v>
      </c>
      <c r="AQ10" s="12">
        <v>0</v>
      </c>
      <c r="AR10" s="12">
        <v>91.800622868479905</v>
      </c>
      <c r="AS10" s="12">
        <v>0</v>
      </c>
      <c r="AT10" s="12">
        <v>0</v>
      </c>
      <c r="AU10" s="12">
        <v>0</v>
      </c>
      <c r="AV10" s="12">
        <v>630.41397731023005</v>
      </c>
      <c r="AW10" s="12">
        <v>85.835107267029997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101.13667139521</v>
      </c>
      <c r="BG10" s="12">
        <v>603.80367547103003</v>
      </c>
      <c r="BH10" s="12">
        <v>57.165757807470001</v>
      </c>
      <c r="BI10" s="12">
        <v>34.22788912123</v>
      </c>
      <c r="BJ10" s="12">
        <v>0</v>
      </c>
      <c r="BK10" s="12">
        <v>0</v>
      </c>
      <c r="BL10" s="12">
        <v>202.27334279039999</v>
      </c>
      <c r="BM10" s="12">
        <v>724.56441056511005</v>
      </c>
      <c r="BN10" s="12">
        <v>68.455778242530101</v>
      </c>
      <c r="BO10" s="12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11" t="s">
        <v>26</v>
      </c>
      <c r="B11" s="11" t="s">
        <v>12</v>
      </c>
      <c r="C11" s="11" t="s">
        <v>29</v>
      </c>
      <c r="D11" s="12">
        <v>1</v>
      </c>
      <c r="E11" s="11">
        <v>2029</v>
      </c>
      <c r="F11" s="13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-917.87049376002005</v>
      </c>
      <c r="S11" s="12">
        <v>0</v>
      </c>
      <c r="T11" s="12">
        <v>0</v>
      </c>
      <c r="U11" s="12">
        <v>-75.345425438490807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1618.84276110682</v>
      </c>
      <c r="AF11" s="12">
        <v>-449.183515524928</v>
      </c>
      <c r="AG11" s="12">
        <v>32.263575236439998</v>
      </c>
      <c r="AH11" s="12">
        <v>0</v>
      </c>
      <c r="AI11" s="12">
        <v>0</v>
      </c>
      <c r="AJ11" s="12">
        <v>0</v>
      </c>
      <c r="AK11" s="12">
        <v>306.10307985937999</v>
      </c>
      <c r="AL11" s="12">
        <v>26.468457171770002</v>
      </c>
      <c r="AM11" s="12">
        <v>0</v>
      </c>
      <c r="AN11" s="12">
        <v>0</v>
      </c>
      <c r="AO11" s="12">
        <v>139.35839104261001</v>
      </c>
      <c r="AP11" s="12">
        <v>0</v>
      </c>
      <c r="AQ11" s="12">
        <v>0</v>
      </c>
      <c r="AR11" s="12">
        <v>51.621629478940001</v>
      </c>
      <c r="AS11" s="12">
        <v>0</v>
      </c>
      <c r="AT11" s="12">
        <v>0</v>
      </c>
      <c r="AU11" s="12">
        <v>0</v>
      </c>
      <c r="AV11" s="12">
        <v>516.54894726274995</v>
      </c>
      <c r="AW11" s="12">
        <v>92.269008964120005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82.973740932059997</v>
      </c>
      <c r="BG11" s="12">
        <v>494.98123954358999</v>
      </c>
      <c r="BH11" s="12">
        <v>60.8894803584</v>
      </c>
      <c r="BI11" s="12">
        <v>19.252034266780001</v>
      </c>
      <c r="BJ11" s="12">
        <v>0</v>
      </c>
      <c r="BK11" s="12">
        <v>0</v>
      </c>
      <c r="BL11" s="12">
        <v>165.94748186411999</v>
      </c>
      <c r="BM11" s="12">
        <v>593.97748745209003</v>
      </c>
      <c r="BN11" s="12">
        <v>38.504068533450003</v>
      </c>
      <c r="BO11" s="12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11" t="s">
        <v>26</v>
      </c>
      <c r="B12" s="11" t="s">
        <v>12</v>
      </c>
      <c r="C12" s="11" t="s">
        <v>29</v>
      </c>
      <c r="D12" s="12">
        <v>1</v>
      </c>
      <c r="E12" s="11">
        <v>2030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-1126.3017323803001</v>
      </c>
      <c r="S12" s="12">
        <v>0</v>
      </c>
      <c r="T12" s="12">
        <v>0</v>
      </c>
      <c r="U12" s="12">
        <v>-340.05721453033198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1773.3655964760801</v>
      </c>
      <c r="AF12" s="12">
        <v>-341.30944012125201</v>
      </c>
      <c r="AG12" s="12">
        <v>14.05102508621</v>
      </c>
      <c r="AH12" s="12">
        <v>0</v>
      </c>
      <c r="AI12" s="12">
        <v>0</v>
      </c>
      <c r="AJ12" s="12">
        <v>0</v>
      </c>
      <c r="AK12" s="12">
        <v>244.17775938150999</v>
      </c>
      <c r="AL12" s="12">
        <v>11.516867888129999</v>
      </c>
      <c r="AM12" s="12">
        <v>0</v>
      </c>
      <c r="AN12" s="12">
        <v>-155.05648098450999</v>
      </c>
      <c r="AO12" s="12">
        <v>111.23297562841999</v>
      </c>
      <c r="AP12" s="12">
        <v>0</v>
      </c>
      <c r="AQ12" s="12">
        <v>0</v>
      </c>
      <c r="AR12" s="12">
        <v>22.481631091010001</v>
      </c>
      <c r="AS12" s="12">
        <v>0</v>
      </c>
      <c r="AT12" s="12">
        <v>0</v>
      </c>
      <c r="AU12" s="12">
        <v>0</v>
      </c>
      <c r="AV12" s="12">
        <v>412.04996895637998</v>
      </c>
      <c r="AW12" s="12">
        <v>142.79688161031001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66.243233428560004</v>
      </c>
      <c r="BG12" s="12">
        <v>395.31261408363002</v>
      </c>
      <c r="BH12" s="12">
        <v>147.95623216332001</v>
      </c>
      <c r="BI12" s="12">
        <v>8.3892709926000002</v>
      </c>
      <c r="BJ12" s="12">
        <v>0</v>
      </c>
      <c r="BK12" s="12">
        <v>0</v>
      </c>
      <c r="BL12" s="12">
        <v>132.4864668573</v>
      </c>
      <c r="BM12" s="12">
        <v>474.37513690050002</v>
      </c>
      <c r="BN12" s="12">
        <v>16.778541985069999</v>
      </c>
      <c r="BO12" s="12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11" t="s">
        <v>26</v>
      </c>
      <c r="B13" s="11" t="s">
        <v>12</v>
      </c>
      <c r="C13" s="11" t="s">
        <v>29</v>
      </c>
      <c r="D13" s="12">
        <v>1</v>
      </c>
      <c r="E13" s="11">
        <v>2031</v>
      </c>
      <c r="F13" s="13">
        <v>0</v>
      </c>
      <c r="G13" s="12">
        <v>0</v>
      </c>
      <c r="H13" s="12">
        <v>0</v>
      </c>
      <c r="I13" s="12">
        <v>0</v>
      </c>
      <c r="J13" s="12">
        <v>0</v>
      </c>
      <c r="K13" s="12">
        <v>-30003.058344515699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-1341.50879286805</v>
      </c>
      <c r="S13" s="12">
        <v>0</v>
      </c>
      <c r="T13" s="12">
        <v>0</v>
      </c>
      <c r="U13" s="12">
        <v>268.20503848027101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2043.4605823586401</v>
      </c>
      <c r="AF13" s="12">
        <v>-88.948649678169005</v>
      </c>
      <c r="AG13" s="12">
        <v>3.3730434435999999</v>
      </c>
      <c r="AH13" s="12">
        <v>0</v>
      </c>
      <c r="AI13" s="12">
        <v>0</v>
      </c>
      <c r="AJ13" s="12">
        <v>0</v>
      </c>
      <c r="AK13" s="12">
        <v>183.84608242044001</v>
      </c>
      <c r="AL13" s="12">
        <v>2.76430945679</v>
      </c>
      <c r="AM13" s="12">
        <v>0</v>
      </c>
      <c r="AN13" s="12">
        <v>47.365375809450001</v>
      </c>
      <c r="AO13" s="12">
        <v>83.910930224050006</v>
      </c>
      <c r="AP13" s="12">
        <v>0</v>
      </c>
      <c r="AQ13" s="12">
        <v>0</v>
      </c>
      <c r="AR13" s="12">
        <v>5.3968692774799996</v>
      </c>
      <c r="AS13" s="12">
        <v>0</v>
      </c>
      <c r="AT13" s="12">
        <v>0</v>
      </c>
      <c r="AU13" s="12">
        <v>0</v>
      </c>
      <c r="AV13" s="12">
        <v>310.24026408464999</v>
      </c>
      <c r="AW13" s="12">
        <v>121.61895848623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50.060459927609998</v>
      </c>
      <c r="BG13" s="12">
        <v>297.97510479089999</v>
      </c>
      <c r="BH13" s="12">
        <v>126.15569392341</v>
      </c>
      <c r="BI13" s="12">
        <v>2.0122995244799999</v>
      </c>
      <c r="BJ13" s="12">
        <v>0</v>
      </c>
      <c r="BK13" s="12">
        <v>0</v>
      </c>
      <c r="BL13" s="12">
        <v>100.12091985536</v>
      </c>
      <c r="BM13" s="12">
        <v>357.57012574894998</v>
      </c>
      <c r="BN13" s="12">
        <v>4.0245990489799999</v>
      </c>
      <c r="BO13" s="12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11" t="s">
        <v>26</v>
      </c>
      <c r="B14" s="11" t="s">
        <v>12</v>
      </c>
      <c r="C14" s="11" t="s">
        <v>29</v>
      </c>
      <c r="D14" s="12">
        <v>1</v>
      </c>
      <c r="E14" s="11">
        <v>2032</v>
      </c>
      <c r="F14" s="1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-30011.999592751199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-1373.4021823048899</v>
      </c>
      <c r="S14" s="12">
        <v>0</v>
      </c>
      <c r="T14" s="12">
        <v>0</v>
      </c>
      <c r="U14" s="12">
        <v>2482.3249914266598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3045.9701989150099</v>
      </c>
      <c r="AF14" s="12">
        <v>951.90739447314002</v>
      </c>
      <c r="AG14" s="12">
        <v>0</v>
      </c>
      <c r="AH14" s="12">
        <v>0</v>
      </c>
      <c r="AI14" s="12">
        <v>0</v>
      </c>
      <c r="AJ14" s="12">
        <v>0</v>
      </c>
      <c r="AK14" s="12">
        <v>89.194495785559894</v>
      </c>
      <c r="AL14" s="12">
        <v>0</v>
      </c>
      <c r="AM14" s="12">
        <v>0</v>
      </c>
      <c r="AN14" s="12">
        <v>41.529309198429999</v>
      </c>
      <c r="AO14" s="12">
        <v>59.424559702890001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154.06321999306999</v>
      </c>
      <c r="AW14" s="12">
        <v>100.85059490633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35.537890075420002</v>
      </c>
      <c r="BG14" s="12">
        <v>210.77781212382001</v>
      </c>
      <c r="BH14" s="12">
        <v>104.86196067548001</v>
      </c>
      <c r="BI14" s="12">
        <v>0</v>
      </c>
      <c r="BJ14" s="12">
        <v>0</v>
      </c>
      <c r="BK14" s="12">
        <v>0</v>
      </c>
      <c r="BL14" s="12">
        <v>71.075780150889997</v>
      </c>
      <c r="BM14" s="12">
        <v>252.93337454848</v>
      </c>
      <c r="BN14" s="12">
        <v>0</v>
      </c>
      <c r="BO14" s="12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11" t="s">
        <v>26</v>
      </c>
      <c r="B15" s="11" t="s">
        <v>12</v>
      </c>
      <c r="C15" s="11" t="s">
        <v>29</v>
      </c>
      <c r="D15" s="12">
        <v>1</v>
      </c>
      <c r="E15" s="11">
        <v>2033</v>
      </c>
      <c r="F15" s="13">
        <v>0</v>
      </c>
      <c r="G15" s="12">
        <v>0</v>
      </c>
      <c r="H15" s="12">
        <v>0</v>
      </c>
      <c r="I15" s="12">
        <v>0</v>
      </c>
      <c r="J15" s="12">
        <v>0</v>
      </c>
      <c r="K15" s="12">
        <v>-30043.165286965199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-1604.2419407293</v>
      </c>
      <c r="S15" s="12">
        <v>0</v>
      </c>
      <c r="T15" s="12">
        <v>0</v>
      </c>
      <c r="U15" s="12">
        <v>2266.6943384699098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2934.5185078361801</v>
      </c>
      <c r="AF15" s="12">
        <v>730.14029853462205</v>
      </c>
      <c r="AG15" s="12">
        <v>0</v>
      </c>
      <c r="AH15" s="12">
        <v>0</v>
      </c>
      <c r="AI15" s="12">
        <v>0</v>
      </c>
      <c r="AJ15" s="12">
        <v>0</v>
      </c>
      <c r="AK15" s="12">
        <v>31.27421652476</v>
      </c>
      <c r="AL15" s="12">
        <v>0</v>
      </c>
      <c r="AM15" s="12">
        <v>0</v>
      </c>
      <c r="AN15" s="12">
        <v>34.817230632399998</v>
      </c>
      <c r="AO15" s="12">
        <v>38.311679206880001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52.123694207930001</v>
      </c>
      <c r="AW15" s="12">
        <v>80.249845784650006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22.985361438599998</v>
      </c>
      <c r="BG15" s="12">
        <v>135.80884736745</v>
      </c>
      <c r="BH15" s="12">
        <v>83.636735505600001</v>
      </c>
      <c r="BI15" s="12">
        <v>0</v>
      </c>
      <c r="BJ15" s="12">
        <v>0</v>
      </c>
      <c r="BK15" s="12">
        <v>0</v>
      </c>
      <c r="BL15" s="12">
        <v>45.970722877109999</v>
      </c>
      <c r="BM15" s="12">
        <v>162.97061684083999</v>
      </c>
      <c r="BN15" s="12">
        <v>0</v>
      </c>
      <c r="BO15" s="12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11" t="s">
        <v>26</v>
      </c>
      <c r="B16" s="11" t="s">
        <v>12</v>
      </c>
      <c r="C16" s="11" t="s">
        <v>29</v>
      </c>
      <c r="D16" s="12">
        <v>1</v>
      </c>
      <c r="E16" s="11">
        <v>2034</v>
      </c>
      <c r="F16" s="13">
        <v>0</v>
      </c>
      <c r="G16" s="12">
        <v>0</v>
      </c>
      <c r="H16" s="12">
        <v>0</v>
      </c>
      <c r="I16" s="12">
        <v>0</v>
      </c>
      <c r="J16" s="12">
        <v>0</v>
      </c>
      <c r="K16" s="12">
        <v>-30286.8356581148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-1855.3988067447001</v>
      </c>
      <c r="S16" s="12">
        <v>0</v>
      </c>
      <c r="T16" s="12">
        <v>0</v>
      </c>
      <c r="U16" s="12">
        <v>3209.7818155979999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4151.5527937735296</v>
      </c>
      <c r="AF16" s="12">
        <v>1914.17360912756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27.74235699882</v>
      </c>
      <c r="AO16" s="12">
        <v>21.33495021589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61.037036855209998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12.774548627550001</v>
      </c>
      <c r="BG16" s="12">
        <v>75.609165019190002</v>
      </c>
      <c r="BH16" s="12">
        <v>63.51169839253</v>
      </c>
      <c r="BI16" s="12">
        <v>0</v>
      </c>
      <c r="BJ16" s="12">
        <v>0</v>
      </c>
      <c r="BK16" s="12">
        <v>0</v>
      </c>
      <c r="BL16" s="12">
        <v>25.54909725505</v>
      </c>
      <c r="BM16" s="12">
        <v>90.730998023089995</v>
      </c>
      <c r="BN16" s="12">
        <v>0</v>
      </c>
      <c r="BO16" s="12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11" t="s">
        <v>26</v>
      </c>
      <c r="B17" s="11" t="s">
        <v>12</v>
      </c>
      <c r="C17" s="11" t="s">
        <v>29</v>
      </c>
      <c r="D17" s="12">
        <v>1</v>
      </c>
      <c r="E17" s="11">
        <v>2035</v>
      </c>
      <c r="F17" s="13">
        <v>0</v>
      </c>
      <c r="G17" s="12">
        <v>0</v>
      </c>
      <c r="H17" s="12">
        <v>0</v>
      </c>
      <c r="I17" s="12">
        <v>0</v>
      </c>
      <c r="J17" s="12">
        <v>0</v>
      </c>
      <c r="K17" s="12">
        <v>-30332.635889980502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-1874.6895127309499</v>
      </c>
      <c r="S17" s="12">
        <v>0</v>
      </c>
      <c r="T17" s="12">
        <v>0</v>
      </c>
      <c r="U17" s="12">
        <v>5097.9094600460203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4780.0732980754301</v>
      </c>
      <c r="AF17" s="12">
        <v>2490.9397508992802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20.761820525920001</v>
      </c>
      <c r="AO17" s="12">
        <v>9.2153685413299993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34.880334188569996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5.5444821303499898</v>
      </c>
      <c r="BG17" s="12">
        <v>32.681220891940001</v>
      </c>
      <c r="BH17" s="12">
        <v>45.469523811519998</v>
      </c>
      <c r="BI17" s="12">
        <v>0</v>
      </c>
      <c r="BJ17" s="12">
        <v>0</v>
      </c>
      <c r="BK17" s="12">
        <v>0</v>
      </c>
      <c r="BL17" s="12">
        <v>11.088964260699999</v>
      </c>
      <c r="BM17" s="12">
        <v>39.217465070339998</v>
      </c>
      <c r="BN17" s="12">
        <v>0</v>
      </c>
      <c r="BO17" s="12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11" t="s">
        <v>26</v>
      </c>
      <c r="B18" s="11" t="s">
        <v>12</v>
      </c>
      <c r="C18" s="11" t="s">
        <v>29</v>
      </c>
      <c r="D18" s="12">
        <v>1</v>
      </c>
      <c r="E18" s="11">
        <v>2036</v>
      </c>
      <c r="F18" s="13">
        <v>0</v>
      </c>
      <c r="G18" s="12">
        <v>0</v>
      </c>
      <c r="H18" s="12">
        <v>0</v>
      </c>
      <c r="I18" s="12">
        <v>0</v>
      </c>
      <c r="J18" s="12">
        <v>0</v>
      </c>
      <c r="K18" s="12">
        <v>-30523.970892814901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-2126.4175259419198</v>
      </c>
      <c r="S18" s="12">
        <v>0</v>
      </c>
      <c r="T18" s="12">
        <v>0</v>
      </c>
      <c r="U18" s="12">
        <v>6999.7554720542103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5509.9866926258201</v>
      </c>
      <c r="AF18" s="12">
        <v>3262.6235446176802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13.73063215837</v>
      </c>
      <c r="AO18" s="12">
        <v>2.0306147591300001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16.75792024459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1.2202226359699999</v>
      </c>
      <c r="BG18" s="12">
        <v>7.2007435705200002</v>
      </c>
      <c r="BH18" s="12">
        <v>29.091005410649998</v>
      </c>
      <c r="BI18" s="12">
        <v>0</v>
      </c>
      <c r="BJ18" s="12">
        <v>0</v>
      </c>
      <c r="BK18" s="12">
        <v>0</v>
      </c>
      <c r="BL18" s="12">
        <v>2.4404452717499998</v>
      </c>
      <c r="BM18" s="12">
        <v>8.6408922845200102</v>
      </c>
      <c r="BN18" s="12">
        <v>0</v>
      </c>
      <c r="BO18" s="12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11" t="s">
        <v>26</v>
      </c>
      <c r="B19" s="11" t="s">
        <v>12</v>
      </c>
      <c r="C19" s="11" t="s">
        <v>29</v>
      </c>
      <c r="D19" s="12">
        <v>1</v>
      </c>
      <c r="E19" s="11">
        <v>2037</v>
      </c>
      <c r="F19" s="1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-30619.224424813699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-2168.3022857746</v>
      </c>
      <c r="S19" s="12">
        <v>0</v>
      </c>
      <c r="T19" s="12">
        <v>0</v>
      </c>
      <c r="U19" s="12">
        <v>7601.5436061467299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6559.97043151244</v>
      </c>
      <c r="AF19" s="12">
        <v>4182.3794016657503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7.9176319473000003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6.2719294231799996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16.34193612736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11" t="s">
        <v>26</v>
      </c>
      <c r="B20" s="11" t="s">
        <v>12</v>
      </c>
      <c r="C20" s="11" t="s">
        <v>29</v>
      </c>
      <c r="D20" s="12">
        <v>1</v>
      </c>
      <c r="E20" s="11">
        <v>2038</v>
      </c>
      <c r="F20" s="13">
        <v>0</v>
      </c>
      <c r="G20" s="12">
        <v>0</v>
      </c>
      <c r="H20" s="12">
        <v>0</v>
      </c>
      <c r="I20" s="12">
        <v>0</v>
      </c>
      <c r="J20" s="12">
        <v>0</v>
      </c>
      <c r="K20" s="12">
        <v>-30727.614956470501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-2418.4838091608799</v>
      </c>
      <c r="S20" s="12">
        <v>0</v>
      </c>
      <c r="T20" s="12">
        <v>0</v>
      </c>
      <c r="U20" s="12">
        <v>9125.47512647644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6022.9015273807199</v>
      </c>
      <c r="AF20" s="12">
        <v>5169.74358861772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3.46597991348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1.34548141737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7.0157182414600001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11" t="s">
        <v>26</v>
      </c>
      <c r="B21" s="11" t="s">
        <v>12</v>
      </c>
      <c r="C21" s="11" t="s">
        <v>29</v>
      </c>
      <c r="D21" s="12">
        <v>1</v>
      </c>
      <c r="E21" s="11">
        <v>2039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-30910.314807197701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-2460.3957041215299</v>
      </c>
      <c r="S21" s="12">
        <v>0</v>
      </c>
      <c r="T21" s="12">
        <v>0</v>
      </c>
      <c r="U21" s="12">
        <v>10029.7620184073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6313.3189086029597</v>
      </c>
      <c r="AF21" s="12">
        <v>5314.5341361815499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0.83528354120000103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1.5557325506199999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11" t="s">
        <v>26</v>
      </c>
      <c r="B22" s="11" t="s">
        <v>12</v>
      </c>
      <c r="C22" s="11" t="s">
        <v>29</v>
      </c>
      <c r="D22" s="12">
        <v>1</v>
      </c>
      <c r="E22" s="11">
        <v>2040</v>
      </c>
      <c r="F22" s="13">
        <v>0</v>
      </c>
      <c r="G22" s="12">
        <v>0</v>
      </c>
      <c r="H22" s="12">
        <v>0</v>
      </c>
      <c r="I22" s="12">
        <v>0</v>
      </c>
      <c r="J22" s="12">
        <v>0</v>
      </c>
      <c r="K22" s="12">
        <v>-31118.868906866599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-2727.8322502013102</v>
      </c>
      <c r="S22" s="12">
        <v>0</v>
      </c>
      <c r="T22" s="12">
        <v>0</v>
      </c>
      <c r="U22" s="12">
        <v>12060.923043184201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6867.72223651892</v>
      </c>
      <c r="AF22" s="12">
        <v>6555.2026306321404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11" t="s">
        <v>26</v>
      </c>
      <c r="B23" s="11" t="s">
        <v>12</v>
      </c>
      <c r="C23" s="11" t="s">
        <v>29</v>
      </c>
      <c r="D23" s="12">
        <v>1</v>
      </c>
      <c r="E23" s="11">
        <v>2041</v>
      </c>
      <c r="F23" s="13">
        <v>0</v>
      </c>
      <c r="G23" s="12">
        <v>0</v>
      </c>
      <c r="H23" s="12">
        <v>0</v>
      </c>
      <c r="I23" s="12">
        <v>0</v>
      </c>
      <c r="J23" s="12">
        <v>0</v>
      </c>
      <c r="K23" s="12">
        <v>-31401.0184076896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-2802.1419478258699</v>
      </c>
      <c r="S23" s="12">
        <v>0</v>
      </c>
      <c r="T23" s="12">
        <v>0</v>
      </c>
      <c r="U23" s="12">
        <v>11812.919268056399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7219.5645095984901</v>
      </c>
      <c r="AF23" s="12">
        <v>6563.7578478631804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11" t="s">
        <v>26</v>
      </c>
      <c r="B24" s="11" t="s">
        <v>12</v>
      </c>
      <c r="C24" s="11" t="s">
        <v>29</v>
      </c>
      <c r="D24" s="12">
        <v>1</v>
      </c>
      <c r="E24" s="11">
        <v>2042</v>
      </c>
      <c r="F24" s="13">
        <v>0</v>
      </c>
      <c r="G24" s="12">
        <v>0</v>
      </c>
      <c r="H24" s="12">
        <v>0</v>
      </c>
      <c r="I24" s="12">
        <v>0</v>
      </c>
      <c r="J24" s="12">
        <v>0</v>
      </c>
      <c r="K24" s="12">
        <v>-31553.739278364599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-3083.8509192210499</v>
      </c>
      <c r="S24" s="12">
        <v>0</v>
      </c>
      <c r="T24" s="12">
        <v>0</v>
      </c>
      <c r="U24" s="12">
        <v>13717.6837421235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10621.8905423917</v>
      </c>
      <c r="AF24" s="12">
        <v>8204.5685823782605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11" t="s">
        <v>26</v>
      </c>
      <c r="B25" s="11" t="s">
        <v>12</v>
      </c>
      <c r="C25" s="11" t="s">
        <v>29</v>
      </c>
      <c r="D25" s="12">
        <v>1</v>
      </c>
      <c r="E25" s="11">
        <v>2043</v>
      </c>
      <c r="F25" s="13">
        <v>0</v>
      </c>
      <c r="G25" s="12">
        <v>0</v>
      </c>
      <c r="H25" s="12">
        <v>0</v>
      </c>
      <c r="I25" s="12">
        <v>0</v>
      </c>
      <c r="J25" s="12">
        <v>0</v>
      </c>
      <c r="K25" s="12">
        <v>-31761.6633899267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-3404.18881436434</v>
      </c>
      <c r="S25" s="12">
        <v>0</v>
      </c>
      <c r="T25" s="12">
        <v>0</v>
      </c>
      <c r="U25" s="12">
        <v>14349.316772398201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12322.8775207116</v>
      </c>
      <c r="AF25" s="12">
        <v>9019.7488997577802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11" t="s">
        <v>26</v>
      </c>
      <c r="B26" s="11" t="s">
        <v>12</v>
      </c>
      <c r="C26" s="11" t="s">
        <v>29</v>
      </c>
      <c r="D26" s="12">
        <v>1</v>
      </c>
      <c r="E26" s="11">
        <v>2044</v>
      </c>
      <c r="F26" s="13">
        <v>0</v>
      </c>
      <c r="G26" s="12">
        <v>0</v>
      </c>
      <c r="H26" s="12">
        <v>0</v>
      </c>
      <c r="I26" s="12">
        <v>0</v>
      </c>
      <c r="J26" s="12">
        <v>0</v>
      </c>
      <c r="K26" s="12">
        <v>-31946.9796543308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-3459.43583570695</v>
      </c>
      <c r="S26" s="12">
        <v>0</v>
      </c>
      <c r="T26" s="12">
        <v>0</v>
      </c>
      <c r="U26" s="12">
        <v>17908.2638155112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14765.564850024501</v>
      </c>
      <c r="AF26" s="12">
        <v>10250.668556847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11" t="s">
        <v>26</v>
      </c>
      <c r="B27" s="11" t="s">
        <v>12</v>
      </c>
      <c r="C27" s="11" t="s">
        <v>29</v>
      </c>
      <c r="D27" s="12">
        <v>1</v>
      </c>
      <c r="E27" s="11">
        <v>2045</v>
      </c>
      <c r="F27" s="13">
        <v>0</v>
      </c>
      <c r="G27" s="12">
        <v>0</v>
      </c>
      <c r="H27" s="12">
        <v>0</v>
      </c>
      <c r="I27" s="12">
        <v>0</v>
      </c>
      <c r="J27" s="12">
        <v>0</v>
      </c>
      <c r="K27" s="12">
        <v>-32073.720163187001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-3787.74088964561</v>
      </c>
      <c r="S27" s="12">
        <v>0</v>
      </c>
      <c r="T27" s="12">
        <v>0</v>
      </c>
      <c r="U27" s="12">
        <v>18082.490673465702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17129.5197935654</v>
      </c>
      <c r="AF27" s="12">
        <v>11261.454641865001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11" t="s">
        <v>26</v>
      </c>
      <c r="B28" s="11" t="s">
        <v>12</v>
      </c>
      <c r="C28" s="11" t="s">
        <v>29</v>
      </c>
      <c r="D28" s="12">
        <v>1</v>
      </c>
      <c r="E28" s="11">
        <v>2046</v>
      </c>
      <c r="F28" s="13">
        <v>0</v>
      </c>
      <c r="G28" s="12">
        <v>0</v>
      </c>
      <c r="H28" s="12">
        <v>0</v>
      </c>
      <c r="I28" s="12">
        <v>0</v>
      </c>
      <c r="J28" s="12">
        <v>0</v>
      </c>
      <c r="K28" s="12">
        <v>-32250.8451603133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-4142.1905299456803</v>
      </c>
      <c r="S28" s="12">
        <v>0</v>
      </c>
      <c r="T28" s="12">
        <v>0</v>
      </c>
      <c r="U28" s="12">
        <v>19688.739595528601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19747.3061407637</v>
      </c>
      <c r="AF28" s="12">
        <v>12507.8052627788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11" t="s">
        <v>26</v>
      </c>
      <c r="B29" s="11" t="s">
        <v>12</v>
      </c>
      <c r="C29" s="11" t="s">
        <v>29</v>
      </c>
      <c r="D29" s="12">
        <v>1</v>
      </c>
      <c r="E29" s="11">
        <v>2047</v>
      </c>
      <c r="F29" s="13">
        <v>0</v>
      </c>
      <c r="G29" s="12">
        <v>0</v>
      </c>
      <c r="H29" s="12">
        <v>0</v>
      </c>
      <c r="I29" s="12">
        <v>0</v>
      </c>
      <c r="J29" s="12">
        <v>0</v>
      </c>
      <c r="K29" s="12">
        <v>-32404.435344237099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-4533.6049139712604</v>
      </c>
      <c r="S29" s="12">
        <v>0</v>
      </c>
      <c r="T29" s="12">
        <v>0</v>
      </c>
      <c r="U29" s="12">
        <v>20496.916072665601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20458.681679441801</v>
      </c>
      <c r="AF29" s="12">
        <v>12808.0040643963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11" t="s">
        <v>26</v>
      </c>
      <c r="B30" s="11" t="s">
        <v>12</v>
      </c>
      <c r="C30" s="11" t="s">
        <v>29</v>
      </c>
      <c r="D30" s="12">
        <v>1</v>
      </c>
      <c r="E30" s="11">
        <v>2048</v>
      </c>
      <c r="F30" s="13">
        <v>0</v>
      </c>
      <c r="G30" s="12">
        <v>0</v>
      </c>
      <c r="H30" s="12">
        <v>0</v>
      </c>
      <c r="I30" s="12">
        <v>0</v>
      </c>
      <c r="J30" s="12">
        <v>0</v>
      </c>
      <c r="K30" s="12">
        <v>-32594.875404580998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-4918.7383509072597</v>
      </c>
      <c r="S30" s="12">
        <v>0</v>
      </c>
      <c r="T30" s="12">
        <v>0</v>
      </c>
      <c r="U30" s="12">
        <v>23999.5123781361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24282.458711819301</v>
      </c>
      <c r="AF30" s="12">
        <v>14777.856610414499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11" t="s">
        <v>26</v>
      </c>
      <c r="B31" s="11" t="s">
        <v>12</v>
      </c>
      <c r="C31" s="11" t="s">
        <v>29</v>
      </c>
      <c r="D31" s="12">
        <v>1</v>
      </c>
      <c r="E31" s="11">
        <v>2049</v>
      </c>
      <c r="F31" s="13">
        <v>0</v>
      </c>
      <c r="G31" s="12">
        <v>0</v>
      </c>
      <c r="H31" s="12">
        <v>0</v>
      </c>
      <c r="I31" s="12">
        <v>0</v>
      </c>
      <c r="J31" s="12">
        <v>0</v>
      </c>
      <c r="K31" s="12">
        <v>-32743.981164917899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-4903.9251776126803</v>
      </c>
      <c r="S31" s="12">
        <v>0</v>
      </c>
      <c r="T31" s="12">
        <v>0</v>
      </c>
      <c r="U31" s="12">
        <v>22655.305531951599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25266.035072568699</v>
      </c>
      <c r="AF31" s="12">
        <v>15121.7090880998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 t="s">
        <v>118</v>
      </c>
      <c r="G33" s="33"/>
      <c r="H33" s="8"/>
      <c r="I33" s="8"/>
      <c r="J33" s="8"/>
      <c r="K33" s="29">
        <f>NPV(0.0713,K$2:$K6)</f>
        <v>0</v>
      </c>
      <c r="L33" s="29">
        <f>NPV(0.0713,$L$2:L6)</f>
        <v>0</v>
      </c>
      <c r="M33" s="8"/>
      <c r="N33" s="8"/>
      <c r="O33" s="8"/>
      <c r="P33" s="8"/>
      <c r="Q33" s="8"/>
      <c r="R33" s="29">
        <f>NPV(0.0713,$R$2:R6)</f>
        <v>-644.26753723569857</v>
      </c>
      <c r="S33" s="8"/>
      <c r="T33" s="8"/>
      <c r="U33" s="29">
        <f>NPV(0.0713,$U$2:U6)</f>
        <v>-2718.2598601189866</v>
      </c>
      <c r="V33" s="29">
        <f>NPV(0.0713,$V$2:V6)</f>
        <v>0</v>
      </c>
      <c r="W33" s="8"/>
      <c r="X33" s="8"/>
      <c r="Y33" s="8"/>
      <c r="Z33" s="8"/>
      <c r="AA33" s="8"/>
      <c r="AB33" s="8"/>
      <c r="AC33" s="8"/>
      <c r="AD33" s="8"/>
      <c r="AE33" s="29">
        <f>NPV(0.0713,$AE$2:AE6)</f>
        <v>-5595.029849374142</v>
      </c>
      <c r="AF33" s="29">
        <f>NPV(0.0713,$AF$2:AF6)</f>
        <v>-7331.1022481027212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 t="s">
        <v>119</v>
      </c>
      <c r="G34" s="33"/>
      <c r="H34" s="8"/>
      <c r="I34" s="8"/>
      <c r="J34" s="8"/>
      <c r="K34" s="29">
        <f>NPV(0.0713,K$2:$K11)</f>
        <v>0</v>
      </c>
      <c r="L34" s="29">
        <f>NPV(0.0713,$L$2:L11)</f>
        <v>0</v>
      </c>
      <c r="M34" s="8"/>
      <c r="N34" s="8"/>
      <c r="O34" s="8"/>
      <c r="P34" s="8"/>
      <c r="Q34" s="8"/>
      <c r="R34" s="29">
        <f>NPV(0.0713,$R$2:R11)</f>
        <v>-2631.1236474621842</v>
      </c>
      <c r="S34" s="8"/>
      <c r="T34" s="8"/>
      <c r="U34" s="29">
        <f>NPV(0.0713,$U$2:U11)</f>
        <v>-9052.4921974930203</v>
      </c>
      <c r="V34" s="29">
        <f>NPV(0.0713,$V$2:V11)</f>
        <v>0</v>
      </c>
      <c r="W34" s="8"/>
      <c r="X34" s="8"/>
      <c r="Y34" s="8"/>
      <c r="Z34" s="8"/>
      <c r="AA34" s="8"/>
      <c r="AB34" s="8"/>
      <c r="AC34" s="8"/>
      <c r="AD34" s="8"/>
      <c r="AE34" s="29">
        <f>NPV(0.0713,$AE$2:AE11)</f>
        <v>-11903.151898141765</v>
      </c>
      <c r="AF34" s="29">
        <f>NPV(0.0713,$AF$2:AF11)</f>
        <v>-18916.432982325518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 t="s">
        <v>120</v>
      </c>
      <c r="G35" s="30"/>
      <c r="K35" s="29">
        <f>NPV(0.0713,K$2:$K16)</f>
        <v>-47621.983548383891</v>
      </c>
      <c r="L35" s="29">
        <f>NPV(0.0713,$L$2:L16)</f>
        <v>0</v>
      </c>
      <c r="R35" s="29">
        <f>NPV(0.0713,$R$2:R16)</f>
        <v>-5579.1505176373921</v>
      </c>
      <c r="U35" s="29">
        <f>NPV(0.0713,$U$2:U16)</f>
        <v>-6073.9771776854341</v>
      </c>
      <c r="V35" s="29">
        <f>NPV(0.0713,$V$2:V16)</f>
        <v>0</v>
      </c>
      <c r="AE35" s="29">
        <f>NPV(0.0713,$AE$2:AE16)</f>
        <v>-6337.0150672883283</v>
      </c>
      <c r="AF35" s="29">
        <f>NPV(0.0713,$AF$2:AF16)</f>
        <v>-17766.885540445695</v>
      </c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-148274.51238305849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-6235.583427860076</v>
      </c>
      <c r="R36" s="29">
        <f t="shared" si="0"/>
        <v>-15148.674967265304</v>
      </c>
      <c r="S36" s="29">
        <f t="shared" si="0"/>
        <v>0</v>
      </c>
      <c r="T36" s="29">
        <f t="shared" si="0"/>
        <v>0</v>
      </c>
      <c r="U36" s="29">
        <f t="shared" si="0"/>
        <v>34373.762912121369</v>
      </c>
      <c r="V36" s="29">
        <f t="shared" si="0"/>
        <v>0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27862.699226506869</v>
      </c>
      <c r="AF36" s="29">
        <f t="shared" si="1"/>
        <v>5858.1901506788099</v>
      </c>
      <c r="AG36" s="29">
        <f t="shared" si="1"/>
        <v>52.641506487069464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1398.7842872471865</v>
      </c>
      <c r="AL36" s="29">
        <f t="shared" si="1"/>
        <v>-106.84740386092621</v>
      </c>
      <c r="AM36" s="29">
        <f t="shared" si="1"/>
        <v>0</v>
      </c>
      <c r="AN36" s="29">
        <f t="shared" si="1"/>
        <v>2.7442840438752314</v>
      </c>
      <c r="AO36" s="29">
        <f t="shared" si="1"/>
        <v>-315.32950436122343</v>
      </c>
      <c r="AP36" s="29">
        <f t="shared" si="1"/>
        <v>0</v>
      </c>
      <c r="AQ36" s="29">
        <f t="shared" si="1"/>
        <v>0</v>
      </c>
      <c r="AR36" s="29">
        <f t="shared" si="1"/>
        <v>-311.90149940499867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2123.0259209361898</v>
      </c>
      <c r="AW36" s="29">
        <f t="shared" si="1"/>
        <v>319.40032319730341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265.89223055463646</v>
      </c>
      <c r="BG36" s="29">
        <f t="shared" si="1"/>
        <v>1490.8305078524488</v>
      </c>
      <c r="BH36" s="29">
        <f t="shared" si="1"/>
        <v>239.83365801032534</v>
      </c>
      <c r="BI36" s="29">
        <f t="shared" si="1"/>
        <v>246.87029265303175</v>
      </c>
      <c r="BJ36" s="29">
        <f t="shared" si="1"/>
        <v>0</v>
      </c>
      <c r="BK36" s="29">
        <f t="shared" si="1"/>
        <v>0</v>
      </c>
      <c r="BL36" s="29">
        <f t="shared" si="1"/>
        <v>254.50103759813916</v>
      </c>
      <c r="BM36" s="29">
        <f t="shared" si="1"/>
        <v>607.37714366043485</v>
      </c>
      <c r="BN36" s="29">
        <f t="shared" si="1"/>
        <v>468.0128191053804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72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-58171.304710463184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-8712.066023598165</v>
      </c>
      <c r="S37" s="31">
        <f t="shared" si="2"/>
        <v>0</v>
      </c>
      <c r="T37" s="31">
        <f t="shared" si="2"/>
        <v>0</v>
      </c>
      <c r="U37" s="31">
        <f t="shared" si="2"/>
        <v>40248.272644982848</v>
      </c>
      <c r="V37" s="31">
        <f t="shared" si="2"/>
        <v>0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44886.363012154165</v>
      </c>
      <c r="AF37" s="31">
        <f t="shared" si="3"/>
        <v>26864.465340252995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-206445.81709352168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-6235.583427860076</v>
      </c>
      <c r="R38" s="29">
        <f t="shared" si="4"/>
        <v>-23860.740990863469</v>
      </c>
      <c r="S38" s="29">
        <f t="shared" si="4"/>
        <v>0</v>
      </c>
      <c r="T38" s="29">
        <f t="shared" si="4"/>
        <v>0</v>
      </c>
      <c r="U38" s="29">
        <f t="shared" si="4"/>
        <v>74622.035557104216</v>
      </c>
      <c r="V38" s="29">
        <f t="shared" si="4"/>
        <v>0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72749.062238661034</v>
      </c>
      <c r="AF38" s="29">
        <f t="shared" si="6"/>
        <v>32722.655490931804</v>
      </c>
      <c r="AG38" s="29">
        <f t="shared" si="6"/>
        <v>52.641506487069464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1398.7842872471865</v>
      </c>
      <c r="AL38" s="29">
        <f t="shared" si="6"/>
        <v>-106.84740386092621</v>
      </c>
      <c r="AM38" s="29">
        <f t="shared" si="6"/>
        <v>0</v>
      </c>
      <c r="AN38" s="29">
        <f t="shared" si="6"/>
        <v>2.7442840438752314</v>
      </c>
      <c r="AO38" s="29">
        <f t="shared" si="6"/>
        <v>-315.32950436122343</v>
      </c>
      <c r="AP38" s="29">
        <f t="shared" si="6"/>
        <v>0</v>
      </c>
      <c r="AQ38" s="29">
        <f t="shared" si="6"/>
        <v>0</v>
      </c>
      <c r="AR38" s="29">
        <f t="shared" si="6"/>
        <v>-311.90149940499867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2123.0259209361898</v>
      </c>
      <c r="AW38" s="29">
        <f t="shared" si="6"/>
        <v>319.40032319730341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265.89223055463646</v>
      </c>
      <c r="BG38" s="29">
        <f t="shared" si="6"/>
        <v>1490.8305078524488</v>
      </c>
      <c r="BH38" s="29">
        <f t="shared" si="6"/>
        <v>239.83365801032534</v>
      </c>
      <c r="BI38" s="29">
        <f t="shared" si="6"/>
        <v>246.87029265303175</v>
      </c>
      <c r="BJ38" s="29">
        <f t="shared" si="6"/>
        <v>0</v>
      </c>
      <c r="BK38" s="29">
        <f t="shared" si="6"/>
        <v>0</v>
      </c>
      <c r="BL38" s="29">
        <f t="shared" si="6"/>
        <v>254.50103759813916</v>
      </c>
      <c r="BM38" s="29">
        <f t="shared" si="6"/>
        <v>607.37714366043485</v>
      </c>
      <c r="BN38" s="29">
        <f t="shared" si="6"/>
        <v>468.0128191053804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-49712552.621829301</v>
      </c>
      <c r="G43" s="29"/>
    </row>
    <row r="44" spans="1:146" x14ac:dyDescent="0.25">
      <c r="E44" s="23" t="s">
        <v>35</v>
      </c>
      <c r="F44" s="31">
        <v>49800811.446999997</v>
      </c>
      <c r="G44" s="31"/>
    </row>
    <row r="45" spans="1:146" x14ac:dyDescent="0.25">
      <c r="E45" s="23" t="s">
        <v>36</v>
      </c>
      <c r="F45" s="29">
        <f>SUM(F43:F44)</f>
        <v>88258.825170695782</v>
      </c>
      <c r="G45" s="29"/>
      <c r="H45" s="32">
        <f>F45/F44</f>
        <v>1.7722366886456123E-3</v>
      </c>
      <c r="I45" s="36" t="s">
        <v>44</v>
      </c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9CDA634-94F6-4B71-9398-33FBEEB1E0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7b55d4fb-47b7-492e-9f1c-807a07417827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{904C2D6B-7832-46E2-89B4-48D68A04EBFF}</vt:lpwstr>
  </property>
</Properties>
</file>