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 activeTab="2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R35" i="7" l="1"/>
  <c r="R34" i="7"/>
  <c r="R33" i="7"/>
  <c r="K35" i="7"/>
  <c r="K34" i="7"/>
  <c r="K33" i="7"/>
  <c r="AF35" i="7"/>
  <c r="AE35" i="7"/>
  <c r="V35" i="7"/>
  <c r="U35" i="7"/>
  <c r="L35" i="7"/>
  <c r="AF34" i="7"/>
  <c r="AE34" i="7"/>
  <c r="V34" i="7"/>
  <c r="U34" i="7"/>
  <c r="L34" i="7"/>
  <c r="AF33" i="7"/>
  <c r="AE33" i="7"/>
  <c r="V33" i="7"/>
  <c r="U33" i="7"/>
  <c r="L33" i="7"/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M38" i="7" s="1"/>
  <c r="AL37" i="7"/>
  <c r="AK37" i="7"/>
  <c r="AK38" i="7" s="1"/>
  <c r="AJ37" i="7"/>
  <c r="AI37" i="7"/>
  <c r="AH37" i="7"/>
  <c r="AG37" i="7"/>
  <c r="AF37" i="7"/>
  <c r="AE37" i="7"/>
  <c r="AD37" i="7"/>
  <c r="AC37" i="7"/>
  <c r="BO36" i="7"/>
  <c r="BN36" i="7"/>
  <c r="BM36" i="7"/>
  <c r="BL36" i="7"/>
  <c r="BL38" i="7" s="1"/>
  <c r="BK36" i="7"/>
  <c r="BK38" i="7" s="1"/>
  <c r="BJ36" i="7"/>
  <c r="BI36" i="7"/>
  <c r="BH36" i="7"/>
  <c r="BH38" i="7" s="1"/>
  <c r="BG36" i="7"/>
  <c r="BF36" i="7"/>
  <c r="BE36" i="7"/>
  <c r="BD36" i="7"/>
  <c r="BC36" i="7"/>
  <c r="BB36" i="7"/>
  <c r="BA36" i="7"/>
  <c r="AZ36" i="7"/>
  <c r="AY36" i="7"/>
  <c r="AX36" i="7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H36" i="7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BC38" i="7" l="1"/>
  <c r="BA38" i="7"/>
  <c r="BB38" i="7"/>
  <c r="BD38" i="7"/>
  <c r="AL38" i="7"/>
  <c r="AN38" i="7"/>
  <c r="AO38" i="7"/>
  <c r="BE38" i="7"/>
  <c r="AP38" i="7"/>
  <c r="BF38" i="7"/>
  <c r="BG38" i="7"/>
  <c r="AJ38" i="7"/>
  <c r="AG38" i="7"/>
  <c r="AW38" i="7"/>
  <c r="BM38" i="7"/>
  <c r="AH38" i="7"/>
  <c r="AX38" i="7"/>
  <c r="BN38" i="7"/>
  <c r="AQ38" i="7"/>
  <c r="AI38" i="7"/>
  <c r="BO38" i="7"/>
  <c r="AZ38" i="7"/>
  <c r="AC38" i="7"/>
  <c r="AS38" i="7"/>
  <c r="BI38" i="7"/>
  <c r="BJ38" i="7"/>
  <c r="AY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9" i="2" l="1"/>
  <c r="AD10" i="2"/>
  <c r="AD11" i="2"/>
  <c r="AD12" i="2"/>
  <c r="AD13" i="2"/>
  <c r="AD14" i="2"/>
  <c r="AD15" i="2"/>
  <c r="AD16" i="2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8" i="2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9" i="2" l="1"/>
  <c r="AA9" i="2" s="1"/>
  <c r="W7" i="2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H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<sst xmlns="http://schemas.openxmlformats.org/spreadsheetml/2006/main" count="587" uniqueCount="121">
  <si>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</si>
  <si>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</si>
  <si>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</si>
  <si>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</si>
  <si>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</si>
  <si>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</si>
  <si>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</si>
  <si>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</si>
  <si>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</si>
  <si>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</si>
  <si>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</si>
  <si>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</si>
  <si>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</si>
  <si>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</si>
  <si>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</si>
  <si>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</si>
  <si>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</si>
  <si>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</si>
  <si>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</si>
  <si>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</si>
  <si>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</si>
  <si>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</si>
  <si>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</si>
  <si>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</si>
  <si>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</si>
  <si>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</si>
  <si>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</si>
  <si>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</si>
  <si>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</si>
  <si>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</si>
  <si>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</si>
  <si>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</si>
  <si>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</si>
  <si>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</si>
  <si>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</si>
  <si>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</si>
  <si>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</si>
  <si>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</si>
  <si>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</si>
  <si>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</si>
  <si>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</si>
  <si>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</si>
  <si>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</si>
  <si>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</si>
  <si>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Results are different due to incorrect reporting of Annualized Build Costs in the Net Profits for Wind and Solar additions that retire before the end of the Planning Period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</si>
  <si>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</si>
  <si>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</si>
  <si>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</si>
  <si>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</si>
  <si>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</si>
  <si>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</si>
  <si>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</si>
  <si>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</si>
  <si>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</si>
  <si>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</si>
  <si>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</si>
  <si>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</si>
  <si>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</si>
  <si>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</si>
  <si>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</si>
  <si>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</si>
  <si>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</si>
  <si>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</si>
  <si>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</si>
  <si>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</si>
  <si>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</si>
  <si>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</si>
  <si>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</si>
  <si>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</si>
  <si>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</si>
  <si>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</si>
  <si>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</si>
  <si>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</si>
  <si>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</si>
  <si>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</si>
  <si>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</si>
  <si>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</si>
  <si>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</si>
  <si>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</si>
  <si>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</si>
  <si>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</si>
  <si>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</si>
  <si>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</si>
  <si>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</si>
  <si>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</si>
  <si>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</si>
  <si>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</si>
  <si>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</si>
  <si>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</si>
  <si>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</si>
  <si>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</si>
  <si>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</si>
  <si>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</si>
  <si>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</si>
  <si>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</si>
  <si>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</si>
  <si>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</si>
  <si>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</si>
  <si>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</si>
  <si>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</si>
  <si>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</si>
  <si>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</si>
  <si>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</si>
  <si>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</si>
  <si>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</si>
  <si>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</si>
  <si>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</si>
  <si>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</si>
  <si>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</si>
  <si>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</si>
  <si>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</si>
  <si>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</si>
  <si>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t>KP Optimization Expansion Plan (Supply-side, Renewables, VVO, DR, EE)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</si>
  <si>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</si>
  <si>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</si>
  <si>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</si>
  <si>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</si>
  <si>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2019H1 Low Band Commodity Pricing</t>
  </si>
  <si>
    <t>2020-2024</t>
  </si>
  <si>
    <t>2020-2029</t>
  </si>
  <si>
    <t>2020-2034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</si>
</sst>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7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6" applyFont="1" applyAlignment="1">
      <alignment horizontal="center"/>
    </xf>
    <xf numFmtId="9" fontId="0" fillId="0" borderId="0" xfId="2806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173" fontId="0" fillId="0" borderId="0" xfId="0" applyNumberFormat="1" applyAlignment="1">
      <alignment wrapText="1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7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 10" xfId="232"/>
    <cellStyle name="Comma 10 2" xfId="233"/>
    <cellStyle name="Comma 11" xfId="234"/>
    <cellStyle name="Comma 11 2" xfId="235"/>
    <cellStyle name="Comma 11 2 2" xfId="236"/>
    <cellStyle name="Comma 11 2 2 2" xfId="237"/>
    <cellStyle name="Comma 11 2 3" xfId="238"/>
    <cellStyle name="Comma 11 3" xfId="239"/>
    <cellStyle name="Comma 11 3 2" xfId="240"/>
    <cellStyle name="Comma 11 3 2 2" xfId="241"/>
    <cellStyle name="Comma 11 3 3" xfId="242"/>
    <cellStyle name="Comma 11 4" xfId="243"/>
    <cellStyle name="Comma 12" xfId="244"/>
    <cellStyle name="Comma 12 2" xfId="245"/>
    <cellStyle name="Comma 12 2 2" xfId="246"/>
    <cellStyle name="Comma 12 2 2 2" xfId="247"/>
    <cellStyle name="Comma 12 2 3" xfId="248"/>
    <cellStyle name="Comma 12 3" xfId="249"/>
    <cellStyle name="Comma 12 4" xfId="250"/>
    <cellStyle name="Comma 12 4 2" xfId="251"/>
    <cellStyle name="Comma 12 5" xfId="252"/>
    <cellStyle name="Comma 13" xfId="253"/>
    <cellStyle name="Comma 13 2" xfId="254"/>
    <cellStyle name="Comma 13 2 2" xfId="255"/>
    <cellStyle name="Comma 13 3" xfId="256"/>
    <cellStyle name="Comma 14" xfId="257"/>
    <cellStyle name="Comma 14 2" xfId="258"/>
    <cellStyle name="Comma 14 2 2" xfId="259"/>
    <cellStyle name="Comma 14 3" xfId="260"/>
    <cellStyle name="Comma 14 4" xfId="261"/>
    <cellStyle name="Comma 14 4 2" xfId="262"/>
    <cellStyle name="Comma 15" xfId="263"/>
    <cellStyle name="Comma 15 10" xfId="264"/>
    <cellStyle name="Comma 15 11" xfId="265"/>
    <cellStyle name="Comma 15 12" xfId="266"/>
    <cellStyle name="Comma 15 13" xfId="267"/>
    <cellStyle name="Comma 15 14" xfId="268"/>
    <cellStyle name="Comma 15 15" xfId="269"/>
    <cellStyle name="Comma 15 16" xfId="270"/>
    <cellStyle name="Comma 15 17" xfId="271"/>
    <cellStyle name="Comma 15 18" xfId="272"/>
    <cellStyle name="Comma 15 19" xfId="273"/>
    <cellStyle name="Comma 15 2" xfId="274"/>
    <cellStyle name="Comma 15 2 2" xfId="275"/>
    <cellStyle name="Comma 15 20" xfId="276"/>
    <cellStyle name="Comma 15 3" xfId="277"/>
    <cellStyle name="Comma 15 3 10" xfId="278"/>
    <cellStyle name="Comma 15 3 11" xfId="279"/>
    <cellStyle name="Comma 15 3 12" xfId="280"/>
    <cellStyle name="Comma 15 3 2" xfId="281"/>
    <cellStyle name="Comma 15 3 3" xfId="282"/>
    <cellStyle name="Comma 15 3 4" xfId="283"/>
    <cellStyle name="Comma 15 3 5" xfId="284"/>
    <cellStyle name="Comma 15 3 6" xfId="285"/>
    <cellStyle name="Comma 15 3 7" xfId="286"/>
    <cellStyle name="Comma 15 3 8" xfId="287"/>
    <cellStyle name="Comma 15 3 9" xfId="288"/>
    <cellStyle name="Comma 15 4" xfId="289"/>
    <cellStyle name="Comma 15 4 2" xfId="290"/>
    <cellStyle name="Comma 15 5" xfId="291"/>
    <cellStyle name="Comma 15 6" xfId="292"/>
    <cellStyle name="Comma 15 7" xfId="293"/>
    <cellStyle name="Comma 15 8" xfId="294"/>
    <cellStyle name="Comma 15 9" xfId="295"/>
    <cellStyle name="Comma 16" xfId="296"/>
    <cellStyle name="Comma 16 10" xfId="297"/>
    <cellStyle name="Comma 16 11" xfId="298"/>
    <cellStyle name="Comma 16 12" xfId="299"/>
    <cellStyle name="Comma 16 13" xfId="300"/>
    <cellStyle name="Comma 16 14" xfId="301"/>
    <cellStyle name="Comma 16 15" xfId="302"/>
    <cellStyle name="Comma 16 16" xfId="303"/>
    <cellStyle name="Comma 16 17" xfId="304"/>
    <cellStyle name="Comma 16 18" xfId="305"/>
    <cellStyle name="Comma 16 19" xfId="306"/>
    <cellStyle name="Comma 16 2" xfId="307"/>
    <cellStyle name="Comma 16 2 2" xfId="308"/>
    <cellStyle name="Comma 16 20" xfId="309"/>
    <cellStyle name="Comma 16 3" xfId="310"/>
    <cellStyle name="Comma 16 3 10" xfId="311"/>
    <cellStyle name="Comma 16 3 11" xfId="312"/>
    <cellStyle name="Comma 16 3 12" xfId="313"/>
    <cellStyle name="Comma 16 3 2" xfId="314"/>
    <cellStyle name="Comma 16 3 3" xfId="315"/>
    <cellStyle name="Comma 16 3 4" xfId="316"/>
    <cellStyle name="Comma 16 3 5" xfId="317"/>
    <cellStyle name="Comma 16 3 6" xfId="318"/>
    <cellStyle name="Comma 16 3 7" xfId="319"/>
    <cellStyle name="Comma 16 3 8" xfId="320"/>
    <cellStyle name="Comma 16 3 9" xfId="321"/>
    <cellStyle name="Comma 16 4" xfId="322"/>
    <cellStyle name="Comma 16 4 2" xfId="323"/>
    <cellStyle name="Comma 16 5" xfId="324"/>
    <cellStyle name="Comma 16 6" xfId="325"/>
    <cellStyle name="Comma 16 7" xfId="326"/>
    <cellStyle name="Comma 16 8" xfId="327"/>
    <cellStyle name="Comma 16 9" xfId="328"/>
    <cellStyle name="Comma 17" xfId="329"/>
    <cellStyle name="Comma 17 10" xfId="330"/>
    <cellStyle name="Comma 17 11" xfId="331"/>
    <cellStyle name="Comma 17 12" xfId="332"/>
    <cellStyle name="Comma 17 13" xfId="333"/>
    <cellStyle name="Comma 17 14" xfId="334"/>
    <cellStyle name="Comma 17 15" xfId="335"/>
    <cellStyle name="Comma 17 16" xfId="336"/>
    <cellStyle name="Comma 17 17" xfId="337"/>
    <cellStyle name="Comma 17 2" xfId="338"/>
    <cellStyle name="Comma 17 2 2" xfId="339"/>
    <cellStyle name="Comma 17 2 3" xfId="340"/>
    <cellStyle name="Comma 17 2 4" xfId="341"/>
    <cellStyle name="Comma 17 2 5" xfId="342"/>
    <cellStyle name="Comma 17 2 6" xfId="343"/>
    <cellStyle name="Comma 17 2 7" xfId="344"/>
    <cellStyle name="Comma 17 2 8" xfId="345"/>
    <cellStyle name="Comma 17 3" xfId="346"/>
    <cellStyle name="Comma 17 3 2" xfId="347"/>
    <cellStyle name="Comma 17 4" xfId="348"/>
    <cellStyle name="Comma 17 4 2" xfId="349"/>
    <cellStyle name="Comma 17 4 3" xfId="350"/>
    <cellStyle name="Comma 17 4 4" xfId="351"/>
    <cellStyle name="Comma 17 4 5" xfId="352"/>
    <cellStyle name="Comma 17 4 6" xfId="353"/>
    <cellStyle name="Comma 17 5" xfId="354"/>
    <cellStyle name="Comma 17 6" xfId="355"/>
    <cellStyle name="Comma 17 7" xfId="356"/>
    <cellStyle name="Comma 17 8" xfId="357"/>
    <cellStyle name="Comma 17 9" xfId="358"/>
    <cellStyle name="Comma 18" xfId="359"/>
    <cellStyle name="Comma 18 10" xfId="360"/>
    <cellStyle name="Comma 18 11" xfId="361"/>
    <cellStyle name="Comma 18 12" xfId="362"/>
    <cellStyle name="Comma 18 2" xfId="363"/>
    <cellStyle name="Comma 18 3" xfId="364"/>
    <cellStyle name="Comma 18 4" xfId="365"/>
    <cellStyle name="Comma 18 5" xfId="366"/>
    <cellStyle name="Comma 18 6" xfId="367"/>
    <cellStyle name="Comma 18 7" xfId="368"/>
    <cellStyle name="Comma 18 8" xfId="369"/>
    <cellStyle name="Comma 18 9" xfId="370"/>
    <cellStyle name="Comma 19" xfId="371"/>
    <cellStyle name="Comma 19 2" xfId="372"/>
    <cellStyle name="Comma 19 3" xfId="373"/>
    <cellStyle name="Comma 2" xfId="374"/>
    <cellStyle name="Comma 2 2" xfId="375"/>
    <cellStyle name="Comma 2 2 2" xfId="376"/>
    <cellStyle name="Comma 2 2 2 2" xfId="377"/>
    <cellStyle name="Comma 2 2 3" xfId="378"/>
    <cellStyle name="Comma 2 3" xfId="379"/>
    <cellStyle name="Comma 2 3 2" xfId="380"/>
    <cellStyle name="Comma 2 3 2 2" xfId="381"/>
    <cellStyle name="Comma 2 3 3" xfId="382"/>
    <cellStyle name="Comma 2 4" xfId="383"/>
    <cellStyle name="Comma 2 4 2" xfId="384"/>
    <cellStyle name="Comma 2 4 2 2" xfId="385"/>
    <cellStyle name="Comma 2 4 3" xfId="386"/>
    <cellStyle name="Comma 2 4 3 10" xfId="387"/>
    <cellStyle name="Comma 2 4 3 11" xfId="388"/>
    <cellStyle name="Comma 2 4 3 12" xfId="389"/>
    <cellStyle name="Comma 2 4 3 13" xfId="390"/>
    <cellStyle name="Comma 2 4 3 14" xfId="391"/>
    <cellStyle name="Comma 2 4 3 15" xfId="392"/>
    <cellStyle name="Comma 2 4 3 16" xfId="393"/>
    <cellStyle name="Comma 2 4 3 17" xfId="394"/>
    <cellStyle name="Comma 2 4 3 18" xfId="395"/>
    <cellStyle name="Comma 2 4 3 19" xfId="396"/>
    <cellStyle name="Comma 2 4 3 2" xfId="397"/>
    <cellStyle name="Comma 2 4 3 2 10" xfId="398"/>
    <cellStyle name="Comma 2 4 3 2 11" xfId="399"/>
    <cellStyle name="Comma 2 4 3 2 12" xfId="400"/>
    <cellStyle name="Comma 2 4 3 2 13" xfId="401"/>
    <cellStyle name="Comma 2 4 3 2 14" xfId="402"/>
    <cellStyle name="Comma 2 4 3 2 15" xfId="403"/>
    <cellStyle name="Comma 2 4 3 2 16" xfId="404"/>
    <cellStyle name="Comma 2 4 3 2 17" xfId="405"/>
    <cellStyle name="Comma 2 4 3 2 18" xfId="406"/>
    <cellStyle name="Comma 2 4 3 2 19" xfId="407"/>
    <cellStyle name="Comma 2 4 3 2 2" xfId="408"/>
    <cellStyle name="Comma 2 4 3 2 2 2" xfId="409"/>
    <cellStyle name="Comma 2 4 3 2 20" xfId="410"/>
    <cellStyle name="Comma 2 4 3 2 3" xfId="411"/>
    <cellStyle name="Comma 2 4 3 2 3 10" xfId="412"/>
    <cellStyle name="Comma 2 4 3 2 3 11" xfId="413"/>
    <cellStyle name="Comma 2 4 3 2 3 12" xfId="414"/>
    <cellStyle name="Comma 2 4 3 2 3 2" xfId="415"/>
    <cellStyle name="Comma 2 4 3 2 3 3" xfId="416"/>
    <cellStyle name="Comma 2 4 3 2 3 4" xfId="417"/>
    <cellStyle name="Comma 2 4 3 2 3 5" xfId="418"/>
    <cellStyle name="Comma 2 4 3 2 3 6" xfId="419"/>
    <cellStyle name="Comma 2 4 3 2 3 7" xfId="420"/>
    <cellStyle name="Comma 2 4 3 2 3 8" xfId="421"/>
    <cellStyle name="Comma 2 4 3 2 3 9" xfId="422"/>
    <cellStyle name="Comma 2 4 3 2 4" xfId="423"/>
    <cellStyle name="Comma 2 4 3 2 4 2" xfId="424"/>
    <cellStyle name="Comma 2 4 3 2 5" xfId="425"/>
    <cellStyle name="Comma 2 4 3 2 6" xfId="426"/>
    <cellStyle name="Comma 2 4 3 2 7" xfId="427"/>
    <cellStyle name="Comma 2 4 3 2 8" xfId="428"/>
    <cellStyle name="Comma 2 4 3 2 9" xfId="429"/>
    <cellStyle name="Comma 2 4 3 20" xfId="430"/>
    <cellStyle name="Comma 2 4 3 21" xfId="431"/>
    <cellStyle name="Comma 2 4 3 22" xfId="432"/>
    <cellStyle name="Comma 2 4 3 23" xfId="433"/>
    <cellStyle name="Comma 2 4 3 24" xfId="434"/>
    <cellStyle name="Comma 2 4 3 25" xfId="435"/>
    <cellStyle name="Comma 2 4 3 3" xfId="436"/>
    <cellStyle name="Comma 2 4 3 4" xfId="437"/>
    <cellStyle name="Comma 2 4 3 5" xfId="438"/>
    <cellStyle name="Comma 2 4 3 6" xfId="439"/>
    <cellStyle name="Comma 2 4 3 7" xfId="440"/>
    <cellStyle name="Comma 2 4 3 7 10" xfId="441"/>
    <cellStyle name="Comma 2 4 3 7 11" xfId="442"/>
    <cellStyle name="Comma 2 4 3 7 12" xfId="443"/>
    <cellStyle name="Comma 2 4 3 7 2" xfId="444"/>
    <cellStyle name="Comma 2 4 3 7 3" xfId="445"/>
    <cellStyle name="Comma 2 4 3 7 4" xfId="446"/>
    <cellStyle name="Comma 2 4 3 7 5" xfId="447"/>
    <cellStyle name="Comma 2 4 3 7 6" xfId="448"/>
    <cellStyle name="Comma 2 4 3 7 7" xfId="449"/>
    <cellStyle name="Comma 2 4 3 7 8" xfId="450"/>
    <cellStyle name="Comma 2 4 3 7 9" xfId="451"/>
    <cellStyle name="Comma 2 4 3 8" xfId="452"/>
    <cellStyle name="Comma 2 4 3 9" xfId="453"/>
    <cellStyle name="Comma 2 5" xfId="454"/>
    <cellStyle name="Comma 2 5 2" xfId="455"/>
    <cellStyle name="Comma 2 6" xfId="456"/>
    <cellStyle name="Comma 2 6 2" xfId="457"/>
    <cellStyle name="Comma 2 7" xfId="458"/>
    <cellStyle name="Comma 2 7 2" xfId="459"/>
    <cellStyle name="Comma 2 7 3" xfId="460"/>
    <cellStyle name="Comma 2 7 4" xfId="461"/>
    <cellStyle name="Comma 2 7 4 2" xfId="462"/>
    <cellStyle name="Comma 20" xfId="463"/>
    <cellStyle name="Comma 20 2" xfId="464"/>
    <cellStyle name="Comma 20 3" xfId="465"/>
    <cellStyle name="Comma 20 4" xfId="466"/>
    <cellStyle name="Comma 20 5" xfId="467"/>
    <cellStyle name="Comma 20 6" xfId="468"/>
    <cellStyle name="Comma 20 7" xfId="469"/>
    <cellStyle name="Comma 21" xfId="470"/>
    <cellStyle name="Comma 22" xfId="471"/>
    <cellStyle name="Comma 23" xfId="472"/>
    <cellStyle name="Comma 24" xfId="473"/>
    <cellStyle name="Comma 25" xfId="474"/>
    <cellStyle name="Comma 26" xfId="475"/>
    <cellStyle name="Comma 27" xfId="476"/>
    <cellStyle name="Comma 28" xfId="477"/>
    <cellStyle name="Comma 29" xfId="478"/>
    <cellStyle name="Comma 3" xfId="479"/>
    <cellStyle name="Comma 3 2" xfId="480"/>
    <cellStyle name="Comma 3 2 2" xfId="481"/>
    <cellStyle name="Comma 3 2 2 2" xfId="482"/>
    <cellStyle name="Comma 3 2 2 2 2" xfId="483"/>
    <cellStyle name="Comma 3 2 2 3" xfId="484"/>
    <cellStyle name="Comma 3 2 3" xfId="485"/>
    <cellStyle name="Comma 3 2 3 2" xfId="486"/>
    <cellStyle name="Comma 3 2 3 2 2" xfId="487"/>
    <cellStyle name="Comma 3 2 4" xfId="488"/>
    <cellStyle name="Comma 3 3" xfId="489"/>
    <cellStyle name="Comma 3 3 2" xfId="490"/>
    <cellStyle name="Comma 3 3 2 2" xfId="491"/>
    <cellStyle name="Comma 3 3 3" xfId="492"/>
    <cellStyle name="Comma 3 4" xfId="493"/>
    <cellStyle name="Comma 3 4 2" xfId="494"/>
    <cellStyle name="Comma 3 4 2 2" xfId="495"/>
    <cellStyle name="Comma 3 4 3" xfId="496"/>
    <cellStyle name="Comma 3 5" xfId="497"/>
    <cellStyle name="Comma 3 5 2" xfId="498"/>
    <cellStyle name="Comma 3 5 2 2" xfId="499"/>
    <cellStyle name="Comma 3 6" xfId="500"/>
    <cellStyle name="Comma 3 6 10" xfId="501"/>
    <cellStyle name="Comma 3 6 11" xfId="502"/>
    <cellStyle name="Comma 3 6 12" xfId="503"/>
    <cellStyle name="Comma 3 6 13" xfId="504"/>
    <cellStyle name="Comma 3 6 14" xfId="505"/>
    <cellStyle name="Comma 3 6 15" xfId="506"/>
    <cellStyle name="Comma 3 6 16" xfId="507"/>
    <cellStyle name="Comma 3 6 17" xfId="508"/>
    <cellStyle name="Comma 3 6 18" xfId="509"/>
    <cellStyle name="Comma 3 6 19" xfId="510"/>
    <cellStyle name="Comma 3 6 2" xfId="511"/>
    <cellStyle name="Comma 3 6 2 10" xfId="512"/>
    <cellStyle name="Comma 3 6 2 11" xfId="513"/>
    <cellStyle name="Comma 3 6 2 12" xfId="514"/>
    <cellStyle name="Comma 3 6 2 13" xfId="515"/>
    <cellStyle name="Comma 3 6 2 14" xfId="516"/>
    <cellStyle name="Comma 3 6 2 15" xfId="517"/>
    <cellStyle name="Comma 3 6 2 16" xfId="518"/>
    <cellStyle name="Comma 3 6 2 17" xfId="519"/>
    <cellStyle name="Comma 3 6 2 18" xfId="520"/>
    <cellStyle name="Comma 3 6 2 19" xfId="521"/>
    <cellStyle name="Comma 3 6 2 2" xfId="522"/>
    <cellStyle name="Comma 3 6 2 2 2" xfId="523"/>
    <cellStyle name="Comma 3 6 2 20" xfId="524"/>
    <cellStyle name="Comma 3 6 2 3" xfId="525"/>
    <cellStyle name="Comma 3 6 2 3 10" xfId="526"/>
    <cellStyle name="Comma 3 6 2 3 11" xfId="527"/>
    <cellStyle name="Comma 3 6 2 3 12" xfId="528"/>
    <cellStyle name="Comma 3 6 2 3 2" xfId="529"/>
    <cellStyle name="Comma 3 6 2 3 3" xfId="530"/>
    <cellStyle name="Comma 3 6 2 3 4" xfId="531"/>
    <cellStyle name="Comma 3 6 2 3 5" xfId="532"/>
    <cellStyle name="Comma 3 6 2 3 6" xfId="533"/>
    <cellStyle name="Comma 3 6 2 3 7" xfId="534"/>
    <cellStyle name="Comma 3 6 2 3 8" xfId="535"/>
    <cellStyle name="Comma 3 6 2 3 9" xfId="536"/>
    <cellStyle name="Comma 3 6 2 4" xfId="537"/>
    <cellStyle name="Comma 3 6 2 4 2" xfId="538"/>
    <cellStyle name="Comma 3 6 2 5" xfId="539"/>
    <cellStyle name="Comma 3 6 2 6" xfId="540"/>
    <cellStyle name="Comma 3 6 2 7" xfId="541"/>
    <cellStyle name="Comma 3 6 2 8" xfId="542"/>
    <cellStyle name="Comma 3 6 2 9" xfId="543"/>
    <cellStyle name="Comma 3 6 20" xfId="544"/>
    <cellStyle name="Comma 3 6 21" xfId="545"/>
    <cellStyle name="Comma 3 6 22" xfId="546"/>
    <cellStyle name="Comma 3 6 23" xfId="547"/>
    <cellStyle name="Comma 3 6 24" xfId="548"/>
    <cellStyle name="Comma 3 6 25" xfId="549"/>
    <cellStyle name="Comma 3 6 3" xfId="550"/>
    <cellStyle name="Comma 3 6 4" xfId="551"/>
    <cellStyle name="Comma 3 6 5" xfId="552"/>
    <cellStyle name="Comma 3 6 6" xfId="553"/>
    <cellStyle name="Comma 3 6 7" xfId="554"/>
    <cellStyle name="Comma 3 6 7 10" xfId="555"/>
    <cellStyle name="Comma 3 6 7 11" xfId="556"/>
    <cellStyle name="Comma 3 6 7 12" xfId="557"/>
    <cellStyle name="Comma 3 6 7 2" xfId="558"/>
    <cellStyle name="Comma 3 6 7 3" xfId="559"/>
    <cellStyle name="Comma 3 6 7 4" xfId="560"/>
    <cellStyle name="Comma 3 6 7 5" xfId="561"/>
    <cellStyle name="Comma 3 6 7 6" xfId="562"/>
    <cellStyle name="Comma 3 6 7 7" xfId="563"/>
    <cellStyle name="Comma 3 6 7 8" xfId="564"/>
    <cellStyle name="Comma 3 6 7 9" xfId="565"/>
    <cellStyle name="Comma 3 6 8" xfId="566"/>
    <cellStyle name="Comma 3 6 9" xfId="567"/>
    <cellStyle name="Comma 3_Amos 3 Forecast" xfId="568"/>
    <cellStyle name="Comma 30" xfId="569"/>
    <cellStyle name="Comma 31" xfId="570"/>
    <cellStyle name="Comma 32" xfId="571"/>
    <cellStyle name="Comma 33" xfId="572"/>
    <cellStyle name="Comma 34" xfId="573"/>
    <cellStyle name="Comma 35" xfId="574"/>
    <cellStyle name="Comma 4" xfId="575"/>
    <cellStyle name="Comma 4 2" xfId="576"/>
    <cellStyle name="Comma 4 2 2" xfId="577"/>
    <cellStyle name="Comma 4 3" xfId="578"/>
    <cellStyle name="Comma 4 4" xfId="579"/>
    <cellStyle name="Comma 4_Amos 3 Forecast" xfId="580"/>
    <cellStyle name="Comma 5" xfId="581"/>
    <cellStyle name="Comma 5 2" xfId="582"/>
    <cellStyle name="Comma 5 2 2" xfId="583"/>
    <cellStyle name="Comma 5 2 2 2" xfId="584"/>
    <cellStyle name="Comma 5 2 2 3" xfId="585"/>
    <cellStyle name="Comma 5 3" xfId="586"/>
    <cellStyle name="Comma 5 3 2" xfId="587"/>
    <cellStyle name="Comma 5 3 3" xfId="588"/>
    <cellStyle name="Comma 5 4" xfId="589"/>
    <cellStyle name="Comma 5 4 10" xfId="590"/>
    <cellStyle name="Comma 5 4 11" xfId="591"/>
    <cellStyle name="Comma 5 4 12" xfId="592"/>
    <cellStyle name="Comma 5 4 13" xfId="593"/>
    <cellStyle name="Comma 5 4 14" xfId="594"/>
    <cellStyle name="Comma 5 4 15" xfId="595"/>
    <cellStyle name="Comma 5 4 16" xfId="596"/>
    <cellStyle name="Comma 5 4 17" xfId="597"/>
    <cellStyle name="Comma 5 4 18" xfId="598"/>
    <cellStyle name="Comma 5 4 19" xfId="599"/>
    <cellStyle name="Comma 5 4 2" xfId="600"/>
    <cellStyle name="Comma 5 4 2 10" xfId="601"/>
    <cellStyle name="Comma 5 4 2 11" xfId="602"/>
    <cellStyle name="Comma 5 4 2 12" xfId="603"/>
    <cellStyle name="Comma 5 4 2 13" xfId="604"/>
    <cellStyle name="Comma 5 4 2 14" xfId="605"/>
    <cellStyle name="Comma 5 4 2 15" xfId="606"/>
    <cellStyle name="Comma 5 4 2 16" xfId="607"/>
    <cellStyle name="Comma 5 4 2 17" xfId="608"/>
    <cellStyle name="Comma 5 4 2 18" xfId="609"/>
    <cellStyle name="Comma 5 4 2 19" xfId="610"/>
    <cellStyle name="Comma 5 4 2 2" xfId="611"/>
    <cellStyle name="Comma 5 4 2 2 2" xfId="612"/>
    <cellStyle name="Comma 5 4 2 20" xfId="613"/>
    <cellStyle name="Comma 5 4 2 3" xfId="614"/>
    <cellStyle name="Comma 5 4 2 3 10" xfId="615"/>
    <cellStyle name="Comma 5 4 2 3 11" xfId="616"/>
    <cellStyle name="Comma 5 4 2 3 12" xfId="617"/>
    <cellStyle name="Comma 5 4 2 3 2" xfId="618"/>
    <cellStyle name="Comma 5 4 2 3 3" xfId="619"/>
    <cellStyle name="Comma 5 4 2 3 4" xfId="620"/>
    <cellStyle name="Comma 5 4 2 3 5" xfId="621"/>
    <cellStyle name="Comma 5 4 2 3 6" xfId="622"/>
    <cellStyle name="Comma 5 4 2 3 7" xfId="623"/>
    <cellStyle name="Comma 5 4 2 3 8" xfId="624"/>
    <cellStyle name="Comma 5 4 2 3 9" xfId="625"/>
    <cellStyle name="Comma 5 4 2 4" xfId="626"/>
    <cellStyle name="Comma 5 4 2 4 2" xfId="627"/>
    <cellStyle name="Comma 5 4 2 5" xfId="628"/>
    <cellStyle name="Comma 5 4 2 6" xfId="629"/>
    <cellStyle name="Comma 5 4 2 7" xfId="630"/>
    <cellStyle name="Comma 5 4 2 8" xfId="631"/>
    <cellStyle name="Comma 5 4 2 9" xfId="632"/>
    <cellStyle name="Comma 5 4 20" xfId="633"/>
    <cellStyle name="Comma 5 4 21" xfId="634"/>
    <cellStyle name="Comma 5 4 22" xfId="635"/>
    <cellStyle name="Comma 5 4 23" xfId="636"/>
    <cellStyle name="Comma 5 4 24" xfId="637"/>
    <cellStyle name="Comma 5 4 3" xfId="638"/>
    <cellStyle name="Comma 5 4 3 2" xfId="639"/>
    <cellStyle name="Comma 5 4 4" xfId="640"/>
    <cellStyle name="Comma 5 4 4 2" xfId="641"/>
    <cellStyle name="Comma 5 4 5" xfId="642"/>
    <cellStyle name="Comma 5 4 5 2" xfId="643"/>
    <cellStyle name="Comma 5 4 6" xfId="644"/>
    <cellStyle name="Comma 5 4 6 10" xfId="645"/>
    <cellStyle name="Comma 5 4 6 11" xfId="646"/>
    <cellStyle name="Comma 5 4 6 12" xfId="647"/>
    <cellStyle name="Comma 5 4 6 2" xfId="648"/>
    <cellStyle name="Comma 5 4 6 3" xfId="649"/>
    <cellStyle name="Comma 5 4 6 4" xfId="650"/>
    <cellStyle name="Comma 5 4 6 5" xfId="651"/>
    <cellStyle name="Comma 5 4 6 6" xfId="652"/>
    <cellStyle name="Comma 5 4 6 7" xfId="653"/>
    <cellStyle name="Comma 5 4 6 8" xfId="654"/>
    <cellStyle name="Comma 5 4 6 9" xfId="655"/>
    <cellStyle name="Comma 5 4 7" xfId="656"/>
    <cellStyle name="Comma 5 4 8" xfId="657"/>
    <cellStyle name="Comma 5 4 9" xfId="658"/>
    <cellStyle name="Comma 6" xfId="659"/>
    <cellStyle name="Comma 6 2" xfId="660"/>
    <cellStyle name="Comma 6 2 2" xfId="661"/>
    <cellStyle name="Comma 6 3" xfId="662"/>
    <cellStyle name="Comma 6 4" xfId="663"/>
    <cellStyle name="Comma 7" xfId="664"/>
    <cellStyle name="Comma 7 2" xfId="665"/>
    <cellStyle name="Comma 7 2 2" xfId="666"/>
    <cellStyle name="Comma 7 2 3" xfId="667"/>
    <cellStyle name="Comma 7 2 3 2" xfId="668"/>
    <cellStyle name="Comma 7 2 4" xfId="669"/>
    <cellStyle name="Comma 7 3" xfId="670"/>
    <cellStyle name="Comma 8" xfId="671"/>
    <cellStyle name="Comma 8 2" xfId="672"/>
    <cellStyle name="Comma 9" xfId="673"/>
    <cellStyle name="Comma 9 10" xfId="674"/>
    <cellStyle name="Comma 9 11" xfId="675"/>
    <cellStyle name="Comma 9 12" xfId="676"/>
    <cellStyle name="Comma 9 13" xfId="677"/>
    <cellStyle name="Comma 9 14" xfId="678"/>
    <cellStyle name="Comma 9 15" xfId="679"/>
    <cellStyle name="Comma 9 16" xfId="680"/>
    <cellStyle name="Comma 9 17" xfId="681"/>
    <cellStyle name="Comma 9 18" xfId="682"/>
    <cellStyle name="Comma 9 19" xfId="683"/>
    <cellStyle name="Comma 9 2" xfId="684"/>
    <cellStyle name="Comma 9 2 2" xfId="685"/>
    <cellStyle name="Comma 9 2 3" xfId="686"/>
    <cellStyle name="Comma 9 2 4" xfId="687"/>
    <cellStyle name="Comma 9 20" xfId="688"/>
    <cellStyle name="Comma 9 21" xfId="689"/>
    <cellStyle name="Comma 9 22" xfId="690"/>
    <cellStyle name="Comma 9 23" xfId="691"/>
    <cellStyle name="Comma 9 24" xfId="692"/>
    <cellStyle name="Comma 9 25" xfId="693"/>
    <cellStyle name="Comma 9 3" xfId="694"/>
    <cellStyle name="Comma 9 3 10" xfId="695"/>
    <cellStyle name="Comma 9 3 11" xfId="696"/>
    <cellStyle name="Comma 9 3 12" xfId="697"/>
    <cellStyle name="Comma 9 3 13" xfId="698"/>
    <cellStyle name="Comma 9 3 14" xfId="699"/>
    <cellStyle name="Comma 9 3 15" xfId="700"/>
    <cellStyle name="Comma 9 3 16" xfId="701"/>
    <cellStyle name="Comma 9 3 17" xfId="702"/>
    <cellStyle name="Comma 9 3 18" xfId="703"/>
    <cellStyle name="Comma 9 3 19" xfId="704"/>
    <cellStyle name="Comma 9 3 2" xfId="705"/>
    <cellStyle name="Comma 9 3 20" xfId="706"/>
    <cellStyle name="Comma 9 3 21" xfId="707"/>
    <cellStyle name="Comma 9 3 3" xfId="708"/>
    <cellStyle name="Comma 9 3 3 2" xfId="709"/>
    <cellStyle name="Comma 9 3 4" xfId="710"/>
    <cellStyle name="Comma 9 3 4 10" xfId="711"/>
    <cellStyle name="Comma 9 3 4 11" xfId="712"/>
    <cellStyle name="Comma 9 3 4 12" xfId="713"/>
    <cellStyle name="Comma 9 3 4 2" xfId="714"/>
    <cellStyle name="Comma 9 3 4 3" xfId="715"/>
    <cellStyle name="Comma 9 3 4 4" xfId="716"/>
    <cellStyle name="Comma 9 3 4 5" xfId="717"/>
    <cellStyle name="Comma 9 3 4 6" xfId="718"/>
    <cellStyle name="Comma 9 3 4 7" xfId="719"/>
    <cellStyle name="Comma 9 3 4 8" xfId="720"/>
    <cellStyle name="Comma 9 3 4 9" xfId="721"/>
    <cellStyle name="Comma 9 3 5" xfId="722"/>
    <cellStyle name="Comma 9 3 5 2" xfId="723"/>
    <cellStyle name="Comma 9 3 6" xfId="724"/>
    <cellStyle name="Comma 9 3 7" xfId="725"/>
    <cellStyle name="Comma 9 3 8" xfId="726"/>
    <cellStyle name="Comma 9 3 9" xfId="727"/>
    <cellStyle name="Comma 9 4" xfId="728"/>
    <cellStyle name="Comma 9 5" xfId="729"/>
    <cellStyle name="Comma 9 6" xfId="730"/>
    <cellStyle name="Comma 9 7" xfId="731"/>
    <cellStyle name="Comma 9 7 10" xfId="732"/>
    <cellStyle name="Comma 9 7 11" xfId="733"/>
    <cellStyle name="Comma 9 7 12" xfId="734"/>
    <cellStyle name="Comma 9 7 13" xfId="735"/>
    <cellStyle name="Comma 9 7 14" xfId="736"/>
    <cellStyle name="Comma 9 7 15" xfId="737"/>
    <cellStyle name="Comma 9 7 16" xfId="738"/>
    <cellStyle name="Comma 9 7 17" xfId="739"/>
    <cellStyle name="Comma 9 7 18" xfId="740"/>
    <cellStyle name="Comma 9 7 19" xfId="741"/>
    <cellStyle name="Comma 9 7 2" xfId="742"/>
    <cellStyle name="Comma 9 7 20" xfId="743"/>
    <cellStyle name="Comma 9 7 3" xfId="744"/>
    <cellStyle name="Comma 9 7 4" xfId="745"/>
    <cellStyle name="Comma 9 7 5" xfId="746"/>
    <cellStyle name="Comma 9 7 6" xfId="747"/>
    <cellStyle name="Comma 9 7 7" xfId="748"/>
    <cellStyle name="Comma 9 7 8" xfId="749"/>
    <cellStyle name="Comma 9 7 9" xfId="750"/>
    <cellStyle name="Comma 9 8" xfId="751"/>
    <cellStyle name="Comma 9 9" xfId="752"/>
    <cellStyle name="Comma0" xfId="753"/>
    <cellStyle name="Comma0 - Style3" xfId="754"/>
    <cellStyle name="Comma0 - Style3 2" xfId="755"/>
    <cellStyle name="Comma0 - Style4" xfId="756"/>
    <cellStyle name="Comma0 10" xfId="757"/>
    <cellStyle name="Comma0 10 2" xfId="758"/>
    <cellStyle name="Comma0 10 2 2" xfId="759"/>
    <cellStyle name="Comma0 10 2 2 2" xfId="760"/>
    <cellStyle name="Comma0 10 2 3" xfId="761"/>
    <cellStyle name="Comma0 10 3" xfId="762"/>
    <cellStyle name="Comma0 10 3 2" xfId="763"/>
    <cellStyle name="Comma0 10 4" xfId="764"/>
    <cellStyle name="Comma0 100" xfId="765"/>
    <cellStyle name="Comma0 100 2" xfId="766"/>
    <cellStyle name="Comma0 101" xfId="767"/>
    <cellStyle name="Comma0 101 2" xfId="768"/>
    <cellStyle name="Comma0 102" xfId="769"/>
    <cellStyle name="Comma0 102 2" xfId="770"/>
    <cellStyle name="Comma0 103" xfId="771"/>
    <cellStyle name="Comma0 103 2" xfId="772"/>
    <cellStyle name="Comma0 104" xfId="773"/>
    <cellStyle name="Comma0 104 2" xfId="774"/>
    <cellStyle name="Comma0 105" xfId="775"/>
    <cellStyle name="Comma0 105 2" xfId="776"/>
    <cellStyle name="Comma0 106" xfId="777"/>
    <cellStyle name="Comma0 106 2" xfId="778"/>
    <cellStyle name="Comma0 107" xfId="779"/>
    <cellStyle name="Comma0 107 2" xfId="780"/>
    <cellStyle name="Comma0 108" xfId="781"/>
    <cellStyle name="Comma0 108 2" xfId="782"/>
    <cellStyle name="Comma0 109" xfId="783"/>
    <cellStyle name="Comma0 109 2" xfId="784"/>
    <cellStyle name="Comma0 11" xfId="785"/>
    <cellStyle name="Comma0 11 2" xfId="786"/>
    <cellStyle name="Comma0 11 2 2" xfId="787"/>
    <cellStyle name="Comma0 11 2 2 2" xfId="788"/>
    <cellStyle name="Comma0 11 2 3" xfId="789"/>
    <cellStyle name="Comma0 11 3" xfId="790"/>
    <cellStyle name="Comma0 11 3 2" xfId="791"/>
    <cellStyle name="Comma0 11 4" xfId="792"/>
    <cellStyle name="Comma0 110" xfId="793"/>
    <cellStyle name="Comma0 111" xfId="794"/>
    <cellStyle name="Comma0 112" xfId="795"/>
    <cellStyle name="Comma0 113" xfId="796"/>
    <cellStyle name="Comma0 114" xfId="797"/>
    <cellStyle name="Comma0 115" xfId="798"/>
    <cellStyle name="Comma0 116" xfId="799"/>
    <cellStyle name="Comma0 117" xfId="800"/>
    <cellStyle name="Comma0 118" xfId="801"/>
    <cellStyle name="Comma0 119" xfId="802"/>
    <cellStyle name="Comma0 12" xfId="803"/>
    <cellStyle name="Comma0 12 2" xfId="804"/>
    <cellStyle name="Comma0 12 2 2" xfId="805"/>
    <cellStyle name="Comma0 12 2 2 2" xfId="806"/>
    <cellStyle name="Comma0 12 2 3" xfId="807"/>
    <cellStyle name="Comma0 12 3" xfId="808"/>
    <cellStyle name="Comma0 12 3 2" xfId="809"/>
    <cellStyle name="Comma0 12 4" xfId="810"/>
    <cellStyle name="Comma0 120" xfId="811"/>
    <cellStyle name="Comma0 121" xfId="812"/>
    <cellStyle name="Comma0 122" xfId="813"/>
    <cellStyle name="Comma0 123" xfId="814"/>
    <cellStyle name="Comma0 124" xfId="815"/>
    <cellStyle name="Comma0 125" xfId="816"/>
    <cellStyle name="Comma0 126" xfId="817"/>
    <cellStyle name="Comma0 127" xfId="818"/>
    <cellStyle name="Comma0 128" xfId="819"/>
    <cellStyle name="Comma0 129" xfId="820"/>
    <cellStyle name="Comma0 13" xfId="821"/>
    <cellStyle name="Comma0 13 2" xfId="822"/>
    <cellStyle name="Comma0 13 2 2" xfId="823"/>
    <cellStyle name="Comma0 13 2 2 2" xfId="824"/>
    <cellStyle name="Comma0 13 2 3" xfId="825"/>
    <cellStyle name="Comma0 13 3" xfId="826"/>
    <cellStyle name="Comma0 13 3 2" xfId="827"/>
    <cellStyle name="Comma0 13 4" xfId="828"/>
    <cellStyle name="Comma0 130" xfId="829"/>
    <cellStyle name="Comma0 14" xfId="830"/>
    <cellStyle name="Comma0 14 2" xfId="831"/>
    <cellStyle name="Comma0 14 2 2" xfId="832"/>
    <cellStyle name="Comma0 14 2 2 2" xfId="833"/>
    <cellStyle name="Comma0 14 2 3" xfId="834"/>
    <cellStyle name="Comma0 14 3" xfId="835"/>
    <cellStyle name="Comma0 14 3 2" xfId="836"/>
    <cellStyle name="Comma0 14 4" xfId="837"/>
    <cellStyle name="Comma0 15" xfId="838"/>
    <cellStyle name="Comma0 15 2" xfId="839"/>
    <cellStyle name="Comma0 15 2 2" xfId="840"/>
    <cellStyle name="Comma0 15 2 2 2" xfId="841"/>
    <cellStyle name="Comma0 15 2 3" xfId="842"/>
    <cellStyle name="Comma0 15 3" xfId="843"/>
    <cellStyle name="Comma0 15 3 2" xfId="844"/>
    <cellStyle name="Comma0 15 4" xfId="845"/>
    <cellStyle name="Comma0 16" xfId="846"/>
    <cellStyle name="Comma0 16 2" xfId="847"/>
    <cellStyle name="Comma0 16 2 2" xfId="848"/>
    <cellStyle name="Comma0 16 2 2 2" xfId="849"/>
    <cellStyle name="Comma0 16 2 3" xfId="850"/>
    <cellStyle name="Comma0 16 3" xfId="851"/>
    <cellStyle name="Comma0 16 3 2" xfId="852"/>
    <cellStyle name="Comma0 16 4" xfId="853"/>
    <cellStyle name="Comma0 17" xfId="854"/>
    <cellStyle name="Comma0 17 2" xfId="855"/>
    <cellStyle name="Comma0 17 2 2" xfId="856"/>
    <cellStyle name="Comma0 17 2 2 2" xfId="857"/>
    <cellStyle name="Comma0 17 2 3" xfId="858"/>
    <cellStyle name="Comma0 17 3" xfId="859"/>
    <cellStyle name="Comma0 17 3 2" xfId="860"/>
    <cellStyle name="Comma0 17 4" xfId="861"/>
    <cellStyle name="Comma0 18" xfId="862"/>
    <cellStyle name="Comma0 18 2" xfId="863"/>
    <cellStyle name="Comma0 18 2 2" xfId="864"/>
    <cellStyle name="Comma0 18 2 2 2" xfId="865"/>
    <cellStyle name="Comma0 18 2 3" xfId="866"/>
    <cellStyle name="Comma0 18 3" xfId="867"/>
    <cellStyle name="Comma0 18 3 2" xfId="868"/>
    <cellStyle name="Comma0 18 4" xfId="869"/>
    <cellStyle name="Comma0 19" xfId="870"/>
    <cellStyle name="Comma0 19 2" xfId="871"/>
    <cellStyle name="Comma0 19 2 2" xfId="872"/>
    <cellStyle name="Comma0 19 2 2 2" xfId="873"/>
    <cellStyle name="Comma0 19 2 3" xfId="874"/>
    <cellStyle name="Comma0 19 3" xfId="875"/>
    <cellStyle name="Comma0 19 3 2" xfId="876"/>
    <cellStyle name="Comma0 19 4" xfId="877"/>
    <cellStyle name="Comma0 2" xfId="878"/>
    <cellStyle name="Comma0 2 2" xfId="879"/>
    <cellStyle name="Comma0 2 2 2" xfId="880"/>
    <cellStyle name="Comma0 2 2 2 2" xfId="881"/>
    <cellStyle name="Comma0 2 2 3" xfId="882"/>
    <cellStyle name="Comma0 2 3" xfId="883"/>
    <cellStyle name="Comma0 2 3 2" xfId="884"/>
    <cellStyle name="Comma0 2 3 2 2" xfId="885"/>
    <cellStyle name="Comma0 2 3 3" xfId="886"/>
    <cellStyle name="Comma0 2 4" xfId="887"/>
    <cellStyle name="Comma0 2 4 2" xfId="888"/>
    <cellStyle name="Comma0 2 4 2 2" xfId="889"/>
    <cellStyle name="Comma0 2 4 3" xfId="890"/>
    <cellStyle name="Comma0 2 5" xfId="891"/>
    <cellStyle name="Comma0 2 5 2" xfId="892"/>
    <cellStyle name="Comma0 2 6" xfId="893"/>
    <cellStyle name="Comma0 20" xfId="894"/>
    <cellStyle name="Comma0 20 2" xfId="895"/>
    <cellStyle name="Comma0 20 2 2" xfId="896"/>
    <cellStyle name="Comma0 20 2 2 2" xfId="897"/>
    <cellStyle name="Comma0 20 2 3" xfId="898"/>
    <cellStyle name="Comma0 20 3" xfId="899"/>
    <cellStyle name="Comma0 20 3 2" xfId="900"/>
    <cellStyle name="Comma0 20 4" xfId="901"/>
    <cellStyle name="Comma0 21" xfId="902"/>
    <cellStyle name="Comma0 21 2" xfId="903"/>
    <cellStyle name="Comma0 21 2 2" xfId="904"/>
    <cellStyle name="Comma0 21 2 2 2" xfId="905"/>
    <cellStyle name="Comma0 21 2 3" xfId="906"/>
    <cellStyle name="Comma0 21 3" xfId="907"/>
    <cellStyle name="Comma0 21 3 2" xfId="908"/>
    <cellStyle name="Comma0 21 4" xfId="909"/>
    <cellStyle name="Comma0 22" xfId="910"/>
    <cellStyle name="Comma0 22 2" xfId="911"/>
    <cellStyle name="Comma0 22 2 2" xfId="912"/>
    <cellStyle name="Comma0 22 2 2 2" xfId="913"/>
    <cellStyle name="Comma0 22 2 3" xfId="914"/>
    <cellStyle name="Comma0 22 3" xfId="915"/>
    <cellStyle name="Comma0 22 3 2" xfId="916"/>
    <cellStyle name="Comma0 22 4" xfId="917"/>
    <cellStyle name="Comma0 23" xfId="918"/>
    <cellStyle name="Comma0 23 2" xfId="919"/>
    <cellStyle name="Comma0 23 2 2" xfId="920"/>
    <cellStyle name="Comma0 23 2 2 2" xfId="921"/>
    <cellStyle name="Comma0 23 2 3" xfId="922"/>
    <cellStyle name="Comma0 23 3" xfId="923"/>
    <cellStyle name="Comma0 23 3 2" xfId="924"/>
    <cellStyle name="Comma0 23 4" xfId="925"/>
    <cellStyle name="Comma0 24" xfId="926"/>
    <cellStyle name="Comma0 24 2" xfId="927"/>
    <cellStyle name="Comma0 24 2 2" xfId="928"/>
    <cellStyle name="Comma0 24 2 2 2" xfId="929"/>
    <cellStyle name="Comma0 24 2 3" xfId="930"/>
    <cellStyle name="Comma0 24 3" xfId="931"/>
    <cellStyle name="Comma0 24 3 2" xfId="932"/>
    <cellStyle name="Comma0 24 4" xfId="933"/>
    <cellStyle name="Comma0 25" xfId="934"/>
    <cellStyle name="Comma0 25 2" xfId="935"/>
    <cellStyle name="Comma0 25 2 2" xfId="936"/>
    <cellStyle name="Comma0 25 2 2 2" xfId="937"/>
    <cellStyle name="Comma0 25 2 3" xfId="938"/>
    <cellStyle name="Comma0 25 3" xfId="939"/>
    <cellStyle name="Comma0 25 3 2" xfId="940"/>
    <cellStyle name="Comma0 25 4" xfId="941"/>
    <cellStyle name="Comma0 26" xfId="942"/>
    <cellStyle name="Comma0 26 2" xfId="943"/>
    <cellStyle name="Comma0 26 2 2" xfId="944"/>
    <cellStyle name="Comma0 26 2 2 2" xfId="945"/>
    <cellStyle name="Comma0 26 2 3" xfId="946"/>
    <cellStyle name="Comma0 26 3" xfId="947"/>
    <cellStyle name="Comma0 26 3 2" xfId="948"/>
    <cellStyle name="Comma0 26 4" xfId="949"/>
    <cellStyle name="Comma0 27" xfId="950"/>
    <cellStyle name="Comma0 27 2" xfId="951"/>
    <cellStyle name="Comma0 27 2 2" xfId="952"/>
    <cellStyle name="Comma0 27 3" xfId="953"/>
    <cellStyle name="Comma0 28" xfId="954"/>
    <cellStyle name="Comma0 28 2" xfId="955"/>
    <cellStyle name="Comma0 28 2 2" xfId="956"/>
    <cellStyle name="Comma0 28 3" xfId="957"/>
    <cellStyle name="Comma0 29" xfId="958"/>
    <cellStyle name="Comma0 29 2" xfId="959"/>
    <cellStyle name="Comma0 29 2 2" xfId="960"/>
    <cellStyle name="Comma0 29 3" xfId="961"/>
    <cellStyle name="Comma0 3" xfId="962"/>
    <cellStyle name="Comma0 3 2" xfId="963"/>
    <cellStyle name="Comma0 3 2 2" xfId="964"/>
    <cellStyle name="Comma0 3 2 2 2" xfId="965"/>
    <cellStyle name="Comma0 3 2 3" xfId="966"/>
    <cellStyle name="Comma0 3 3" xfId="967"/>
    <cellStyle name="Comma0 3 3 2" xfId="968"/>
    <cellStyle name="Comma0 3 3 2 2" xfId="969"/>
    <cellStyle name="Comma0 3 3 3" xfId="970"/>
    <cellStyle name="Comma0 3 4" xfId="971"/>
    <cellStyle name="Comma0 3 4 2" xfId="972"/>
    <cellStyle name="Comma0 3 4 2 2" xfId="973"/>
    <cellStyle name="Comma0 3 4 3" xfId="974"/>
    <cellStyle name="Comma0 3 5" xfId="975"/>
    <cellStyle name="Comma0 3 5 2" xfId="976"/>
    <cellStyle name="Comma0 3 6" xfId="977"/>
    <cellStyle name="Comma0 30" xfId="978"/>
    <cellStyle name="Comma0 30 2" xfId="979"/>
    <cellStyle name="Comma0 30 2 2" xfId="980"/>
    <cellStyle name="Comma0 30 3" xfId="981"/>
    <cellStyle name="Comma0 31" xfId="982"/>
    <cellStyle name="Comma0 31 2" xfId="983"/>
    <cellStyle name="Comma0 31 2 2" xfId="984"/>
    <cellStyle name="Comma0 31 3" xfId="985"/>
    <cellStyle name="Comma0 32" xfId="986"/>
    <cellStyle name="Comma0 32 2" xfId="987"/>
    <cellStyle name="Comma0 32 2 2" xfId="988"/>
    <cellStyle name="Comma0 32 3" xfId="989"/>
    <cellStyle name="Comma0 33" xfId="990"/>
    <cellStyle name="Comma0 33 2" xfId="991"/>
    <cellStyle name="Comma0 33 2 2" xfId="992"/>
    <cellStyle name="Comma0 33 3" xfId="993"/>
    <cellStyle name="Comma0 34" xfId="994"/>
    <cellStyle name="Comma0 34 2" xfId="995"/>
    <cellStyle name="Comma0 34 2 2" xfId="996"/>
    <cellStyle name="Comma0 34 3" xfId="997"/>
    <cellStyle name="Comma0 35" xfId="998"/>
    <cellStyle name="Comma0 35 2" xfId="999"/>
    <cellStyle name="Comma0 35 2 2" xfId="1000"/>
    <cellStyle name="Comma0 35 3" xfId="1001"/>
    <cellStyle name="Comma0 36" xfId="1002"/>
    <cellStyle name="Comma0 36 2" xfId="1003"/>
    <cellStyle name="Comma0 36 2 2" xfId="1004"/>
    <cellStyle name="Comma0 36 3" xfId="1005"/>
    <cellStyle name="Comma0 37" xfId="1006"/>
    <cellStyle name="Comma0 37 2" xfId="1007"/>
    <cellStyle name="Comma0 37 2 2" xfId="1008"/>
    <cellStyle name="Comma0 37 3" xfId="1009"/>
    <cellStyle name="Comma0 38" xfId="1010"/>
    <cellStyle name="Comma0 38 2" xfId="1011"/>
    <cellStyle name="Comma0 38 2 2" xfId="1012"/>
    <cellStyle name="Comma0 38 3" xfId="1013"/>
    <cellStyle name="Comma0 39" xfId="1014"/>
    <cellStyle name="Comma0 39 2" xfId="1015"/>
    <cellStyle name="Comma0 39 2 2" xfId="1016"/>
    <cellStyle name="Comma0 39 3" xfId="1017"/>
    <cellStyle name="Comma0 4" xfId="1018"/>
    <cellStyle name="Comma0 4 2" xfId="1019"/>
    <cellStyle name="Comma0 4 2 2" xfId="1020"/>
    <cellStyle name="Comma0 4 2 2 2" xfId="1021"/>
    <cellStyle name="Comma0 4 2 3" xfId="1022"/>
    <cellStyle name="Comma0 4 3" xfId="1023"/>
    <cellStyle name="Comma0 4 3 2" xfId="1024"/>
    <cellStyle name="Comma0 4 3 2 2" xfId="1025"/>
    <cellStyle name="Comma0 4 3 3" xfId="1026"/>
    <cellStyle name="Comma0 4 4" xfId="1027"/>
    <cellStyle name="Comma0 4 4 2" xfId="1028"/>
    <cellStyle name="Comma0 4 4 2 2" xfId="1029"/>
    <cellStyle name="Comma0 4 4 3" xfId="1030"/>
    <cellStyle name="Comma0 4 5" xfId="1031"/>
    <cellStyle name="Comma0 4 5 2" xfId="1032"/>
    <cellStyle name="Comma0 4 6" xfId="1033"/>
    <cellStyle name="Comma0 40" xfId="1034"/>
    <cellStyle name="Comma0 40 2" xfId="1035"/>
    <cellStyle name="Comma0 40 2 2" xfId="1036"/>
    <cellStyle name="Comma0 40 3" xfId="1037"/>
    <cellStyle name="Comma0 41" xfId="1038"/>
    <cellStyle name="Comma0 41 2" xfId="1039"/>
    <cellStyle name="Comma0 41 2 2" xfId="1040"/>
    <cellStyle name="Comma0 41 3" xfId="1041"/>
    <cellStyle name="Comma0 42" xfId="1042"/>
    <cellStyle name="Comma0 42 2" xfId="1043"/>
    <cellStyle name="Comma0 43" xfId="1044"/>
    <cellStyle name="Comma0 43 2" xfId="1045"/>
    <cellStyle name="Comma0 44" xfId="1046"/>
    <cellStyle name="Comma0 44 2" xfId="1047"/>
    <cellStyle name="Comma0 45" xfId="1048"/>
    <cellStyle name="Comma0 45 2" xfId="1049"/>
    <cellStyle name="Comma0 46" xfId="1050"/>
    <cellStyle name="Comma0 46 2" xfId="1051"/>
    <cellStyle name="Comma0 47" xfId="1052"/>
    <cellStyle name="Comma0 47 2" xfId="1053"/>
    <cellStyle name="Comma0 48" xfId="1054"/>
    <cellStyle name="Comma0 48 2" xfId="1055"/>
    <cellStyle name="Comma0 49" xfId="1056"/>
    <cellStyle name="Comma0 49 2" xfId="1057"/>
    <cellStyle name="Comma0 5" xfId="1058"/>
    <cellStyle name="Comma0 5 2" xfId="1059"/>
    <cellStyle name="Comma0 5 2 2" xfId="1060"/>
    <cellStyle name="Comma0 5 2 2 2" xfId="1061"/>
    <cellStyle name="Comma0 5 2 3" xfId="1062"/>
    <cellStyle name="Comma0 5 3" xfId="1063"/>
    <cellStyle name="Comma0 5 3 2" xfId="1064"/>
    <cellStyle name="Comma0 5 3 2 2" xfId="1065"/>
    <cellStyle name="Comma0 5 3 3" xfId="1066"/>
    <cellStyle name="Comma0 5 4" xfId="1067"/>
    <cellStyle name="Comma0 5 4 2" xfId="1068"/>
    <cellStyle name="Comma0 5 4 2 2" xfId="1069"/>
    <cellStyle name="Comma0 5 4 3" xfId="1070"/>
    <cellStyle name="Comma0 5 5" xfId="1071"/>
    <cellStyle name="Comma0 5 5 2" xfId="1072"/>
    <cellStyle name="Comma0 5 6" xfId="1073"/>
    <cellStyle name="Comma0 50" xfId="1074"/>
    <cellStyle name="Comma0 50 2" xfId="1075"/>
    <cellStyle name="Comma0 51" xfId="1076"/>
    <cellStyle name="Comma0 51 2" xfId="1077"/>
    <cellStyle name="Comma0 52" xfId="1078"/>
    <cellStyle name="Comma0 52 2" xfId="1079"/>
    <cellStyle name="Comma0 53" xfId="1080"/>
    <cellStyle name="Comma0 53 2" xfId="1081"/>
    <cellStyle name="Comma0 54" xfId="1082"/>
    <cellStyle name="Comma0 54 2" xfId="1083"/>
    <cellStyle name="Comma0 55" xfId="1084"/>
    <cellStyle name="Comma0 55 2" xfId="1085"/>
    <cellStyle name="Comma0 56" xfId="1086"/>
    <cellStyle name="Comma0 56 2" xfId="1087"/>
    <cellStyle name="Comma0 57" xfId="1088"/>
    <cellStyle name="Comma0 57 2" xfId="1089"/>
    <cellStyle name="Comma0 58" xfId="1090"/>
    <cellStyle name="Comma0 58 2" xfId="1091"/>
    <cellStyle name="Comma0 59" xfId="1092"/>
    <cellStyle name="Comma0 59 2" xfId="1093"/>
    <cellStyle name="Comma0 6" xfId="1094"/>
    <cellStyle name="Comma0 6 2" xfId="1095"/>
    <cellStyle name="Comma0 6 2 2" xfId="1096"/>
    <cellStyle name="Comma0 6 2 2 2" xfId="1097"/>
    <cellStyle name="Comma0 6 2 3" xfId="1098"/>
    <cellStyle name="Comma0 6 3" xfId="1099"/>
    <cellStyle name="Comma0 6 3 2" xfId="1100"/>
    <cellStyle name="Comma0 6 3 2 2" xfId="1101"/>
    <cellStyle name="Comma0 6 3 3" xfId="1102"/>
    <cellStyle name="Comma0 6 4" xfId="1103"/>
    <cellStyle name="Comma0 6 4 2" xfId="1104"/>
    <cellStyle name="Comma0 6 4 2 2" xfId="1105"/>
    <cellStyle name="Comma0 6 4 3" xfId="1106"/>
    <cellStyle name="Comma0 6 5" xfId="1107"/>
    <cellStyle name="Comma0 6 5 2" xfId="1108"/>
    <cellStyle name="Comma0 6 6" xfId="1109"/>
    <cellStyle name="Comma0 60" xfId="1110"/>
    <cellStyle name="Comma0 60 2" xfId="1111"/>
    <cellStyle name="Comma0 61" xfId="1112"/>
    <cellStyle name="Comma0 61 2" xfId="1113"/>
    <cellStyle name="Comma0 62" xfId="1114"/>
    <cellStyle name="Comma0 62 2" xfId="1115"/>
    <cellStyle name="Comma0 63" xfId="1116"/>
    <cellStyle name="Comma0 63 2" xfId="1117"/>
    <cellStyle name="Comma0 64" xfId="1118"/>
    <cellStyle name="Comma0 64 2" xfId="1119"/>
    <cellStyle name="Comma0 65" xfId="1120"/>
    <cellStyle name="Comma0 65 2" xfId="1121"/>
    <cellStyle name="Comma0 66" xfId="1122"/>
    <cellStyle name="Comma0 66 2" xfId="1123"/>
    <cellStyle name="Comma0 67" xfId="1124"/>
    <cellStyle name="Comma0 67 2" xfId="1125"/>
    <cellStyle name="Comma0 68" xfId="1126"/>
    <cellStyle name="Comma0 68 2" xfId="1127"/>
    <cellStyle name="Comma0 69" xfId="1128"/>
    <cellStyle name="Comma0 69 2" xfId="1129"/>
    <cellStyle name="Comma0 7" xfId="1130"/>
    <cellStyle name="Comma0 7 2" xfId="1131"/>
    <cellStyle name="Comma0 7 2 2" xfId="1132"/>
    <cellStyle name="Comma0 7 2 2 2" xfId="1133"/>
    <cellStyle name="Comma0 7 2 2 2 2" xfId="1134"/>
    <cellStyle name="Comma0 7 2 2 3" xfId="1135"/>
    <cellStyle name="Comma0 7 2 3" xfId="1136"/>
    <cellStyle name="Comma0 7 2 3 2" xfId="1137"/>
    <cellStyle name="Comma0 7 2 4" xfId="1138"/>
    <cellStyle name="Comma0 7 3" xfId="1139"/>
    <cellStyle name="Comma0 7 3 2" xfId="1140"/>
    <cellStyle name="Comma0 7 3 2 2" xfId="1141"/>
    <cellStyle name="Comma0 7 3 3" xfId="1142"/>
    <cellStyle name="Comma0 7 4" xfId="1143"/>
    <cellStyle name="Comma0 7 4 2" xfId="1144"/>
    <cellStyle name="Comma0 7 4 2 2" xfId="1145"/>
    <cellStyle name="Comma0 7 4 3" xfId="1146"/>
    <cellStyle name="Comma0 7 5" xfId="1147"/>
    <cellStyle name="Comma0 7 5 2" xfId="1148"/>
    <cellStyle name="Comma0 7 6" xfId="1149"/>
    <cellStyle name="Comma0 70" xfId="1150"/>
    <cellStyle name="Comma0 70 2" xfId="1151"/>
    <cellStyle name="Comma0 71" xfId="1152"/>
    <cellStyle name="Comma0 71 2" xfId="1153"/>
    <cellStyle name="Comma0 72" xfId="1154"/>
    <cellStyle name="Comma0 72 2" xfId="1155"/>
    <cellStyle name="Comma0 73" xfId="1156"/>
    <cellStyle name="Comma0 73 2" xfId="1157"/>
    <cellStyle name="Comma0 74" xfId="1158"/>
    <cellStyle name="Comma0 74 2" xfId="1159"/>
    <cellStyle name="Comma0 75" xfId="1160"/>
    <cellStyle name="Comma0 75 2" xfId="1161"/>
    <cellStyle name="Comma0 76" xfId="1162"/>
    <cellStyle name="Comma0 76 2" xfId="1163"/>
    <cellStyle name="Comma0 77" xfId="1164"/>
    <cellStyle name="Comma0 77 2" xfId="1165"/>
    <cellStyle name="Comma0 78" xfId="1166"/>
    <cellStyle name="Comma0 78 2" xfId="1167"/>
    <cellStyle name="Comma0 79" xfId="1168"/>
    <cellStyle name="Comma0 79 2" xfId="1169"/>
    <cellStyle name="Comma0 8" xfId="1170"/>
    <cellStyle name="Comma0 8 2" xfId="1171"/>
    <cellStyle name="Comma0 8 2 2" xfId="1172"/>
    <cellStyle name="Comma0 8 2 2 2" xfId="1173"/>
    <cellStyle name="Comma0 8 2 2 2 2" xfId="1174"/>
    <cellStyle name="Comma0 8 2 2 3" xfId="1175"/>
    <cellStyle name="Comma0 8 2 3" xfId="1176"/>
    <cellStyle name="Comma0 8 2 3 2" xfId="1177"/>
    <cellStyle name="Comma0 8 2 4" xfId="1178"/>
    <cellStyle name="Comma0 8 3" xfId="1179"/>
    <cellStyle name="Comma0 8 3 2" xfId="1180"/>
    <cellStyle name="Comma0 8 3 2 2" xfId="1181"/>
    <cellStyle name="Comma0 8 3 3" xfId="1182"/>
    <cellStyle name="Comma0 8 4" xfId="1183"/>
    <cellStyle name="Comma0 8 4 2" xfId="1184"/>
    <cellStyle name="Comma0 8 4 2 2" xfId="1185"/>
    <cellStyle name="Comma0 8 4 3" xfId="1186"/>
    <cellStyle name="Comma0 8 5" xfId="1187"/>
    <cellStyle name="Comma0 8 5 2" xfId="1188"/>
    <cellStyle name="Comma0 8 6" xfId="1189"/>
    <cellStyle name="Comma0 80" xfId="1190"/>
    <cellStyle name="Comma0 80 2" xfId="1191"/>
    <cellStyle name="Comma0 81" xfId="1192"/>
    <cellStyle name="Comma0 81 2" xfId="1193"/>
    <cellStyle name="Comma0 82" xfId="1194"/>
    <cellStyle name="Comma0 82 2" xfId="1195"/>
    <cellStyle name="Comma0 83" xfId="1196"/>
    <cellStyle name="Comma0 83 2" xfId="1197"/>
    <cellStyle name="Comma0 84" xfId="1198"/>
    <cellStyle name="Comma0 84 2" xfId="1199"/>
    <cellStyle name="Comma0 85" xfId="1200"/>
    <cellStyle name="Comma0 85 2" xfId="1201"/>
    <cellStyle name="Comma0 86" xfId="1202"/>
    <cellStyle name="Comma0 86 2" xfId="1203"/>
    <cellStyle name="Comma0 87" xfId="1204"/>
    <cellStyle name="Comma0 87 2" xfId="1205"/>
    <cellStyle name="Comma0 88" xfId="1206"/>
    <cellStyle name="Comma0 88 2" xfId="1207"/>
    <cellStyle name="Comma0 89" xfId="1208"/>
    <cellStyle name="Comma0 89 2" xfId="1209"/>
    <cellStyle name="Comma0 9" xfId="1210"/>
    <cellStyle name="Comma0 9 2" xfId="1211"/>
    <cellStyle name="Comma0 9 2 2" xfId="1212"/>
    <cellStyle name="Comma0 9 2 2 2" xfId="1213"/>
    <cellStyle name="Comma0 9 2 3" xfId="1214"/>
    <cellStyle name="Comma0 9 3" xfId="1215"/>
    <cellStyle name="Comma0 9 3 2" xfId="1216"/>
    <cellStyle name="Comma0 9 4" xfId="1217"/>
    <cellStyle name="Comma0 90" xfId="1218"/>
    <cellStyle name="Comma0 90 2" xfId="1219"/>
    <cellStyle name="Comma0 91" xfId="1220"/>
    <cellStyle name="Comma0 91 2" xfId="1221"/>
    <cellStyle name="Comma0 92" xfId="1222"/>
    <cellStyle name="Comma0 92 2" xfId="1223"/>
    <cellStyle name="Comma0 93" xfId="1224"/>
    <cellStyle name="Comma0 93 2" xfId="1225"/>
    <cellStyle name="Comma0 94" xfId="1226"/>
    <cellStyle name="Comma0 94 2" xfId="1227"/>
    <cellStyle name="Comma0 95" xfId="1228"/>
    <cellStyle name="Comma0 95 2" xfId="1229"/>
    <cellStyle name="Comma0 96" xfId="1230"/>
    <cellStyle name="Comma0 96 2" xfId="1231"/>
    <cellStyle name="Comma0 97" xfId="1232"/>
    <cellStyle name="Comma0 97 2" xfId="1233"/>
    <cellStyle name="Comma0 98" xfId="1234"/>
    <cellStyle name="Comma0 98 2" xfId="1235"/>
    <cellStyle name="Comma0 99" xfId="1236"/>
    <cellStyle name="Comma0 99 2" xfId="1237"/>
    <cellStyle name="Comma0_I&amp;M RP1 Retire" xfId="1238"/>
    <cellStyle name="Comma1 - Style1" xfId="1239"/>
    <cellStyle name="Currency 10" xfId="1240"/>
    <cellStyle name="Currency 10 2" xfId="1241"/>
    <cellStyle name="Currency 10 3" xfId="1242"/>
    <cellStyle name="Currency 11" xfId="1243"/>
    <cellStyle name="Currency 2" xfId="1244"/>
    <cellStyle name="Currency 2 2" xfId="1245"/>
    <cellStyle name="Currency 2 2 2" xfId="1246"/>
    <cellStyle name="Currency 2 3" xfId="1247"/>
    <cellStyle name="Currency 2 3 10" xfId="1248"/>
    <cellStyle name="Currency 2 3 11" xfId="1249"/>
    <cellStyle name="Currency 2 3 12" xfId="1250"/>
    <cellStyle name="Currency 2 3 13" xfId="1251"/>
    <cellStyle name="Currency 2 3 14" xfId="1252"/>
    <cellStyle name="Currency 2 3 15" xfId="1253"/>
    <cellStyle name="Currency 2 3 16" xfId="1254"/>
    <cellStyle name="Currency 2 3 17" xfId="1255"/>
    <cellStyle name="Currency 2 3 18" xfId="1256"/>
    <cellStyle name="Currency 2 3 19" xfId="1257"/>
    <cellStyle name="Currency 2 3 2" xfId="1258"/>
    <cellStyle name="Currency 2 3 20" xfId="1259"/>
    <cellStyle name="Currency 2 3 21" xfId="1260"/>
    <cellStyle name="Currency 2 3 22" xfId="1261"/>
    <cellStyle name="Currency 2 3 23" xfId="1262"/>
    <cellStyle name="Currency 2 3 24" xfId="1263"/>
    <cellStyle name="Currency 2 3 25" xfId="1264"/>
    <cellStyle name="Currency 2 3 3" xfId="1265"/>
    <cellStyle name="Currency 2 3 3 10" xfId="1266"/>
    <cellStyle name="Currency 2 3 3 11" xfId="1267"/>
    <cellStyle name="Currency 2 3 3 12" xfId="1268"/>
    <cellStyle name="Currency 2 3 3 13" xfId="1269"/>
    <cellStyle name="Currency 2 3 3 14" xfId="1270"/>
    <cellStyle name="Currency 2 3 3 15" xfId="1271"/>
    <cellStyle name="Currency 2 3 3 16" xfId="1272"/>
    <cellStyle name="Currency 2 3 3 17" xfId="1273"/>
    <cellStyle name="Currency 2 3 3 18" xfId="1274"/>
    <cellStyle name="Currency 2 3 3 19" xfId="1275"/>
    <cellStyle name="Currency 2 3 3 2" xfId="1276"/>
    <cellStyle name="Currency 2 3 3 2 2" xfId="1277"/>
    <cellStyle name="Currency 2 3 3 20" xfId="1278"/>
    <cellStyle name="Currency 2 3 3 3" xfId="1279"/>
    <cellStyle name="Currency 2 3 3 3 10" xfId="1280"/>
    <cellStyle name="Currency 2 3 3 3 11" xfId="1281"/>
    <cellStyle name="Currency 2 3 3 3 12" xfId="1282"/>
    <cellStyle name="Currency 2 3 3 3 2" xfId="1283"/>
    <cellStyle name="Currency 2 3 3 3 3" xfId="1284"/>
    <cellStyle name="Currency 2 3 3 3 4" xfId="1285"/>
    <cellStyle name="Currency 2 3 3 3 5" xfId="1286"/>
    <cellStyle name="Currency 2 3 3 3 6" xfId="1287"/>
    <cellStyle name="Currency 2 3 3 3 7" xfId="1288"/>
    <cellStyle name="Currency 2 3 3 3 8" xfId="1289"/>
    <cellStyle name="Currency 2 3 3 3 9" xfId="1290"/>
    <cellStyle name="Currency 2 3 3 4" xfId="1291"/>
    <cellStyle name="Currency 2 3 3 4 2" xfId="1292"/>
    <cellStyle name="Currency 2 3 3 5" xfId="1293"/>
    <cellStyle name="Currency 2 3 3 6" xfId="1294"/>
    <cellStyle name="Currency 2 3 3 7" xfId="1295"/>
    <cellStyle name="Currency 2 3 3 8" xfId="1296"/>
    <cellStyle name="Currency 2 3 3 9" xfId="1297"/>
    <cellStyle name="Currency 2 3 4" xfId="1298"/>
    <cellStyle name="Currency 2 3 5" xfId="1299"/>
    <cellStyle name="Currency 2 3 6" xfId="1300"/>
    <cellStyle name="Currency 2 3 7" xfId="1301"/>
    <cellStyle name="Currency 2 3 7 10" xfId="1302"/>
    <cellStyle name="Currency 2 3 7 11" xfId="1303"/>
    <cellStyle name="Currency 2 3 7 12" xfId="1304"/>
    <cellStyle name="Currency 2 3 7 2" xfId="1305"/>
    <cellStyle name="Currency 2 3 7 3" xfId="1306"/>
    <cellStyle name="Currency 2 3 7 4" xfId="1307"/>
    <cellStyle name="Currency 2 3 7 5" xfId="1308"/>
    <cellStyle name="Currency 2 3 7 6" xfId="1309"/>
    <cellStyle name="Currency 2 3 7 7" xfId="1310"/>
    <cellStyle name="Currency 2 3 7 8" xfId="1311"/>
    <cellStyle name="Currency 2 3 7 9" xfId="1312"/>
    <cellStyle name="Currency 2 3 8" xfId="1313"/>
    <cellStyle name="Currency 2 3 9" xfId="1314"/>
    <cellStyle name="Currency 2 4" xfId="1315"/>
    <cellStyle name="Currency 3" xfId="1316"/>
    <cellStyle name="Currency 3 2" xfId="1317"/>
    <cellStyle name="Currency 3 2 2" xfId="1318"/>
    <cellStyle name="Currency 3 2 2 2" xfId="1319"/>
    <cellStyle name="Currency 3 3" xfId="1320"/>
    <cellStyle name="Currency 3 3 2" xfId="1321"/>
    <cellStyle name="Currency 3_Amos 3 Forecast" xfId="1322"/>
    <cellStyle name="Currency 4" xfId="1323"/>
    <cellStyle name="Currency 4 2" xfId="1324"/>
    <cellStyle name="Currency 4 2 2" xfId="1325"/>
    <cellStyle name="Currency 4 2 3" xfId="1326"/>
    <cellStyle name="Currency 4 2 3 2" xfId="1327"/>
    <cellStyle name="Currency 4 2 4" xfId="1328"/>
    <cellStyle name="Currency 4 3" xfId="1329"/>
    <cellStyle name="Currency 5" xfId="1330"/>
    <cellStyle name="Currency 5 2" xfId="1331"/>
    <cellStyle name="Currency 5 2 2" xfId="1332"/>
    <cellStyle name="Currency 5 3" xfId="1333"/>
    <cellStyle name="Currency 5 4" xfId="1334"/>
    <cellStyle name="Currency 6" xfId="1335"/>
    <cellStyle name="Currency 6 2" xfId="1336"/>
    <cellStyle name="Currency 7" xfId="1337"/>
    <cellStyle name="Currency 7 2" xfId="1338"/>
    <cellStyle name="Currency 7 2 2" xfId="1339"/>
    <cellStyle name="Currency 7 2 3" xfId="1340"/>
    <cellStyle name="Currency 7 3" xfId="1341"/>
    <cellStyle name="Currency 7 4" xfId="1342"/>
    <cellStyle name="Currency 8" xfId="1343"/>
    <cellStyle name="Currency 8 2" xfId="1344"/>
    <cellStyle name="Currency 8 3" xfId="1345"/>
    <cellStyle name="Currency 8 3 10" xfId="1346"/>
    <cellStyle name="Currency 8 3 11" xfId="1347"/>
    <cellStyle name="Currency 8 3 12" xfId="1348"/>
    <cellStyle name="Currency 8 3 13" xfId="1349"/>
    <cellStyle name="Currency 8 3 14" xfId="1350"/>
    <cellStyle name="Currency 8 3 15" xfId="1351"/>
    <cellStyle name="Currency 8 3 16" xfId="1352"/>
    <cellStyle name="Currency 8 3 17" xfId="1353"/>
    <cellStyle name="Currency 8 3 18" xfId="1354"/>
    <cellStyle name="Currency 8 3 19" xfId="1355"/>
    <cellStyle name="Currency 8 3 2" xfId="1356"/>
    <cellStyle name="Currency 8 3 2 2" xfId="1357"/>
    <cellStyle name="Currency 8 3 20" xfId="1358"/>
    <cellStyle name="Currency 8 3 3" xfId="1359"/>
    <cellStyle name="Currency 8 3 3 10" xfId="1360"/>
    <cellStyle name="Currency 8 3 3 11" xfId="1361"/>
    <cellStyle name="Currency 8 3 3 12" xfId="1362"/>
    <cellStyle name="Currency 8 3 3 2" xfId="1363"/>
    <cellStyle name="Currency 8 3 3 3" xfId="1364"/>
    <cellStyle name="Currency 8 3 3 4" xfId="1365"/>
    <cellStyle name="Currency 8 3 3 5" xfId="1366"/>
    <cellStyle name="Currency 8 3 3 6" xfId="1367"/>
    <cellStyle name="Currency 8 3 3 7" xfId="1368"/>
    <cellStyle name="Currency 8 3 3 8" xfId="1369"/>
    <cellStyle name="Currency 8 3 3 9" xfId="1370"/>
    <cellStyle name="Currency 8 3 4" xfId="1371"/>
    <cellStyle name="Currency 8 3 4 2" xfId="1372"/>
    <cellStyle name="Currency 8 3 5" xfId="1373"/>
    <cellStyle name="Currency 8 3 6" xfId="1374"/>
    <cellStyle name="Currency 8 3 7" xfId="1375"/>
    <cellStyle name="Currency 8 3 8" xfId="1376"/>
    <cellStyle name="Currency 8 3 9" xfId="1377"/>
    <cellStyle name="Currency 8 4" xfId="1378"/>
    <cellStyle name="Currency 9" xfId="1379"/>
    <cellStyle name="Currency 9 2" xfId="1380"/>
    <cellStyle name="Currency 9 3" xfId="1381"/>
    <cellStyle name="Currency0" xfId="1382"/>
    <cellStyle name="Currency0 2" xfId="1383"/>
    <cellStyle name="Currency0 2 2" xfId="1384"/>
    <cellStyle name="Currency0 2 2 2" xfId="1385"/>
    <cellStyle name="Currency0 2 2 2 2" xfId="1386"/>
    <cellStyle name="Currency0 2 2 3" xfId="1387"/>
    <cellStyle name="Currency0 2 3" xfId="1388"/>
    <cellStyle name="Currency0 2 3 2" xfId="1389"/>
    <cellStyle name="Currency0 2 3 2 2" xfId="1390"/>
    <cellStyle name="Currency0 2 3 3" xfId="1391"/>
    <cellStyle name="Currency0 2 4" xfId="1392"/>
    <cellStyle name="Currency0 2 4 2" xfId="1393"/>
    <cellStyle name="Currency0 2 4 2 2" xfId="1394"/>
    <cellStyle name="Currency0 2 4 3" xfId="1395"/>
    <cellStyle name="Currency0 2 5" xfId="1396"/>
    <cellStyle name="Currency0 2 5 2" xfId="1397"/>
    <cellStyle name="Currency0 2 6" xfId="1398"/>
    <cellStyle name="Currency0 3" xfId="1399"/>
    <cellStyle name="Currency0 3 2" xfId="1400"/>
    <cellStyle name="Currency0 3 2 2" xfId="1401"/>
    <cellStyle name="Currency0 3 2 2 2" xfId="1402"/>
    <cellStyle name="Currency0 3 2 2 2 2" xfId="1403"/>
    <cellStyle name="Currency0 3 2 2 3" xfId="1404"/>
    <cellStyle name="Currency0 3 2 3" xfId="1405"/>
    <cellStyle name="Currency0 3 2 3 2" xfId="1406"/>
    <cellStyle name="Currency0 3 2 4" xfId="1407"/>
    <cellStyle name="Currency0 3 3" xfId="1408"/>
    <cellStyle name="Currency0 3 3 2" xfId="1409"/>
    <cellStyle name="Currency0 3 3 2 2" xfId="1410"/>
    <cellStyle name="Currency0 3 3 3" xfId="1411"/>
    <cellStyle name="Currency0 3 4" xfId="1412"/>
    <cellStyle name="Currency0 3 4 2" xfId="1413"/>
    <cellStyle name="Currency0 3 4 2 2" xfId="1414"/>
    <cellStyle name="Currency0 3 4 3" xfId="1415"/>
    <cellStyle name="Currency0 3 5" xfId="1416"/>
    <cellStyle name="Currency0 3 5 2" xfId="1417"/>
    <cellStyle name="Currency0 3 6" xfId="1418"/>
    <cellStyle name="Currency0 4" xfId="1419"/>
    <cellStyle name="Currency0 4 2" xfId="1420"/>
    <cellStyle name="Currency0 4 2 2" xfId="1421"/>
    <cellStyle name="Currency0 4 3" xfId="1422"/>
    <cellStyle name="Currency0 5" xfId="1423"/>
    <cellStyle name="Currency0 5 2" xfId="1424"/>
    <cellStyle name="Currency0 5 2 2" xfId="1425"/>
    <cellStyle name="Currency0 5 2 2 2" xfId="1426"/>
    <cellStyle name="Currency0 5 2 3" xfId="1427"/>
    <cellStyle name="Currency0 5 3" xfId="1428"/>
    <cellStyle name="Currency0 5 3 2" xfId="1429"/>
    <cellStyle name="Currency0 5 4" xfId="1430"/>
    <cellStyle name="Currency0 6" xfId="1431"/>
    <cellStyle name="Currency0 6 2" xfId="1432"/>
    <cellStyle name="Currency0 6 2 2" xfId="1433"/>
    <cellStyle name="Currency0 6 3" xfId="1434"/>
    <cellStyle name="Currency0 7" xfId="1435"/>
    <cellStyle name="Currency0 7 2" xfId="1436"/>
    <cellStyle name="Currency0 8" xfId="1437"/>
    <cellStyle name="DATA TYPE" xfId="1438"/>
    <cellStyle name="Date" xfId="1439"/>
    <cellStyle name="Date 2" xfId="1440"/>
    <cellStyle name="Date 2 2" xfId="1441"/>
    <cellStyle name="Date 2 2 2" xfId="1442"/>
    <cellStyle name="Date 2 2 2 2" xfId="1443"/>
    <cellStyle name="Date 2 2 3" xfId="1444"/>
    <cellStyle name="Date 2 3" xfId="1445"/>
    <cellStyle name="Date 2 3 2" xfId="1446"/>
    <cellStyle name="Date 2 3 2 2" xfId="1447"/>
    <cellStyle name="Date 2 3 3" xfId="1448"/>
    <cellStyle name="Date 2 4" xfId="1449"/>
    <cellStyle name="Date 2 4 2" xfId="1450"/>
    <cellStyle name="Date 2 4 2 2" xfId="1451"/>
    <cellStyle name="Date 2 4 3" xfId="1452"/>
    <cellStyle name="Date 2 5" xfId="1453"/>
    <cellStyle name="Date 2 5 2" xfId="1454"/>
    <cellStyle name="Date 2 6" xfId="1455"/>
    <cellStyle name="Date 3" xfId="1456"/>
    <cellStyle name="Date 3 2" xfId="1457"/>
    <cellStyle name="Date 3 2 2" xfId="1458"/>
    <cellStyle name="Date 3 2 2 2" xfId="1459"/>
    <cellStyle name="Date 3 2 2 2 2" xfId="1460"/>
    <cellStyle name="Date 3 2 2 3" xfId="1461"/>
    <cellStyle name="Date 3 2 3" xfId="1462"/>
    <cellStyle name="Date 3 2 3 2" xfId="1463"/>
    <cellStyle name="Date 3 2 4" xfId="1464"/>
    <cellStyle name="Date 3 3" xfId="1465"/>
    <cellStyle name="Date 3 3 2" xfId="1466"/>
    <cellStyle name="Date 3 3 2 2" xfId="1467"/>
    <cellStyle name="Date 3 3 3" xfId="1468"/>
    <cellStyle name="Date 3 4" xfId="1469"/>
    <cellStyle name="Date 3 4 2" xfId="1470"/>
    <cellStyle name="Date 3 4 2 2" xfId="1471"/>
    <cellStyle name="Date 3 4 3" xfId="1472"/>
    <cellStyle name="Date 3 5" xfId="1473"/>
    <cellStyle name="Date 3 5 2" xfId="1474"/>
    <cellStyle name="Date 3 6" xfId="1475"/>
    <cellStyle name="Date 4" xfId="1476"/>
    <cellStyle name="Date 4 2" xfId="1477"/>
    <cellStyle name="Date 4 2 2" xfId="1478"/>
    <cellStyle name="Date 4 3" xfId="1479"/>
    <cellStyle name="Date 5" xfId="1480"/>
    <cellStyle name="Date 5 2" xfId="1481"/>
    <cellStyle name="Date 5 2 2" xfId="1482"/>
    <cellStyle name="Date 5 2 2 2" xfId="1483"/>
    <cellStyle name="Date 5 2 3" xfId="1484"/>
    <cellStyle name="Date 5 3" xfId="1485"/>
    <cellStyle name="Date 5 3 2" xfId="1486"/>
    <cellStyle name="Date 5 4" xfId="1487"/>
    <cellStyle name="Date 6" xfId="1488"/>
    <cellStyle name="Date 6 2" xfId="1489"/>
    <cellStyle name="Date 6 2 2" xfId="1490"/>
    <cellStyle name="Date 6 3" xfId="1491"/>
    <cellStyle name="Date 7" xfId="1492"/>
    <cellStyle name="Date 7 2" xfId="1493"/>
    <cellStyle name="Date 8" xfId="1494"/>
    <cellStyle name="DateTime24H" xfId="1495"/>
    <cellStyle name="Euro" xfId="1496"/>
    <cellStyle name="Euro 2" xfId="1497"/>
    <cellStyle name="Explanatory Text" xfId="1498" builtinId="53" customBuiltin="1"/>
    <cellStyle name="Explanatory Text 2" xfId="1499"/>
    <cellStyle name="Explanatory Text 3" xfId="1500"/>
    <cellStyle name="Explanatory Text 4" xfId="1501"/>
    <cellStyle name="Explanatory Text 5" xfId="1502"/>
    <cellStyle name="Fixed" xfId="1503"/>
    <cellStyle name="Fixed 2" xfId="1504"/>
    <cellStyle name="Fixed 2 2" xfId="1505"/>
    <cellStyle name="Fixed 2 2 2" xfId="1506"/>
    <cellStyle name="Fixed 2 2 2 2" xfId="1507"/>
    <cellStyle name="Fixed 2 2 3" xfId="1508"/>
    <cellStyle name="Fixed 2 3" xfId="1509"/>
    <cellStyle name="Fixed 2 3 2" xfId="1510"/>
    <cellStyle name="Fixed 2 3 2 2" xfId="1511"/>
    <cellStyle name="Fixed 2 3 3" xfId="1512"/>
    <cellStyle name="Fixed 2 4" xfId="1513"/>
    <cellStyle name="Fixed 2 4 2" xfId="1514"/>
    <cellStyle name="Fixed 2 4 2 2" xfId="1515"/>
    <cellStyle name="Fixed 2 4 3" xfId="1516"/>
    <cellStyle name="Fixed 2 5" xfId="1517"/>
    <cellStyle name="Fixed 2 5 2" xfId="1518"/>
    <cellStyle name="Fixed 2 6" xfId="1519"/>
    <cellStyle name="Fixed 3" xfId="1520"/>
    <cellStyle name="Fixed 3 2" xfId="1521"/>
    <cellStyle name="Fixed 3 2 2" xfId="1522"/>
    <cellStyle name="Fixed 3 2 2 2" xfId="1523"/>
    <cellStyle name="Fixed 3 2 2 2 2" xfId="1524"/>
    <cellStyle name="Fixed 3 2 2 3" xfId="1525"/>
    <cellStyle name="Fixed 3 2 3" xfId="1526"/>
    <cellStyle name="Fixed 3 2 3 2" xfId="1527"/>
    <cellStyle name="Fixed 3 2 4" xfId="1528"/>
    <cellStyle name="Fixed 3 3" xfId="1529"/>
    <cellStyle name="Fixed 3 3 2" xfId="1530"/>
    <cellStyle name="Fixed 3 3 2 2" xfId="1531"/>
    <cellStyle name="Fixed 3 3 3" xfId="1532"/>
    <cellStyle name="Fixed 3 4" xfId="1533"/>
    <cellStyle name="Fixed 3 4 2" xfId="1534"/>
    <cellStyle name="Fixed 3 4 2 2" xfId="1535"/>
    <cellStyle name="Fixed 3 4 3" xfId="1536"/>
    <cellStyle name="Fixed 3 5" xfId="1537"/>
    <cellStyle name="Fixed 3 5 2" xfId="1538"/>
    <cellStyle name="Fixed 3 6" xfId="1539"/>
    <cellStyle name="Fixed 4" xfId="1540"/>
    <cellStyle name="Fixed 4 2" xfId="1541"/>
    <cellStyle name="Fixed 4 2 2" xfId="1542"/>
    <cellStyle name="Fixed 4 3" xfId="1543"/>
    <cellStyle name="Fixed 5" xfId="1544"/>
    <cellStyle name="Fixed 5 2" xfId="1545"/>
    <cellStyle name="Fixed 5 2 2" xfId="1546"/>
    <cellStyle name="Fixed 5 2 2 2" xfId="1547"/>
    <cellStyle name="Fixed 5 2 3" xfId="1548"/>
    <cellStyle name="Fixed 5 3" xfId="1549"/>
    <cellStyle name="Fixed 5 3 2" xfId="1550"/>
    <cellStyle name="Fixed 5 4" xfId="1551"/>
    <cellStyle name="Fixed 6" xfId="1552"/>
    <cellStyle name="Fixed 6 2" xfId="1553"/>
    <cellStyle name="Fixed 6 2 2" xfId="1554"/>
    <cellStyle name="Fixed 6 3" xfId="1555"/>
    <cellStyle name="Fixed 7" xfId="1556"/>
    <cellStyle name="Fixed 7 2" xfId="1557"/>
    <cellStyle name="Fixed 8" xfId="1558"/>
    <cellStyle name="Fixed2 - Style2" xfId="1559"/>
    <cellStyle name="Fixed2 - Style2 2" xfId="1560"/>
    <cellStyle name="Fixed3 - Style3" xfId="1561"/>
    <cellStyle name="FUEL SUBTOTAL" xfId="1562"/>
    <cellStyle name="FUEL TYPE" xfId="1563"/>
    <cellStyle name="Good" xfId="1564" builtinId="26" customBuiltin="1"/>
    <cellStyle name="Good 2" xfId="1565"/>
    <cellStyle name="Good 3" xfId="1566"/>
    <cellStyle name="Good 4" xfId="1567"/>
    <cellStyle name="Good 5" xfId="1568"/>
    <cellStyle name="Heading 1" xfId="1569" builtinId="16" customBuiltin="1"/>
    <cellStyle name="Heading 1 10" xfId="1570"/>
    <cellStyle name="Heading 1 2" xfId="1571"/>
    <cellStyle name="Heading 1 2 2" xfId="1572"/>
    <cellStyle name="Heading 1 3" xfId="1573"/>
    <cellStyle name="Heading 1 3 2" xfId="1574"/>
    <cellStyle name="Heading 1 3 2 2" xfId="1575"/>
    <cellStyle name="Heading 1 3 2 2 2" xfId="1576"/>
    <cellStyle name="Heading 1 3 2 2 2 2" xfId="1577"/>
    <cellStyle name="Heading 1 3 2 2 3" xfId="1578"/>
    <cellStyle name="Heading 1 3 2 3" xfId="1579"/>
    <cellStyle name="Heading 1 3 2 3 2" xfId="1580"/>
    <cellStyle name="Heading 1 3 2 4" xfId="1581"/>
    <cellStyle name="Heading 1 4" xfId="1582"/>
    <cellStyle name="Heading 1 5" xfId="1583"/>
    <cellStyle name="Heading 1 6" xfId="1584"/>
    <cellStyle name="Heading 1 6 2" xfId="1585"/>
    <cellStyle name="Heading 1 6 2 2" xfId="1586"/>
    <cellStyle name="Heading 1 6 2 2 2" xfId="1587"/>
    <cellStyle name="Heading 1 6 2 2 2 2" xfId="1588"/>
    <cellStyle name="Heading 1 6 2 2 3" xfId="1589"/>
    <cellStyle name="Heading 1 6 2 3" xfId="1590"/>
    <cellStyle name="Heading 1 6 2 3 2" xfId="1591"/>
    <cellStyle name="Heading 1 6 2 4" xfId="1592"/>
    <cellStyle name="Heading 1 6 3" xfId="1593"/>
    <cellStyle name="Heading 1 6 3 2" xfId="1594"/>
    <cellStyle name="Heading 1 6 3 2 2" xfId="1595"/>
    <cellStyle name="Heading 1 6 3 3" xfId="1596"/>
    <cellStyle name="Heading 1 6 4" xfId="1597"/>
    <cellStyle name="Heading 1 6 4 2" xfId="1598"/>
    <cellStyle name="Heading 1 6 4 2 2" xfId="1599"/>
    <cellStyle name="Heading 1 6 4 3" xfId="1600"/>
    <cellStyle name="Heading 1 6 5" xfId="1601"/>
    <cellStyle name="Heading 1 7" xfId="1602"/>
    <cellStyle name="Heading 1 7 2" xfId="1603"/>
    <cellStyle name="Heading 1 8" xfId="1604"/>
    <cellStyle name="Heading 1 9" xfId="1605"/>
    <cellStyle name="Heading 2" xfId="1606" builtinId="17" customBuiltin="1"/>
    <cellStyle name="Heading 2 10" xfId="1607"/>
    <cellStyle name="Heading 2 11" xfId="1608"/>
    <cellStyle name="Heading 2 2" xfId="1609"/>
    <cellStyle name="Heading 2 2 2" xfId="1610"/>
    <cellStyle name="Heading 2 3" xfId="1611"/>
    <cellStyle name="Heading 2 3 2" xfId="1612"/>
    <cellStyle name="Heading 2 3 3" xfId="1613"/>
    <cellStyle name="Heading 2 3 3 2" xfId="1614"/>
    <cellStyle name="Heading 2 3 3 2 2" xfId="1615"/>
    <cellStyle name="Heading 2 3 3 2 2 2" xfId="1616"/>
    <cellStyle name="Heading 2 3 3 2 3" xfId="1617"/>
    <cellStyle name="Heading 2 3 3 3" xfId="1618"/>
    <cellStyle name="Heading 2 3 3 3 2" xfId="1619"/>
    <cellStyle name="Heading 2 3 3 4" xfId="1620"/>
    <cellStyle name="Heading 2 4" xfId="1621"/>
    <cellStyle name="Heading 2 5" xfId="1622"/>
    <cellStyle name="Heading 2 6" xfId="1623"/>
    <cellStyle name="Heading 2 7" xfId="1624"/>
    <cellStyle name="Heading 2 7 2" xfId="1625"/>
    <cellStyle name="Heading 2 7 2 2" xfId="1626"/>
    <cellStyle name="Heading 2 7 2 2 2" xfId="1627"/>
    <cellStyle name="Heading 2 7 2 2 2 2" xfId="1628"/>
    <cellStyle name="Heading 2 7 2 2 3" xfId="1629"/>
    <cellStyle name="Heading 2 7 2 3" xfId="1630"/>
    <cellStyle name="Heading 2 7 2 3 2" xfId="1631"/>
    <cellStyle name="Heading 2 7 2 4" xfId="1632"/>
    <cellStyle name="Heading 2 7 3" xfId="1633"/>
    <cellStyle name="Heading 2 7 3 2" xfId="1634"/>
    <cellStyle name="Heading 2 7 3 2 2" xfId="1635"/>
    <cellStyle name="Heading 2 7 3 3" xfId="1636"/>
    <cellStyle name="Heading 2 7 4" xfId="1637"/>
    <cellStyle name="Heading 2 7 4 2" xfId="1638"/>
    <cellStyle name="Heading 2 7 4 2 2" xfId="1639"/>
    <cellStyle name="Heading 2 7 4 3" xfId="1640"/>
    <cellStyle name="Heading 2 7 5" xfId="1641"/>
    <cellStyle name="Heading 2 8" xfId="1642"/>
    <cellStyle name="Heading 2 8 2" xfId="1643"/>
    <cellStyle name="Heading 2 9" xfId="1644"/>
    <cellStyle name="Heading 3" xfId="1645" builtinId="18" customBuiltin="1"/>
    <cellStyle name="Heading 3 2" xfId="1646"/>
    <cellStyle name="Heading 3 2 2" xfId="1647"/>
    <cellStyle name="Heading 3 2 2 2" xfId="1648"/>
    <cellStyle name="Heading 3 2 2 2 2" xfId="1649"/>
    <cellStyle name="Heading 3 2 2 2 2 2" xfId="1650"/>
    <cellStyle name="Heading 3 2 2 2 3" xfId="1651"/>
    <cellStyle name="Heading 3 2 2 3" xfId="1652"/>
    <cellStyle name="Heading 3 2 2 3 2" xfId="1653"/>
    <cellStyle name="Heading 3 2 2 4" xfId="1654"/>
    <cellStyle name="Heading 3 2 3" xfId="1655"/>
    <cellStyle name="Heading 3 2 3 2" xfId="1656"/>
    <cellStyle name="Heading 3 2 3 2 2" xfId="1657"/>
    <cellStyle name="Heading 3 2 3 3" xfId="1658"/>
    <cellStyle name="Heading 3 2 4" xfId="1659"/>
    <cellStyle name="Heading 3 2 4 2" xfId="1660"/>
    <cellStyle name="Heading 3 2 5" xfId="1661"/>
    <cellStyle name="Heading 3 3" xfId="1662"/>
    <cellStyle name="Heading 4" xfId="1663" builtinId="19" customBuiltin="1"/>
    <cellStyle name="Heading 4 2" xfId="1664"/>
    <cellStyle name="Heading 4 2 2" xfId="1665"/>
    <cellStyle name="Heading 4 2 2 2" xfId="1666"/>
    <cellStyle name="Heading 4 2 2 2 2" xfId="1667"/>
    <cellStyle name="Heading 4 2 2 2 2 2" xfId="1668"/>
    <cellStyle name="Heading 4 2 2 2 3" xfId="1669"/>
    <cellStyle name="Heading 4 2 2 3" xfId="1670"/>
    <cellStyle name="Heading 4 2 2 3 2" xfId="1671"/>
    <cellStyle name="Heading 4 2 2 4" xfId="1672"/>
    <cellStyle name="Heading 4 2 3" xfId="1673"/>
    <cellStyle name="Heading 4 2 3 2" xfId="1674"/>
    <cellStyle name="Heading 4 2 3 2 2" xfId="1675"/>
    <cellStyle name="Heading 4 2 3 3" xfId="1676"/>
    <cellStyle name="Heading 4 2 4" xfId="1677"/>
    <cellStyle name="Heading 4 2 4 2" xfId="1678"/>
    <cellStyle name="Heading 4 2 5" xfId="1679"/>
    <cellStyle name="Heading 4 3" xfId="1680"/>
    <cellStyle name="HEADING1" xfId="1681"/>
    <cellStyle name="Heading1 10" xfId="1682"/>
    <cellStyle name="Heading1 10 2" xfId="1683"/>
    <cellStyle name="HEADING1 11" xfId="1684"/>
    <cellStyle name="HEADING1 12" xfId="1685"/>
    <cellStyle name="HEADING1 13" xfId="1686"/>
    <cellStyle name="HEADING1 14" xfId="1687"/>
    <cellStyle name="HEADING1 15" xfId="1688"/>
    <cellStyle name="HEADING1 16" xfId="1689"/>
    <cellStyle name="HEADING1 17" xfId="1690"/>
    <cellStyle name="HEADING1 18" xfId="1691"/>
    <cellStyle name="HEADING1 19" xfId="1692"/>
    <cellStyle name="HEADING1 2" xfId="1693"/>
    <cellStyle name="HEADING1 2 2" xfId="1694"/>
    <cellStyle name="HEADING1 2 2 2" xfId="1695"/>
    <cellStyle name="HEADING1 2 2 2 2" xfId="1696"/>
    <cellStyle name="HEADING1 2 2 3" xfId="1697"/>
    <cellStyle name="HEADING1 2 3" xfId="1698"/>
    <cellStyle name="HEADING1 2 3 2" xfId="1699"/>
    <cellStyle name="HEADING1 2 3 2 2" xfId="1700"/>
    <cellStyle name="HEADING1 2 3 3" xfId="1701"/>
    <cellStyle name="HEADING1 2 4" xfId="1702"/>
    <cellStyle name="HEADING1 2 4 2" xfId="1703"/>
    <cellStyle name="HEADING1 2 4 2 2" xfId="1704"/>
    <cellStyle name="HEADING1 2 4 3" xfId="1705"/>
    <cellStyle name="HEADING1 2 5" xfId="1706"/>
    <cellStyle name="HEADING1 2 5 2" xfId="1707"/>
    <cellStyle name="HEADING1 2 6" xfId="1708"/>
    <cellStyle name="HEADING1 20" xfId="1709"/>
    <cellStyle name="HEADING1 3" xfId="1710"/>
    <cellStyle name="HEADING1 3 2" xfId="1711"/>
    <cellStyle name="HEADING1 3 2 2" xfId="1712"/>
    <cellStyle name="HEADING1 3 2 2 2" xfId="1713"/>
    <cellStyle name="HEADING1 3 2 2 2 2" xfId="1714"/>
    <cellStyle name="HEADING1 3 2 2 3" xfId="1715"/>
    <cellStyle name="HEADING1 3 2 3" xfId="1716"/>
    <cellStyle name="HEADING1 3 2 3 2" xfId="1717"/>
    <cellStyle name="HEADING1 3 2 4" xfId="1718"/>
    <cellStyle name="HEADING1 3 3" xfId="1719"/>
    <cellStyle name="HEADING1 3 3 2" xfId="1720"/>
    <cellStyle name="HEADING1 3 3 2 2" xfId="1721"/>
    <cellStyle name="HEADING1 3 3 3" xfId="1722"/>
    <cellStyle name="HEADING1 3 4" xfId="1723"/>
    <cellStyle name="HEADING1 3 4 2" xfId="1724"/>
    <cellStyle name="HEADING1 3 4 2 2" xfId="1725"/>
    <cellStyle name="HEADING1 3 4 3" xfId="1726"/>
    <cellStyle name="HEADING1 3 5" xfId="1727"/>
    <cellStyle name="HEADING1 3 5 2" xfId="1728"/>
    <cellStyle name="HEADING1 3 6" xfId="1729"/>
    <cellStyle name="HEADING1 4" xfId="1730"/>
    <cellStyle name="HEADING1 4 2" xfId="1731"/>
    <cellStyle name="HEADING1 4 2 2" xfId="1732"/>
    <cellStyle name="HEADING1 4 3" xfId="1733"/>
    <cellStyle name="HEADING1 5" xfId="1734"/>
    <cellStyle name="HEADING1 5 2" xfId="1735"/>
    <cellStyle name="HEADING1 5 2 2" xfId="1736"/>
    <cellStyle name="HEADING1 5 2 2 2" xfId="1737"/>
    <cellStyle name="HEADING1 5 2 3" xfId="1738"/>
    <cellStyle name="HEADING1 5 3" xfId="1739"/>
    <cellStyle name="HEADING1 5 3 2" xfId="1740"/>
    <cellStyle name="HEADING1 5 4" xfId="1741"/>
    <cellStyle name="HEADING1 6" xfId="1742"/>
    <cellStyle name="HEADING1 6 2" xfId="1743"/>
    <cellStyle name="HEADING1 6 2 2" xfId="1744"/>
    <cellStyle name="HEADING1 6 3" xfId="1745"/>
    <cellStyle name="HEADING1 7" xfId="1746"/>
    <cellStyle name="Heading1 7 2" xfId="1747"/>
    <cellStyle name="HEADING1 7 2 2" xfId="1748"/>
    <cellStyle name="Heading1 7 2 3" xfId="1749"/>
    <cellStyle name="Heading1 7 2 4" xfId="1750"/>
    <cellStyle name="Heading1 8" xfId="1751"/>
    <cellStyle name="HEADING1 8 2" xfId="1752"/>
    <cellStyle name="Heading1 8 3" xfId="1753"/>
    <cellStyle name="Heading1 8 4" xfId="1754"/>
    <cellStyle name="Heading1 9" xfId="1755"/>
    <cellStyle name="Heading1 9 2" xfId="1756"/>
    <cellStyle name="HEADING2" xfId="1757"/>
    <cellStyle name="HEADING2 2" xfId="1758"/>
    <cellStyle name="HEADING2 2 2" xfId="1759"/>
    <cellStyle name="Heading2 3" xfId="1760"/>
    <cellStyle name="Heading2 3 2" xfId="1761"/>
    <cellStyle name="Heading2 4" xfId="1762"/>
    <cellStyle name="Heading2 4 2" xfId="1763"/>
    <cellStyle name="Heading2 5" xfId="1764"/>
    <cellStyle name="Heading2 5 2" xfId="1765"/>
    <cellStyle name="Heading2 6" xfId="1766"/>
    <cellStyle name="Heading2 6 2" xfId="1767"/>
    <cellStyle name="Heading2 7" xfId="1768"/>
    <cellStyle name="Heading2 7 2" xfId="1769"/>
    <cellStyle name="Hyperlink 2" xfId="1770"/>
    <cellStyle name="Input" xfId="1771" builtinId="20" customBuiltin="1"/>
    <cellStyle name="Input 2" xfId="1772"/>
    <cellStyle name="Input 3" xfId="1773"/>
    <cellStyle name="Input 4" xfId="1774"/>
    <cellStyle name="Input 5" xfId="1775"/>
    <cellStyle name="Linked Cell" xfId="1776" builtinId="24" customBuiltin="1"/>
    <cellStyle name="Linked Cell 2" xfId="1777"/>
    <cellStyle name="Linked Cell 3" xfId="1778"/>
    <cellStyle name="Linked Cell 4" xfId="1779"/>
    <cellStyle name="Linked Cell 5" xfId="1780"/>
    <cellStyle name="Neutral" xfId="1781" builtinId="28" customBuiltin="1"/>
    <cellStyle name="Neutral 2" xfId="1782"/>
    <cellStyle name="Neutral 3" xfId="1783"/>
    <cellStyle name="Neutral 4" xfId="1784"/>
    <cellStyle name="Neutral 5" xfId="1785"/>
    <cellStyle name="Normal" xfId="0" builtinId="0"/>
    <cellStyle name="Normal 10" xfId="1786"/>
    <cellStyle name="Normal 10 2" xfId="1787"/>
    <cellStyle name="Normal 10 2 2" xfId="1788"/>
    <cellStyle name="Normal 10 3" xfId="1789"/>
    <cellStyle name="Normal 10 3 2" xfId="1790"/>
    <cellStyle name="Normal 10 3 3" xfId="1791"/>
    <cellStyle name="Normal 11" xfId="1792"/>
    <cellStyle name="Normal 11 2" xfId="1793"/>
    <cellStyle name="Normal 11 2 2" xfId="1794"/>
    <cellStyle name="Normal 11 3" xfId="1795"/>
    <cellStyle name="Normal 11 4" xfId="1796"/>
    <cellStyle name="Normal 11 4 2" xfId="1797"/>
    <cellStyle name="Normal 11 5" xfId="1798"/>
    <cellStyle name="Normal 12" xfId="1799"/>
    <cellStyle name="Normal 12 2" xfId="1800"/>
    <cellStyle name="Normal 12 3" xfId="1801"/>
    <cellStyle name="Normal 13" xfId="1802"/>
    <cellStyle name="Normal 13 2" xfId="1803"/>
    <cellStyle name="Normal 13 2 2" xfId="1804"/>
    <cellStyle name="Normal 13 3" xfId="1805"/>
    <cellStyle name="Normal 13 4" xfId="1806"/>
    <cellStyle name="Normal 13 5" xfId="1807"/>
    <cellStyle name="Normal 13 6" xfId="1808"/>
    <cellStyle name="Normal 14" xfId="1809"/>
    <cellStyle name="Normal 14 2" xfId="1810"/>
    <cellStyle name="Normal 14 3" xfId="1811"/>
    <cellStyle name="Normal 14 4" xfId="1812"/>
    <cellStyle name="Normal 15" xfId="1813"/>
    <cellStyle name="Normal 15 2" xfId="1814"/>
    <cellStyle name="Normal 15 3" xfId="1815"/>
    <cellStyle name="Normal 15 4" xfId="1816"/>
    <cellStyle name="Normal 16" xfId="1817"/>
    <cellStyle name="Normal 16 2" xfId="1818"/>
    <cellStyle name="Normal 16 3" xfId="1819"/>
    <cellStyle name="Normal 17" xfId="1820"/>
    <cellStyle name="Normal 17 2" xfId="1821"/>
    <cellStyle name="Normal 18" xfId="1822"/>
    <cellStyle name="Normal 18 2" xfId="1823"/>
    <cellStyle name="Normal 19" xfId="1824"/>
    <cellStyle name="Normal 2" xfId="1825"/>
    <cellStyle name="Normal 2 10" xfId="1826"/>
    <cellStyle name="Normal 2 10 2" xfId="1827"/>
    <cellStyle name="Normal 2 10 3" xfId="1828"/>
    <cellStyle name="Normal 2 11" xfId="1829"/>
    <cellStyle name="Normal 2 12" xfId="1830"/>
    <cellStyle name="Normal 2 13" xfId="1831"/>
    <cellStyle name="Normal 2 14" xfId="1832"/>
    <cellStyle name="Normal 2 15" xfId="1833"/>
    <cellStyle name="Normal 2 16" xfId="1834"/>
    <cellStyle name="Normal 2 17" xfId="1835"/>
    <cellStyle name="Normal 2 18" xfId="1836"/>
    <cellStyle name="Normal 2 19" xfId="1837"/>
    <cellStyle name="Normal 2 2" xfId="1838"/>
    <cellStyle name="Normal 2 2 2" xfId="1839"/>
    <cellStyle name="Normal 2 2 2 2" xfId="1840"/>
    <cellStyle name="Normal 2 2 2 2 2" xfId="1841"/>
    <cellStyle name="Normal 2 2 2 2 2 2" xfId="1842"/>
    <cellStyle name="Normal 2 2 2 2 3" xfId="1843"/>
    <cellStyle name="Normal 2 2 3" xfId="1844"/>
    <cellStyle name="Normal 2 2 3 2" xfId="1845"/>
    <cellStyle name="Normal 2 2 3 2 2" xfId="1846"/>
    <cellStyle name="Normal 2 2 3 3" xfId="1847"/>
    <cellStyle name="Normal 2 2 4" xfId="1848"/>
    <cellStyle name="Normal 2 2 5" xfId="1849"/>
    <cellStyle name="Normal 2 2_AM 3 and Mitchell NBV forecast DRAFT 9-24" xfId="1850"/>
    <cellStyle name="Normal 2 20" xfId="1851"/>
    <cellStyle name="Normal 2 21" xfId="1852"/>
    <cellStyle name="Normal 2 22" xfId="1853"/>
    <cellStyle name="Normal 2 22 2" xfId="1854"/>
    <cellStyle name="Normal 2 23" xfId="1855"/>
    <cellStyle name="Normal 2 23 2" xfId="1856"/>
    <cellStyle name="Normal 2 24" xfId="1857"/>
    <cellStyle name="Normal 2 24 2" xfId="1858"/>
    <cellStyle name="Normal 2 25" xfId="1859"/>
    <cellStyle name="Normal 2 26" xfId="1860"/>
    <cellStyle name="Normal 2 27" xfId="1861"/>
    <cellStyle name="Normal 2 28" xfId="1862"/>
    <cellStyle name="Normal 2 29" xfId="1863"/>
    <cellStyle name="Normal 2 3" xfId="1864"/>
    <cellStyle name="Normal 2 3 2" xfId="1865"/>
    <cellStyle name="Normal 2 3 3" xfId="1866"/>
    <cellStyle name="Normal 2 3 3 2" xfId="1867"/>
    <cellStyle name="Normal 2 3 4" xfId="1868"/>
    <cellStyle name="Normal 2 30" xfId="1869"/>
    <cellStyle name="Normal 2 31" xfId="1870"/>
    <cellStyle name="Normal 2 32" xfId="1871"/>
    <cellStyle name="Normal 2 33" xfId="1872"/>
    <cellStyle name="Normal 2 34" xfId="1873"/>
    <cellStyle name="Normal 2 35" xfId="1874"/>
    <cellStyle name="Normal 2 36" xfId="1875"/>
    <cellStyle name="Normal 2 37" xfId="1876"/>
    <cellStyle name="Normal 2 38" xfId="1877"/>
    <cellStyle name="Normal 2 39" xfId="1878"/>
    <cellStyle name="Normal 2 4" xfId="1879"/>
    <cellStyle name="Normal 2 4 2" xfId="1880"/>
    <cellStyle name="Normal 2 4 3" xfId="1881"/>
    <cellStyle name="Normal 2 4 4" xfId="1882"/>
    <cellStyle name="Normal 2 5" xfId="1883"/>
    <cellStyle name="Normal 2 5 2" xfId="1884"/>
    <cellStyle name="Normal 2 5 3" xfId="1885"/>
    <cellStyle name="Normal 2 5 4" xfId="1886"/>
    <cellStyle name="Normal 2 6" xfId="1887"/>
    <cellStyle name="Normal 2 6 2" xfId="1888"/>
    <cellStyle name="Normal 2 6 2 2" xfId="1889"/>
    <cellStyle name="Normal 2 6 2 2 2" xfId="1890"/>
    <cellStyle name="Normal 2 6 2 3" xfId="1891"/>
    <cellStyle name="Normal 2 6 3" xfId="1892"/>
    <cellStyle name="Normal 2 6 4" xfId="1893"/>
    <cellStyle name="Normal 2 6 4 2" xfId="1894"/>
    <cellStyle name="Normal 2 6 5" xfId="1895"/>
    <cellStyle name="Normal 2 7" xfId="1896"/>
    <cellStyle name="Normal 2 8" xfId="1897"/>
    <cellStyle name="Normal 2 8 2" xfId="1898"/>
    <cellStyle name="Normal 2 8 3" xfId="1899"/>
    <cellStyle name="Normal 2 9" xfId="1900"/>
    <cellStyle name="Normal 2_3 Company Case Comparisons v12-8-11" xfId="1901"/>
    <cellStyle name="Normal 20" xfId="1902"/>
    <cellStyle name="Normal 21" xfId="1903"/>
    <cellStyle name="Normal 3" xfId="1904"/>
    <cellStyle name="Normal 3 2" xfId="1905"/>
    <cellStyle name="Normal 3 2 2" xfId="1906"/>
    <cellStyle name="Normal 3 2 2 2" xfId="1907"/>
    <cellStyle name="Normal 3 2 2 2 2" xfId="1908"/>
    <cellStyle name="Normal 3 2 3" xfId="1909"/>
    <cellStyle name="Normal 3 2 3 2" xfId="1910"/>
    <cellStyle name="Normal 3 3" xfId="1911"/>
    <cellStyle name="Normal 3 3 2" xfId="1912"/>
    <cellStyle name="Normal 3 3 2 2" xfId="1913"/>
    <cellStyle name="Normal 3 3 3" xfId="1914"/>
    <cellStyle name="Normal 3 4" xfId="1915"/>
    <cellStyle name="Normal 3 4 2" xfId="1916"/>
    <cellStyle name="Normal 3 4 2 2" xfId="1917"/>
    <cellStyle name="Normal 3 4 3" xfId="1918"/>
    <cellStyle name="Normal 3 4 3 2" xfId="1919"/>
    <cellStyle name="Normal 3 4 3 3" xfId="1920"/>
    <cellStyle name="Normal 3 4 4" xfId="1921"/>
    <cellStyle name="Normal 3 5" xfId="1922"/>
    <cellStyle name="Normal 3 5 2" xfId="1923"/>
    <cellStyle name="Normal 3 5 2 2" xfId="1924"/>
    <cellStyle name="Normal 3 5 3" xfId="1925"/>
    <cellStyle name="Normal 3 5 4" xfId="1926"/>
    <cellStyle name="Normal 3 6" xfId="1927"/>
    <cellStyle name="Normal 3 6 2" xfId="1928"/>
    <cellStyle name="Normal 3 6 3" xfId="1929"/>
    <cellStyle name="Normal 3 7" xfId="1930"/>
    <cellStyle name="Normal 3_Amos 3 Forecast" xfId="1931"/>
    <cellStyle name="Normal 4" xfId="1932"/>
    <cellStyle name="Normal 4 2" xfId="1933"/>
    <cellStyle name="Normal 4 2 2" xfId="1934"/>
    <cellStyle name="Normal 4 2 2 2" xfId="1935"/>
    <cellStyle name="Normal 4 3" xfId="1936"/>
    <cellStyle name="Normal 4 3 2" xfId="1937"/>
    <cellStyle name="Normal 4 3 2 2" xfId="1938"/>
    <cellStyle name="Normal 4 3 2 2 2" xfId="1939"/>
    <cellStyle name="Normal 4 3 3" xfId="1940"/>
    <cellStyle name="Normal 4 3 3 2" xfId="1941"/>
    <cellStyle name="Normal 4 3_AM 3 and Mitchell NBV forecast DRAFT 9-24" xfId="1942"/>
    <cellStyle name="Normal 4 4" xfId="1943"/>
    <cellStyle name="Normal 4 4 2" xfId="1944"/>
    <cellStyle name="Normal 4 4 2 2" xfId="1945"/>
    <cellStyle name="Normal 4 5" xfId="1946"/>
    <cellStyle name="Normal 4 5 2" xfId="1947"/>
    <cellStyle name="Normal 4 5 2 2" xfId="1948"/>
    <cellStyle name="Normal 4 6" xfId="1949"/>
    <cellStyle name="Normal 4 6 2" xfId="1950"/>
    <cellStyle name="Normal 4 7" xfId="1951"/>
    <cellStyle name="Normal 4_AM 3 and Mitchell NBV forecast DRAFT 9-24" xfId="1952"/>
    <cellStyle name="Normal 5" xfId="1953"/>
    <cellStyle name="Normal 5 2" xfId="1954"/>
    <cellStyle name="Normal 5 2 2" xfId="1955"/>
    <cellStyle name="Normal 5 2 2 2" xfId="1956"/>
    <cellStyle name="Normal 5 2 2 3" xfId="1957"/>
    <cellStyle name="Normal 5 2 2 4" xfId="1958"/>
    <cellStyle name="Normal 5 2 3" xfId="1959"/>
    <cellStyle name="Normal 5 2 4" xfId="1960"/>
    <cellStyle name="Normal 5 2 5" xfId="1961"/>
    <cellStyle name="Normal 5 2 6" xfId="1962"/>
    <cellStyle name="Normal 5 3" xfId="1963"/>
    <cellStyle name="Normal 5 3 2" xfId="1964"/>
    <cellStyle name="Normal 5 3 3" xfId="1965"/>
    <cellStyle name="Normal 5 4" xfId="1966"/>
    <cellStyle name="Normal 5 5" xfId="1967"/>
    <cellStyle name="Normal 5_Amos 3 Forecast" xfId="1968"/>
    <cellStyle name="Normal 6" xfId="1969"/>
    <cellStyle name="Normal 6 2" xfId="1970"/>
    <cellStyle name="Normal 6 2 2" xfId="1971"/>
    <cellStyle name="Normal 6 2 2 2" xfId="1972"/>
    <cellStyle name="Normal 6 3" xfId="1973"/>
    <cellStyle name="Normal 6 3 2" xfId="1974"/>
    <cellStyle name="Normal 6 3 2 2" xfId="1975"/>
    <cellStyle name="Normal 7" xfId="1976"/>
    <cellStyle name="Normal 7 2" xfId="1977"/>
    <cellStyle name="Normal 7 2 2" xfId="1978"/>
    <cellStyle name="Normal 7 2 2 2" xfId="1979"/>
    <cellStyle name="Normal 7 3" xfId="1980"/>
    <cellStyle name="Normal 7 3 2" xfId="1981"/>
    <cellStyle name="Normal 8" xfId="1982"/>
    <cellStyle name="Normal 8 2" xfId="1983"/>
    <cellStyle name="Normal 8 2 2" xfId="1984"/>
    <cellStyle name="Normal 8 2 2 2" xfId="1985"/>
    <cellStyle name="Normal 8 2 3" xfId="1986"/>
    <cellStyle name="Normal 8 3" xfId="1987"/>
    <cellStyle name="Normal 8 3 2" xfId="1988"/>
    <cellStyle name="Normal 8 3 3" xfId="1989"/>
    <cellStyle name="Normal 8 4" xfId="1990"/>
    <cellStyle name="Normal 8 4 2" xfId="1991"/>
    <cellStyle name="Normal 9" xfId="1992"/>
    <cellStyle name="Normal 9 2" xfId="1993"/>
    <cellStyle name="Normal 9 2 2" xfId="1994"/>
    <cellStyle name="Normal 9 2 3" xfId="1995"/>
    <cellStyle name="Note" xfId="1996" builtinId="10" customBuiltin="1"/>
    <cellStyle name="Note 10" xfId="1997"/>
    <cellStyle name="Note 11" xfId="1998"/>
    <cellStyle name="Note 12" xfId="1999"/>
    <cellStyle name="Note 13" xfId="2000"/>
    <cellStyle name="Note 14" xfId="2001"/>
    <cellStyle name="Note 15" xfId="2002"/>
    <cellStyle name="Note 16" xfId="2003"/>
    <cellStyle name="Note 17" xfId="2004"/>
    <cellStyle name="Note 18" xfId="2005"/>
    <cellStyle name="Note 19" xfId="2006"/>
    <cellStyle name="Note 2" xfId="2007"/>
    <cellStyle name="Note 2 2" xfId="2008"/>
    <cellStyle name="Note 2 3" xfId="2009"/>
    <cellStyle name="Note 2 4" xfId="2010"/>
    <cellStyle name="Note 2 4 10" xfId="2011"/>
    <cellStyle name="Note 2 4 11" xfId="2012"/>
    <cellStyle name="Note 2 4 12" xfId="2013"/>
    <cellStyle name="Note 2 4 13" xfId="2014"/>
    <cellStyle name="Note 2 4 14" xfId="2015"/>
    <cellStyle name="Note 2 4 15" xfId="2016"/>
    <cellStyle name="Note 2 4 16" xfId="2017"/>
    <cellStyle name="Note 2 4 17" xfId="2018"/>
    <cellStyle name="Note 2 4 18" xfId="2019"/>
    <cellStyle name="Note 2 4 19" xfId="2020"/>
    <cellStyle name="Note 2 4 2" xfId="2021"/>
    <cellStyle name="Note 2 4 2 2" xfId="2022"/>
    <cellStyle name="Note 2 4 20" xfId="2023"/>
    <cellStyle name="Note 2 4 3" xfId="2024"/>
    <cellStyle name="Note 2 4 3 10" xfId="2025"/>
    <cellStyle name="Note 2 4 3 11" xfId="2026"/>
    <cellStyle name="Note 2 4 3 12" xfId="2027"/>
    <cellStyle name="Note 2 4 3 2" xfId="2028"/>
    <cellStyle name="Note 2 4 3 3" xfId="2029"/>
    <cellStyle name="Note 2 4 3 4" xfId="2030"/>
    <cellStyle name="Note 2 4 3 5" xfId="2031"/>
    <cellStyle name="Note 2 4 3 6" xfId="2032"/>
    <cellStyle name="Note 2 4 3 7" xfId="2033"/>
    <cellStyle name="Note 2 4 3 8" xfId="2034"/>
    <cellStyle name="Note 2 4 3 9" xfId="2035"/>
    <cellStyle name="Note 2 4 4" xfId="2036"/>
    <cellStyle name="Note 2 4 4 2" xfId="2037"/>
    <cellStyle name="Note 2 4 5" xfId="2038"/>
    <cellStyle name="Note 2 4 6" xfId="2039"/>
    <cellStyle name="Note 2 4 7" xfId="2040"/>
    <cellStyle name="Note 2 4 8" xfId="2041"/>
    <cellStyle name="Note 2 4 9" xfId="2042"/>
    <cellStyle name="Note 20" xfId="2043"/>
    <cellStyle name="Note 21" xfId="2044"/>
    <cellStyle name="Note 22" xfId="2045"/>
    <cellStyle name="Note 23" xfId="2046"/>
    <cellStyle name="Note 24" xfId="2047"/>
    <cellStyle name="Note 3" xfId="2048"/>
    <cellStyle name="Note 4" xfId="2049"/>
    <cellStyle name="Note 4 10" xfId="2050"/>
    <cellStyle name="Note 4 11" xfId="2051"/>
    <cellStyle name="Note 4 12" xfId="2052"/>
    <cellStyle name="Note 4 13" xfId="2053"/>
    <cellStyle name="Note 4 14" xfId="2054"/>
    <cellStyle name="Note 4 15" xfId="2055"/>
    <cellStyle name="Note 4 16" xfId="2056"/>
    <cellStyle name="Note 4 17" xfId="2057"/>
    <cellStyle name="Note 4 18" xfId="2058"/>
    <cellStyle name="Note 4 19" xfId="2059"/>
    <cellStyle name="Note 4 2" xfId="2060"/>
    <cellStyle name="Note 4 2 2" xfId="2061"/>
    <cellStyle name="Note 4 20" xfId="2062"/>
    <cellStyle name="Note 4 3" xfId="2063"/>
    <cellStyle name="Note 4 3 10" xfId="2064"/>
    <cellStyle name="Note 4 3 11" xfId="2065"/>
    <cellStyle name="Note 4 3 12" xfId="2066"/>
    <cellStyle name="Note 4 3 2" xfId="2067"/>
    <cellStyle name="Note 4 3 3" xfId="2068"/>
    <cellStyle name="Note 4 3 4" xfId="2069"/>
    <cellStyle name="Note 4 3 5" xfId="2070"/>
    <cellStyle name="Note 4 3 6" xfId="2071"/>
    <cellStyle name="Note 4 3 7" xfId="2072"/>
    <cellStyle name="Note 4 3 8" xfId="2073"/>
    <cellStyle name="Note 4 3 9" xfId="2074"/>
    <cellStyle name="Note 4 4" xfId="2075"/>
    <cellStyle name="Note 4 4 2" xfId="2076"/>
    <cellStyle name="Note 4 5" xfId="2077"/>
    <cellStyle name="Note 4 6" xfId="2078"/>
    <cellStyle name="Note 4 7" xfId="2079"/>
    <cellStyle name="Note 4 8" xfId="2080"/>
    <cellStyle name="Note 4 9" xfId="2081"/>
    <cellStyle name="Note 5" xfId="2082"/>
    <cellStyle name="Note 5 10" xfId="2083"/>
    <cellStyle name="Note 5 11" xfId="2084"/>
    <cellStyle name="Note 5 12" xfId="2085"/>
    <cellStyle name="Note 5 2" xfId="2086"/>
    <cellStyle name="Note 5 3" xfId="2087"/>
    <cellStyle name="Note 5 4" xfId="2088"/>
    <cellStyle name="Note 5 5" xfId="2089"/>
    <cellStyle name="Note 5 6" xfId="2090"/>
    <cellStyle name="Note 5 7" xfId="2091"/>
    <cellStyle name="Note 5 8" xfId="2092"/>
    <cellStyle name="Note 5 9" xfId="2093"/>
    <cellStyle name="Note 6" xfId="2094"/>
    <cellStyle name="Note 6 2" xfId="2095"/>
    <cellStyle name="Note 6 3" xfId="2096"/>
    <cellStyle name="Note 6 4" xfId="2097"/>
    <cellStyle name="Note 6 5" xfId="2098"/>
    <cellStyle name="Note 6 6" xfId="2099"/>
    <cellStyle name="Note 6 7" xfId="2100"/>
    <cellStyle name="Note 7" xfId="2101"/>
    <cellStyle name="Note 8" xfId="2102"/>
    <cellStyle name="Note 9" xfId="2103"/>
    <cellStyle name="NotesFooter" xfId="2104"/>
    <cellStyle name="NotesFooter 2" xfId="2105"/>
    <cellStyle name="NotesHeader" xfId="2106"/>
    <cellStyle name="NotesHeader 2" xfId="2107"/>
    <cellStyle name="NotesHeader 2 2" xfId="2108"/>
    <cellStyle name="NotesHeader 3" xfId="2109"/>
    <cellStyle name="NotesHeader_AM 3 and Mitchell NBV forecast DRAFT 9-24" xfId="2110"/>
    <cellStyle name="ntec" xfId="2111"/>
    <cellStyle name="Output" xfId="2112" builtinId="21" customBuiltin="1"/>
    <cellStyle name="Output 2" xfId="2113"/>
    <cellStyle name="Output 3" xfId="2114"/>
    <cellStyle name="Output 4" xfId="2115"/>
    <cellStyle name="Output 5" xfId="2116"/>
    <cellStyle name="Percen - Style1" xfId="2117"/>
    <cellStyle name="Percen - Style1 2" xfId="2118"/>
    <cellStyle name="Percen - Style2" xfId="2119"/>
    <cellStyle name="Percent" xfId="2806" builtinId="5"/>
    <cellStyle name="Percent 10" xfId="2120"/>
    <cellStyle name="Percent 10 2" xfId="2121"/>
    <cellStyle name="Percent 10 3" xfId="2122"/>
    <cellStyle name="Percent 11" xfId="2123"/>
    <cellStyle name="Percent 11 10" xfId="2124"/>
    <cellStyle name="Percent 11 11" xfId="2125"/>
    <cellStyle name="Percent 11 12" xfId="2126"/>
    <cellStyle name="Percent 11 13" xfId="2127"/>
    <cellStyle name="Percent 11 14" xfId="2128"/>
    <cellStyle name="Percent 11 15" xfId="2129"/>
    <cellStyle name="Percent 11 16" xfId="2130"/>
    <cellStyle name="Percent 11 17" xfId="2131"/>
    <cellStyle name="Percent 11 18" xfId="2132"/>
    <cellStyle name="Percent 11 19" xfId="2133"/>
    <cellStyle name="Percent 11 2" xfId="2134"/>
    <cellStyle name="Percent 11 20" xfId="2135"/>
    <cellStyle name="Percent 11 21" xfId="2136"/>
    <cellStyle name="Percent 11 22" xfId="2137"/>
    <cellStyle name="Percent 11 23" xfId="2138"/>
    <cellStyle name="Percent 11 24" xfId="2139"/>
    <cellStyle name="Percent 11 25" xfId="2140"/>
    <cellStyle name="Percent 11 3" xfId="2141"/>
    <cellStyle name="Percent 11 3 10" xfId="2142"/>
    <cellStyle name="Percent 11 3 11" xfId="2143"/>
    <cellStyle name="Percent 11 3 12" xfId="2144"/>
    <cellStyle name="Percent 11 3 13" xfId="2145"/>
    <cellStyle name="Percent 11 3 14" xfId="2146"/>
    <cellStyle name="Percent 11 3 15" xfId="2147"/>
    <cellStyle name="Percent 11 3 16" xfId="2148"/>
    <cellStyle name="Percent 11 3 17" xfId="2149"/>
    <cellStyle name="Percent 11 3 18" xfId="2150"/>
    <cellStyle name="Percent 11 3 19" xfId="2151"/>
    <cellStyle name="Percent 11 3 2" xfId="2152"/>
    <cellStyle name="Percent 11 3 2 2" xfId="2153"/>
    <cellStyle name="Percent 11 3 20" xfId="2154"/>
    <cellStyle name="Percent 11 3 3" xfId="2155"/>
    <cellStyle name="Percent 11 3 3 10" xfId="2156"/>
    <cellStyle name="Percent 11 3 3 11" xfId="2157"/>
    <cellStyle name="Percent 11 3 3 12" xfId="2158"/>
    <cellStyle name="Percent 11 3 3 2" xfId="2159"/>
    <cellStyle name="Percent 11 3 3 3" xfId="2160"/>
    <cellStyle name="Percent 11 3 3 4" xfId="2161"/>
    <cellStyle name="Percent 11 3 3 5" xfId="2162"/>
    <cellStyle name="Percent 11 3 3 6" xfId="2163"/>
    <cellStyle name="Percent 11 3 3 7" xfId="2164"/>
    <cellStyle name="Percent 11 3 3 8" xfId="2165"/>
    <cellStyle name="Percent 11 3 3 9" xfId="2166"/>
    <cellStyle name="Percent 11 3 4" xfId="2167"/>
    <cellStyle name="Percent 11 3 4 2" xfId="2168"/>
    <cellStyle name="Percent 11 3 5" xfId="2169"/>
    <cellStyle name="Percent 11 3 6" xfId="2170"/>
    <cellStyle name="Percent 11 3 7" xfId="2171"/>
    <cellStyle name="Percent 11 3 8" xfId="2172"/>
    <cellStyle name="Percent 11 3 9" xfId="2173"/>
    <cellStyle name="Percent 11 4" xfId="2174"/>
    <cellStyle name="Percent 11 4 2" xfId="2175"/>
    <cellStyle name="Percent 11 5" xfId="2176"/>
    <cellStyle name="Percent 11 5 2" xfId="2177"/>
    <cellStyle name="Percent 11 6" xfId="2178"/>
    <cellStyle name="Percent 11 6 2" xfId="2179"/>
    <cellStyle name="Percent 11 7" xfId="2180"/>
    <cellStyle name="Percent 11 7 10" xfId="2181"/>
    <cellStyle name="Percent 11 7 11" xfId="2182"/>
    <cellStyle name="Percent 11 7 12" xfId="2183"/>
    <cellStyle name="Percent 11 7 2" xfId="2184"/>
    <cellStyle name="Percent 11 7 3" xfId="2185"/>
    <cellStyle name="Percent 11 7 4" xfId="2186"/>
    <cellStyle name="Percent 11 7 5" xfId="2187"/>
    <cellStyle name="Percent 11 7 6" xfId="2188"/>
    <cellStyle name="Percent 11 7 7" xfId="2189"/>
    <cellStyle name="Percent 11 7 8" xfId="2190"/>
    <cellStyle name="Percent 11 7 9" xfId="2191"/>
    <cellStyle name="Percent 11 8" xfId="2192"/>
    <cellStyle name="Percent 11 9" xfId="2193"/>
    <cellStyle name="Percent 12" xfId="2194"/>
    <cellStyle name="Percent 12 2" xfId="2195"/>
    <cellStyle name="Percent 12 2 2" xfId="2196"/>
    <cellStyle name="Percent 12 2 2 2" xfId="2197"/>
    <cellStyle name="Percent 12 2 3" xfId="2198"/>
    <cellStyle name="Percent 12 3" xfId="2199"/>
    <cellStyle name="Percent 12 3 2" xfId="2200"/>
    <cellStyle name="Percent 12 4" xfId="2201"/>
    <cellStyle name="Percent 13" xfId="2202"/>
    <cellStyle name="Percent 13 2" xfId="2203"/>
    <cellStyle name="Percent 13 2 2" xfId="2204"/>
    <cellStyle name="Percent 13 2 2 2" xfId="2205"/>
    <cellStyle name="Percent 13 2 3" xfId="2206"/>
    <cellStyle name="Percent 13 3" xfId="2207"/>
    <cellStyle name="Percent 13 4" xfId="2208"/>
    <cellStyle name="Percent 13 4 2" xfId="2209"/>
    <cellStyle name="Percent 13 5" xfId="2210"/>
    <cellStyle name="Percent 14" xfId="2211"/>
    <cellStyle name="Percent 14 2" xfId="2212"/>
    <cellStyle name="Percent 14 2 2" xfId="2213"/>
    <cellStyle name="Percent 14 3" xfId="2214"/>
    <cellStyle name="Percent 15" xfId="2215"/>
    <cellStyle name="Percent 15 2" xfId="2216"/>
    <cellStyle name="Percent 15 2 2" xfId="2217"/>
    <cellStyle name="Percent 15 3" xfId="2218"/>
    <cellStyle name="Percent 16" xfId="2219"/>
    <cellStyle name="Percent 16 10" xfId="2220"/>
    <cellStyle name="Percent 16 11" xfId="2221"/>
    <cellStyle name="Percent 16 12" xfId="2222"/>
    <cellStyle name="Percent 16 13" xfId="2223"/>
    <cellStyle name="Percent 16 14" xfId="2224"/>
    <cellStyle name="Percent 16 15" xfId="2225"/>
    <cellStyle name="Percent 16 16" xfId="2226"/>
    <cellStyle name="Percent 16 17" xfId="2227"/>
    <cellStyle name="Percent 16 18" xfId="2228"/>
    <cellStyle name="Percent 16 19" xfId="2229"/>
    <cellStyle name="Percent 16 2" xfId="2230"/>
    <cellStyle name="Percent 16 2 2" xfId="2231"/>
    <cellStyle name="Percent 16 20" xfId="2232"/>
    <cellStyle name="Percent 16 3" xfId="2233"/>
    <cellStyle name="Percent 16 3 10" xfId="2234"/>
    <cellStyle name="Percent 16 3 11" xfId="2235"/>
    <cellStyle name="Percent 16 3 12" xfId="2236"/>
    <cellStyle name="Percent 16 3 2" xfId="2237"/>
    <cellStyle name="Percent 16 3 3" xfId="2238"/>
    <cellStyle name="Percent 16 3 4" xfId="2239"/>
    <cellStyle name="Percent 16 3 5" xfId="2240"/>
    <cellStyle name="Percent 16 3 6" xfId="2241"/>
    <cellStyle name="Percent 16 3 7" xfId="2242"/>
    <cellStyle name="Percent 16 3 8" xfId="2243"/>
    <cellStyle name="Percent 16 3 9" xfId="2244"/>
    <cellStyle name="Percent 16 4" xfId="2245"/>
    <cellStyle name="Percent 16 4 2" xfId="2246"/>
    <cellStyle name="Percent 16 5" xfId="2247"/>
    <cellStyle name="Percent 16 6" xfId="2248"/>
    <cellStyle name="Percent 16 7" xfId="2249"/>
    <cellStyle name="Percent 16 8" xfId="2250"/>
    <cellStyle name="Percent 16 9" xfId="2251"/>
    <cellStyle name="Percent 17" xfId="2252"/>
    <cellStyle name="Percent 17 10" xfId="2253"/>
    <cellStyle name="Percent 17 11" xfId="2254"/>
    <cellStyle name="Percent 17 12" xfId="2255"/>
    <cellStyle name="Percent 17 2" xfId="2256"/>
    <cellStyle name="Percent 17 3" xfId="2257"/>
    <cellStyle name="Percent 17 4" xfId="2258"/>
    <cellStyle name="Percent 17 5" xfId="2259"/>
    <cellStyle name="Percent 17 6" xfId="2260"/>
    <cellStyle name="Percent 17 7" xfId="2261"/>
    <cellStyle name="Percent 17 8" xfId="2262"/>
    <cellStyle name="Percent 17 9" xfId="2263"/>
    <cellStyle name="Percent 18" xfId="2264"/>
    <cellStyle name="Percent 18 2" xfId="2265"/>
    <cellStyle name="Percent 18 3" xfId="2266"/>
    <cellStyle name="Percent 18 4" xfId="2267"/>
    <cellStyle name="Percent 18 5" xfId="2268"/>
    <cellStyle name="Percent 18 6" xfId="2269"/>
    <cellStyle name="Percent 18 7" xfId="2270"/>
    <cellStyle name="Percent 19" xfId="2271"/>
    <cellStyle name="Percent 2" xfId="2272"/>
    <cellStyle name="Percent 2 2" xfId="2273"/>
    <cellStyle name="Percent 2 2 2" xfId="2274"/>
    <cellStyle name="Percent 2 2 2 2" xfId="2275"/>
    <cellStyle name="Percent 2 2 3" xfId="2276"/>
    <cellStyle name="Percent 2 3" xfId="2277"/>
    <cellStyle name="Percent 2 3 2" xfId="2278"/>
    <cellStyle name="Percent 2 3 2 2" xfId="2279"/>
    <cellStyle name="Percent 2 3 3" xfId="2280"/>
    <cellStyle name="Percent 2 4" xfId="2281"/>
    <cellStyle name="Percent 2 4 2" xfId="2282"/>
    <cellStyle name="Percent 2 4 2 2" xfId="2283"/>
    <cellStyle name="Percent 2 4 3" xfId="2284"/>
    <cellStyle name="Percent 2 5" xfId="2285"/>
    <cellStyle name="Percent 2 5 2" xfId="2286"/>
    <cellStyle name="Percent 2 5 2 10" xfId="2287"/>
    <cellStyle name="Percent 2 5 2 11" xfId="2288"/>
    <cellStyle name="Percent 2 5 2 12" xfId="2289"/>
    <cellStyle name="Percent 2 5 2 13" xfId="2290"/>
    <cellStyle name="Percent 2 5 2 14" xfId="2291"/>
    <cellStyle name="Percent 2 5 2 15" xfId="2292"/>
    <cellStyle name="Percent 2 5 2 16" xfId="2293"/>
    <cellStyle name="Percent 2 5 2 17" xfId="2294"/>
    <cellStyle name="Percent 2 5 2 18" xfId="2295"/>
    <cellStyle name="Percent 2 5 2 19" xfId="2296"/>
    <cellStyle name="Percent 2 5 2 2" xfId="2297"/>
    <cellStyle name="Percent 2 5 2 2 10" xfId="2298"/>
    <cellStyle name="Percent 2 5 2 2 11" xfId="2299"/>
    <cellStyle name="Percent 2 5 2 2 12" xfId="2300"/>
    <cellStyle name="Percent 2 5 2 2 13" xfId="2301"/>
    <cellStyle name="Percent 2 5 2 2 14" xfId="2302"/>
    <cellStyle name="Percent 2 5 2 2 15" xfId="2303"/>
    <cellStyle name="Percent 2 5 2 2 16" xfId="2304"/>
    <cellStyle name="Percent 2 5 2 2 17" xfId="2305"/>
    <cellStyle name="Percent 2 5 2 2 18" xfId="2306"/>
    <cellStyle name="Percent 2 5 2 2 19" xfId="2307"/>
    <cellStyle name="Percent 2 5 2 2 2" xfId="2308"/>
    <cellStyle name="Percent 2 5 2 2 2 2" xfId="2309"/>
    <cellStyle name="Percent 2 5 2 2 20" xfId="2310"/>
    <cellStyle name="Percent 2 5 2 2 3" xfId="2311"/>
    <cellStyle name="Percent 2 5 2 2 3 10" xfId="2312"/>
    <cellStyle name="Percent 2 5 2 2 3 11" xfId="2313"/>
    <cellStyle name="Percent 2 5 2 2 3 12" xfId="2314"/>
    <cellStyle name="Percent 2 5 2 2 3 2" xfId="2315"/>
    <cellStyle name="Percent 2 5 2 2 3 3" xfId="2316"/>
    <cellStyle name="Percent 2 5 2 2 3 4" xfId="2317"/>
    <cellStyle name="Percent 2 5 2 2 3 5" xfId="2318"/>
    <cellStyle name="Percent 2 5 2 2 3 6" xfId="2319"/>
    <cellStyle name="Percent 2 5 2 2 3 7" xfId="2320"/>
    <cellStyle name="Percent 2 5 2 2 3 8" xfId="2321"/>
    <cellStyle name="Percent 2 5 2 2 3 9" xfId="2322"/>
    <cellStyle name="Percent 2 5 2 2 4" xfId="2323"/>
    <cellStyle name="Percent 2 5 2 2 4 2" xfId="2324"/>
    <cellStyle name="Percent 2 5 2 2 5" xfId="2325"/>
    <cellStyle name="Percent 2 5 2 2 6" xfId="2326"/>
    <cellStyle name="Percent 2 5 2 2 7" xfId="2327"/>
    <cellStyle name="Percent 2 5 2 2 8" xfId="2328"/>
    <cellStyle name="Percent 2 5 2 2 9" xfId="2329"/>
    <cellStyle name="Percent 2 5 2 20" xfId="2330"/>
    <cellStyle name="Percent 2 5 2 21" xfId="2331"/>
    <cellStyle name="Percent 2 5 2 22" xfId="2332"/>
    <cellStyle name="Percent 2 5 2 23" xfId="2333"/>
    <cellStyle name="Percent 2 5 2 24" xfId="2334"/>
    <cellStyle name="Percent 2 5 2 25" xfId="2335"/>
    <cellStyle name="Percent 2 5 2 3" xfId="2336"/>
    <cellStyle name="Percent 2 5 2 4" xfId="2337"/>
    <cellStyle name="Percent 2 5 2 5" xfId="2338"/>
    <cellStyle name="Percent 2 5 2 6" xfId="2339"/>
    <cellStyle name="Percent 2 5 2 7" xfId="2340"/>
    <cellStyle name="Percent 2 5 2 7 10" xfId="2341"/>
    <cellStyle name="Percent 2 5 2 7 11" xfId="2342"/>
    <cellStyle name="Percent 2 5 2 7 12" xfId="2343"/>
    <cellStyle name="Percent 2 5 2 7 2" xfId="2344"/>
    <cellStyle name="Percent 2 5 2 7 3" xfId="2345"/>
    <cellStyle name="Percent 2 5 2 7 4" xfId="2346"/>
    <cellStyle name="Percent 2 5 2 7 5" xfId="2347"/>
    <cellStyle name="Percent 2 5 2 7 6" xfId="2348"/>
    <cellStyle name="Percent 2 5 2 7 7" xfId="2349"/>
    <cellStyle name="Percent 2 5 2 7 8" xfId="2350"/>
    <cellStyle name="Percent 2 5 2 7 9" xfId="2351"/>
    <cellStyle name="Percent 2 5 2 8" xfId="2352"/>
    <cellStyle name="Percent 2 5 2 9" xfId="2353"/>
    <cellStyle name="Percent 2 6" xfId="2354"/>
    <cellStyle name="Percent 2 7" xfId="2355"/>
    <cellStyle name="Percent 2 7 10" xfId="2356"/>
    <cellStyle name="Percent 2 7 11" xfId="2357"/>
    <cellStyle name="Percent 2 7 12" xfId="2358"/>
    <cellStyle name="Percent 2 7 13" xfId="2359"/>
    <cellStyle name="Percent 2 7 14" xfId="2360"/>
    <cellStyle name="Percent 2 7 15" xfId="2361"/>
    <cellStyle name="Percent 2 7 16" xfId="2362"/>
    <cellStyle name="Percent 2 7 17" xfId="2363"/>
    <cellStyle name="Percent 2 7 18" xfId="2364"/>
    <cellStyle name="Percent 2 7 19" xfId="2365"/>
    <cellStyle name="Percent 2 7 2" xfId="2366"/>
    <cellStyle name="Percent 2 7 2 2" xfId="2367"/>
    <cellStyle name="Percent 2 7 20" xfId="2368"/>
    <cellStyle name="Percent 2 7 3" xfId="2369"/>
    <cellStyle name="Percent 2 7 3 10" xfId="2370"/>
    <cellStyle name="Percent 2 7 3 11" xfId="2371"/>
    <cellStyle name="Percent 2 7 3 12" xfId="2372"/>
    <cellStyle name="Percent 2 7 3 2" xfId="2373"/>
    <cellStyle name="Percent 2 7 3 3" xfId="2374"/>
    <cellStyle name="Percent 2 7 3 4" xfId="2375"/>
    <cellStyle name="Percent 2 7 3 5" xfId="2376"/>
    <cellStyle name="Percent 2 7 3 6" xfId="2377"/>
    <cellStyle name="Percent 2 7 3 7" xfId="2378"/>
    <cellStyle name="Percent 2 7 3 8" xfId="2379"/>
    <cellStyle name="Percent 2 7 3 9" xfId="2380"/>
    <cellStyle name="Percent 2 7 4" xfId="2381"/>
    <cellStyle name="Percent 2 7 4 2" xfId="2382"/>
    <cellStyle name="Percent 2 7 5" xfId="2383"/>
    <cellStyle name="Percent 2 7 6" xfId="2384"/>
    <cellStyle name="Percent 2 7 7" xfId="2385"/>
    <cellStyle name="Percent 2 7 8" xfId="2386"/>
    <cellStyle name="Percent 2 7 9" xfId="2387"/>
    <cellStyle name="Percent 20" xfId="2388"/>
    <cellStyle name="Percent 21" xfId="2389"/>
    <cellStyle name="Percent 22" xfId="2390"/>
    <cellStyle name="Percent 23" xfId="2391"/>
    <cellStyle name="Percent 24" xfId="2392"/>
    <cellStyle name="Percent 25" xfId="2393"/>
    <cellStyle name="Percent 26" xfId="2394"/>
    <cellStyle name="Percent 27" xfId="2395"/>
    <cellStyle name="Percent 28" xfId="2396"/>
    <cellStyle name="Percent 29" xfId="2397"/>
    <cellStyle name="Percent 3" xfId="2398"/>
    <cellStyle name="Percent 3 2" xfId="2399"/>
    <cellStyle name="Percent 3 2 2" xfId="2400"/>
    <cellStyle name="Percent 3 2 2 2" xfId="2401"/>
    <cellStyle name="Percent 3 2 2 2 2" xfId="2402"/>
    <cellStyle name="Percent 3 2 2 3" xfId="2403"/>
    <cellStyle name="Percent 3 2 3" xfId="2404"/>
    <cellStyle name="Percent 3 2 3 2" xfId="2405"/>
    <cellStyle name="Percent 3 2 3 2 2" xfId="2406"/>
    <cellStyle name="Percent 3 2 4" xfId="2407"/>
    <cellStyle name="Percent 3 3" xfId="2408"/>
    <cellStyle name="Percent 3 3 2" xfId="2409"/>
    <cellStyle name="Percent 3 3 2 2" xfId="2410"/>
    <cellStyle name="Percent 3 3 3" xfId="2411"/>
    <cellStyle name="Percent 3 4" xfId="2412"/>
    <cellStyle name="Percent 3 4 2" xfId="2413"/>
    <cellStyle name="Percent 3 4 2 2" xfId="2414"/>
    <cellStyle name="Percent 3 4 3" xfId="2415"/>
    <cellStyle name="Percent 3 5" xfId="2416"/>
    <cellStyle name="Percent 3 5 2" xfId="2417"/>
    <cellStyle name="Percent 3 5 2 2" xfId="2418"/>
    <cellStyle name="Percent 3 6" xfId="2419"/>
    <cellStyle name="Percent 3 6 10" xfId="2420"/>
    <cellStyle name="Percent 3 6 11" xfId="2421"/>
    <cellStyle name="Percent 3 6 12" xfId="2422"/>
    <cellStyle name="Percent 3 6 13" xfId="2423"/>
    <cellStyle name="Percent 3 6 14" xfId="2424"/>
    <cellStyle name="Percent 3 6 15" xfId="2425"/>
    <cellStyle name="Percent 3 6 16" xfId="2426"/>
    <cellStyle name="Percent 3 6 17" xfId="2427"/>
    <cellStyle name="Percent 3 6 18" xfId="2428"/>
    <cellStyle name="Percent 3 6 19" xfId="2429"/>
    <cellStyle name="Percent 3 6 2" xfId="2430"/>
    <cellStyle name="Percent 3 6 2 10" xfId="2431"/>
    <cellStyle name="Percent 3 6 2 11" xfId="2432"/>
    <cellStyle name="Percent 3 6 2 12" xfId="2433"/>
    <cellStyle name="Percent 3 6 2 13" xfId="2434"/>
    <cellStyle name="Percent 3 6 2 14" xfId="2435"/>
    <cellStyle name="Percent 3 6 2 15" xfId="2436"/>
    <cellStyle name="Percent 3 6 2 16" xfId="2437"/>
    <cellStyle name="Percent 3 6 2 17" xfId="2438"/>
    <cellStyle name="Percent 3 6 2 18" xfId="2439"/>
    <cellStyle name="Percent 3 6 2 19" xfId="2440"/>
    <cellStyle name="Percent 3 6 2 2" xfId="2441"/>
    <cellStyle name="Percent 3 6 2 2 2" xfId="2442"/>
    <cellStyle name="Percent 3 6 2 20" xfId="2443"/>
    <cellStyle name="Percent 3 6 2 3" xfId="2444"/>
    <cellStyle name="Percent 3 6 2 3 10" xfId="2445"/>
    <cellStyle name="Percent 3 6 2 3 11" xfId="2446"/>
    <cellStyle name="Percent 3 6 2 3 12" xfId="2447"/>
    <cellStyle name="Percent 3 6 2 3 2" xfId="2448"/>
    <cellStyle name="Percent 3 6 2 3 3" xfId="2449"/>
    <cellStyle name="Percent 3 6 2 3 4" xfId="2450"/>
    <cellStyle name="Percent 3 6 2 3 5" xfId="2451"/>
    <cellStyle name="Percent 3 6 2 3 6" xfId="2452"/>
    <cellStyle name="Percent 3 6 2 3 7" xfId="2453"/>
    <cellStyle name="Percent 3 6 2 3 8" xfId="2454"/>
    <cellStyle name="Percent 3 6 2 3 9" xfId="2455"/>
    <cellStyle name="Percent 3 6 2 4" xfId="2456"/>
    <cellStyle name="Percent 3 6 2 4 2" xfId="2457"/>
    <cellStyle name="Percent 3 6 2 5" xfId="2458"/>
    <cellStyle name="Percent 3 6 2 6" xfId="2459"/>
    <cellStyle name="Percent 3 6 2 7" xfId="2460"/>
    <cellStyle name="Percent 3 6 2 8" xfId="2461"/>
    <cellStyle name="Percent 3 6 2 9" xfId="2462"/>
    <cellStyle name="Percent 3 6 20" xfId="2463"/>
    <cellStyle name="Percent 3 6 21" xfId="2464"/>
    <cellStyle name="Percent 3 6 22" xfId="2465"/>
    <cellStyle name="Percent 3 6 23" xfId="2466"/>
    <cellStyle name="Percent 3 6 24" xfId="2467"/>
    <cellStyle name="Percent 3 6 25" xfId="2468"/>
    <cellStyle name="Percent 3 6 3" xfId="2469"/>
    <cellStyle name="Percent 3 6 3 2" xfId="2470"/>
    <cellStyle name="Percent 3 6 4" xfId="2471"/>
    <cellStyle name="Percent 3 6 5" xfId="2472"/>
    <cellStyle name="Percent 3 6 5 2" xfId="2473"/>
    <cellStyle name="Percent 3 6 6" xfId="2474"/>
    <cellStyle name="Percent 3 6 6 2" xfId="2475"/>
    <cellStyle name="Percent 3 6 7" xfId="2476"/>
    <cellStyle name="Percent 3 6 7 10" xfId="2477"/>
    <cellStyle name="Percent 3 6 7 11" xfId="2478"/>
    <cellStyle name="Percent 3 6 7 12" xfId="2479"/>
    <cellStyle name="Percent 3 6 7 2" xfId="2480"/>
    <cellStyle name="Percent 3 6 7 3" xfId="2481"/>
    <cellStyle name="Percent 3 6 7 4" xfId="2482"/>
    <cellStyle name="Percent 3 6 7 5" xfId="2483"/>
    <cellStyle name="Percent 3 6 7 6" xfId="2484"/>
    <cellStyle name="Percent 3 6 7 7" xfId="2485"/>
    <cellStyle name="Percent 3 6 7 8" xfId="2486"/>
    <cellStyle name="Percent 3 6 7 9" xfId="2487"/>
    <cellStyle name="Percent 3 6 8" xfId="2488"/>
    <cellStyle name="Percent 3 6 9" xfId="2489"/>
    <cellStyle name="Percent 3_Amos 3 Forecast" xfId="2490"/>
    <cellStyle name="Percent 30" xfId="2491"/>
    <cellStyle name="Percent 31" xfId="2492"/>
    <cellStyle name="Percent 32" xfId="2493"/>
    <cellStyle name="Percent 33" xfId="2494"/>
    <cellStyle name="Percent 34" xfId="2495"/>
    <cellStyle name="Percent 35" xfId="2496"/>
    <cellStyle name="Percent 4" xfId="2497"/>
    <cellStyle name="Percent 4 2" xfId="2498"/>
    <cellStyle name="Percent 4 2 2" xfId="2499"/>
    <cellStyle name="Percent 4 3" xfId="2500"/>
    <cellStyle name="Percent 4 4" xfId="2501"/>
    <cellStyle name="Percent 4 4 10" xfId="2502"/>
    <cellStyle name="Percent 4 4 11" xfId="2503"/>
    <cellStyle name="Percent 4 4 12" xfId="2504"/>
    <cellStyle name="Percent 4 4 13" xfId="2505"/>
    <cellStyle name="Percent 4 4 14" xfId="2506"/>
    <cellStyle name="Percent 4 4 15" xfId="2507"/>
    <cellStyle name="Percent 4 4 16" xfId="2508"/>
    <cellStyle name="Percent 4 4 17" xfId="2509"/>
    <cellStyle name="Percent 4 4 18" xfId="2510"/>
    <cellStyle name="Percent 4 4 19" xfId="2511"/>
    <cellStyle name="Percent 4 4 2" xfId="2512"/>
    <cellStyle name="Percent 4 4 2 10" xfId="2513"/>
    <cellStyle name="Percent 4 4 2 11" xfId="2514"/>
    <cellStyle name="Percent 4 4 2 12" xfId="2515"/>
    <cellStyle name="Percent 4 4 2 13" xfId="2516"/>
    <cellStyle name="Percent 4 4 2 14" xfId="2517"/>
    <cellStyle name="Percent 4 4 2 15" xfId="2518"/>
    <cellStyle name="Percent 4 4 2 16" xfId="2519"/>
    <cellStyle name="Percent 4 4 2 17" xfId="2520"/>
    <cellStyle name="Percent 4 4 2 18" xfId="2521"/>
    <cellStyle name="Percent 4 4 2 19" xfId="2522"/>
    <cellStyle name="Percent 4 4 2 2" xfId="2523"/>
    <cellStyle name="Percent 4 4 2 2 2" xfId="2524"/>
    <cellStyle name="Percent 4 4 2 20" xfId="2525"/>
    <cellStyle name="Percent 4 4 2 3" xfId="2526"/>
    <cellStyle name="Percent 4 4 2 3 10" xfId="2527"/>
    <cellStyle name="Percent 4 4 2 3 11" xfId="2528"/>
    <cellStyle name="Percent 4 4 2 3 12" xfId="2529"/>
    <cellStyle name="Percent 4 4 2 3 2" xfId="2530"/>
    <cellStyle name="Percent 4 4 2 3 3" xfId="2531"/>
    <cellStyle name="Percent 4 4 2 3 4" xfId="2532"/>
    <cellStyle name="Percent 4 4 2 3 5" xfId="2533"/>
    <cellStyle name="Percent 4 4 2 3 6" xfId="2534"/>
    <cellStyle name="Percent 4 4 2 3 7" xfId="2535"/>
    <cellStyle name="Percent 4 4 2 3 8" xfId="2536"/>
    <cellStyle name="Percent 4 4 2 3 9" xfId="2537"/>
    <cellStyle name="Percent 4 4 2 4" xfId="2538"/>
    <cellStyle name="Percent 4 4 2 4 2" xfId="2539"/>
    <cellStyle name="Percent 4 4 2 5" xfId="2540"/>
    <cellStyle name="Percent 4 4 2 6" xfId="2541"/>
    <cellStyle name="Percent 4 4 2 7" xfId="2542"/>
    <cellStyle name="Percent 4 4 2 8" xfId="2543"/>
    <cellStyle name="Percent 4 4 2 9" xfId="2544"/>
    <cellStyle name="Percent 4 4 20" xfId="2545"/>
    <cellStyle name="Percent 4 4 21" xfId="2546"/>
    <cellStyle name="Percent 4 4 22" xfId="2547"/>
    <cellStyle name="Percent 4 4 23" xfId="2548"/>
    <cellStyle name="Percent 4 4 24" xfId="2549"/>
    <cellStyle name="Percent 4 4 3" xfId="2550"/>
    <cellStyle name="Percent 4 4 4" xfId="2551"/>
    <cellStyle name="Percent 4 4 5" xfId="2552"/>
    <cellStyle name="Percent 4 4 6" xfId="2553"/>
    <cellStyle name="Percent 4 4 6 10" xfId="2554"/>
    <cellStyle name="Percent 4 4 6 11" xfId="2555"/>
    <cellStyle name="Percent 4 4 6 12" xfId="2556"/>
    <cellStyle name="Percent 4 4 6 2" xfId="2557"/>
    <cellStyle name="Percent 4 4 6 3" xfId="2558"/>
    <cellStyle name="Percent 4 4 6 4" xfId="2559"/>
    <cellStyle name="Percent 4 4 6 5" xfId="2560"/>
    <cellStyle name="Percent 4 4 6 6" xfId="2561"/>
    <cellStyle name="Percent 4 4 6 7" xfId="2562"/>
    <cellStyle name="Percent 4 4 6 8" xfId="2563"/>
    <cellStyle name="Percent 4 4 6 9" xfId="2564"/>
    <cellStyle name="Percent 4 4 7" xfId="2565"/>
    <cellStyle name="Percent 4 4 8" xfId="2566"/>
    <cellStyle name="Percent 4 4 9" xfId="2567"/>
    <cellStyle name="Percent 5" xfId="2568"/>
    <cellStyle name="Percent 5 2" xfId="2569"/>
    <cellStyle name="Percent 5 2 2" xfId="2570"/>
    <cellStyle name="Percent 5 2 2 2" xfId="2571"/>
    <cellStyle name="Percent 5 2 3" xfId="2572"/>
    <cellStyle name="Percent 5 3" xfId="2573"/>
    <cellStyle name="Percent 5 3 2" xfId="2574"/>
    <cellStyle name="Percent 5 4" xfId="2575"/>
    <cellStyle name="Percent 6" xfId="2576"/>
    <cellStyle name="Percent 6 2" xfId="2577"/>
    <cellStyle name="Percent 6 2 2" xfId="2578"/>
    <cellStyle name="Percent 6 3" xfId="2579"/>
    <cellStyle name="Percent 7" xfId="2580"/>
    <cellStyle name="Percent 7 2" xfId="2581"/>
    <cellStyle name="Percent 7 2 2" xfId="2582"/>
    <cellStyle name="Percent 7 2 3" xfId="2583"/>
    <cellStyle name="Percent 7 2 3 2" xfId="2584"/>
    <cellStyle name="Percent 7 2 4" xfId="2585"/>
    <cellStyle name="Percent 7 3" xfId="2586"/>
    <cellStyle name="Percent 8" xfId="2587"/>
    <cellStyle name="Percent 8 2" xfId="2588"/>
    <cellStyle name="Percent 8 2 2" xfId="2589"/>
    <cellStyle name="Percent 8 2 3" xfId="2590"/>
    <cellStyle name="Percent 8 3" xfId="2591"/>
    <cellStyle name="Percent 9" xfId="2592"/>
    <cellStyle name="Percent 9 2" xfId="2593"/>
    <cellStyle name="Percent 9 3" xfId="2594"/>
    <cellStyle name="Percent2Decimals" xfId="2595"/>
    <cellStyle name="Percentage" xfId="2596"/>
    <cellStyle name="PSChar" xfId="2597"/>
    <cellStyle name="PSChar 2" xfId="2598"/>
    <cellStyle name="PSChar 2 2" xfId="2599"/>
    <cellStyle name="PSChar 3" xfId="2600"/>
    <cellStyle name="PSChar 3 2" xfId="2601"/>
    <cellStyle name="PSChar 4" xfId="2602"/>
    <cellStyle name="PSChar 4 2" xfId="2603"/>
    <cellStyle name="PSChar 5" xfId="2604"/>
    <cellStyle name="PSChar 5 2" xfId="2605"/>
    <cellStyle name="PSChar 6" xfId="2606"/>
    <cellStyle name="PSDate" xfId="2607"/>
    <cellStyle name="PSDate 2" xfId="2608"/>
    <cellStyle name="PSDate 2 2" xfId="2609"/>
    <cellStyle name="PSDate 2 2 2" xfId="2610"/>
    <cellStyle name="PSDate 2 2 2 2" xfId="2611"/>
    <cellStyle name="PSDate 2 3" xfId="2612"/>
    <cellStyle name="PSDate 2 3 2" xfId="2613"/>
    <cellStyle name="PSDate 3" xfId="2614"/>
    <cellStyle name="PSDate 3 2" xfId="2615"/>
    <cellStyle name="PSDate 3 2 2" xfId="2616"/>
    <cellStyle name="PSDate 3 2 2 2" xfId="2617"/>
    <cellStyle name="PSDate 3 3" xfId="2618"/>
    <cellStyle name="PSDate 3 3 2" xfId="2619"/>
    <cellStyle name="PSDate 4" xfId="2620"/>
    <cellStyle name="PSDate 4 2" xfId="2621"/>
    <cellStyle name="PSDate 4 2 2" xfId="2622"/>
    <cellStyle name="PSDate 4 2 2 2" xfId="2623"/>
    <cellStyle name="PSDate 4 3" xfId="2624"/>
    <cellStyle name="PSDate 4 3 2" xfId="2625"/>
    <cellStyle name="PSDate 5" xfId="2626"/>
    <cellStyle name="PSDate 5 2" xfId="2627"/>
    <cellStyle name="PSDate 5 2 2" xfId="2628"/>
    <cellStyle name="PSDate 5 2 2 2" xfId="2629"/>
    <cellStyle name="PSDate 5 3" xfId="2630"/>
    <cellStyle name="PSDate 5 3 2" xfId="2631"/>
    <cellStyle name="PSDate 6" xfId="2632"/>
    <cellStyle name="PSDate 6 2" xfId="2633"/>
    <cellStyle name="PSDate 6 2 2" xfId="2634"/>
    <cellStyle name="PSDate 7" xfId="2635"/>
    <cellStyle name="PSDate 7 2" xfId="2636"/>
    <cellStyle name="PSDec" xfId="2637"/>
    <cellStyle name="PSDec 2" xfId="2638"/>
    <cellStyle name="PSDec 2 2" xfId="2639"/>
    <cellStyle name="PSDec 3" xfId="2640"/>
    <cellStyle name="PSDec 3 2" xfId="2641"/>
    <cellStyle name="PSDec 4" xfId="2642"/>
    <cellStyle name="PSDec 4 2" xfId="2643"/>
    <cellStyle name="PSDec 5" xfId="2644"/>
    <cellStyle name="PSDec 5 2" xfId="2645"/>
    <cellStyle name="PSDec 6" xfId="2646"/>
    <cellStyle name="PSHeading" xfId="2647"/>
    <cellStyle name="PSHeading 2" xfId="2648"/>
    <cellStyle name="PSHeading 2 2" xfId="2649"/>
    <cellStyle name="PSHeading 2_Amos 3 Forecast" xfId="2650"/>
    <cellStyle name="PSHeading 3" xfId="2651"/>
    <cellStyle name="PSHeading 3 2" xfId="2652"/>
    <cellStyle name="PSHeading 4" xfId="2653"/>
    <cellStyle name="PSHeading 4 2" xfId="2654"/>
    <cellStyle name="PSHeading 5" xfId="2655"/>
    <cellStyle name="PSHeading 5 2" xfId="2656"/>
    <cellStyle name="PSHeading 6" xfId="2657"/>
    <cellStyle name="PSHeading_2012_6  GLR2200T_BU117" xfId="2658"/>
    <cellStyle name="PSInt" xfId="2659"/>
    <cellStyle name="PSInt 2" xfId="2660"/>
    <cellStyle name="PSInt 2 2" xfId="2661"/>
    <cellStyle name="PSInt 3" xfId="2662"/>
    <cellStyle name="PSInt 3 2" xfId="2663"/>
    <cellStyle name="PSInt 4" xfId="2664"/>
    <cellStyle name="PSInt 4 2" xfId="2665"/>
    <cellStyle name="PSInt 5" xfId="2666"/>
    <cellStyle name="PSInt 5 2" xfId="2667"/>
    <cellStyle name="PSInt 6" xfId="2668"/>
    <cellStyle name="PSSpacer" xfId="2669"/>
    <cellStyle name="PSSpacer 2" xfId="2670"/>
    <cellStyle name="PSSpacer 2 2" xfId="2671"/>
    <cellStyle name="PSSpacer 3" xfId="2672"/>
    <cellStyle name="PSSpacer 3 2" xfId="2673"/>
    <cellStyle name="PSSpacer 4" xfId="2674"/>
    <cellStyle name="PSSpacer 4 2" xfId="2675"/>
    <cellStyle name="PSSpacer 5" xfId="2676"/>
    <cellStyle name="PSSpacer 5 2" xfId="2677"/>
    <cellStyle name="PSSpacer 6" xfId="2678"/>
    <cellStyle name="SmallNormal" xfId="2679"/>
    <cellStyle name="SmallNormal 2" xfId="2680"/>
    <cellStyle name="SmallNormal 2 2" xfId="2681"/>
    <cellStyle name="SmallNormal 3" xfId="2682"/>
    <cellStyle name="SmallNormal 4" xfId="2683"/>
    <cellStyle name="SmallNormal 5" xfId="2684"/>
    <cellStyle name="SmallNormal 6" xfId="2685"/>
    <cellStyle name="SmallNormal 7" xfId="2686"/>
    <cellStyle name="SmallNormal 8" xfId="2687"/>
    <cellStyle name="SmallNormal 9" xfId="2688"/>
    <cellStyle name="SmallNormal 9 2" xfId="2689"/>
    <cellStyle name="SmallNormal 9 3" xfId="2690"/>
    <cellStyle name="SmallNormal_AM 3 and Mitchell NBV forecast DRAFT 9-24" xfId="2691"/>
    <cellStyle name="Style 1" xfId="2692"/>
    <cellStyle name="Style 1 2" xfId="2693"/>
    <cellStyle name="Style 1 2 2" xfId="2694"/>
    <cellStyle name="Style 1 2 2 2" xfId="2695"/>
    <cellStyle name="Style 1 2 3" xfId="2696"/>
    <cellStyle name="Style 1 2_AM 3 and Mitchell NBV forecast DRAFT 9-24" xfId="2697"/>
    <cellStyle name="Style 1 3" xfId="2698"/>
    <cellStyle name="Style 1 3 2" xfId="2699"/>
    <cellStyle name="Style 1 4" xfId="2700"/>
    <cellStyle name="Style 1 4 2" xfId="2701"/>
    <cellStyle name="Style 1 5" xfId="2702"/>
    <cellStyle name="Style 1_3 Company Case Comparisons v12-8-11" xfId="2703"/>
    <cellStyle name="TableData" xfId="2704"/>
    <cellStyle name="TableData 2" xfId="2705"/>
    <cellStyle name="TableDataCenter" xfId="2706"/>
    <cellStyle name="TableDataCenter 2" xfId="2707"/>
    <cellStyle name="Title" xfId="2708" builtinId="15" customBuiltin="1"/>
    <cellStyle name="Title 2" xfId="2709"/>
    <cellStyle name="Title 2 2" xfId="2710"/>
    <cellStyle name="Title 2 2 2" xfId="2711"/>
    <cellStyle name="Title 2 2 2 2" xfId="2712"/>
    <cellStyle name="Title 2 2 2 2 2" xfId="2713"/>
    <cellStyle name="Title 2 2 2 3" xfId="2714"/>
    <cellStyle name="Title 2 2 3" xfId="2715"/>
    <cellStyle name="Title 2 2 3 2" xfId="2716"/>
    <cellStyle name="Title 2 2 4" xfId="2717"/>
    <cellStyle name="Title 2 3" xfId="2718"/>
    <cellStyle name="Title 2 3 2" xfId="2719"/>
    <cellStyle name="Title 2 3 2 2" xfId="2720"/>
    <cellStyle name="Title 2 3 3" xfId="2721"/>
    <cellStyle name="Title 2 4" xfId="2722"/>
    <cellStyle name="Title 2 4 2" xfId="2723"/>
    <cellStyle name="Title 2 5" xfId="2724"/>
    <cellStyle name="Total" xfId="2725" builtinId="25" customBuiltin="1"/>
    <cellStyle name="Total 10" xfId="2726"/>
    <cellStyle name="Total 10 2" xfId="2727"/>
    <cellStyle name="Total 11" xfId="2728"/>
    <cellStyle name="Total 11 2" xfId="2729"/>
    <cellStyle name="Total 12" xfId="2730"/>
    <cellStyle name="Total 12 2" xfId="2731"/>
    <cellStyle name="Total 13" xfId="2732"/>
    <cellStyle name="Total 14" xfId="2733"/>
    <cellStyle name="Total 15" xfId="2734"/>
    <cellStyle name="Total 16" xfId="2735"/>
    <cellStyle name="Total 2" xfId="2736"/>
    <cellStyle name="Total 2 2" xfId="2737"/>
    <cellStyle name="Total 2 2 2" xfId="2738"/>
    <cellStyle name="Total 2 2 2 2" xfId="2739"/>
    <cellStyle name="Total 2 2 3" xfId="2740"/>
    <cellStyle name="Total 2 3" xfId="2741"/>
    <cellStyle name="Total 2 3 2" xfId="2742"/>
    <cellStyle name="Total 2 3 2 2" xfId="2743"/>
    <cellStyle name="Total 2 3 3" xfId="2744"/>
    <cellStyle name="Total 2 4" xfId="2745"/>
    <cellStyle name="Total 2 4 2" xfId="2746"/>
    <cellStyle name="Total 2 4 2 2" xfId="2747"/>
    <cellStyle name="Total 2 4 3" xfId="2748"/>
    <cellStyle name="Total 2 5" xfId="2749"/>
    <cellStyle name="Total 2 5 2" xfId="2750"/>
    <cellStyle name="Total 2 6" xfId="2751"/>
    <cellStyle name="Total 3" xfId="2752"/>
    <cellStyle name="Total 3 2" xfId="2753"/>
    <cellStyle name="Total 3 2 2" xfId="2754"/>
    <cellStyle name="Total 3 2 2 2" xfId="2755"/>
    <cellStyle name="Total 3 2 2 2 2" xfId="2756"/>
    <cellStyle name="Total 3 2 2 3" xfId="2757"/>
    <cellStyle name="Total 3 2 3" xfId="2758"/>
    <cellStyle name="Total 3 2 3 2" xfId="2759"/>
    <cellStyle name="Total 3 2 4" xfId="2760"/>
    <cellStyle name="Total 3 3" xfId="2761"/>
    <cellStyle name="Total 3 3 2" xfId="2762"/>
    <cellStyle name="Total 3 3 2 2" xfId="2763"/>
    <cellStyle name="Total 3 3 3" xfId="2764"/>
    <cellStyle name="Total 3 4" xfId="2765"/>
    <cellStyle name="Total 3 4 2" xfId="2766"/>
    <cellStyle name="Total 3 4 2 2" xfId="2767"/>
    <cellStyle name="Total 3 4 3" xfId="2768"/>
    <cellStyle name="Total 3 5" xfId="2769"/>
    <cellStyle name="Total 3 5 2" xfId="2770"/>
    <cellStyle name="Total 3 6" xfId="2771"/>
    <cellStyle name="Total 4" xfId="2772"/>
    <cellStyle name="Total 4 2" xfId="2773"/>
    <cellStyle name="Total 4 2 2" xfId="2774"/>
    <cellStyle name="Total 4 3" xfId="2775"/>
    <cellStyle name="Total 4 3 2" xfId="2776"/>
    <cellStyle name="Total 5" xfId="2777"/>
    <cellStyle name="Total 5 2" xfId="2778"/>
    <cellStyle name="Total 5 2 2" xfId="2779"/>
    <cellStyle name="Total 5 2 2 2" xfId="2780"/>
    <cellStyle name="Total 5 2 3" xfId="2781"/>
    <cellStyle name="Total 5 3" xfId="2782"/>
    <cellStyle name="Total 5 3 2" xfId="2783"/>
    <cellStyle name="Total 5 4" xfId="2784"/>
    <cellStyle name="Total 6" xfId="2785"/>
    <cellStyle name="Total 6 2" xfId="2786"/>
    <cellStyle name="Total 6 2 2" xfId="2787"/>
    <cellStyle name="Total 6 3" xfId="2788"/>
    <cellStyle name="Total 7" xfId="2789"/>
    <cellStyle name="Total 7 2" xfId="2790"/>
    <cellStyle name="Total 7 2 2" xfId="2791"/>
    <cellStyle name="Total 7 3" xfId="2792"/>
    <cellStyle name="Total 8" xfId="2793"/>
    <cellStyle name="Total 8 2" xfId="2794"/>
    <cellStyle name="Total 8 2 2" xfId="2795"/>
    <cellStyle name="Total 8 3" xfId="2796"/>
    <cellStyle name="Total 9" xfId="2797"/>
    <cellStyle name="Total 9 2" xfId="2798"/>
    <cellStyle name="Total 9 3" xfId="2799"/>
    <cellStyle name="Warning Text" xfId="2800" builtinId="11" customBuiltin="1"/>
    <cellStyle name="Warning Text 2" xfId="2801"/>
    <cellStyle name="Warning Text 3" xfId="2802"/>
    <cellStyle name="Warning Text 4" xfId="2803"/>
    <cellStyle name="Warning Text 5" xfId="2804"/>
    <cellStyle name="YEAR HEADER" xfId="28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zoomScale="70" zoomScaleNormal="70" workbookViewId="0">
      <selection sqref="A1:AC1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57" s="17" customFormat="1" ht="26.25" x14ac:dyDescent="0.4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57" ht="26.25" x14ac:dyDescent="0.25">
      <c r="A3" s="51" t="s">
        <v>117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57" ht="26.25" x14ac:dyDescent="0.25">
      <c r="A4" s="51" t="s">
        <v>112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57" ht="26.2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48</v>
      </c>
      <c r="F6" s="18" t="s">
        <v>49</v>
      </c>
      <c r="G6" s="18" t="s">
        <v>50</v>
      </c>
      <c r="H6" s="18" t="s">
        <v>47</v>
      </c>
      <c r="I6" s="18" t="s">
        <v>51</v>
      </c>
      <c r="J6" s="47" t="s">
        <v>114</v>
      </c>
      <c r="K6" s="47" t="s">
        <v>113</v>
      </c>
      <c r="L6" s="47" t="s">
        <v>115</v>
      </c>
      <c r="M6" s="47" t="s">
        <v>116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45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40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0">
        <v>0</v>
      </c>
      <c r="AD7" s="42">
        <v>2020</v>
      </c>
      <c r="AE7" s="15"/>
      <c r="AF7" s="39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40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2">
        <f>AD7+1</f>
        <v>2021</v>
      </c>
      <c r="AE8" s="15"/>
      <c r="AF8" s="39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40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4.7352392299999995</v>
      </c>
      <c r="Q9" s="21">
        <f>SUM('Additions Data'!AG4:BC4)</f>
        <v>0.71804095999999995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>D9+SUM(E9:V9)</f>
        <v>1090.67328019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14.257221643600133</v>
      </c>
      <c r="AA9" s="28">
        <f>(W9-B9)/B9*100</f>
        <v>10.311992348604328</v>
      </c>
      <c r="AB9" s="37">
        <f>S9/0.511</f>
        <v>0</v>
      </c>
      <c r="AC9" s="38">
        <f>U9/0.123</f>
        <v>0</v>
      </c>
      <c r="AD9" s="42">
        <f t="shared" ref="AD9:AD36" si="6">AD8+1</f>
        <v>2022</v>
      </c>
      <c r="AE9" s="15"/>
      <c r="AF9" s="39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40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9.3840620999999995</v>
      </c>
      <c r="Q10" s="21">
        <f>SUM('Additions Data'!AG5:BC5)</f>
        <v>1.3817541600000001</v>
      </c>
      <c r="R10" s="22">
        <f>'Additions Data'!R5</f>
        <v>1.022</v>
      </c>
      <c r="S10" s="19">
        <f>SUM('Additions Data'!U5:V5)</f>
        <v>25.856000000000002</v>
      </c>
      <c r="T10" s="19">
        <f>SUM('Additions Data'!W5:AD5)</f>
        <v>0</v>
      </c>
      <c r="U10" s="19">
        <f>SUM('Additions Data'!AE5:AF5)</f>
        <v>24.6</v>
      </c>
      <c r="V10" s="19">
        <f>'Additions Data'!Q5</f>
        <v>100</v>
      </c>
      <c r="W10" s="19">
        <f t="shared" si="4"/>
        <v>1097.4638162599999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20.810390630000029</v>
      </c>
      <c r="AA10" s="28">
        <f t="shared" si="3"/>
        <v>10.974323614223744</v>
      </c>
      <c r="AB10" s="37">
        <f t="shared" ref="AB10:AB35" si="7">S10/0.511</f>
        <v>50.598825831702548</v>
      </c>
      <c r="AC10" s="38">
        <f t="shared" ref="AC10:AC35" si="8">U10/0.123</f>
        <v>200.00000000000003</v>
      </c>
      <c r="AD10" s="42">
        <f t="shared" si="6"/>
        <v>2023</v>
      </c>
      <c r="AE10" s="15"/>
      <c r="AF10" s="39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40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11.91784092</v>
      </c>
      <c r="Q11" s="21">
        <f>SUM('Additions Data'!AG6:BC6)</f>
        <v>2.0114892600000003</v>
      </c>
      <c r="R11" s="22">
        <f>'Additions Data'!R6</f>
        <v>1.5329999999999999</v>
      </c>
      <c r="S11" s="19">
        <f>SUM('Additions Data'!U6:V6)</f>
        <v>103.42400000000001</v>
      </c>
      <c r="T11" s="19">
        <f>SUM('Additions Data'!W6:AD6)</f>
        <v>0</v>
      </c>
      <c r="U11" s="19">
        <f>SUM('Additions Data'!AE6:AF6)</f>
        <v>24.6</v>
      </c>
      <c r="V11" s="19">
        <f>'Additions Data'!Q6</f>
        <v>0</v>
      </c>
      <c r="W11" s="19">
        <f t="shared" si="4"/>
        <v>1078.7063301800001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4.9935488986102428</v>
      </c>
      <c r="AA11" s="28">
        <f t="shared" si="3"/>
        <v>9.3763250415468526</v>
      </c>
      <c r="AB11" s="37">
        <f t="shared" si="7"/>
        <v>202.39530332681019</v>
      </c>
      <c r="AC11" s="38">
        <f t="shared" si="8"/>
        <v>200.00000000000003</v>
      </c>
      <c r="AD11" s="42">
        <f t="shared" si="6"/>
        <v>2024</v>
      </c>
      <c r="AE11" s="15"/>
      <c r="AF11" s="39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40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10.80475713</v>
      </c>
      <c r="Q12" s="21">
        <f>SUM('Additions Data'!AG7:BC7)</f>
        <v>1.8714173899999997</v>
      </c>
      <c r="R12" s="22">
        <f>'Additions Data'!R7</f>
        <v>1.5329999999999999</v>
      </c>
      <c r="S12" s="19">
        <f>SUM('Additions Data'!U7:V7)</f>
        <v>103.42400000000001</v>
      </c>
      <c r="T12" s="19">
        <f>SUM('Additions Data'!W7:AD7)</f>
        <v>0</v>
      </c>
      <c r="U12" s="19">
        <f>SUM('Additions Data'!AE7:AF7)</f>
        <v>24.6</v>
      </c>
      <c r="V12" s="19">
        <f>'Additions Data'!Q7</f>
        <v>0</v>
      </c>
      <c r="W12" s="19">
        <f t="shared" si="4"/>
        <v>1077.4531745199999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6.5555890813598126</v>
      </c>
      <c r="AA12" s="28">
        <f t="shared" si="3"/>
        <v>9.5364568050130742</v>
      </c>
      <c r="AB12" s="37">
        <f t="shared" si="7"/>
        <v>202.39530332681019</v>
      </c>
      <c r="AC12" s="38">
        <f t="shared" si="8"/>
        <v>200.00000000000003</v>
      </c>
      <c r="AD12" s="42">
        <f t="shared" si="6"/>
        <v>2025</v>
      </c>
      <c r="AE12" s="15"/>
      <c r="AF12" s="39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40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9.6242992099999984</v>
      </c>
      <c r="Q13" s="21">
        <f>SUM('Additions Data'!AG8:BC8)</f>
        <v>1.7055143700000002</v>
      </c>
      <c r="R13" s="22">
        <f>'Additions Data'!R8</f>
        <v>1.5329999999999999</v>
      </c>
      <c r="S13" s="19">
        <f>SUM('Additions Data'!U8:V8)</f>
        <v>103.42400000000001</v>
      </c>
      <c r="T13" s="19">
        <f>SUM('Additions Data'!W8:AD8)</f>
        <v>0</v>
      </c>
      <c r="U13" s="19">
        <f>SUM('Additions Data'!AE8:AF8)</f>
        <v>24.6</v>
      </c>
      <c r="V13" s="19">
        <f>'Additions Data'!Q8</f>
        <v>0</v>
      </c>
      <c r="W13" s="19">
        <f t="shared" si="4"/>
        <v>1076.1068135800001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7.7099305618901326</v>
      </c>
      <c r="AA13" s="28">
        <f t="shared" si="3"/>
        <v>9.6556445049725461</v>
      </c>
      <c r="AB13" s="37">
        <f t="shared" si="7"/>
        <v>202.39530332681019</v>
      </c>
      <c r="AC13" s="38">
        <f t="shared" si="8"/>
        <v>200.00000000000003</v>
      </c>
      <c r="AD13" s="42">
        <f t="shared" si="6"/>
        <v>2026</v>
      </c>
      <c r="AE13" s="15"/>
      <c r="AF13" s="39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40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8.4913842800000001</v>
      </c>
      <c r="Q14" s="21">
        <f>SUM('Additions Data'!AG9:BC9)</f>
        <v>1.5212665099999998</v>
      </c>
      <c r="R14" s="22">
        <f>'Additions Data'!R9</f>
        <v>2.044</v>
      </c>
      <c r="S14" s="19">
        <f>SUM('Additions Data'!U9:V9)</f>
        <v>103.42400000000001</v>
      </c>
      <c r="T14" s="19">
        <f>SUM('Additions Data'!W9:AD9)</f>
        <v>0</v>
      </c>
      <c r="U14" s="19">
        <f>SUM('Additions Data'!AE9:AF9)</f>
        <v>24.6</v>
      </c>
      <c r="V14" s="19">
        <f>'Additions Data'!Q9</f>
        <v>0</v>
      </c>
      <c r="W14" s="19">
        <f t="shared" si="4"/>
        <v>1075.30065079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8.3357035273299971</v>
      </c>
      <c r="AA14" s="28">
        <f t="shared" si="3"/>
        <v>9.7205509439168072</v>
      </c>
      <c r="AB14" s="37">
        <f t="shared" si="7"/>
        <v>202.39530332681019</v>
      </c>
      <c r="AC14" s="38">
        <f t="shared" si="8"/>
        <v>200.00000000000003</v>
      </c>
      <c r="AD14" s="42">
        <f t="shared" si="6"/>
        <v>2027</v>
      </c>
      <c r="AE14" s="15"/>
      <c r="AF14" s="39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40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7.2330024700000006</v>
      </c>
      <c r="Q15" s="21">
        <f>SUM('Additions Data'!AG10:BC10)</f>
        <v>1.3267011399999999</v>
      </c>
      <c r="R15" s="22">
        <f>'Additions Data'!R10</f>
        <v>2.044</v>
      </c>
      <c r="S15" s="19">
        <f>SUM('Additions Data'!U10:V10)</f>
        <v>103.42400000000001</v>
      </c>
      <c r="T15" s="19">
        <f>SUM('Additions Data'!W10:AD10)</f>
        <v>0</v>
      </c>
      <c r="U15" s="19">
        <f>SUM('Additions Data'!AE10:AF10)</f>
        <v>24.6</v>
      </c>
      <c r="V15" s="19">
        <f>'Additions Data'!Q10</f>
        <v>0</v>
      </c>
      <c r="W15" s="19">
        <f t="shared" si="4"/>
        <v>1073.8477036100001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7.8161112685102125</v>
      </c>
      <c r="AA15" s="28">
        <f t="shared" si="3"/>
        <v>9.6682315345210768</v>
      </c>
      <c r="AB15" s="37">
        <f t="shared" si="7"/>
        <v>202.39530332681019</v>
      </c>
      <c r="AC15" s="38">
        <f t="shared" si="8"/>
        <v>200.00000000000003</v>
      </c>
      <c r="AD15" s="42">
        <f t="shared" si="6"/>
        <v>2028</v>
      </c>
      <c r="AE15" s="15"/>
      <c r="AF15" s="39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40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5.8599042700000004</v>
      </c>
      <c r="Q16" s="21">
        <f>SUM('Additions Data'!AG11:BC11)</f>
        <v>1.11174024</v>
      </c>
      <c r="R16" s="22">
        <f>'Additions Data'!R11</f>
        <v>2.5550000000000002</v>
      </c>
      <c r="S16" s="19">
        <f>SUM('Additions Data'!U11:V11)</f>
        <v>103.42400000000001</v>
      </c>
      <c r="T16" s="19">
        <f>SUM('Additions Data'!W11:AD11)</f>
        <v>0</v>
      </c>
      <c r="U16" s="19">
        <f>SUM('Additions Data'!AE11:AF11)</f>
        <v>24.6</v>
      </c>
      <c r="V16" s="19">
        <f>'Additions Data'!Q11</f>
        <v>0</v>
      </c>
      <c r="W16" s="19">
        <f t="shared" si="4"/>
        <v>1072.77064451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6.6147610596199229</v>
      </c>
      <c r="AA16" s="28">
        <f t="shared" si="3"/>
        <v>9.5454631735747899</v>
      </c>
      <c r="AB16" s="37">
        <f t="shared" si="7"/>
        <v>202.39530332681019</v>
      </c>
      <c r="AC16" s="38">
        <f t="shared" si="8"/>
        <v>200.00000000000003</v>
      </c>
      <c r="AD16" s="42">
        <f t="shared" si="6"/>
        <v>2029</v>
      </c>
      <c r="AE16" s="15"/>
      <c r="AF16" s="39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40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4.5666699499999996</v>
      </c>
      <c r="Q17" s="21">
        <f>SUM('Additions Data'!AG12:BC12)</f>
        <v>3.1512332299999999</v>
      </c>
      <c r="R17" s="22">
        <f>'Additions Data'!R12</f>
        <v>3.0659999999999998</v>
      </c>
      <c r="S17" s="19">
        <f>SUM('Additions Data'!U12:V12)</f>
        <v>155.136</v>
      </c>
      <c r="T17" s="19">
        <f>SUM('Additions Data'!W12:AD12)</f>
        <v>0</v>
      </c>
      <c r="U17" s="19">
        <f>SUM('Additions Data'!AE12:AF12)</f>
        <v>24.6</v>
      </c>
      <c r="V17" s="19">
        <f>'Additions Data'!Q12</f>
        <v>0</v>
      </c>
      <c r="W17" s="19">
        <f t="shared" si="4"/>
        <v>1125.7399031800001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60.55795888278999</v>
      </c>
      <c r="AA17" s="28">
        <f t="shared" si="3"/>
        <v>15.05950125738309</v>
      </c>
      <c r="AB17" s="37">
        <f t="shared" si="7"/>
        <v>303.59295499021528</v>
      </c>
      <c r="AC17" s="38">
        <f t="shared" si="8"/>
        <v>200.00000000000003</v>
      </c>
      <c r="AD17" s="42">
        <f t="shared" si="6"/>
        <v>2030</v>
      </c>
      <c r="AE17" s="15"/>
      <c r="AF17" s="39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40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0</v>
      </c>
      <c r="I18" s="20">
        <f>'Additions Data'!K13</f>
        <v>122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3.4054916400000002</v>
      </c>
      <c r="Q18" s="21">
        <f>SUM('Additions Data'!AG13:BC13)</f>
        <v>5.7286394600000001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0</v>
      </c>
      <c r="U18" s="19">
        <f>SUM('Additions Data'!AE13:AF13)</f>
        <v>24.6</v>
      </c>
      <c r="V18" s="19">
        <f>'Additions Data'!Q13</f>
        <v>0</v>
      </c>
      <c r="W18" s="19">
        <f t="shared" si="4"/>
        <v>1065.3351311000001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0.19005900326010305</v>
      </c>
      <c r="AA18" s="28">
        <f t="shared" si="3"/>
        <v>8.8894262023333592</v>
      </c>
      <c r="AB18" s="37">
        <f t="shared" si="7"/>
        <v>455.38943248532291</v>
      </c>
      <c r="AC18" s="38">
        <f t="shared" si="8"/>
        <v>200.00000000000003</v>
      </c>
      <c r="AD18" s="42">
        <f t="shared" si="6"/>
        <v>2031</v>
      </c>
      <c r="AE18" s="15"/>
      <c r="AF18" s="39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40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0</v>
      </c>
      <c r="I19" s="20">
        <f>'Additions Data'!K14</f>
        <v>122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2.4088477700000004</v>
      </c>
      <c r="Q19" s="21">
        <f>SUM('Additions Data'!AG14:BC14)</f>
        <v>6.5800044099999999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24.6</v>
      </c>
      <c r="V19" s="19">
        <f>'Additions Data'!Q14</f>
        <v>0</v>
      </c>
      <c r="W19" s="19">
        <f t="shared" si="4"/>
        <v>1065.1898521800001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9.857744490091136E-3</v>
      </c>
      <c r="AA19" s="28">
        <f t="shared" si="3"/>
        <v>8.8710075411181606</v>
      </c>
      <c r="AB19" s="37">
        <f t="shared" si="7"/>
        <v>455.38943248532291</v>
      </c>
      <c r="AC19" s="38">
        <f t="shared" si="8"/>
        <v>200.00000000000003</v>
      </c>
      <c r="AD19" s="42">
        <f t="shared" si="6"/>
        <v>2032</v>
      </c>
      <c r="AE19" s="15"/>
      <c r="AF19" s="39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40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0</v>
      </c>
      <c r="I20" s="20">
        <f>'Additions Data'!K15</f>
        <v>122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1.5949457900000001</v>
      </c>
      <c r="Q20" s="21">
        <f>SUM('Additions Data'!AG15:BC15)</f>
        <v>6.7370639299999997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24.6</v>
      </c>
      <c r="V20" s="19">
        <f>'Additions Data'!Q15</f>
        <v>0</v>
      </c>
      <c r="W20" s="19">
        <f t="shared" si="4"/>
        <v>1065.0440097200001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2.8857194301963318E-3</v>
      </c>
      <c r="AA20" s="28">
        <f t="shared" si="3"/>
        <v>8.8702949822943715</v>
      </c>
      <c r="AB20" s="37">
        <f t="shared" si="7"/>
        <v>455.38943248532291</v>
      </c>
      <c r="AC20" s="38">
        <f t="shared" si="8"/>
        <v>200.00000000000003</v>
      </c>
      <c r="AD20" s="42">
        <f t="shared" si="6"/>
        <v>2033</v>
      </c>
      <c r="AE20" s="15"/>
      <c r="AF20" s="39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40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0</v>
      </c>
      <c r="I21" s="20">
        <f>'Additions Data'!K16</f>
        <v>122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0.91312481000000001</v>
      </c>
      <c r="Q21" s="21">
        <f>SUM('Additions Data'!AG16:BC16)</f>
        <v>5.8939688399999994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2.7797999999999998</v>
      </c>
      <c r="U21" s="19">
        <f>SUM('Additions Data'!AE16:AF16)</f>
        <v>24.6</v>
      </c>
      <c r="V21" s="19">
        <f>'Additions Data'!Q16</f>
        <v>0</v>
      </c>
      <c r="W21" s="19">
        <f t="shared" si="4"/>
        <v>1066.80989365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1.0350541109201004</v>
      </c>
      <c r="AA21" s="28">
        <f t="shared" si="3"/>
        <v>8.9757318458602402</v>
      </c>
      <c r="AB21" s="37">
        <f t="shared" si="7"/>
        <v>455.38943248532291</v>
      </c>
      <c r="AC21" s="38">
        <f t="shared" si="8"/>
        <v>200.00000000000003</v>
      </c>
      <c r="AD21" s="42">
        <f t="shared" si="6"/>
        <v>2034</v>
      </c>
      <c r="AE21" s="15"/>
      <c r="AF21" s="39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40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0</v>
      </c>
      <c r="I22" s="20">
        <f>'Additions Data'!K17</f>
        <v>122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0.43902355999999998</v>
      </c>
      <c r="Q22" s="21">
        <f>SUM('Additions Data'!AG17:BC17)</f>
        <v>4.8352988099999994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7.0495999999999999</v>
      </c>
      <c r="U22" s="19">
        <f>SUM('Additions Data'!AE17:AF17)</f>
        <v>24.6</v>
      </c>
      <c r="V22" s="19">
        <f>'Additions Data'!Q17</f>
        <v>0</v>
      </c>
      <c r="W22" s="19">
        <f t="shared" si="4"/>
        <v>1069.5469223700002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3.3621674665803312</v>
      </c>
      <c r="AA22" s="28">
        <f t="shared" si="3"/>
        <v>9.2133168317246739</v>
      </c>
      <c r="AB22" s="37">
        <f t="shared" si="7"/>
        <v>455.38943248532291</v>
      </c>
      <c r="AC22" s="38">
        <f t="shared" si="8"/>
        <v>200.00000000000003</v>
      </c>
      <c r="AD22" s="42">
        <f t="shared" si="6"/>
        <v>2035</v>
      </c>
      <c r="AE22" s="15"/>
      <c r="AF22" s="39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40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0</v>
      </c>
      <c r="I23" s="20">
        <f>'Additions Data'!K18</f>
        <v>122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0.15490946999999999</v>
      </c>
      <c r="Q23" s="21">
        <f>SUM('Additions Data'!AG18:BC18)</f>
        <v>3.8258708400000003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7.0495999999999999</v>
      </c>
      <c r="U23" s="19">
        <f>SUM('Additions Data'!AE18:AF18)</f>
        <v>24.6</v>
      </c>
      <c r="V23" s="19">
        <f>'Additions Data'!Q18</f>
        <v>0</v>
      </c>
      <c r="W23" s="19">
        <f t="shared" si="4"/>
        <v>1068.76438031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1.4568964550298915</v>
      </c>
      <c r="AA23" s="28">
        <f t="shared" si="3"/>
        <v>9.0186097675303731</v>
      </c>
      <c r="AB23" s="37">
        <f t="shared" si="7"/>
        <v>455.38943248532291</v>
      </c>
      <c r="AC23" s="38">
        <f t="shared" si="8"/>
        <v>200.00000000000003</v>
      </c>
      <c r="AD23" s="42">
        <f t="shared" si="6"/>
        <v>2036</v>
      </c>
      <c r="AE23" s="15"/>
      <c r="AF23" s="39"/>
      <c r="AG23" s="20"/>
    </row>
    <row r="24" spans="1:57" x14ac:dyDescent="0.25">
      <c r="A24" s="2">
        <v>2037</v>
      </c>
      <c r="B24" s="40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0</v>
      </c>
      <c r="I24" s="20">
        <f>'Additions Data'!K19</f>
        <v>122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4.9478149999999999E-2</v>
      </c>
      <c r="Q24" s="21">
        <f>SUM('Additions Data'!AG19:BC19)</f>
        <v>2.8086583699999998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7.0495999999999999</v>
      </c>
      <c r="U24" s="19">
        <f>SUM('Additions Data'!AE19:AF19)</f>
        <v>24.6</v>
      </c>
      <c r="V24" s="19">
        <f>'Additions Data'!Q19</f>
        <v>0</v>
      </c>
      <c r="W24" s="19">
        <f t="shared" si="4"/>
        <v>1067.64173652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0.63061302666005759</v>
      </c>
      <c r="AA24" s="28">
        <f t="shared" si="3"/>
        <v>8.9343431344817681</v>
      </c>
      <c r="AB24" s="37">
        <f t="shared" si="7"/>
        <v>455.38943248532291</v>
      </c>
      <c r="AC24" s="38">
        <f t="shared" si="8"/>
        <v>200.00000000000003</v>
      </c>
      <c r="AD24" s="42">
        <f t="shared" si="6"/>
        <v>2037</v>
      </c>
      <c r="AE24" s="15"/>
      <c r="AF24" s="39"/>
      <c r="AG24" s="20"/>
    </row>
    <row r="25" spans="1:57" x14ac:dyDescent="0.25">
      <c r="A25" s="2">
        <v>2038</v>
      </c>
      <c r="B25" s="40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0</v>
      </c>
      <c r="I25" s="20">
        <f>'Additions Data'!K20</f>
        <v>122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2.0478449999999999E-2</v>
      </c>
      <c r="Q25" s="21">
        <f>SUM('Additions Data'!AG20:BC20)</f>
        <v>2.2679131899999998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7.0495999999999999</v>
      </c>
      <c r="U25" s="19">
        <f>SUM('Additions Data'!AE20:AF20)</f>
        <v>24.6</v>
      </c>
      <c r="V25" s="19">
        <f>'Additions Data'!Q20</f>
        <v>0</v>
      </c>
      <c r="W25" s="19">
        <f t="shared" si="4"/>
        <v>1067.58299164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1.4872678420033481E-2</v>
      </c>
      <c r="AA25" s="28">
        <f t="shared" si="3"/>
        <v>8.871516707431427</v>
      </c>
      <c r="AB25" s="37">
        <f t="shared" si="7"/>
        <v>455.38943248532291</v>
      </c>
      <c r="AC25" s="38">
        <f t="shared" si="8"/>
        <v>200.00000000000003</v>
      </c>
      <c r="AD25" s="42">
        <f t="shared" si="6"/>
        <v>2038</v>
      </c>
      <c r="AE25" s="15"/>
      <c r="AF25" s="39"/>
      <c r="AG25" s="20"/>
    </row>
    <row r="26" spans="1:57" x14ac:dyDescent="0.25">
      <c r="A26" s="2">
        <v>2039</v>
      </c>
      <c r="B26" s="40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0</v>
      </c>
      <c r="I26" s="20">
        <f>'Additions Data'!K21</f>
        <v>122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4.4529000000000001E-3</v>
      </c>
      <c r="Q26" s="21">
        <f>SUM('Additions Data'!AG21:BC21)</f>
        <v>1.4999716599999999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10.3337</v>
      </c>
      <c r="U26" s="19">
        <f>SUM('Additions Data'!AE21:AF21)</f>
        <v>24.6</v>
      </c>
      <c r="V26" s="19">
        <f>'Additions Data'!Q21</f>
        <v>0</v>
      </c>
      <c r="W26" s="19">
        <f t="shared" si="4"/>
        <v>1070.0831245600002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2.0301304084600815</v>
      </c>
      <c r="AA26" s="28">
        <f t="shared" si="3"/>
        <v>9.0769375759249087</v>
      </c>
      <c r="AB26" s="37">
        <f t="shared" si="7"/>
        <v>455.38943248532291</v>
      </c>
      <c r="AC26" s="38">
        <f t="shared" si="8"/>
        <v>200.00000000000003</v>
      </c>
      <c r="AD26" s="42">
        <f t="shared" si="6"/>
        <v>2039</v>
      </c>
      <c r="AE26" s="15"/>
      <c r="AF26" s="39"/>
      <c r="AG26" s="20"/>
    </row>
    <row r="27" spans="1:57" x14ac:dyDescent="0.25">
      <c r="A27" s="2">
        <v>2040</v>
      </c>
      <c r="B27" s="40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0</v>
      </c>
      <c r="I27" s="20">
        <f>'Additions Data'!K22</f>
        <v>122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0.97755049999999999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10.3337</v>
      </c>
      <c r="U27" s="19">
        <f>SUM('Additions Data'!AE22:AF22)</f>
        <v>24.6</v>
      </c>
      <c r="V27" s="19">
        <f>'Additions Data'!Q22</f>
        <v>0</v>
      </c>
      <c r="W27" s="19">
        <f t="shared" si="4"/>
        <v>1070.0672505000002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0.19464671646028364</v>
      </c>
      <c r="AA27" s="28">
        <f t="shared" si="3"/>
        <v>8.8898072069011658</v>
      </c>
      <c r="AB27" s="37">
        <f t="shared" si="7"/>
        <v>455.38943248532291</v>
      </c>
      <c r="AC27" s="38">
        <f t="shared" si="8"/>
        <v>200.00000000000003</v>
      </c>
      <c r="AD27" s="42">
        <f t="shared" si="6"/>
        <v>2040</v>
      </c>
      <c r="AE27" s="15"/>
      <c r="AF27" s="39"/>
      <c r="AG27" s="20"/>
    </row>
    <row r="28" spans="1:57" x14ac:dyDescent="0.25">
      <c r="A28" s="2">
        <v>2041</v>
      </c>
      <c r="B28" s="40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0</v>
      </c>
      <c r="I28" s="20">
        <f>'Additions Data'!K23</f>
        <v>122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0.61696700000000004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11.5115</v>
      </c>
      <c r="U28" s="19">
        <f>SUM('Additions Data'!AE23:AF23)</f>
        <v>24.6</v>
      </c>
      <c r="V28" s="19">
        <f>'Additions Data'!Q23</f>
        <v>0</v>
      </c>
      <c r="W28" s="19">
        <f t="shared" si="4"/>
        <v>1070.8844670000001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0.82498818807016505</v>
      </c>
      <c r="AA28" s="28">
        <f t="shared" si="3"/>
        <v>8.95393595478909</v>
      </c>
      <c r="AB28" s="37">
        <f t="shared" si="7"/>
        <v>455.38943248532291</v>
      </c>
      <c r="AC28" s="38">
        <f t="shared" si="8"/>
        <v>200.00000000000003</v>
      </c>
      <c r="AD28" s="42">
        <f t="shared" si="6"/>
        <v>2041</v>
      </c>
      <c r="AE28" s="15"/>
      <c r="AF28" s="39"/>
      <c r="AG28" s="20"/>
    </row>
    <row r="29" spans="1:57" x14ac:dyDescent="0.25">
      <c r="A29" s="2">
        <v>2042</v>
      </c>
      <c r="B29" s="40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0</v>
      </c>
      <c r="I29" s="20">
        <f>'Additions Data'!K24</f>
        <v>122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0.33602975000000002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11.5115</v>
      </c>
      <c r="U29" s="19">
        <f>SUM('Additions Data'!AE24:AF24)</f>
        <v>24.6</v>
      </c>
      <c r="V29" s="19">
        <f>'Additions Data'!Q24</f>
        <v>0</v>
      </c>
      <c r="W29" s="19">
        <f t="shared" si="4"/>
        <v>1071.1145297500002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0.56159232844015605</v>
      </c>
      <c r="AA29" s="28">
        <f t="shared" si="3"/>
        <v>8.9271111942810997</v>
      </c>
      <c r="AB29" s="37">
        <f t="shared" si="7"/>
        <v>455.38943248532291</v>
      </c>
      <c r="AC29" s="38">
        <f t="shared" si="8"/>
        <v>200.00000000000003</v>
      </c>
      <c r="AD29" s="42">
        <f t="shared" si="6"/>
        <v>2042</v>
      </c>
      <c r="AE29" s="15"/>
      <c r="AF29" s="39"/>
      <c r="AG29" s="20"/>
    </row>
    <row r="30" spans="1:57" x14ac:dyDescent="0.25">
      <c r="A30" s="2">
        <v>2043</v>
      </c>
      <c r="B30" s="40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0</v>
      </c>
      <c r="I30" s="20">
        <f>'Additions Data'!K25</f>
        <v>122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0.14061399999999999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11.5115</v>
      </c>
      <c r="U30" s="19">
        <f>SUM('Additions Data'!AE25:AF25)</f>
        <v>24.6</v>
      </c>
      <c r="V30" s="19">
        <f>'Additions Data'!Q25</f>
        <v>0</v>
      </c>
      <c r="W30" s="19">
        <f t="shared" si="4"/>
        <v>1071.430114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0.66180112596998697</v>
      </c>
      <c r="AA30" s="28">
        <f t="shared" si="3"/>
        <v>8.9372884019055086</v>
      </c>
      <c r="AB30" s="37">
        <f t="shared" si="7"/>
        <v>455.38943248532291</v>
      </c>
      <c r="AC30" s="38">
        <f t="shared" si="8"/>
        <v>200.00000000000003</v>
      </c>
      <c r="AD30" s="42">
        <f t="shared" si="6"/>
        <v>2043</v>
      </c>
      <c r="AE30" s="15"/>
      <c r="AF30" s="39"/>
      <c r="AG30" s="20"/>
    </row>
    <row r="31" spans="1:57" x14ac:dyDescent="0.25">
      <c r="A31" s="2">
        <v>2044</v>
      </c>
      <c r="B31" s="40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0</v>
      </c>
      <c r="I31" s="20">
        <f>'Additions Data'!K26</f>
        <v>122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3.054875E-2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11.5115</v>
      </c>
      <c r="U31" s="19">
        <f>SUM('Additions Data'!AE26:AF26)</f>
        <v>24.6</v>
      </c>
      <c r="V31" s="19">
        <f>'Additions Data'!Q26</f>
        <v>0</v>
      </c>
      <c r="W31" s="19">
        <f t="shared" si="4"/>
        <v>1071.3200487500001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4.9921493839974573E-2</v>
      </c>
      <c r="AA31" s="28">
        <f t="shared" si="3"/>
        <v>8.8750733730887141</v>
      </c>
      <c r="AB31" s="37">
        <f t="shared" si="7"/>
        <v>455.38943248532291</v>
      </c>
      <c r="AC31" s="38">
        <f t="shared" si="8"/>
        <v>200.00000000000003</v>
      </c>
      <c r="AD31" s="42">
        <f t="shared" si="6"/>
        <v>2044</v>
      </c>
      <c r="AE31" s="15"/>
      <c r="AF31" s="39"/>
      <c r="AG31" s="20"/>
    </row>
    <row r="32" spans="1:57" x14ac:dyDescent="0.25">
      <c r="A32" s="2">
        <v>2045</v>
      </c>
      <c r="B32" s="40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0</v>
      </c>
      <c r="I32" s="20">
        <f>'Additions Data'!K27</f>
        <v>122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0.23211514999999999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11.5115</v>
      </c>
      <c r="U32" s="19">
        <f>SUM('Additions Data'!AE27:AF27)</f>
        <v>24.6</v>
      </c>
      <c r="V32" s="19">
        <f>'Additions Data'!Q27</f>
        <v>0</v>
      </c>
      <c r="W32" s="19">
        <f t="shared" si="4"/>
        <v>1072.0326151500001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5.7280073699985223E-2</v>
      </c>
      <c r="AA32" s="28">
        <f t="shared" si="3"/>
        <v>8.8758173741686672</v>
      </c>
      <c r="AB32" s="37">
        <f t="shared" si="7"/>
        <v>455.38943248532291</v>
      </c>
      <c r="AC32" s="38">
        <f t="shared" si="8"/>
        <v>200.00000000000003</v>
      </c>
      <c r="AD32" s="42">
        <f t="shared" si="6"/>
        <v>2045</v>
      </c>
      <c r="AE32" s="15"/>
      <c r="AF32" s="39"/>
      <c r="AG32" s="20"/>
    </row>
    <row r="33" spans="1:33" s="23" customFormat="1" x14ac:dyDescent="0.25">
      <c r="A33" s="23">
        <v>2046</v>
      </c>
      <c r="B33" s="40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0</v>
      </c>
      <c r="I33" s="20">
        <f>'Additions Data'!K28</f>
        <v>122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0.23211514999999999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11.5115</v>
      </c>
      <c r="U33" s="19">
        <f>SUM('Additions Data'!AE28:AF28)</f>
        <v>24.6</v>
      </c>
      <c r="V33" s="19">
        <f>'Additions Data'!Q28</f>
        <v>0</v>
      </c>
      <c r="W33" s="19">
        <f t="shared" si="4"/>
        <v>1072.5436151500001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0.63136914999995497</v>
      </c>
      <c r="AA33" s="35">
        <f t="shared" si="3"/>
        <v>8.934125733815435</v>
      </c>
      <c r="AB33" s="37">
        <f t="shared" si="7"/>
        <v>455.38943248532291</v>
      </c>
      <c r="AC33" s="38">
        <f t="shared" si="8"/>
        <v>200.00000000000003</v>
      </c>
      <c r="AD33" s="42">
        <f t="shared" si="6"/>
        <v>2046</v>
      </c>
      <c r="AE33" s="15"/>
      <c r="AF33" s="39"/>
      <c r="AG33" s="20"/>
    </row>
    <row r="34" spans="1:33" x14ac:dyDescent="0.25">
      <c r="A34" s="2">
        <v>2047</v>
      </c>
      <c r="B34" s="40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0</v>
      </c>
      <c r="I34" s="20">
        <f>'Additions Data'!K29</f>
        <v>122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0.23211514999999999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11.5115</v>
      </c>
      <c r="U34" s="19">
        <f>SUM('Additions Data'!AE29:AF29)</f>
        <v>24.6</v>
      </c>
      <c r="V34" s="19">
        <f>'Additions Data'!Q29</f>
        <v>0</v>
      </c>
      <c r="W34" s="19">
        <f t="shared" si="4"/>
        <v>1073.05461515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1.5669621499998811</v>
      </c>
      <c r="AA34" s="28">
        <f t="shared" si="3"/>
        <v>9.0292133785143065</v>
      </c>
      <c r="AB34" s="37">
        <f t="shared" si="7"/>
        <v>455.38943248532291</v>
      </c>
      <c r="AC34" s="38">
        <f t="shared" si="8"/>
        <v>200.00000000000003</v>
      </c>
      <c r="AD34" s="42">
        <f t="shared" si="6"/>
        <v>2047</v>
      </c>
      <c r="AE34" s="15"/>
      <c r="AF34" s="39"/>
      <c r="AG34" s="20"/>
    </row>
    <row r="35" spans="1:33" x14ac:dyDescent="0.25">
      <c r="A35" s="2">
        <v>2048</v>
      </c>
      <c r="B35" s="40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0</v>
      </c>
      <c r="I35" s="20">
        <f>'Additions Data'!K30</f>
        <v>122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0.23211514999999999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11.5115</v>
      </c>
      <c r="U35" s="19">
        <f>SUM('Additions Data'!AE30:AF30)</f>
        <v>24.6</v>
      </c>
      <c r="V35" s="19">
        <f>'Additions Data'!Q30</f>
        <v>0</v>
      </c>
      <c r="W35" s="19">
        <f t="shared" si="4"/>
        <v>1073.5656151500002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2.2412671500003398</v>
      </c>
      <c r="AA35" s="28">
        <f t="shared" ref="AA35" si="12">(W35-B35)/B35*100</f>
        <v>9.0977617932198136</v>
      </c>
      <c r="AB35" s="37">
        <f t="shared" si="7"/>
        <v>455.38943248532291</v>
      </c>
      <c r="AC35" s="38">
        <f t="shared" si="8"/>
        <v>200.00000000000003</v>
      </c>
      <c r="AD35" s="42">
        <f t="shared" si="6"/>
        <v>2048</v>
      </c>
      <c r="AE35" s="15"/>
      <c r="AF35" s="39"/>
      <c r="AG35" s="20"/>
    </row>
    <row r="36" spans="1:33" x14ac:dyDescent="0.25">
      <c r="A36" s="23">
        <v>2049</v>
      </c>
      <c r="B36" s="40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0</v>
      </c>
      <c r="I36" s="20">
        <f>'Additions Data'!K31</f>
        <v>122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0.23211514999999999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8.7317</v>
      </c>
      <c r="U36" s="19">
        <f>SUM('Additions Data'!AE31:AF31)</f>
        <v>24.6</v>
      </c>
      <c r="V36" s="19">
        <f>'Additions Data'!Q31</f>
        <v>0</v>
      </c>
      <c r="W36" s="19">
        <f t="shared" ref="W36" si="13">D36+SUM(E36:V36)</f>
        <v>1070.78581515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0.28887914999995701</v>
      </c>
      <c r="AA36" s="28">
        <f t="shared" ref="AA36" si="17">(W36-B36)/B36*100</f>
        <v>8.8993791341225279</v>
      </c>
      <c r="AB36" s="37">
        <f t="shared" ref="AB36" si="18">S36/0.511</f>
        <v>455.38943248532291</v>
      </c>
      <c r="AC36" s="38">
        <f t="shared" ref="AC36" si="19">U36/0.123</f>
        <v>200.00000000000003</v>
      </c>
      <c r="AD36" s="42">
        <f t="shared" si="6"/>
        <v>2049</v>
      </c>
      <c r="AE36" s="15"/>
      <c r="AF36" s="39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P38" s="17"/>
      <c r="Q38" s="17"/>
      <c r="T38" s="17"/>
      <c r="U38" s="17"/>
      <c r="V38" s="37"/>
      <c r="W38" s="37"/>
      <c r="X38" s="17"/>
      <c r="Y38" s="17"/>
      <c r="Z38" s="48"/>
      <c r="AA38" s="15"/>
      <c r="AC38" s="17"/>
      <c r="AD38" s="17"/>
      <c r="AE38" s="17"/>
      <c r="AF38" s="17"/>
      <c r="AG38" s="1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P39" s="17"/>
      <c r="Q39" s="17"/>
      <c r="T39" s="17"/>
      <c r="U39" s="17"/>
      <c r="V39" s="37"/>
      <c r="W39" s="37"/>
      <c r="X39" s="17"/>
      <c r="Y39" s="17"/>
      <c r="Z39" s="48"/>
      <c r="AA39" s="15"/>
      <c r="AC39" s="17"/>
      <c r="AD39" s="17"/>
      <c r="AE39" s="17"/>
      <c r="AF39" s="17"/>
      <c r="AG39" s="1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P40" s="17"/>
      <c r="Q40" s="17"/>
      <c r="T40" s="17"/>
      <c r="U40" s="17"/>
      <c r="V40" s="37"/>
      <c r="W40" s="37"/>
      <c r="X40" s="17"/>
      <c r="Y40" s="17"/>
      <c r="Z40" s="48"/>
      <c r="AA40" s="15"/>
      <c r="AC40" s="17"/>
      <c r="AD40" s="17"/>
      <c r="AE40" s="17"/>
      <c r="AF40" s="17"/>
      <c r="AG40" s="1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P41" s="17"/>
      <c r="Q41" s="17"/>
      <c r="T41" s="17"/>
      <c r="U41" s="17"/>
      <c r="V41" s="37"/>
      <c r="W41" s="37"/>
      <c r="X41" s="17"/>
      <c r="Y41" s="17"/>
      <c r="Z41" s="48"/>
      <c r="AA41" s="15"/>
      <c r="AC41" s="17"/>
      <c r="AD41" s="17"/>
      <c r="AE41" s="17"/>
      <c r="AF41" s="17"/>
      <c r="AG41" s="1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P42" s="17"/>
      <c r="Q42" s="17"/>
      <c r="T42" s="17"/>
      <c r="U42" s="17"/>
      <c r="V42" s="37"/>
      <c r="W42" s="37"/>
      <c r="X42" s="17"/>
      <c r="Y42" s="17"/>
      <c r="Z42" s="48"/>
      <c r="AA42" s="15"/>
      <c r="AC42" s="17"/>
      <c r="AD42" s="17"/>
      <c r="AE42" s="17"/>
      <c r="AF42" s="17"/>
      <c r="AG42" s="1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P43" s="17"/>
      <c r="Q43" s="17"/>
      <c r="T43" s="17"/>
      <c r="U43" s="17"/>
      <c r="V43" s="37"/>
      <c r="W43" s="37"/>
      <c r="X43" s="17"/>
      <c r="Y43" s="17"/>
      <c r="Z43" s="48"/>
      <c r="AA43" s="15"/>
      <c r="AC43" s="17"/>
      <c r="AD43" s="17"/>
      <c r="AE43" s="17"/>
      <c r="AF43" s="17"/>
      <c r="AG43" s="1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P44" s="17"/>
      <c r="Q44" s="17"/>
      <c r="T44" s="17"/>
      <c r="U44" s="17"/>
      <c r="V44" s="37"/>
      <c r="W44" s="37"/>
      <c r="X44" s="17"/>
      <c r="Y44" s="17"/>
      <c r="Z44" s="48"/>
      <c r="AA44" s="15"/>
      <c r="AC44" s="17"/>
      <c r="AD44" s="17"/>
      <c r="AE44" s="17"/>
      <c r="AF44" s="17"/>
      <c r="AG44" s="1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P45" s="17"/>
      <c r="Q45" s="17"/>
      <c r="T45" s="17"/>
      <c r="U45" s="17"/>
      <c r="V45" s="37"/>
      <c r="W45" s="37"/>
      <c r="X45" s="17"/>
      <c r="Y45" s="17"/>
      <c r="Z45" s="48"/>
      <c r="AA45" s="15"/>
      <c r="AC45" s="17"/>
      <c r="AD45" s="17"/>
      <c r="AE45" s="17"/>
      <c r="AF45" s="17"/>
      <c r="AG45" s="1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P46" s="17"/>
      <c r="Q46" s="17"/>
      <c r="T46" s="17"/>
      <c r="U46" s="17"/>
      <c r="V46" s="37"/>
      <c r="W46" s="37"/>
      <c r="X46" s="17"/>
      <c r="Y46" s="17"/>
      <c r="Z46" s="48"/>
      <c r="AA46" s="15"/>
      <c r="AC46" s="17"/>
      <c r="AD46" s="17"/>
      <c r="AE46" s="17"/>
      <c r="AF46" s="17"/>
      <c r="AG46" s="17"/>
    </row>
    <row r="47" spans="1:33" x14ac:dyDescent="0.25">
      <c r="A47" s="17"/>
      <c r="B47" s="17"/>
      <c r="C47" s="17"/>
      <c r="D47" s="17"/>
      <c r="F47" s="17"/>
      <c r="G47" s="17"/>
      <c r="I47" s="17"/>
      <c r="P47" s="17"/>
      <c r="Q47" s="17"/>
      <c r="T47" s="17"/>
      <c r="U47" s="17"/>
      <c r="V47" s="37"/>
      <c r="W47" s="37"/>
      <c r="X47" s="17"/>
      <c r="Y47" s="17"/>
      <c r="Z47" s="48"/>
      <c r="AA47" s="15"/>
      <c r="AC47" s="17"/>
      <c r="AD47" s="17"/>
      <c r="AE47" s="17"/>
      <c r="AF47" s="17"/>
      <c r="AG47" s="17"/>
    </row>
    <row r="48" spans="1:33" x14ac:dyDescent="0.25">
      <c r="A48" s="17"/>
      <c r="B48" s="17"/>
      <c r="C48" s="17"/>
      <c r="D48" s="17"/>
      <c r="F48" s="17"/>
      <c r="G48" s="17"/>
      <c r="I48" s="17"/>
      <c r="P48" s="17"/>
      <c r="Q48" s="17"/>
      <c r="T48" s="17"/>
      <c r="U48" s="17"/>
      <c r="V48" s="37"/>
      <c r="W48" s="37"/>
      <c r="X48" s="17"/>
      <c r="Y48" s="17"/>
      <c r="Z48" s="48"/>
      <c r="AA48" s="15"/>
      <c r="AC48" s="17"/>
      <c r="AD48" s="17"/>
      <c r="AE48" s="17"/>
      <c r="AF48" s="17"/>
      <c r="AG48" s="17"/>
    </row>
    <row r="49" spans="1:27" x14ac:dyDescent="0.25">
      <c r="A49" s="17"/>
      <c r="B49" s="17"/>
      <c r="C49" s="17"/>
      <c r="D49" s="17"/>
      <c r="F49" s="17"/>
      <c r="G49" s="17"/>
      <c r="I49" s="17"/>
      <c r="P49" s="17"/>
      <c r="Q49" s="17"/>
      <c r="T49" s="17"/>
      <c r="U49" s="17"/>
      <c r="V49" s="37"/>
      <c r="W49" s="37"/>
      <c r="Z49" s="48"/>
      <c r="AA49" s="15"/>
    </row>
    <row r="50" spans="1:27" x14ac:dyDescent="0.25">
      <c r="A50" s="18"/>
      <c r="B50" s="18"/>
      <c r="C50" s="17"/>
      <c r="D50" s="17"/>
      <c r="F50" s="17"/>
      <c r="G50" s="17"/>
      <c r="I50" s="17"/>
      <c r="P50" s="17"/>
      <c r="Q50" s="17"/>
      <c r="T50" s="17"/>
      <c r="U50" s="17"/>
      <c r="V50" s="37"/>
      <c r="W50" s="37"/>
      <c r="Z50" s="48"/>
      <c r="AA50" s="15"/>
    </row>
    <row r="51" spans="1:27" x14ac:dyDescent="0.25">
      <c r="A51" s="18"/>
      <c r="B51" s="18"/>
      <c r="C51" s="17"/>
      <c r="D51" s="17"/>
      <c r="F51" s="17"/>
      <c r="G51" s="17"/>
      <c r="I51" s="17"/>
      <c r="P51" s="17"/>
      <c r="Q51" s="17"/>
      <c r="T51" s="17"/>
      <c r="U51" s="17"/>
      <c r="V51" s="37"/>
      <c r="W51" s="37"/>
      <c r="Z51" s="48"/>
      <c r="AA51" s="15"/>
    </row>
    <row r="52" spans="1:27" x14ac:dyDescent="0.25">
      <c r="A52" s="18"/>
      <c r="B52" s="18"/>
      <c r="C52" s="17"/>
      <c r="D52" s="17"/>
      <c r="F52" s="17"/>
      <c r="G52" s="17"/>
      <c r="I52" s="17"/>
      <c r="P52" s="17"/>
      <c r="Q52" s="17"/>
      <c r="T52" s="17"/>
      <c r="U52" s="17"/>
      <c r="V52" s="37"/>
      <c r="W52" s="37"/>
      <c r="Z52" s="48"/>
      <c r="AA52" s="15"/>
    </row>
    <row r="53" spans="1:27" x14ac:dyDescent="0.25">
      <c r="A53" s="18"/>
      <c r="B53" s="18"/>
      <c r="C53" s="17"/>
      <c r="D53" s="17"/>
      <c r="F53" s="17"/>
      <c r="G53" s="17"/>
      <c r="I53" s="17"/>
      <c r="P53" s="17"/>
      <c r="Q53" s="17"/>
      <c r="T53" s="17"/>
      <c r="U53" s="17"/>
      <c r="V53" s="37"/>
      <c r="W53" s="37"/>
      <c r="Z53" s="48"/>
      <c r="AA53" s="15"/>
    </row>
    <row r="54" spans="1:27" x14ac:dyDescent="0.25">
      <c r="A54" s="18"/>
      <c r="B54" s="18"/>
      <c r="C54" s="17"/>
      <c r="D54" s="17"/>
      <c r="F54" s="17"/>
      <c r="G54" s="17"/>
      <c r="I54" s="17"/>
      <c r="P54" s="17"/>
      <c r="Q54" s="17"/>
      <c r="T54" s="17"/>
      <c r="U54" s="17"/>
      <c r="V54" s="37"/>
      <c r="W54" s="37"/>
      <c r="Z54" s="48"/>
      <c r="AA54" s="15"/>
    </row>
    <row r="55" spans="1:27" x14ac:dyDescent="0.25">
      <c r="A55" s="18"/>
      <c r="B55" s="18"/>
      <c r="C55" s="17"/>
      <c r="D55" s="17"/>
      <c r="F55" s="17"/>
      <c r="G55" s="17"/>
      <c r="I55" s="17"/>
      <c r="P55" s="17"/>
      <c r="Q55" s="17"/>
      <c r="T55" s="17"/>
      <c r="U55" s="17"/>
      <c r="V55" s="37"/>
      <c r="W55" s="37"/>
      <c r="Z55" s="48"/>
      <c r="AA55" s="15"/>
    </row>
    <row r="56" spans="1:27" x14ac:dyDescent="0.25">
      <c r="A56" s="18"/>
      <c r="B56" s="18"/>
      <c r="C56" s="17"/>
      <c r="D56" s="17"/>
      <c r="F56" s="17"/>
      <c r="G56" s="17"/>
      <c r="I56" s="17"/>
      <c r="P56" s="17"/>
      <c r="Q56" s="17"/>
      <c r="T56" s="17"/>
      <c r="U56" s="17"/>
      <c r="V56" s="37"/>
      <c r="W56" s="37"/>
      <c r="Z56" s="48"/>
      <c r="AA56" s="15"/>
    </row>
    <row r="57" spans="1:27" x14ac:dyDescent="0.25">
      <c r="A57" s="18"/>
      <c r="B57" s="18"/>
      <c r="C57" s="17"/>
      <c r="D57" s="17"/>
      <c r="F57" s="17"/>
      <c r="G57" s="17"/>
      <c r="I57" s="17"/>
      <c r="P57" s="17"/>
      <c r="Q57" s="17"/>
      <c r="T57" s="17"/>
      <c r="U57" s="17"/>
      <c r="V57" s="37"/>
      <c r="W57" s="37"/>
      <c r="Z57" s="48"/>
      <c r="AA57" s="15"/>
    </row>
    <row r="58" spans="1:27" x14ac:dyDescent="0.25">
      <c r="A58" s="18"/>
      <c r="B58" s="18"/>
      <c r="C58" s="17"/>
      <c r="D58" s="17"/>
      <c r="F58" s="17"/>
      <c r="G58" s="17"/>
      <c r="I58" s="17"/>
      <c r="P58" s="17"/>
      <c r="Q58" s="17"/>
      <c r="T58" s="17"/>
      <c r="U58" s="17"/>
      <c r="V58" s="37"/>
      <c r="W58" s="37"/>
      <c r="Z58" s="48"/>
      <c r="AA58" s="15"/>
    </row>
    <row r="59" spans="1:27" x14ac:dyDescent="0.25">
      <c r="A59" s="18"/>
      <c r="B59" s="18"/>
      <c r="C59" s="17"/>
      <c r="D59" s="17"/>
      <c r="F59" s="17"/>
      <c r="G59" s="17"/>
      <c r="I59" s="17"/>
      <c r="P59" s="17"/>
      <c r="Q59" s="17"/>
      <c r="T59" s="17"/>
      <c r="U59" s="17"/>
      <c r="V59" s="37"/>
      <c r="W59" s="37"/>
      <c r="Z59" s="48"/>
      <c r="AA59" s="15"/>
    </row>
    <row r="60" spans="1:27" x14ac:dyDescent="0.25">
      <c r="A60" s="18"/>
      <c r="B60" s="18"/>
      <c r="C60" s="17"/>
      <c r="D60" s="17"/>
      <c r="F60" s="17"/>
      <c r="G60" s="17"/>
      <c r="I60" s="17"/>
      <c r="P60" s="17"/>
      <c r="Q60" s="17"/>
      <c r="T60" s="17"/>
      <c r="U60" s="17"/>
      <c r="V60" s="37"/>
      <c r="W60" s="37"/>
      <c r="Z60" s="48"/>
      <c r="AA60" s="15"/>
    </row>
    <row r="61" spans="1:27" x14ac:dyDescent="0.25">
      <c r="A61" s="18"/>
      <c r="B61" s="18"/>
      <c r="C61" s="17"/>
      <c r="D61" s="17"/>
      <c r="F61" s="17"/>
      <c r="G61" s="17"/>
      <c r="I61" s="17"/>
      <c r="P61" s="17"/>
      <c r="Q61" s="17"/>
      <c r="T61" s="17"/>
      <c r="U61" s="17"/>
      <c r="V61" s="37"/>
      <c r="W61" s="37"/>
      <c r="Z61" s="48"/>
      <c r="AA61" s="15"/>
    </row>
    <row r="62" spans="1:27" x14ac:dyDescent="0.25">
      <c r="A62" s="18"/>
      <c r="B62" s="18"/>
      <c r="C62" s="17"/>
      <c r="D62" s="17"/>
      <c r="F62" s="17"/>
      <c r="G62" s="17"/>
      <c r="I62" s="17"/>
      <c r="P62" s="17"/>
      <c r="Q62" s="17"/>
      <c r="T62" s="17"/>
      <c r="U62" s="17"/>
      <c r="V62" s="37"/>
      <c r="W62" s="37"/>
      <c r="Z62" s="48"/>
      <c r="AA62" s="15"/>
    </row>
    <row r="63" spans="1:27" x14ac:dyDescent="0.25">
      <c r="A63" s="18"/>
      <c r="B63" s="18"/>
      <c r="C63" s="17"/>
      <c r="D63" s="17"/>
      <c r="F63" s="17"/>
      <c r="G63" s="17"/>
      <c r="I63" s="17"/>
      <c r="P63" s="17"/>
      <c r="Q63" s="17"/>
      <c r="T63" s="17"/>
      <c r="U63" s="17"/>
      <c r="V63" s="37"/>
      <c r="W63" s="37"/>
      <c r="Z63" s="48"/>
      <c r="AA63" s="15"/>
    </row>
    <row r="64" spans="1:27" x14ac:dyDescent="0.25">
      <c r="A64" s="18"/>
      <c r="B64" s="18"/>
      <c r="C64" s="17"/>
      <c r="D64" s="17"/>
      <c r="F64" s="17"/>
      <c r="G64" s="17"/>
      <c r="I64" s="17"/>
      <c r="P64" s="17"/>
      <c r="Q64" s="17"/>
      <c r="T64" s="17"/>
      <c r="U64" s="17"/>
      <c r="V64" s="37"/>
      <c r="W64" s="37"/>
      <c r="Z64" s="48"/>
      <c r="AA64" s="15"/>
    </row>
    <row r="65" spans="22:27" x14ac:dyDescent="0.25">
      <c r="V65" s="37"/>
      <c r="W65" s="37"/>
      <c r="Z65" s="48"/>
      <c r="AA65" s="15"/>
    </row>
    <row r="66" spans="22:27" x14ac:dyDescent="0.25">
      <c r="V66" s="37"/>
      <c r="W66" s="37"/>
      <c r="Z66" s="48"/>
      <c r="AA66" s="15"/>
    </row>
    <row r="67" spans="22:27" x14ac:dyDescent="0.25">
      <c r="Z67" s="48"/>
      <c r="AA67" s="15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topLeftCell="BJ1" zoomScaleNormal="100" workbookViewId="0">
      <selection activeCell="BO38" sqref="BO38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55</v>
      </c>
      <c r="H1" s="14" t="s">
        <v>41</v>
      </c>
      <c r="I1" s="14" t="s">
        <v>37</v>
      </c>
      <c r="J1" s="14" t="s">
        <v>38</v>
      </c>
      <c r="K1" s="14" t="s">
        <v>39</v>
      </c>
      <c r="L1" s="14" t="s">
        <v>46</v>
      </c>
      <c r="M1" s="14" t="s">
        <v>73</v>
      </c>
      <c r="N1" s="14" t="s">
        <v>74</v>
      </c>
      <c r="O1" s="14" t="s">
        <v>75</v>
      </c>
      <c r="P1" s="14" t="s">
        <v>76</v>
      </c>
      <c r="Q1" s="14" t="s">
        <v>56</v>
      </c>
      <c r="R1" s="14" t="s">
        <v>57</v>
      </c>
      <c r="S1" s="14" t="s">
        <v>58</v>
      </c>
      <c r="T1" s="14" t="s">
        <v>59</v>
      </c>
      <c r="U1" s="14" t="s">
        <v>60</v>
      </c>
      <c r="V1" s="14" t="s">
        <v>61</v>
      </c>
      <c r="W1" s="14" t="s">
        <v>62</v>
      </c>
      <c r="X1" s="14" t="s">
        <v>63</v>
      </c>
      <c r="Y1" s="14" t="s">
        <v>64</v>
      </c>
      <c r="Z1" s="14" t="s">
        <v>65</v>
      </c>
      <c r="AA1" s="14" t="s">
        <v>66</v>
      </c>
      <c r="AB1" s="14" t="s">
        <v>67</v>
      </c>
      <c r="AC1" s="14" t="s">
        <v>68</v>
      </c>
      <c r="AD1" s="14" t="s">
        <v>69</v>
      </c>
      <c r="AE1" s="14" t="s">
        <v>70</v>
      </c>
      <c r="AF1" s="14" t="s">
        <v>71</v>
      </c>
      <c r="AG1" s="14" t="s">
        <v>77</v>
      </c>
      <c r="AH1" s="14" t="s">
        <v>78</v>
      </c>
      <c r="AI1" s="14" t="s">
        <v>79</v>
      </c>
      <c r="AJ1" s="14" t="s">
        <v>80</v>
      </c>
      <c r="AK1" s="14" t="s">
        <v>81</v>
      </c>
      <c r="AL1" s="14" t="s">
        <v>82</v>
      </c>
      <c r="AM1" s="14" t="s">
        <v>83</v>
      </c>
      <c r="AN1" s="14" t="s">
        <v>84</v>
      </c>
      <c r="AO1" s="14" t="s">
        <v>85</v>
      </c>
      <c r="AP1" s="14" t="s">
        <v>86</v>
      </c>
      <c r="AQ1" s="14" t="s">
        <v>87</v>
      </c>
      <c r="AR1" s="14" t="s">
        <v>88</v>
      </c>
      <c r="AS1" s="14" t="s">
        <v>89</v>
      </c>
      <c r="AT1" s="14" t="s">
        <v>90</v>
      </c>
      <c r="AU1" s="14" t="s">
        <v>91</v>
      </c>
      <c r="AV1" s="14" t="s">
        <v>92</v>
      </c>
      <c r="AW1" s="14" t="s">
        <v>93</v>
      </c>
      <c r="AX1" s="14" t="s">
        <v>94</v>
      </c>
      <c r="AY1" s="14" t="s">
        <v>95</v>
      </c>
      <c r="AZ1" s="14" t="s">
        <v>96</v>
      </c>
      <c r="BA1" s="14" t="s">
        <v>97</v>
      </c>
      <c r="BB1" s="14" t="s">
        <v>98</v>
      </c>
      <c r="BC1" s="14" t="s">
        <v>99</v>
      </c>
      <c r="BD1" s="14" t="s">
        <v>100</v>
      </c>
      <c r="BE1" s="14" t="s">
        <v>101</v>
      </c>
      <c r="BF1" s="14" t="s">
        <v>102</v>
      </c>
      <c r="BG1" s="14" t="s">
        <v>103</v>
      </c>
      <c r="BH1" s="14" t="s">
        <v>104</v>
      </c>
      <c r="BI1" s="14" t="s">
        <v>105</v>
      </c>
      <c r="BJ1" s="14" t="s">
        <v>106</v>
      </c>
      <c r="BK1" s="14" t="s">
        <v>107</v>
      </c>
      <c r="BL1" s="14" t="s">
        <v>108</v>
      </c>
      <c r="BM1" s="14" t="s">
        <v>109</v>
      </c>
      <c r="BN1" s="14" t="s">
        <v>110</v>
      </c>
      <c r="BO1" s="14" t="s">
        <v>111</v>
      </c>
    </row>
    <row r="2" spans="1:67" x14ac:dyDescent="0.25">
      <c r="A2" s="14" t="s">
        <v>26</v>
      </c>
      <c r="B2" s="14" t="s">
        <v>12</v>
      </c>
      <c r="C2" s="14" t="s">
        <v>13</v>
      </c>
      <c r="D2" s="15">
        <v>1</v>
      </c>
      <c r="E2" s="14">
        <v>2020</v>
      </c>
      <c r="F2" s="14" t="s">
        <v>14</v>
      </c>
      <c r="G2" s="15">
        <v>1302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</row>
    <row r="3" spans="1:67" x14ac:dyDescent="0.25">
      <c r="A3" s="14" t="s">
        <v>26</v>
      </c>
      <c r="B3" s="14" t="s">
        <v>12</v>
      </c>
      <c r="C3" s="14" t="s">
        <v>13</v>
      </c>
      <c r="D3" s="15">
        <v>1</v>
      </c>
      <c r="E3" s="14">
        <v>2021</v>
      </c>
      <c r="F3" s="14" t="s">
        <v>14</v>
      </c>
      <c r="G3" s="15">
        <v>1302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</row>
    <row r="4" spans="1:67" x14ac:dyDescent="0.25">
      <c r="A4" s="14" t="s">
        <v>26</v>
      </c>
      <c r="B4" s="14" t="s">
        <v>12</v>
      </c>
      <c r="C4" s="14" t="s">
        <v>13</v>
      </c>
      <c r="D4" s="15">
        <v>1</v>
      </c>
      <c r="E4" s="14">
        <v>2022</v>
      </c>
      <c r="F4" s="14" t="s">
        <v>14</v>
      </c>
      <c r="G4" s="15">
        <v>935.22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150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0.27616960000000002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0.44187135999999999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0.38582701000000003</v>
      </c>
      <c r="BG4" s="15">
        <v>1.4311032800000001</v>
      </c>
      <c r="BH4" s="15">
        <v>0</v>
      </c>
      <c r="BI4" s="15">
        <v>0.17888791000000001</v>
      </c>
      <c r="BJ4" s="15">
        <v>0</v>
      </c>
      <c r="BK4" s="15">
        <v>0</v>
      </c>
      <c r="BL4" s="15">
        <v>0.77165402000000005</v>
      </c>
      <c r="BM4" s="15">
        <v>1.6099911899999999</v>
      </c>
      <c r="BN4" s="15">
        <v>0.35777582000000002</v>
      </c>
      <c r="BO4" s="15">
        <v>0</v>
      </c>
    </row>
    <row r="5" spans="1:67" x14ac:dyDescent="0.25">
      <c r="A5" s="14" t="s">
        <v>26</v>
      </c>
      <c r="B5" s="14" t="s">
        <v>12</v>
      </c>
      <c r="C5" s="14" t="s">
        <v>13</v>
      </c>
      <c r="D5" s="15">
        <v>1</v>
      </c>
      <c r="E5" s="14">
        <v>2023</v>
      </c>
      <c r="F5" s="14" t="s">
        <v>14</v>
      </c>
      <c r="G5" s="15">
        <v>935.22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100</v>
      </c>
      <c r="R5" s="15">
        <v>1.022</v>
      </c>
      <c r="S5" s="15">
        <v>0</v>
      </c>
      <c r="T5" s="15">
        <v>0</v>
      </c>
      <c r="U5" s="15">
        <v>25.856000000000002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12.3</v>
      </c>
      <c r="AF5" s="15">
        <v>12.3</v>
      </c>
      <c r="AG5" s="15">
        <v>0</v>
      </c>
      <c r="AH5" s="15">
        <v>0</v>
      </c>
      <c r="AI5" s="15">
        <v>0</v>
      </c>
      <c r="AJ5" s="15">
        <v>0</v>
      </c>
      <c r="AK5" s="15">
        <v>0.51176080000000002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0.86999336000000005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0.73565504000000004</v>
      </c>
      <c r="BG5" s="15">
        <v>2.6732780799999998</v>
      </c>
      <c r="BH5" s="15">
        <v>0</v>
      </c>
      <c r="BI5" s="15">
        <v>0.32049122000000002</v>
      </c>
      <c r="BJ5" s="15">
        <v>0</v>
      </c>
      <c r="BK5" s="15">
        <v>0</v>
      </c>
      <c r="BL5" s="15">
        <v>1.8391375999999999</v>
      </c>
      <c r="BM5" s="15">
        <v>3.1745177199999999</v>
      </c>
      <c r="BN5" s="15">
        <v>0.64098244000000004</v>
      </c>
      <c r="BO5" s="15">
        <v>0</v>
      </c>
    </row>
    <row r="6" spans="1:67" x14ac:dyDescent="0.25">
      <c r="A6" s="14" t="s">
        <v>26</v>
      </c>
      <c r="B6" s="14" t="s">
        <v>12</v>
      </c>
      <c r="C6" s="14" t="s">
        <v>13</v>
      </c>
      <c r="D6" s="15">
        <v>1</v>
      </c>
      <c r="E6" s="14">
        <v>2024</v>
      </c>
      <c r="F6" s="14" t="s">
        <v>14</v>
      </c>
      <c r="G6" s="15">
        <v>935.22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1.5329999999999999</v>
      </c>
      <c r="S6" s="15">
        <v>0</v>
      </c>
      <c r="T6" s="15">
        <v>0</v>
      </c>
      <c r="U6" s="15">
        <v>103.42400000000001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12.3</v>
      </c>
      <c r="AF6" s="15">
        <v>12.3</v>
      </c>
      <c r="AG6" s="15">
        <v>0</v>
      </c>
      <c r="AH6" s="15">
        <v>0</v>
      </c>
      <c r="AI6" s="15">
        <v>0</v>
      </c>
      <c r="AJ6" s="15">
        <v>0</v>
      </c>
      <c r="AK6" s="15">
        <v>0.74846111999999998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1.2630281400000001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1.3397088800000001</v>
      </c>
      <c r="BG6" s="15">
        <v>3.7901699999999998</v>
      </c>
      <c r="BH6" s="15">
        <v>0</v>
      </c>
      <c r="BI6" s="15">
        <v>0.40933836000000001</v>
      </c>
      <c r="BJ6" s="15">
        <v>0</v>
      </c>
      <c r="BK6" s="15">
        <v>0</v>
      </c>
      <c r="BL6" s="15">
        <v>2.6794177600000002</v>
      </c>
      <c r="BM6" s="15">
        <v>2.8805291999999998</v>
      </c>
      <c r="BN6" s="15">
        <v>0.81867672000000002</v>
      </c>
      <c r="BO6" s="15">
        <v>0</v>
      </c>
    </row>
    <row r="7" spans="1:67" x14ac:dyDescent="0.25">
      <c r="A7" s="14" t="s">
        <v>26</v>
      </c>
      <c r="B7" s="14" t="s">
        <v>12</v>
      </c>
      <c r="C7" s="14" t="s">
        <v>13</v>
      </c>
      <c r="D7" s="15">
        <v>1</v>
      </c>
      <c r="E7" s="14">
        <v>2025</v>
      </c>
      <c r="F7" s="14" t="s">
        <v>14</v>
      </c>
      <c r="G7" s="15">
        <v>935.22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1.5329999999999999</v>
      </c>
      <c r="S7" s="15">
        <v>0</v>
      </c>
      <c r="T7" s="15">
        <v>0</v>
      </c>
      <c r="U7" s="15">
        <v>103.42400000000001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12.3</v>
      </c>
      <c r="AF7" s="15">
        <v>12.3</v>
      </c>
      <c r="AG7" s="15">
        <v>0</v>
      </c>
      <c r="AH7" s="15">
        <v>0</v>
      </c>
      <c r="AI7" s="15">
        <v>0</v>
      </c>
      <c r="AJ7" s="15">
        <v>0</v>
      </c>
      <c r="AK7" s="15">
        <v>0.67579727999999994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1.14040791</v>
      </c>
      <c r="AW7" s="15">
        <v>5.5212200000000003E-2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1.208167</v>
      </c>
      <c r="BG7" s="15">
        <v>3.405729</v>
      </c>
      <c r="BH7" s="15">
        <v>0.17807733000000001</v>
      </c>
      <c r="BI7" s="15">
        <v>0.33603191999999998</v>
      </c>
      <c r="BJ7" s="15">
        <v>0</v>
      </c>
      <c r="BK7" s="15">
        <v>0</v>
      </c>
      <c r="BL7" s="15">
        <v>2.416334</v>
      </c>
      <c r="BM7" s="15">
        <v>2.58835404</v>
      </c>
      <c r="BN7" s="15">
        <v>0.67206383999999997</v>
      </c>
      <c r="BO7" s="15">
        <v>0</v>
      </c>
    </row>
    <row r="8" spans="1:67" x14ac:dyDescent="0.25">
      <c r="A8" s="14" t="s">
        <v>26</v>
      </c>
      <c r="B8" s="14" t="s">
        <v>12</v>
      </c>
      <c r="C8" s="14" t="s">
        <v>13</v>
      </c>
      <c r="D8" s="15">
        <v>1</v>
      </c>
      <c r="E8" s="14">
        <v>2026</v>
      </c>
      <c r="F8" s="14" t="s">
        <v>14</v>
      </c>
      <c r="G8" s="15">
        <v>935.22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1.5329999999999999</v>
      </c>
      <c r="S8" s="15">
        <v>0</v>
      </c>
      <c r="T8" s="15">
        <v>0</v>
      </c>
      <c r="U8" s="15">
        <v>103.42400000000001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12.3</v>
      </c>
      <c r="AF8" s="15">
        <v>12.3</v>
      </c>
      <c r="AG8" s="15">
        <v>0</v>
      </c>
      <c r="AH8" s="15">
        <v>0</v>
      </c>
      <c r="AI8" s="15">
        <v>0</v>
      </c>
      <c r="AJ8" s="15">
        <v>0</v>
      </c>
      <c r="AK8" s="15">
        <v>0.59643024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1.00647603</v>
      </c>
      <c r="AW8" s="15">
        <v>0.10260809999999999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1.07308604</v>
      </c>
      <c r="BG8" s="15">
        <v>3.0057862499999999</v>
      </c>
      <c r="BH8" s="15">
        <v>0.33094820000000003</v>
      </c>
      <c r="BI8" s="15">
        <v>0.26130302999999999</v>
      </c>
      <c r="BJ8" s="15">
        <v>0</v>
      </c>
      <c r="BK8" s="15">
        <v>0</v>
      </c>
      <c r="BL8" s="15">
        <v>2.1461720799999999</v>
      </c>
      <c r="BM8" s="15">
        <v>2.28439755</v>
      </c>
      <c r="BN8" s="15">
        <v>0.52260605999999998</v>
      </c>
      <c r="BO8" s="15">
        <v>0</v>
      </c>
    </row>
    <row r="9" spans="1:67" x14ac:dyDescent="0.25">
      <c r="A9" s="14" t="s">
        <v>26</v>
      </c>
      <c r="B9" s="14" t="s">
        <v>12</v>
      </c>
      <c r="C9" s="14" t="s">
        <v>13</v>
      </c>
      <c r="D9" s="15">
        <v>1</v>
      </c>
      <c r="E9" s="14">
        <v>2027</v>
      </c>
      <c r="F9" s="14" t="s">
        <v>14</v>
      </c>
      <c r="G9" s="15">
        <v>935.22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2.044</v>
      </c>
      <c r="S9" s="15">
        <v>0</v>
      </c>
      <c r="T9" s="15">
        <v>0</v>
      </c>
      <c r="U9" s="15">
        <v>103.42400000000001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12.3</v>
      </c>
      <c r="AF9" s="15">
        <v>12.3</v>
      </c>
      <c r="AG9" s="15">
        <v>0</v>
      </c>
      <c r="AH9" s="15">
        <v>0</v>
      </c>
      <c r="AI9" s="15">
        <v>0</v>
      </c>
      <c r="AJ9" s="15">
        <v>0</v>
      </c>
      <c r="AK9" s="15">
        <v>0.51370879999999997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0.86688359999999998</v>
      </c>
      <c r="AW9" s="15">
        <v>0.14067410999999999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0.95098075999999998</v>
      </c>
      <c r="BG9" s="15">
        <v>2.6173855000000001</v>
      </c>
      <c r="BH9" s="15">
        <v>0.45871704000000002</v>
      </c>
      <c r="BI9" s="15">
        <v>0.19104215999999999</v>
      </c>
      <c r="BJ9" s="15">
        <v>0</v>
      </c>
      <c r="BK9" s="15">
        <v>0</v>
      </c>
      <c r="BL9" s="15">
        <v>1.90196152</v>
      </c>
      <c r="BM9" s="15">
        <v>1.98921298</v>
      </c>
      <c r="BN9" s="15">
        <v>0.38208431999999998</v>
      </c>
      <c r="BO9" s="15">
        <v>0</v>
      </c>
    </row>
    <row r="10" spans="1:67" x14ac:dyDescent="0.25">
      <c r="A10" s="14" t="s">
        <v>26</v>
      </c>
      <c r="B10" s="14" t="s">
        <v>12</v>
      </c>
      <c r="C10" s="14" t="s">
        <v>13</v>
      </c>
      <c r="D10" s="15">
        <v>1</v>
      </c>
      <c r="E10" s="14">
        <v>2028</v>
      </c>
      <c r="F10" s="14" t="s">
        <v>14</v>
      </c>
      <c r="G10" s="15">
        <v>935.22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2.044</v>
      </c>
      <c r="S10" s="15">
        <v>0</v>
      </c>
      <c r="T10" s="15">
        <v>0</v>
      </c>
      <c r="U10" s="15">
        <v>103.42400000000001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12.3</v>
      </c>
      <c r="AF10" s="15">
        <v>12.3</v>
      </c>
      <c r="AG10" s="15">
        <v>0</v>
      </c>
      <c r="AH10" s="15">
        <v>0</v>
      </c>
      <c r="AI10" s="15">
        <v>0</v>
      </c>
      <c r="AJ10" s="15">
        <v>0</v>
      </c>
      <c r="AK10" s="15">
        <v>0.4309424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0.72721530000000001</v>
      </c>
      <c r="AW10" s="15">
        <v>0.16854343999999999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0.80854727999999998</v>
      </c>
      <c r="BG10" s="15">
        <v>2.2048390000000002</v>
      </c>
      <c r="BH10" s="15">
        <v>0.55188607999999995</v>
      </c>
      <c r="BI10" s="15">
        <v>0.12498597</v>
      </c>
      <c r="BJ10" s="15">
        <v>0</v>
      </c>
      <c r="BK10" s="15">
        <v>0</v>
      </c>
      <c r="BL10" s="15">
        <v>1.61709456</v>
      </c>
      <c r="BM10" s="15">
        <v>1.67567764</v>
      </c>
      <c r="BN10" s="15">
        <v>0.24997194</v>
      </c>
      <c r="BO10" s="15">
        <v>0</v>
      </c>
    </row>
    <row r="11" spans="1:67" x14ac:dyDescent="0.25">
      <c r="A11" s="14" t="s">
        <v>26</v>
      </c>
      <c r="B11" s="14" t="s">
        <v>12</v>
      </c>
      <c r="C11" s="14" t="s">
        <v>13</v>
      </c>
      <c r="D11" s="15">
        <v>1</v>
      </c>
      <c r="E11" s="14">
        <v>2029</v>
      </c>
      <c r="F11" s="14" t="s">
        <v>14</v>
      </c>
      <c r="G11" s="15">
        <v>935.22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2.5550000000000002</v>
      </c>
      <c r="S11" s="15">
        <v>0</v>
      </c>
      <c r="T11" s="15">
        <v>0</v>
      </c>
      <c r="U11" s="15">
        <v>103.42400000000001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12.3</v>
      </c>
      <c r="AF11" s="15">
        <v>12.3</v>
      </c>
      <c r="AG11" s="15">
        <v>0</v>
      </c>
      <c r="AH11" s="15">
        <v>0</v>
      </c>
      <c r="AI11" s="15">
        <v>0</v>
      </c>
      <c r="AJ11" s="15">
        <v>0</v>
      </c>
      <c r="AK11" s="15">
        <v>0.35115967999999997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0.59258195999999996</v>
      </c>
      <c r="AW11" s="15">
        <v>0.1679986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0.65857012000000004</v>
      </c>
      <c r="BG11" s="15">
        <v>1.7894902500000001</v>
      </c>
      <c r="BH11" s="15">
        <v>0.5258872</v>
      </c>
      <c r="BI11" s="15">
        <v>6.9601289999999996E-2</v>
      </c>
      <c r="BJ11" s="15">
        <v>0</v>
      </c>
      <c r="BK11" s="15">
        <v>0</v>
      </c>
      <c r="BL11" s="15">
        <v>1.3171402400000001</v>
      </c>
      <c r="BM11" s="15">
        <v>1.36001259</v>
      </c>
      <c r="BN11" s="15">
        <v>0.13920257999999999</v>
      </c>
      <c r="BO11" s="15">
        <v>0</v>
      </c>
    </row>
    <row r="12" spans="1:67" x14ac:dyDescent="0.25">
      <c r="A12" s="14" t="s">
        <v>26</v>
      </c>
      <c r="B12" s="14" t="s">
        <v>12</v>
      </c>
      <c r="C12" s="14" t="s">
        <v>13</v>
      </c>
      <c r="D12" s="15">
        <v>1</v>
      </c>
      <c r="E12" s="14">
        <v>2030</v>
      </c>
      <c r="F12" s="14" t="s">
        <v>14</v>
      </c>
      <c r="G12" s="15">
        <v>935.22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3.0659999999999998</v>
      </c>
      <c r="S12" s="15">
        <v>0</v>
      </c>
      <c r="T12" s="15">
        <v>0</v>
      </c>
      <c r="U12" s="15">
        <v>155.136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12.3</v>
      </c>
      <c r="AF12" s="15">
        <v>12.3</v>
      </c>
      <c r="AG12" s="15">
        <v>0</v>
      </c>
      <c r="AH12" s="15">
        <v>0</v>
      </c>
      <c r="AI12" s="15">
        <v>0</v>
      </c>
      <c r="AJ12" s="15">
        <v>0</v>
      </c>
      <c r="AK12" s="15">
        <v>0.27479039999999999</v>
      </c>
      <c r="AL12" s="15">
        <v>0</v>
      </c>
      <c r="AM12" s="15">
        <v>0</v>
      </c>
      <c r="AN12" s="15">
        <v>0.26200613</v>
      </c>
      <c r="AO12" s="15">
        <v>0</v>
      </c>
      <c r="AP12" s="15">
        <v>0</v>
      </c>
      <c r="AQ12" s="15">
        <v>0.48867208000000001</v>
      </c>
      <c r="AR12" s="15">
        <v>0</v>
      </c>
      <c r="AS12" s="15">
        <v>0</v>
      </c>
      <c r="AT12" s="15">
        <v>0</v>
      </c>
      <c r="AU12" s="15">
        <v>0</v>
      </c>
      <c r="AV12" s="15">
        <v>0.46370879999999998</v>
      </c>
      <c r="AW12" s="15">
        <v>0.16069939999999999</v>
      </c>
      <c r="AX12" s="15">
        <v>0</v>
      </c>
      <c r="AY12" s="15">
        <v>0</v>
      </c>
      <c r="AZ12" s="15">
        <v>0.52401226000000001</v>
      </c>
      <c r="BA12" s="15">
        <v>0</v>
      </c>
      <c r="BB12" s="15">
        <v>0</v>
      </c>
      <c r="BC12" s="15">
        <v>0.97734416000000002</v>
      </c>
      <c r="BD12" s="15">
        <v>0</v>
      </c>
      <c r="BE12" s="15">
        <v>0</v>
      </c>
      <c r="BF12" s="15">
        <v>0.50793440000000001</v>
      </c>
      <c r="BG12" s="15">
        <v>1.3844162499999999</v>
      </c>
      <c r="BH12" s="15">
        <v>0.51815445000000004</v>
      </c>
      <c r="BI12" s="15">
        <v>2.93799E-2</v>
      </c>
      <c r="BJ12" s="15">
        <v>0</v>
      </c>
      <c r="BK12" s="15">
        <v>0</v>
      </c>
      <c r="BL12" s="15">
        <v>1.0158688</v>
      </c>
      <c r="BM12" s="15">
        <v>1.05215635</v>
      </c>
      <c r="BN12" s="15">
        <v>5.8759800000000001E-2</v>
      </c>
      <c r="BO12" s="15">
        <v>0</v>
      </c>
    </row>
    <row r="13" spans="1:67" x14ac:dyDescent="0.25">
      <c r="A13" s="14" t="s">
        <v>26</v>
      </c>
      <c r="B13" s="14" t="s">
        <v>12</v>
      </c>
      <c r="C13" s="14" t="s">
        <v>13</v>
      </c>
      <c r="D13" s="15">
        <v>1</v>
      </c>
      <c r="E13" s="14">
        <v>2031</v>
      </c>
      <c r="F13" s="14" t="s">
        <v>14</v>
      </c>
      <c r="G13" s="15">
        <v>673.32</v>
      </c>
      <c r="H13" s="15">
        <v>0</v>
      </c>
      <c r="I13" s="15">
        <v>0</v>
      </c>
      <c r="J13" s="15">
        <v>0</v>
      </c>
      <c r="K13" s="15">
        <v>122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3.577</v>
      </c>
      <c r="S13" s="15">
        <v>0</v>
      </c>
      <c r="T13" s="15">
        <v>0</v>
      </c>
      <c r="U13" s="15">
        <v>232.70400000000001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12.3</v>
      </c>
      <c r="AF13" s="15">
        <v>12.3</v>
      </c>
      <c r="AG13" s="15">
        <v>0</v>
      </c>
      <c r="AH13" s="15">
        <v>0</v>
      </c>
      <c r="AI13" s="15">
        <v>0</v>
      </c>
      <c r="AJ13" s="15">
        <v>0</v>
      </c>
      <c r="AK13" s="15">
        <v>0.20453968</v>
      </c>
      <c r="AL13" s="15">
        <v>0</v>
      </c>
      <c r="AM13" s="15">
        <v>0</v>
      </c>
      <c r="AN13" s="15">
        <v>0.47037488</v>
      </c>
      <c r="AO13" s="15">
        <v>0</v>
      </c>
      <c r="AP13" s="15">
        <v>0</v>
      </c>
      <c r="AQ13" s="15">
        <v>0.90812652000000005</v>
      </c>
      <c r="AR13" s="15">
        <v>0</v>
      </c>
      <c r="AS13" s="15">
        <v>0</v>
      </c>
      <c r="AT13" s="15">
        <v>0</v>
      </c>
      <c r="AU13" s="15">
        <v>0</v>
      </c>
      <c r="AV13" s="15">
        <v>0.34516070999999998</v>
      </c>
      <c r="AW13" s="15">
        <v>0.13530834999999999</v>
      </c>
      <c r="AX13" s="15">
        <v>0</v>
      </c>
      <c r="AY13" s="15">
        <v>0</v>
      </c>
      <c r="AZ13" s="15">
        <v>0.94074975999999999</v>
      </c>
      <c r="BA13" s="15">
        <v>0</v>
      </c>
      <c r="BB13" s="15">
        <v>0</v>
      </c>
      <c r="BC13" s="15">
        <v>2.72437956</v>
      </c>
      <c r="BD13" s="15">
        <v>0</v>
      </c>
      <c r="BE13" s="15">
        <v>0</v>
      </c>
      <c r="BF13" s="15">
        <v>0.37974412000000002</v>
      </c>
      <c r="BG13" s="15">
        <v>1.0284180000000001</v>
      </c>
      <c r="BH13" s="15">
        <v>0.43540814999999999</v>
      </c>
      <c r="BI13" s="15">
        <v>6.9451499999999998E-3</v>
      </c>
      <c r="BJ13" s="15">
        <v>0</v>
      </c>
      <c r="BK13" s="15">
        <v>0</v>
      </c>
      <c r="BL13" s="15">
        <v>0.75948824000000004</v>
      </c>
      <c r="BM13" s="15">
        <v>0.78159767999999996</v>
      </c>
      <c r="BN13" s="15">
        <v>1.38903E-2</v>
      </c>
      <c r="BO13" s="15">
        <v>0</v>
      </c>
    </row>
    <row r="14" spans="1:67" x14ac:dyDescent="0.25">
      <c r="A14" s="14" t="s">
        <v>26</v>
      </c>
      <c r="B14" s="14" t="s">
        <v>12</v>
      </c>
      <c r="C14" s="14" t="s">
        <v>13</v>
      </c>
      <c r="D14" s="15">
        <v>1</v>
      </c>
      <c r="E14" s="14">
        <v>2032</v>
      </c>
      <c r="F14" s="14" t="s">
        <v>14</v>
      </c>
      <c r="G14" s="15">
        <v>673.32</v>
      </c>
      <c r="H14" s="15">
        <v>0</v>
      </c>
      <c r="I14" s="15">
        <v>0</v>
      </c>
      <c r="J14" s="15">
        <v>0</v>
      </c>
      <c r="K14" s="15">
        <v>122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3.577</v>
      </c>
      <c r="S14" s="15">
        <v>0</v>
      </c>
      <c r="T14" s="15">
        <v>0</v>
      </c>
      <c r="U14" s="15">
        <v>232.70400000000001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12.3</v>
      </c>
      <c r="AF14" s="15">
        <v>12.3</v>
      </c>
      <c r="AG14" s="15">
        <v>0</v>
      </c>
      <c r="AH14" s="15">
        <v>0</v>
      </c>
      <c r="AI14" s="15">
        <v>0</v>
      </c>
      <c r="AJ14" s="15">
        <v>0</v>
      </c>
      <c r="AK14" s="15">
        <v>9.7527429999999998E-2</v>
      </c>
      <c r="AL14" s="15">
        <v>0</v>
      </c>
      <c r="AM14" s="15">
        <v>0</v>
      </c>
      <c r="AN14" s="15">
        <v>0.61214603999999995</v>
      </c>
      <c r="AO14" s="15">
        <v>0</v>
      </c>
      <c r="AP14" s="15">
        <v>0</v>
      </c>
      <c r="AQ14" s="15">
        <v>1.2478028400000001</v>
      </c>
      <c r="AR14" s="15">
        <v>0</v>
      </c>
      <c r="AS14" s="15">
        <v>0</v>
      </c>
      <c r="AT14" s="15">
        <v>0</v>
      </c>
      <c r="AU14" s="15">
        <v>0</v>
      </c>
      <c r="AV14" s="15">
        <v>0.16845647</v>
      </c>
      <c r="AW14" s="15">
        <v>0.11027244999999999</v>
      </c>
      <c r="AX14" s="15">
        <v>0</v>
      </c>
      <c r="AY14" s="15">
        <v>0</v>
      </c>
      <c r="AZ14" s="15">
        <v>1.2242920799999999</v>
      </c>
      <c r="BA14" s="15">
        <v>0</v>
      </c>
      <c r="BB14" s="15">
        <v>0</v>
      </c>
      <c r="BC14" s="15">
        <v>3.1195070999999999</v>
      </c>
      <c r="BD14" s="15">
        <v>0</v>
      </c>
      <c r="BE14" s="15">
        <v>0</v>
      </c>
      <c r="BF14" s="15">
        <v>0.26604144000000002</v>
      </c>
      <c r="BG14" s="15">
        <v>0.71349874999999996</v>
      </c>
      <c r="BH14" s="15">
        <v>0.35496565000000002</v>
      </c>
      <c r="BI14" s="15">
        <v>0</v>
      </c>
      <c r="BJ14" s="15">
        <v>0</v>
      </c>
      <c r="BK14" s="15">
        <v>0</v>
      </c>
      <c r="BL14" s="15">
        <v>0.53208288000000004</v>
      </c>
      <c r="BM14" s="15">
        <v>0.54225904999999996</v>
      </c>
      <c r="BN14" s="15">
        <v>0</v>
      </c>
      <c r="BO14" s="15">
        <v>0</v>
      </c>
    </row>
    <row r="15" spans="1:67" x14ac:dyDescent="0.25">
      <c r="A15" s="14" t="s">
        <v>26</v>
      </c>
      <c r="B15" s="14" t="s">
        <v>12</v>
      </c>
      <c r="C15" s="14" t="s">
        <v>13</v>
      </c>
      <c r="D15" s="15">
        <v>1</v>
      </c>
      <c r="E15" s="14">
        <v>2033</v>
      </c>
      <c r="F15" s="14" t="s">
        <v>14</v>
      </c>
      <c r="G15" s="15">
        <v>673.32</v>
      </c>
      <c r="H15" s="15">
        <v>0</v>
      </c>
      <c r="I15" s="15">
        <v>0</v>
      </c>
      <c r="J15" s="15">
        <v>0</v>
      </c>
      <c r="K15" s="15">
        <v>122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4.0880000000000001</v>
      </c>
      <c r="S15" s="15">
        <v>0</v>
      </c>
      <c r="T15" s="15">
        <v>0</v>
      </c>
      <c r="U15" s="15">
        <v>232.70400000000001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12.3</v>
      </c>
      <c r="AF15" s="15">
        <v>12.3</v>
      </c>
      <c r="AG15" s="15">
        <v>0</v>
      </c>
      <c r="AH15" s="15">
        <v>0</v>
      </c>
      <c r="AI15" s="15">
        <v>0</v>
      </c>
      <c r="AJ15" s="15">
        <v>0</v>
      </c>
      <c r="AK15" s="15">
        <v>3.3597540000000002E-2</v>
      </c>
      <c r="AL15" s="15">
        <v>0</v>
      </c>
      <c r="AM15" s="15">
        <v>0</v>
      </c>
      <c r="AN15" s="15">
        <v>0.60386691999999997</v>
      </c>
      <c r="AO15" s="15">
        <v>0</v>
      </c>
      <c r="AP15" s="15">
        <v>0</v>
      </c>
      <c r="AQ15" s="15">
        <v>1.4715812800000001</v>
      </c>
      <c r="AR15" s="15">
        <v>0</v>
      </c>
      <c r="AS15" s="15">
        <v>0</v>
      </c>
      <c r="AT15" s="15">
        <v>0</v>
      </c>
      <c r="AU15" s="15">
        <v>0</v>
      </c>
      <c r="AV15" s="15">
        <v>5.5995900000000001E-2</v>
      </c>
      <c r="AW15" s="15">
        <v>8.6211499999999996E-2</v>
      </c>
      <c r="AX15" s="15">
        <v>0</v>
      </c>
      <c r="AY15" s="15">
        <v>0</v>
      </c>
      <c r="AZ15" s="15">
        <v>1.3587005700000001</v>
      </c>
      <c r="BA15" s="15">
        <v>0</v>
      </c>
      <c r="BB15" s="15">
        <v>0</v>
      </c>
      <c r="BC15" s="15">
        <v>3.1271102200000001</v>
      </c>
      <c r="BD15" s="15">
        <v>0</v>
      </c>
      <c r="BE15" s="15">
        <v>0</v>
      </c>
      <c r="BF15" s="15">
        <v>0.17186580000000001</v>
      </c>
      <c r="BG15" s="15">
        <v>0.45430150000000002</v>
      </c>
      <c r="BH15" s="15">
        <v>0.27977774999999999</v>
      </c>
      <c r="BI15" s="15">
        <v>0</v>
      </c>
      <c r="BJ15" s="15">
        <v>0</v>
      </c>
      <c r="BK15" s="15">
        <v>0</v>
      </c>
      <c r="BL15" s="15">
        <v>0.34373160000000003</v>
      </c>
      <c r="BM15" s="15">
        <v>0.34526913999999997</v>
      </c>
      <c r="BN15" s="15">
        <v>0</v>
      </c>
      <c r="BO15" s="15">
        <v>0</v>
      </c>
    </row>
    <row r="16" spans="1:67" x14ac:dyDescent="0.25">
      <c r="A16" s="14" t="s">
        <v>26</v>
      </c>
      <c r="B16" s="14" t="s">
        <v>12</v>
      </c>
      <c r="C16" s="14" t="s">
        <v>13</v>
      </c>
      <c r="D16" s="15">
        <v>1</v>
      </c>
      <c r="E16" s="14">
        <v>2034</v>
      </c>
      <c r="F16" s="14" t="s">
        <v>14</v>
      </c>
      <c r="G16" s="15">
        <v>673.32</v>
      </c>
      <c r="H16" s="15">
        <v>0</v>
      </c>
      <c r="I16" s="15">
        <v>0</v>
      </c>
      <c r="J16" s="15">
        <v>0</v>
      </c>
      <c r="K16" s="15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4.5990000000000002</v>
      </c>
      <c r="S16" s="15">
        <v>0</v>
      </c>
      <c r="T16" s="15">
        <v>0</v>
      </c>
      <c r="U16" s="15">
        <v>232.70400000000001</v>
      </c>
      <c r="V16" s="15">
        <v>0</v>
      </c>
      <c r="W16" s="15">
        <v>0</v>
      </c>
      <c r="X16" s="15">
        <v>0</v>
      </c>
      <c r="Y16" s="15">
        <v>2.7797999999999998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12.3</v>
      </c>
      <c r="AF16" s="15">
        <v>12.3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0.52646672000000005</v>
      </c>
      <c r="AO16" s="15">
        <v>0</v>
      </c>
      <c r="AP16" s="15">
        <v>0</v>
      </c>
      <c r="AQ16" s="15">
        <v>1.3180497600000001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6.4046500000000006E-2</v>
      </c>
      <c r="AX16" s="15">
        <v>0</v>
      </c>
      <c r="AY16" s="15">
        <v>0</v>
      </c>
      <c r="AZ16" s="15">
        <v>1.1845501199999999</v>
      </c>
      <c r="BA16" s="15">
        <v>0</v>
      </c>
      <c r="BB16" s="15">
        <v>0</v>
      </c>
      <c r="BC16" s="15">
        <v>2.8008557399999998</v>
      </c>
      <c r="BD16" s="15">
        <v>0</v>
      </c>
      <c r="BE16" s="15">
        <v>0</v>
      </c>
      <c r="BF16" s="15">
        <v>9.2242480000000002E-2</v>
      </c>
      <c r="BG16" s="15">
        <v>0.24476824999999999</v>
      </c>
      <c r="BH16" s="15">
        <v>0.20560524999999999</v>
      </c>
      <c r="BI16" s="15">
        <v>0</v>
      </c>
      <c r="BJ16" s="15">
        <v>0</v>
      </c>
      <c r="BK16" s="15">
        <v>0</v>
      </c>
      <c r="BL16" s="15">
        <v>0.18448496</v>
      </c>
      <c r="BM16" s="15">
        <v>0.18602387000000001</v>
      </c>
      <c r="BN16" s="15">
        <v>0</v>
      </c>
      <c r="BO16" s="15">
        <v>0</v>
      </c>
    </row>
    <row r="17" spans="1:86" x14ac:dyDescent="0.25">
      <c r="A17" s="14" t="s">
        <v>26</v>
      </c>
      <c r="B17" s="14" t="s">
        <v>12</v>
      </c>
      <c r="C17" s="14" t="s">
        <v>13</v>
      </c>
      <c r="D17" s="15">
        <v>1</v>
      </c>
      <c r="E17" s="14">
        <v>2035</v>
      </c>
      <c r="F17" s="14" t="s">
        <v>14</v>
      </c>
      <c r="G17" s="15">
        <v>673.32</v>
      </c>
      <c r="H17" s="15">
        <v>0</v>
      </c>
      <c r="I17" s="15">
        <v>0</v>
      </c>
      <c r="J17" s="15">
        <v>0</v>
      </c>
      <c r="K17" s="15">
        <v>122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4.5990000000000002</v>
      </c>
      <c r="S17" s="15">
        <v>0</v>
      </c>
      <c r="T17" s="15">
        <v>0</v>
      </c>
      <c r="U17" s="15">
        <v>232.70400000000001</v>
      </c>
      <c r="V17" s="15">
        <v>0</v>
      </c>
      <c r="W17" s="15">
        <v>4.2698</v>
      </c>
      <c r="X17" s="15">
        <v>0</v>
      </c>
      <c r="Y17" s="15">
        <v>2.7797999999999998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12.3</v>
      </c>
      <c r="AF17" s="15">
        <v>12.3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0.38372148</v>
      </c>
      <c r="AO17" s="15">
        <v>0</v>
      </c>
      <c r="AP17" s="15">
        <v>0</v>
      </c>
      <c r="AQ17" s="15">
        <v>1.13686624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3.5497000000000001E-2</v>
      </c>
      <c r="AX17" s="15">
        <v>0</v>
      </c>
      <c r="AY17" s="15">
        <v>0</v>
      </c>
      <c r="AZ17" s="15">
        <v>0.86337333000000005</v>
      </c>
      <c r="BA17" s="15">
        <v>0</v>
      </c>
      <c r="BB17" s="15">
        <v>0</v>
      </c>
      <c r="BC17" s="15">
        <v>2.41584076</v>
      </c>
      <c r="BD17" s="15">
        <v>0</v>
      </c>
      <c r="BE17" s="15">
        <v>0</v>
      </c>
      <c r="BF17" s="15">
        <v>3.8808960000000003E-2</v>
      </c>
      <c r="BG17" s="15">
        <v>0.10236924999999999</v>
      </c>
      <c r="BH17" s="15">
        <v>0.14242679999999999</v>
      </c>
      <c r="BI17" s="15">
        <v>0</v>
      </c>
      <c r="BJ17" s="15">
        <v>0</v>
      </c>
      <c r="BK17" s="15">
        <v>0</v>
      </c>
      <c r="BL17" s="15">
        <v>7.7617920000000007E-2</v>
      </c>
      <c r="BM17" s="15">
        <v>7.7800629999999996E-2</v>
      </c>
      <c r="BN17" s="15">
        <v>0</v>
      </c>
      <c r="BO17" s="15">
        <v>0</v>
      </c>
    </row>
    <row r="18" spans="1:86" x14ac:dyDescent="0.25">
      <c r="A18" s="14" t="s">
        <v>26</v>
      </c>
      <c r="B18" s="14" t="s">
        <v>12</v>
      </c>
      <c r="C18" s="14" t="s">
        <v>13</v>
      </c>
      <c r="D18" s="15">
        <v>1</v>
      </c>
      <c r="E18" s="14">
        <v>2036</v>
      </c>
      <c r="F18" s="14" t="s">
        <v>14</v>
      </c>
      <c r="G18" s="15">
        <v>673.32</v>
      </c>
      <c r="H18" s="15">
        <v>0</v>
      </c>
      <c r="I18" s="15">
        <v>0</v>
      </c>
      <c r="J18" s="15">
        <v>0</v>
      </c>
      <c r="K18" s="15">
        <v>122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5.1100000000000003</v>
      </c>
      <c r="S18" s="15">
        <v>0</v>
      </c>
      <c r="T18" s="15">
        <v>0</v>
      </c>
      <c r="U18" s="15">
        <v>232.70400000000001</v>
      </c>
      <c r="V18" s="15">
        <v>0</v>
      </c>
      <c r="W18" s="15">
        <v>4.2698</v>
      </c>
      <c r="X18" s="15">
        <v>0</v>
      </c>
      <c r="Y18" s="15">
        <v>2.7797999999999998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12.3</v>
      </c>
      <c r="AF18" s="15">
        <v>12.3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0.2527894</v>
      </c>
      <c r="AO18" s="15">
        <v>0</v>
      </c>
      <c r="AP18" s="15">
        <v>0</v>
      </c>
      <c r="AQ18" s="15">
        <v>0.95600103999999997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1.6802040000000001E-2</v>
      </c>
      <c r="AX18" s="15">
        <v>0</v>
      </c>
      <c r="AY18" s="15">
        <v>0</v>
      </c>
      <c r="AZ18" s="15">
        <v>0.56877615000000004</v>
      </c>
      <c r="BA18" s="15">
        <v>0</v>
      </c>
      <c r="BB18" s="15">
        <v>0</v>
      </c>
      <c r="BC18" s="15">
        <v>2.0315022100000002</v>
      </c>
      <c r="BD18" s="15">
        <v>0</v>
      </c>
      <c r="BE18" s="15">
        <v>0</v>
      </c>
      <c r="BF18" s="15">
        <v>8.5299599999999996E-3</v>
      </c>
      <c r="BG18" s="15">
        <v>2.22965E-2</v>
      </c>
      <c r="BH18" s="15">
        <v>9.0077749999999998E-2</v>
      </c>
      <c r="BI18" s="15">
        <v>0</v>
      </c>
      <c r="BJ18" s="15">
        <v>0</v>
      </c>
      <c r="BK18" s="15">
        <v>0</v>
      </c>
      <c r="BL18" s="15">
        <v>1.7059919999999999E-2</v>
      </c>
      <c r="BM18" s="15">
        <v>1.694534E-2</v>
      </c>
      <c r="BN18" s="15">
        <v>0</v>
      </c>
      <c r="BO18" s="15">
        <v>0</v>
      </c>
    </row>
    <row r="19" spans="1:86" x14ac:dyDescent="0.25">
      <c r="A19" s="14" t="s">
        <v>26</v>
      </c>
      <c r="B19" s="14" t="s">
        <v>12</v>
      </c>
      <c r="C19" s="14" t="s">
        <v>13</v>
      </c>
      <c r="D19" s="15">
        <v>1</v>
      </c>
      <c r="E19" s="14">
        <v>2037</v>
      </c>
      <c r="F19" s="14" t="s">
        <v>14</v>
      </c>
      <c r="G19" s="15">
        <v>673.32</v>
      </c>
      <c r="H19" s="15">
        <v>0</v>
      </c>
      <c r="I19" s="15">
        <v>0</v>
      </c>
      <c r="J19" s="15">
        <v>0</v>
      </c>
      <c r="K19" s="15">
        <v>122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5.1100000000000003</v>
      </c>
      <c r="S19" s="15">
        <v>0</v>
      </c>
      <c r="T19" s="15">
        <v>0</v>
      </c>
      <c r="U19" s="15">
        <v>232.70400000000001</v>
      </c>
      <c r="V19" s="15">
        <v>0</v>
      </c>
      <c r="W19" s="15">
        <v>4.2698</v>
      </c>
      <c r="X19" s="15">
        <v>0</v>
      </c>
      <c r="Y19" s="15">
        <v>2.7797999999999998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12.3</v>
      </c>
      <c r="AF19" s="15">
        <v>12.3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0.12695848000000001</v>
      </c>
      <c r="AO19" s="15">
        <v>0</v>
      </c>
      <c r="AP19" s="15">
        <v>0</v>
      </c>
      <c r="AQ19" s="15">
        <v>0.76478151999999999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6.1010600000000002E-3</v>
      </c>
      <c r="AX19" s="15">
        <v>0</v>
      </c>
      <c r="AY19" s="15">
        <v>0</v>
      </c>
      <c r="AZ19" s="15">
        <v>0.28565657999999999</v>
      </c>
      <c r="BA19" s="15">
        <v>0</v>
      </c>
      <c r="BB19" s="15">
        <v>0</v>
      </c>
      <c r="BC19" s="15">
        <v>1.6251607299999999</v>
      </c>
      <c r="BD19" s="15">
        <v>0</v>
      </c>
      <c r="BE19" s="15">
        <v>0</v>
      </c>
      <c r="BF19" s="15">
        <v>0</v>
      </c>
      <c r="BG19" s="15">
        <v>0</v>
      </c>
      <c r="BH19" s="15">
        <v>4.9478149999999999E-2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</row>
    <row r="20" spans="1:86" x14ac:dyDescent="0.25">
      <c r="A20" s="14" t="s">
        <v>26</v>
      </c>
      <c r="B20" s="14" t="s">
        <v>12</v>
      </c>
      <c r="C20" s="14" t="s">
        <v>13</v>
      </c>
      <c r="D20" s="15">
        <v>1</v>
      </c>
      <c r="E20" s="14">
        <v>2038</v>
      </c>
      <c r="F20" s="14" t="s">
        <v>14</v>
      </c>
      <c r="G20" s="15">
        <v>673.32</v>
      </c>
      <c r="H20" s="15">
        <v>0</v>
      </c>
      <c r="I20" s="15">
        <v>0</v>
      </c>
      <c r="J20" s="15">
        <v>0</v>
      </c>
      <c r="K20" s="15">
        <v>122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5.6210000000000004</v>
      </c>
      <c r="S20" s="15">
        <v>0</v>
      </c>
      <c r="T20" s="15">
        <v>0</v>
      </c>
      <c r="U20" s="15">
        <v>232.70400000000001</v>
      </c>
      <c r="V20" s="15">
        <v>0</v>
      </c>
      <c r="W20" s="15">
        <v>4.2698</v>
      </c>
      <c r="X20" s="15">
        <v>0</v>
      </c>
      <c r="Y20" s="15">
        <v>2.7797999999999998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12.3</v>
      </c>
      <c r="AF20" s="15">
        <v>12.3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0.22792965000000001</v>
      </c>
      <c r="AO20" s="15">
        <v>0</v>
      </c>
      <c r="AP20" s="15">
        <v>0</v>
      </c>
      <c r="AQ20" s="15">
        <v>0.60862384000000003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1.27625E-3</v>
      </c>
      <c r="AX20" s="15">
        <v>0</v>
      </c>
      <c r="AY20" s="15">
        <v>0</v>
      </c>
      <c r="AZ20" s="15">
        <v>0.13675778999999999</v>
      </c>
      <c r="BA20" s="15">
        <v>0</v>
      </c>
      <c r="BB20" s="15">
        <v>0</v>
      </c>
      <c r="BC20" s="15">
        <v>1.29332566</v>
      </c>
      <c r="BD20" s="15">
        <v>0</v>
      </c>
      <c r="BE20" s="15">
        <v>0</v>
      </c>
      <c r="BF20" s="15">
        <v>0</v>
      </c>
      <c r="BG20" s="15">
        <v>0</v>
      </c>
      <c r="BH20" s="15">
        <v>2.0478449999999999E-2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</row>
    <row r="21" spans="1:86" x14ac:dyDescent="0.25">
      <c r="A21" s="14" t="s">
        <v>26</v>
      </c>
      <c r="B21" s="14" t="s">
        <v>12</v>
      </c>
      <c r="C21" s="14" t="s">
        <v>13</v>
      </c>
      <c r="D21" s="15">
        <v>1</v>
      </c>
      <c r="E21" s="14">
        <v>2039</v>
      </c>
      <c r="F21" s="14" t="s">
        <v>14</v>
      </c>
      <c r="G21" s="15">
        <v>673.32</v>
      </c>
      <c r="H21" s="15">
        <v>0</v>
      </c>
      <c r="I21" s="15">
        <v>0</v>
      </c>
      <c r="J21" s="15">
        <v>0</v>
      </c>
      <c r="K21" s="15">
        <v>122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5.6210000000000004</v>
      </c>
      <c r="S21" s="15">
        <v>0</v>
      </c>
      <c r="T21" s="15">
        <v>0</v>
      </c>
      <c r="U21" s="15">
        <v>232.70400000000001</v>
      </c>
      <c r="V21" s="15">
        <v>0</v>
      </c>
      <c r="W21" s="15">
        <v>4.2698</v>
      </c>
      <c r="X21" s="15">
        <v>3.2841</v>
      </c>
      <c r="Y21" s="15">
        <v>2.7797999999999998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12.3</v>
      </c>
      <c r="AF21" s="15">
        <v>12.3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5.4166350000000002E-2</v>
      </c>
      <c r="AO21" s="15">
        <v>0</v>
      </c>
      <c r="AP21" s="15">
        <v>0</v>
      </c>
      <c r="AQ21" s="15">
        <v>0.45225776000000001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3.2499809999999997E-2</v>
      </c>
      <c r="BA21" s="15">
        <v>0</v>
      </c>
      <c r="BB21" s="15">
        <v>0</v>
      </c>
      <c r="BC21" s="15">
        <v>0.96104774000000004</v>
      </c>
      <c r="BD21" s="15">
        <v>0</v>
      </c>
      <c r="BE21" s="15">
        <v>0</v>
      </c>
      <c r="BF21" s="15">
        <v>0</v>
      </c>
      <c r="BG21" s="15">
        <v>0</v>
      </c>
      <c r="BH21" s="15">
        <v>4.4529000000000001E-3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</row>
    <row r="22" spans="1:86" x14ac:dyDescent="0.25">
      <c r="A22" s="14" t="s">
        <v>26</v>
      </c>
      <c r="B22" s="14" t="s">
        <v>12</v>
      </c>
      <c r="C22" s="14" t="s">
        <v>13</v>
      </c>
      <c r="D22" s="15">
        <v>1</v>
      </c>
      <c r="E22" s="14">
        <v>2040</v>
      </c>
      <c r="F22" s="14" t="s">
        <v>14</v>
      </c>
      <c r="G22" s="15">
        <v>673.32</v>
      </c>
      <c r="H22" s="15">
        <v>0</v>
      </c>
      <c r="I22" s="15">
        <v>0</v>
      </c>
      <c r="J22" s="15">
        <v>0</v>
      </c>
      <c r="K22" s="15">
        <v>122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6.1319999999999997</v>
      </c>
      <c r="S22" s="15">
        <v>0</v>
      </c>
      <c r="T22" s="15">
        <v>0</v>
      </c>
      <c r="U22" s="15">
        <v>232.70400000000001</v>
      </c>
      <c r="V22" s="15">
        <v>0</v>
      </c>
      <c r="W22" s="15">
        <v>4.2698</v>
      </c>
      <c r="X22" s="15">
        <v>3.2841</v>
      </c>
      <c r="Y22" s="15">
        <v>2.7797999999999998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12.3</v>
      </c>
      <c r="AF22" s="15">
        <v>12.3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0.31281616000000001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0.66473433999999998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</row>
    <row r="23" spans="1:86" x14ac:dyDescent="0.25">
      <c r="A23" s="14" t="s">
        <v>26</v>
      </c>
      <c r="B23" s="14" t="s">
        <v>12</v>
      </c>
      <c r="C23" s="14" t="s">
        <v>13</v>
      </c>
      <c r="D23" s="15">
        <v>1</v>
      </c>
      <c r="E23" s="14">
        <v>2041</v>
      </c>
      <c r="F23" s="14" t="s">
        <v>14</v>
      </c>
      <c r="G23" s="15">
        <v>673.32</v>
      </c>
      <c r="H23" s="15">
        <v>0</v>
      </c>
      <c r="I23" s="15">
        <v>0</v>
      </c>
      <c r="J23" s="15">
        <v>0</v>
      </c>
      <c r="K23" s="15">
        <v>122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6.1319999999999997</v>
      </c>
      <c r="S23" s="15">
        <v>0</v>
      </c>
      <c r="T23" s="15">
        <v>0</v>
      </c>
      <c r="U23" s="15">
        <v>232.70400000000001</v>
      </c>
      <c r="V23" s="15">
        <v>0</v>
      </c>
      <c r="W23" s="15">
        <v>4.2698</v>
      </c>
      <c r="X23" s="15">
        <v>3.2841</v>
      </c>
      <c r="Y23" s="15">
        <v>2.7797999999999998</v>
      </c>
      <c r="Z23" s="15">
        <v>0</v>
      </c>
      <c r="AA23" s="15">
        <v>0</v>
      </c>
      <c r="AB23" s="15">
        <v>0</v>
      </c>
      <c r="AC23" s="15">
        <v>1.1778</v>
      </c>
      <c r="AD23" s="15">
        <v>0</v>
      </c>
      <c r="AE23" s="15">
        <v>12.3</v>
      </c>
      <c r="AF23" s="15">
        <v>12.3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0.19742944000000001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0.41953755999999998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</row>
    <row r="24" spans="1:86" x14ac:dyDescent="0.25">
      <c r="A24" s="14" t="s">
        <v>26</v>
      </c>
      <c r="B24" s="14" t="s">
        <v>12</v>
      </c>
      <c r="C24" s="14" t="s">
        <v>13</v>
      </c>
      <c r="D24" s="15">
        <v>1</v>
      </c>
      <c r="E24" s="14">
        <v>2042</v>
      </c>
      <c r="F24" s="14" t="s">
        <v>14</v>
      </c>
      <c r="G24" s="15">
        <v>673.32</v>
      </c>
      <c r="H24" s="15">
        <v>0</v>
      </c>
      <c r="I24" s="15">
        <v>0</v>
      </c>
      <c r="J24" s="15">
        <v>0</v>
      </c>
      <c r="K24" s="15">
        <v>122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6.6429999999999998</v>
      </c>
      <c r="S24" s="15">
        <v>0</v>
      </c>
      <c r="T24" s="15">
        <v>0</v>
      </c>
      <c r="U24" s="15">
        <v>232.70400000000001</v>
      </c>
      <c r="V24" s="15">
        <v>0</v>
      </c>
      <c r="W24" s="15">
        <v>4.2698</v>
      </c>
      <c r="X24" s="15">
        <v>3.2841</v>
      </c>
      <c r="Y24" s="15">
        <v>2.7797999999999998</v>
      </c>
      <c r="Z24" s="15">
        <v>0</v>
      </c>
      <c r="AA24" s="15">
        <v>0</v>
      </c>
      <c r="AB24" s="15">
        <v>0</v>
      </c>
      <c r="AC24" s="15">
        <v>1.1778</v>
      </c>
      <c r="AD24" s="15">
        <v>0</v>
      </c>
      <c r="AE24" s="15">
        <v>12.3</v>
      </c>
      <c r="AF24" s="15">
        <v>12.3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0.10752952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0.22850023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</row>
    <row r="25" spans="1:86" x14ac:dyDescent="0.25">
      <c r="A25" s="14" t="s">
        <v>26</v>
      </c>
      <c r="B25" s="14" t="s">
        <v>12</v>
      </c>
      <c r="C25" s="14" t="s">
        <v>13</v>
      </c>
      <c r="D25" s="15">
        <v>1</v>
      </c>
      <c r="E25" s="14">
        <v>2043</v>
      </c>
      <c r="F25" s="14" t="s">
        <v>14</v>
      </c>
      <c r="G25" s="15">
        <v>673.32</v>
      </c>
      <c r="H25" s="15">
        <v>0</v>
      </c>
      <c r="I25" s="15">
        <v>0</v>
      </c>
      <c r="J25" s="15">
        <v>0</v>
      </c>
      <c r="K25" s="15">
        <v>122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7.1539999999999999</v>
      </c>
      <c r="S25" s="15">
        <v>0</v>
      </c>
      <c r="T25" s="15">
        <v>0</v>
      </c>
      <c r="U25" s="15">
        <v>232.70400000000001</v>
      </c>
      <c r="V25" s="15">
        <v>0</v>
      </c>
      <c r="W25" s="15">
        <v>4.2698</v>
      </c>
      <c r="X25" s="15">
        <v>3.2841</v>
      </c>
      <c r="Y25" s="15">
        <v>2.7797999999999998</v>
      </c>
      <c r="Z25" s="15">
        <v>0</v>
      </c>
      <c r="AA25" s="15">
        <v>0</v>
      </c>
      <c r="AB25" s="15">
        <v>0</v>
      </c>
      <c r="AC25" s="15">
        <v>1.1778</v>
      </c>
      <c r="AD25" s="15">
        <v>0</v>
      </c>
      <c r="AE25" s="15">
        <v>12.3</v>
      </c>
      <c r="AF25" s="15">
        <v>12.3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4.4996479999999998E-2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9.5617519999999998E-2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</row>
    <row r="26" spans="1:86" x14ac:dyDescent="0.25">
      <c r="A26" s="14" t="s">
        <v>26</v>
      </c>
      <c r="B26" s="14" t="s">
        <v>12</v>
      </c>
      <c r="C26" s="14" t="s">
        <v>13</v>
      </c>
      <c r="D26" s="15">
        <v>1</v>
      </c>
      <c r="E26" s="14">
        <v>2044</v>
      </c>
      <c r="F26" s="14" t="s">
        <v>14</v>
      </c>
      <c r="G26" s="15">
        <v>673.32</v>
      </c>
      <c r="H26" s="15">
        <v>0</v>
      </c>
      <c r="I26" s="15">
        <v>0</v>
      </c>
      <c r="J26" s="15">
        <v>0</v>
      </c>
      <c r="K26" s="15">
        <v>122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7.1539999999999999</v>
      </c>
      <c r="S26" s="15">
        <v>0</v>
      </c>
      <c r="T26" s="15">
        <v>0</v>
      </c>
      <c r="U26" s="15">
        <v>232.70400000000001</v>
      </c>
      <c r="V26" s="15">
        <v>0</v>
      </c>
      <c r="W26" s="15">
        <v>4.2698</v>
      </c>
      <c r="X26" s="15">
        <v>3.2841</v>
      </c>
      <c r="Y26" s="15">
        <v>2.7797999999999998</v>
      </c>
      <c r="Z26" s="15">
        <v>0</v>
      </c>
      <c r="AA26" s="15">
        <v>0</v>
      </c>
      <c r="AB26" s="15">
        <v>0</v>
      </c>
      <c r="AC26" s="15">
        <v>1.1778</v>
      </c>
      <c r="AD26" s="15">
        <v>0</v>
      </c>
      <c r="AE26" s="15">
        <v>12.3</v>
      </c>
      <c r="AF26" s="15">
        <v>12.3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9.7756000000000006E-3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2.0773150000000001E-2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</row>
    <row r="27" spans="1:86" x14ac:dyDescent="0.25">
      <c r="A27" s="14" t="s">
        <v>26</v>
      </c>
      <c r="B27" s="14" t="s">
        <v>12</v>
      </c>
      <c r="C27" s="14" t="s">
        <v>13</v>
      </c>
      <c r="D27" s="15">
        <v>1</v>
      </c>
      <c r="E27" s="14">
        <v>2045</v>
      </c>
      <c r="F27" s="14" t="s">
        <v>14</v>
      </c>
      <c r="G27" s="15">
        <v>673.32</v>
      </c>
      <c r="H27" s="15">
        <v>0</v>
      </c>
      <c r="I27" s="15">
        <v>0</v>
      </c>
      <c r="J27" s="15">
        <v>0</v>
      </c>
      <c r="K27" s="15">
        <v>122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7.665</v>
      </c>
      <c r="S27" s="15">
        <v>0.23211514999999999</v>
      </c>
      <c r="T27" s="15">
        <v>0</v>
      </c>
      <c r="U27" s="15">
        <v>232.70400000000001</v>
      </c>
      <c r="V27" s="15">
        <v>0</v>
      </c>
      <c r="W27" s="15">
        <v>4.2698</v>
      </c>
      <c r="X27" s="15">
        <v>3.2841</v>
      </c>
      <c r="Y27" s="15">
        <v>2.7797999999999998</v>
      </c>
      <c r="Z27" s="15">
        <v>0</v>
      </c>
      <c r="AA27" s="15">
        <v>0</v>
      </c>
      <c r="AB27" s="15">
        <v>0</v>
      </c>
      <c r="AC27" s="15">
        <v>1.1778</v>
      </c>
      <c r="AD27" s="15">
        <v>0</v>
      </c>
      <c r="AE27" s="15">
        <v>12.3</v>
      </c>
      <c r="AF27" s="15">
        <v>12.3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</row>
    <row r="28" spans="1:86" x14ac:dyDescent="0.25">
      <c r="A28" s="14" t="s">
        <v>26</v>
      </c>
      <c r="B28" s="14" t="s">
        <v>12</v>
      </c>
      <c r="C28" s="14" t="s">
        <v>13</v>
      </c>
      <c r="D28" s="15">
        <v>1</v>
      </c>
      <c r="E28" s="14">
        <v>2046</v>
      </c>
      <c r="F28" s="14" t="s">
        <v>14</v>
      </c>
      <c r="G28" s="15">
        <v>673.32</v>
      </c>
      <c r="H28" s="15">
        <v>0</v>
      </c>
      <c r="I28" s="15">
        <v>0</v>
      </c>
      <c r="J28" s="15">
        <v>0</v>
      </c>
      <c r="K28" s="15">
        <v>122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8.1760000000000002</v>
      </c>
      <c r="S28" s="15">
        <v>0.23211514999999999</v>
      </c>
      <c r="T28" s="15">
        <v>0</v>
      </c>
      <c r="U28" s="15">
        <v>232.70400000000001</v>
      </c>
      <c r="V28" s="15">
        <v>0</v>
      </c>
      <c r="W28" s="15">
        <v>4.2698</v>
      </c>
      <c r="X28" s="15">
        <v>3.2841</v>
      </c>
      <c r="Y28" s="15">
        <v>2.7797999999999998</v>
      </c>
      <c r="Z28" s="15">
        <v>0</v>
      </c>
      <c r="AA28" s="15">
        <v>0</v>
      </c>
      <c r="AB28" s="15">
        <v>0</v>
      </c>
      <c r="AC28" s="15">
        <v>1.1778</v>
      </c>
      <c r="AD28" s="15">
        <v>0</v>
      </c>
      <c r="AE28" s="15">
        <v>12.3</v>
      </c>
      <c r="AF28" s="15">
        <v>12.3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</row>
    <row r="29" spans="1:86" x14ac:dyDescent="0.25">
      <c r="A29" s="14" t="s">
        <v>26</v>
      </c>
      <c r="B29" s="14" t="s">
        <v>12</v>
      </c>
      <c r="C29" s="14" t="s">
        <v>13</v>
      </c>
      <c r="D29" s="15">
        <v>1</v>
      </c>
      <c r="E29" s="14">
        <v>2047</v>
      </c>
      <c r="F29" s="14" t="s">
        <v>14</v>
      </c>
      <c r="G29" s="15">
        <v>673.32</v>
      </c>
      <c r="H29" s="15">
        <v>0</v>
      </c>
      <c r="I29" s="15">
        <v>0</v>
      </c>
      <c r="J29" s="15">
        <v>0</v>
      </c>
      <c r="K29" s="15">
        <v>122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8.6869999999999994</v>
      </c>
      <c r="S29" s="15">
        <v>0.23211514999999999</v>
      </c>
      <c r="T29" s="15">
        <v>0</v>
      </c>
      <c r="U29" s="15">
        <v>232.70400000000001</v>
      </c>
      <c r="V29" s="15">
        <v>0</v>
      </c>
      <c r="W29" s="15">
        <v>4.2698</v>
      </c>
      <c r="X29" s="15">
        <v>3.2841</v>
      </c>
      <c r="Y29" s="15">
        <v>2.7797999999999998</v>
      </c>
      <c r="Z29" s="15">
        <v>0</v>
      </c>
      <c r="AA29" s="15">
        <v>0</v>
      </c>
      <c r="AB29" s="15">
        <v>0</v>
      </c>
      <c r="AC29" s="15">
        <v>1.1778</v>
      </c>
      <c r="AD29" s="15">
        <v>0</v>
      </c>
      <c r="AE29" s="15">
        <v>12.3</v>
      </c>
      <c r="AF29" s="15">
        <v>12.3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</row>
    <row r="30" spans="1:86" x14ac:dyDescent="0.25">
      <c r="A30" s="14" t="s">
        <v>26</v>
      </c>
      <c r="B30" s="14" t="s">
        <v>12</v>
      </c>
      <c r="C30" s="14" t="s">
        <v>13</v>
      </c>
      <c r="D30" s="15">
        <v>1</v>
      </c>
      <c r="E30" s="14">
        <v>2048</v>
      </c>
      <c r="F30" s="14" t="s">
        <v>14</v>
      </c>
      <c r="G30" s="15">
        <v>673.32</v>
      </c>
      <c r="H30" s="15">
        <v>0</v>
      </c>
      <c r="I30" s="15">
        <v>0</v>
      </c>
      <c r="J30" s="15">
        <v>0</v>
      </c>
      <c r="K30" s="15">
        <v>122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9.1980000000000004</v>
      </c>
      <c r="S30" s="15">
        <v>0.23211514999999999</v>
      </c>
      <c r="T30" s="15">
        <v>0</v>
      </c>
      <c r="U30" s="15">
        <v>232.70400000000001</v>
      </c>
      <c r="V30" s="15">
        <v>0</v>
      </c>
      <c r="W30" s="15">
        <v>4.2698</v>
      </c>
      <c r="X30" s="15">
        <v>3.2841</v>
      </c>
      <c r="Y30" s="15">
        <v>2.7797999999999998</v>
      </c>
      <c r="Z30" s="15">
        <v>0</v>
      </c>
      <c r="AA30" s="15">
        <v>0</v>
      </c>
      <c r="AB30" s="15">
        <v>0</v>
      </c>
      <c r="AC30" s="15">
        <v>1.1778</v>
      </c>
      <c r="AD30" s="15">
        <v>0</v>
      </c>
      <c r="AE30" s="15">
        <v>12.3</v>
      </c>
      <c r="AF30" s="15">
        <v>12.3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</row>
    <row r="31" spans="1:86" x14ac:dyDescent="0.25">
      <c r="A31" s="14" t="s">
        <v>26</v>
      </c>
      <c r="B31" s="14" t="s">
        <v>12</v>
      </c>
      <c r="C31" s="14" t="s">
        <v>13</v>
      </c>
      <c r="D31" s="15">
        <v>1</v>
      </c>
      <c r="E31" s="14">
        <v>2049</v>
      </c>
      <c r="F31" s="14" t="s">
        <v>14</v>
      </c>
      <c r="G31" s="15">
        <v>673.32</v>
      </c>
      <c r="H31" s="15">
        <v>0</v>
      </c>
      <c r="I31" s="15">
        <v>0</v>
      </c>
      <c r="J31" s="15">
        <v>0</v>
      </c>
      <c r="K31" s="15">
        <v>122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9.1980000000000004</v>
      </c>
      <c r="S31" s="15">
        <v>0.23211514999999999</v>
      </c>
      <c r="T31" s="15">
        <v>0</v>
      </c>
      <c r="U31" s="15">
        <v>232.70400000000001</v>
      </c>
      <c r="V31" s="15">
        <v>0</v>
      </c>
      <c r="W31" s="15">
        <v>4.2698</v>
      </c>
      <c r="X31" s="15">
        <v>3.2841</v>
      </c>
      <c r="Y31" s="15">
        <v>0</v>
      </c>
      <c r="Z31" s="15">
        <v>0</v>
      </c>
      <c r="AA31" s="15">
        <v>0</v>
      </c>
      <c r="AB31" s="15">
        <v>0</v>
      </c>
      <c r="AC31" s="15">
        <v>1.1778</v>
      </c>
      <c r="AD31" s="15">
        <v>0</v>
      </c>
      <c r="AE31" s="15">
        <v>12.3</v>
      </c>
      <c r="AF31" s="15">
        <v>12.3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tabSelected="1" topLeftCell="M1" zoomScale="85" zoomScaleNormal="85" workbookViewId="0">
      <selection activeCell="W15" sqref="W15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55</v>
      </c>
      <c r="H1" s="11" t="s">
        <v>41</v>
      </c>
      <c r="I1" s="11" t="s">
        <v>37</v>
      </c>
      <c r="J1" s="11" t="s">
        <v>38</v>
      </c>
      <c r="K1" s="11" t="s">
        <v>39</v>
      </c>
      <c r="L1" s="11" t="s">
        <v>46</v>
      </c>
      <c r="M1" s="11" t="s">
        <v>73</v>
      </c>
      <c r="N1" s="11" t="s">
        <v>74</v>
      </c>
      <c r="O1" s="11" t="s">
        <v>75</v>
      </c>
      <c r="P1" s="11" t="s">
        <v>76</v>
      </c>
      <c r="Q1" s="11" t="s">
        <v>56</v>
      </c>
      <c r="R1" s="11" t="s">
        <v>57</v>
      </c>
      <c r="S1" s="11" t="s">
        <v>58</v>
      </c>
      <c r="T1" s="11" t="s">
        <v>59</v>
      </c>
      <c r="U1" s="11" t="s">
        <v>60</v>
      </c>
      <c r="V1" s="11" t="s">
        <v>61</v>
      </c>
      <c r="W1" s="11" t="s">
        <v>62</v>
      </c>
      <c r="X1" s="11" t="s">
        <v>63</v>
      </c>
      <c r="Y1" s="11" t="s">
        <v>64</v>
      </c>
      <c r="Z1" s="11" t="s">
        <v>65</v>
      </c>
      <c r="AA1" s="11" t="s">
        <v>66</v>
      </c>
      <c r="AB1" s="11" t="s">
        <v>67</v>
      </c>
      <c r="AC1" s="11" t="s">
        <v>68</v>
      </c>
      <c r="AD1" s="11" t="s">
        <v>69</v>
      </c>
      <c r="AE1" s="11" t="s">
        <v>70</v>
      </c>
      <c r="AF1" s="11" t="s">
        <v>71</v>
      </c>
      <c r="AG1" s="11" t="s">
        <v>77</v>
      </c>
      <c r="AH1" s="11" t="s">
        <v>78</v>
      </c>
      <c r="AI1" s="11" t="s">
        <v>79</v>
      </c>
      <c r="AJ1" s="11" t="s">
        <v>80</v>
      </c>
      <c r="AK1" s="11" t="s">
        <v>81</v>
      </c>
      <c r="AL1" s="11" t="s">
        <v>82</v>
      </c>
      <c r="AM1" s="11" t="s">
        <v>83</v>
      </c>
      <c r="AN1" s="11" t="s">
        <v>84</v>
      </c>
      <c r="AO1" s="11" t="s">
        <v>85</v>
      </c>
      <c r="AP1" s="11" t="s">
        <v>86</v>
      </c>
      <c r="AQ1" s="11" t="s">
        <v>87</v>
      </c>
      <c r="AR1" s="11" t="s">
        <v>88</v>
      </c>
      <c r="AS1" s="11" t="s">
        <v>89</v>
      </c>
      <c r="AT1" s="11" t="s">
        <v>90</v>
      </c>
      <c r="AU1" s="11" t="s">
        <v>91</v>
      </c>
      <c r="AV1" s="11" t="s">
        <v>92</v>
      </c>
      <c r="AW1" s="11" t="s">
        <v>93</v>
      </c>
      <c r="AX1" s="11" t="s">
        <v>94</v>
      </c>
      <c r="AY1" s="11" t="s">
        <v>95</v>
      </c>
      <c r="AZ1" s="11" t="s">
        <v>96</v>
      </c>
      <c r="BA1" s="11" t="s">
        <v>97</v>
      </c>
      <c r="BB1" s="11" t="s">
        <v>98</v>
      </c>
      <c r="BC1" s="11" t="s">
        <v>99</v>
      </c>
      <c r="BD1" s="11" t="s">
        <v>100</v>
      </c>
      <c r="BE1" s="11" t="s">
        <v>101</v>
      </c>
      <c r="BF1" s="11" t="s">
        <v>102</v>
      </c>
      <c r="BG1" s="11" t="s">
        <v>103</v>
      </c>
      <c r="BH1" s="11" t="s">
        <v>104</v>
      </c>
      <c r="BI1" s="11" t="s">
        <v>105</v>
      </c>
      <c r="BJ1" s="11" t="s">
        <v>106</v>
      </c>
      <c r="BK1" s="11" t="s">
        <v>107</v>
      </c>
      <c r="BL1" s="11" t="s">
        <v>108</v>
      </c>
      <c r="BM1" s="11" t="s">
        <v>109</v>
      </c>
      <c r="BN1" s="11" t="s">
        <v>110</v>
      </c>
      <c r="BO1" s="11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11" t="s">
        <v>26</v>
      </c>
      <c r="B2" s="11" t="s">
        <v>12</v>
      </c>
      <c r="C2" s="11" t="s">
        <v>29</v>
      </c>
      <c r="D2" s="12">
        <v>1</v>
      </c>
      <c r="E2" s="11">
        <v>2020</v>
      </c>
      <c r="F2" s="13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11" t="s">
        <v>26</v>
      </c>
      <c r="B3" s="11" t="s">
        <v>12</v>
      </c>
      <c r="C3" s="11" t="s">
        <v>29</v>
      </c>
      <c r="D3" s="12">
        <v>1</v>
      </c>
      <c r="E3" s="11">
        <v>2021</v>
      </c>
      <c r="F3" s="13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11" t="s">
        <v>26</v>
      </c>
      <c r="B4" s="11" t="s">
        <v>12</v>
      </c>
      <c r="C4" s="11" t="s">
        <v>29</v>
      </c>
      <c r="D4" s="12">
        <v>1</v>
      </c>
      <c r="E4" s="11">
        <v>2022</v>
      </c>
      <c r="F4" s="13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-6129.2625000035996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-159.19869310791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-352.42545588018999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-75.417724624169907</v>
      </c>
      <c r="BG4" s="12">
        <v>-658.24371042078894</v>
      </c>
      <c r="BH4" s="12">
        <v>0</v>
      </c>
      <c r="BI4" s="12">
        <v>14.089293528400001</v>
      </c>
      <c r="BJ4" s="12">
        <v>0</v>
      </c>
      <c r="BK4" s="12">
        <v>0</v>
      </c>
      <c r="BL4" s="12">
        <v>-254.93443742347</v>
      </c>
      <c r="BM4" s="12">
        <v>-1232.16454050069</v>
      </c>
      <c r="BN4" s="12">
        <v>15.810275955610001</v>
      </c>
      <c r="BO4" s="12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11" t="s">
        <v>26</v>
      </c>
      <c r="B5" s="11" t="s">
        <v>12</v>
      </c>
      <c r="C5" s="11" t="s">
        <v>29</v>
      </c>
      <c r="D5" s="12">
        <v>1</v>
      </c>
      <c r="E5" s="11">
        <v>2023</v>
      </c>
      <c r="F5" s="13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-3838.34000012049</v>
      </c>
      <c r="R5" s="12">
        <v>-377.68262297818001</v>
      </c>
      <c r="S5" s="12">
        <v>0</v>
      </c>
      <c r="T5" s="12">
        <v>0</v>
      </c>
      <c r="U5" s="12">
        <v>-2441.49570963115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-4485.8638282706797</v>
      </c>
      <c r="AF5" s="12">
        <v>-5186.4605606244704</v>
      </c>
      <c r="AG5" s="12">
        <v>0</v>
      </c>
      <c r="AH5" s="12">
        <v>0</v>
      </c>
      <c r="AI5" s="12">
        <v>0</v>
      </c>
      <c r="AJ5" s="12">
        <v>0</v>
      </c>
      <c r="AK5" s="12">
        <v>-23.996560467529999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-171.72945002938999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-44.255043396349997</v>
      </c>
      <c r="BG5" s="12">
        <v>-413.15710152490999</v>
      </c>
      <c r="BH5" s="12">
        <v>0</v>
      </c>
      <c r="BI5" s="12">
        <v>38.141248963270002</v>
      </c>
      <c r="BJ5" s="12">
        <v>0</v>
      </c>
      <c r="BK5" s="12">
        <v>0</v>
      </c>
      <c r="BL5" s="12">
        <v>-306.79107381222002</v>
      </c>
      <c r="BM5" s="12">
        <v>-1059.39458662275</v>
      </c>
      <c r="BN5" s="12">
        <v>64.944879417100097</v>
      </c>
      <c r="BO5" s="12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11" t="s">
        <v>26</v>
      </c>
      <c r="B6" s="11" t="s">
        <v>12</v>
      </c>
      <c r="C6" s="11" t="s">
        <v>29</v>
      </c>
      <c r="D6" s="12">
        <v>1</v>
      </c>
      <c r="E6" s="11">
        <v>2024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-579.18615721679998</v>
      </c>
      <c r="S6" s="12">
        <v>0</v>
      </c>
      <c r="T6" s="12">
        <v>0</v>
      </c>
      <c r="U6" s="12">
        <v>-8767.2990671235893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-4330.4411791784296</v>
      </c>
      <c r="AF6" s="12">
        <v>-5028.0647930360501</v>
      </c>
      <c r="AG6" s="12">
        <v>0</v>
      </c>
      <c r="AH6" s="12">
        <v>0</v>
      </c>
      <c r="AI6" s="12">
        <v>0</v>
      </c>
      <c r="AJ6" s="12">
        <v>0</v>
      </c>
      <c r="AK6" s="12">
        <v>72.393585551089899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24.411726344560002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-81.091461151230007</v>
      </c>
      <c r="BG6" s="12">
        <v>-255.07929221067999</v>
      </c>
      <c r="BH6" s="12">
        <v>0</v>
      </c>
      <c r="BI6" s="12">
        <v>56.15466882474</v>
      </c>
      <c r="BJ6" s="12">
        <v>0</v>
      </c>
      <c r="BK6" s="12">
        <v>0</v>
      </c>
      <c r="BL6" s="12">
        <v>-207.34983865946</v>
      </c>
      <c r="BM6" s="12">
        <v>466.48386761915998</v>
      </c>
      <c r="BN6" s="12">
        <v>102.34597592900001</v>
      </c>
      <c r="BO6" s="12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11" t="s">
        <v>26</v>
      </c>
      <c r="B7" s="11" t="s">
        <v>12</v>
      </c>
      <c r="C7" s="11" t="s">
        <v>29</v>
      </c>
      <c r="D7" s="12">
        <v>1</v>
      </c>
      <c r="E7" s="11">
        <v>2025</v>
      </c>
      <c r="F7" s="1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-591.86145945769999</v>
      </c>
      <c r="S7" s="12">
        <v>0</v>
      </c>
      <c r="T7" s="12">
        <v>0</v>
      </c>
      <c r="U7" s="12">
        <v>-8722.4507808281705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-4190.0196699640101</v>
      </c>
      <c r="AF7" s="12">
        <v>-4922.1555962595103</v>
      </c>
      <c r="AG7" s="12">
        <v>0</v>
      </c>
      <c r="AH7" s="12">
        <v>0</v>
      </c>
      <c r="AI7" s="12">
        <v>0</v>
      </c>
      <c r="AJ7" s="12">
        <v>0</v>
      </c>
      <c r="AK7" s="12">
        <v>353.08150920438999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595.82504678248097</v>
      </c>
      <c r="AW7" s="12">
        <v>-45.418551434489999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95.099327024519994</v>
      </c>
      <c r="BG7" s="12">
        <v>570.03723692612903</v>
      </c>
      <c r="BH7" s="12">
        <v>-86.033976937879899</v>
      </c>
      <c r="BI7" s="12">
        <v>56.243674040930003</v>
      </c>
      <c r="BJ7" s="12">
        <v>0</v>
      </c>
      <c r="BK7" s="12">
        <v>0</v>
      </c>
      <c r="BL7" s="12">
        <v>190.19865404878001</v>
      </c>
      <c r="BM7" s="12">
        <v>433.22830006395998</v>
      </c>
      <c r="BN7" s="12">
        <v>112.48734808188</v>
      </c>
      <c r="BO7" s="12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11" t="s">
        <v>26</v>
      </c>
      <c r="B8" s="11" t="s">
        <v>12</v>
      </c>
      <c r="C8" s="11" t="s">
        <v>29</v>
      </c>
      <c r="D8" s="12">
        <v>1</v>
      </c>
      <c r="E8" s="11">
        <v>2026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-608.09675929765001</v>
      </c>
      <c r="S8" s="12">
        <v>0</v>
      </c>
      <c r="T8" s="12">
        <v>0</v>
      </c>
      <c r="U8" s="12">
        <v>-8498.8985332750708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-3985.9780691077599</v>
      </c>
      <c r="AF8" s="12">
        <v>-4729.6661334144701</v>
      </c>
      <c r="AG8" s="12">
        <v>0</v>
      </c>
      <c r="AH8" s="12">
        <v>0</v>
      </c>
      <c r="AI8" s="12">
        <v>0</v>
      </c>
      <c r="AJ8" s="12">
        <v>0</v>
      </c>
      <c r="AK8" s="12">
        <v>319.53757521854999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539.21965818120998</v>
      </c>
      <c r="AW8" s="12">
        <v>-15.3463287071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85.840739347400103</v>
      </c>
      <c r="BG8" s="12">
        <v>515.57429089633001</v>
      </c>
      <c r="BH8" s="12">
        <v>-52.922418348640001</v>
      </c>
      <c r="BI8" s="12">
        <v>44.82059174191</v>
      </c>
      <c r="BJ8" s="12">
        <v>0</v>
      </c>
      <c r="BK8" s="12">
        <v>0</v>
      </c>
      <c r="BL8" s="12">
        <v>171.68147869495999</v>
      </c>
      <c r="BM8" s="12">
        <v>391.83646108113999</v>
      </c>
      <c r="BN8" s="12">
        <v>89.641183483839995</v>
      </c>
      <c r="BO8" s="12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11" t="s">
        <v>26</v>
      </c>
      <c r="B9" s="11" t="s">
        <v>12</v>
      </c>
      <c r="C9" s="11" t="s">
        <v>29</v>
      </c>
      <c r="D9" s="12">
        <v>1</v>
      </c>
      <c r="E9" s="11">
        <v>2027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-826.57402640307896</v>
      </c>
      <c r="S9" s="12">
        <v>0</v>
      </c>
      <c r="T9" s="12">
        <v>0</v>
      </c>
      <c r="U9" s="12">
        <v>-8138.7907397392701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-3824.3821953502602</v>
      </c>
      <c r="AF9" s="12">
        <v>-4590.27816043239</v>
      </c>
      <c r="AG9" s="12">
        <v>0</v>
      </c>
      <c r="AH9" s="12">
        <v>0</v>
      </c>
      <c r="AI9" s="12">
        <v>0</v>
      </c>
      <c r="AJ9" s="12">
        <v>0</v>
      </c>
      <c r="AK9" s="12">
        <v>284.83739486419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480.66310383323002</v>
      </c>
      <c r="AW9" s="12">
        <v>12.34529511713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76.655489472949995</v>
      </c>
      <c r="BG9" s="12">
        <v>459.89577767358998</v>
      </c>
      <c r="BH9" s="12">
        <v>-21.912846607300001</v>
      </c>
      <c r="BI9" s="12">
        <v>33.567650620690003</v>
      </c>
      <c r="BJ9" s="12">
        <v>0</v>
      </c>
      <c r="BK9" s="12">
        <v>0</v>
      </c>
      <c r="BL9" s="12">
        <v>153.31097894573</v>
      </c>
      <c r="BM9" s="12">
        <v>349.52079103200998</v>
      </c>
      <c r="BN9" s="12">
        <v>67.135301241370001</v>
      </c>
      <c r="BO9" s="12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11" t="s">
        <v>26</v>
      </c>
      <c r="B10" s="11" t="s">
        <v>12</v>
      </c>
      <c r="C10" s="11" t="s">
        <v>29</v>
      </c>
      <c r="D10" s="12">
        <v>1</v>
      </c>
      <c r="E10" s="11">
        <v>2028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-787.05971385777002</v>
      </c>
      <c r="S10" s="12">
        <v>0</v>
      </c>
      <c r="T10" s="12">
        <v>0</v>
      </c>
      <c r="U10" s="12">
        <v>-4113.6006815401197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-1278.7157049662901</v>
      </c>
      <c r="AF10" s="12">
        <v>-2162.7067370211898</v>
      </c>
      <c r="AG10" s="12">
        <v>0</v>
      </c>
      <c r="AH10" s="12">
        <v>0</v>
      </c>
      <c r="AI10" s="12">
        <v>0</v>
      </c>
      <c r="AJ10" s="12">
        <v>0</v>
      </c>
      <c r="AK10" s="12">
        <v>304.86739903194001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514.46373586664004</v>
      </c>
      <c r="AW10" s="12">
        <v>58.961840667680001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82.055547859130002</v>
      </c>
      <c r="BG10" s="12">
        <v>491.83587149460999</v>
      </c>
      <c r="BH10" s="12">
        <v>29.13946099723</v>
      </c>
      <c r="BI10" s="12">
        <v>27.880757204159998</v>
      </c>
      <c r="BJ10" s="12">
        <v>0</v>
      </c>
      <c r="BK10" s="12">
        <v>0</v>
      </c>
      <c r="BL10" s="12">
        <v>164.11109571829999</v>
      </c>
      <c r="BM10" s="12">
        <v>373.79526233601001</v>
      </c>
      <c r="BN10" s="12">
        <v>55.761514408350003</v>
      </c>
      <c r="BO10" s="12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11" t="s">
        <v>26</v>
      </c>
      <c r="B11" s="11" t="s">
        <v>12</v>
      </c>
      <c r="C11" s="11" t="s">
        <v>29</v>
      </c>
      <c r="D11" s="12">
        <v>1</v>
      </c>
      <c r="E11" s="11">
        <v>2029</v>
      </c>
      <c r="F11" s="13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-1011.1504717791699</v>
      </c>
      <c r="S11" s="12">
        <v>0</v>
      </c>
      <c r="T11" s="12">
        <v>0</v>
      </c>
      <c r="U11" s="12">
        <v>-4458.8653351550302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-1324.5727076656201</v>
      </c>
      <c r="AF11" s="12">
        <v>-2237.2339427280399</v>
      </c>
      <c r="AG11" s="12">
        <v>0</v>
      </c>
      <c r="AH11" s="12">
        <v>0</v>
      </c>
      <c r="AI11" s="12">
        <v>0</v>
      </c>
      <c r="AJ11" s="12">
        <v>0</v>
      </c>
      <c r="AK11" s="12">
        <v>248.99991603319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420.18735830614003</v>
      </c>
      <c r="AW11" s="12">
        <v>64.950232429389999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66.968090826009998</v>
      </c>
      <c r="BG11" s="12">
        <v>401.65558218486001</v>
      </c>
      <c r="BH11" s="12">
        <v>33.463363747380001</v>
      </c>
      <c r="BI11" s="12">
        <v>15.62218204501</v>
      </c>
      <c r="BJ11" s="12">
        <v>0</v>
      </c>
      <c r="BK11" s="12">
        <v>0</v>
      </c>
      <c r="BL11" s="12">
        <v>133.93618165206999</v>
      </c>
      <c r="BM11" s="12">
        <v>305.25824246061001</v>
      </c>
      <c r="BN11" s="12">
        <v>31.244364089849999</v>
      </c>
      <c r="BO11" s="12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11" t="s">
        <v>26</v>
      </c>
      <c r="B12" s="11" t="s">
        <v>12</v>
      </c>
      <c r="C12" s="11" t="s">
        <v>29</v>
      </c>
      <c r="D12" s="12">
        <v>1</v>
      </c>
      <c r="E12" s="11">
        <v>2030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-1245.2291154228201</v>
      </c>
      <c r="S12" s="12">
        <v>0</v>
      </c>
      <c r="T12" s="12">
        <v>0</v>
      </c>
      <c r="U12" s="12">
        <v>-6970.1989422696197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-1422.94295175651</v>
      </c>
      <c r="AF12" s="12">
        <v>-2347.61228632247</v>
      </c>
      <c r="AG12" s="12">
        <v>0</v>
      </c>
      <c r="AH12" s="12">
        <v>0</v>
      </c>
      <c r="AI12" s="12">
        <v>0</v>
      </c>
      <c r="AJ12" s="12">
        <v>0</v>
      </c>
      <c r="AK12" s="12">
        <v>196.67391482538</v>
      </c>
      <c r="AL12" s="12">
        <v>0</v>
      </c>
      <c r="AM12" s="12">
        <v>0</v>
      </c>
      <c r="AN12" s="12">
        <v>-165.29268676376</v>
      </c>
      <c r="AO12" s="12">
        <v>0</v>
      </c>
      <c r="AP12" s="12">
        <v>0</v>
      </c>
      <c r="AQ12" s="12">
        <v>-525.68854525020902</v>
      </c>
      <c r="AR12" s="12">
        <v>0</v>
      </c>
      <c r="AS12" s="12">
        <v>0</v>
      </c>
      <c r="AT12" s="12">
        <v>0</v>
      </c>
      <c r="AU12" s="12">
        <v>0</v>
      </c>
      <c r="AV12" s="12">
        <v>331.88723126760999</v>
      </c>
      <c r="AW12" s="12">
        <v>115.01629714404</v>
      </c>
      <c r="AX12" s="12">
        <v>0</v>
      </c>
      <c r="AY12" s="12">
        <v>0</v>
      </c>
      <c r="AZ12" s="12">
        <v>-537.99125393456995</v>
      </c>
      <c r="BA12" s="12">
        <v>0</v>
      </c>
      <c r="BB12" s="12">
        <v>0</v>
      </c>
      <c r="BC12" s="12">
        <v>-1554.6474933990601</v>
      </c>
      <c r="BD12" s="12">
        <v>0</v>
      </c>
      <c r="BE12" s="12">
        <v>0</v>
      </c>
      <c r="BF12" s="12">
        <v>52.891085131860102</v>
      </c>
      <c r="BG12" s="12">
        <v>317.59580544452001</v>
      </c>
      <c r="BH12" s="12">
        <v>118.86865496742</v>
      </c>
      <c r="BI12" s="12">
        <v>6.7399753591799998</v>
      </c>
      <c r="BJ12" s="12">
        <v>0</v>
      </c>
      <c r="BK12" s="12">
        <v>0</v>
      </c>
      <c r="BL12" s="12">
        <v>105.78217026386</v>
      </c>
      <c r="BM12" s="12">
        <v>241.37281213782001</v>
      </c>
      <c r="BN12" s="12">
        <v>13.47995071833</v>
      </c>
      <c r="BO12" s="12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11" t="s">
        <v>26</v>
      </c>
      <c r="B13" s="11" t="s">
        <v>12</v>
      </c>
      <c r="C13" s="11" t="s">
        <v>29</v>
      </c>
      <c r="D13" s="12">
        <v>1</v>
      </c>
      <c r="E13" s="11">
        <v>2031</v>
      </c>
      <c r="F13" s="13">
        <v>0</v>
      </c>
      <c r="G13" s="12">
        <v>0</v>
      </c>
      <c r="H13" s="12">
        <v>0</v>
      </c>
      <c r="I13" s="12">
        <v>0</v>
      </c>
      <c r="J13" s="12">
        <v>0</v>
      </c>
      <c r="K13" s="12">
        <v>-30060.172944779599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-1484.4489739907101</v>
      </c>
      <c r="S13" s="12">
        <v>0</v>
      </c>
      <c r="T13" s="12">
        <v>0</v>
      </c>
      <c r="U13" s="12">
        <v>-10075.689565226799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-1370.26622641734</v>
      </c>
      <c r="AF13" s="12">
        <v>-2300.3437076515202</v>
      </c>
      <c r="AG13" s="12">
        <v>0</v>
      </c>
      <c r="AH13" s="12">
        <v>0</v>
      </c>
      <c r="AI13" s="12">
        <v>0</v>
      </c>
      <c r="AJ13" s="12">
        <v>0</v>
      </c>
      <c r="AK13" s="12">
        <v>147.72767653432001</v>
      </c>
      <c r="AL13" s="12">
        <v>0</v>
      </c>
      <c r="AM13" s="12">
        <v>0</v>
      </c>
      <c r="AN13" s="12">
        <v>-112.49575838743</v>
      </c>
      <c r="AO13" s="12">
        <v>0</v>
      </c>
      <c r="AP13" s="12">
        <v>0</v>
      </c>
      <c r="AQ13" s="12">
        <v>-421.23651840849999</v>
      </c>
      <c r="AR13" s="12">
        <v>0</v>
      </c>
      <c r="AS13" s="12">
        <v>0</v>
      </c>
      <c r="AT13" s="12">
        <v>0</v>
      </c>
      <c r="AU13" s="12">
        <v>0</v>
      </c>
      <c r="AV13" s="12">
        <v>249.29045415176</v>
      </c>
      <c r="AW13" s="12">
        <v>97.725694891909995</v>
      </c>
      <c r="AX13" s="12">
        <v>0</v>
      </c>
      <c r="AY13" s="12">
        <v>0</v>
      </c>
      <c r="AZ13" s="12">
        <v>-413.47861755000002</v>
      </c>
      <c r="BA13" s="12">
        <v>0</v>
      </c>
      <c r="BB13" s="12">
        <v>0</v>
      </c>
      <c r="BC13" s="12">
        <v>-2794.40113170117</v>
      </c>
      <c r="BD13" s="12">
        <v>0</v>
      </c>
      <c r="BE13" s="12">
        <v>0</v>
      </c>
      <c r="BF13" s="12">
        <v>39.858359686070003</v>
      </c>
      <c r="BG13" s="12">
        <v>238.79494714959</v>
      </c>
      <c r="BH13" s="12">
        <v>101.10019855413</v>
      </c>
      <c r="BI13" s="12">
        <v>1.6126412944399999</v>
      </c>
      <c r="BJ13" s="12">
        <v>0</v>
      </c>
      <c r="BK13" s="12">
        <v>0</v>
      </c>
      <c r="BL13" s="12">
        <v>79.716719372230003</v>
      </c>
      <c r="BM13" s="12">
        <v>181.48415983355</v>
      </c>
      <c r="BN13" s="12">
        <v>3.2252825888699999</v>
      </c>
      <c r="BO13" s="12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11" t="s">
        <v>26</v>
      </c>
      <c r="B14" s="11" t="s">
        <v>12</v>
      </c>
      <c r="C14" s="11" t="s">
        <v>29</v>
      </c>
      <c r="D14" s="12">
        <v>1</v>
      </c>
      <c r="E14" s="11">
        <v>2032</v>
      </c>
      <c r="F14" s="1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-30169.282992054701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-1521.25567013512</v>
      </c>
      <c r="S14" s="12">
        <v>0</v>
      </c>
      <c r="T14" s="12">
        <v>0</v>
      </c>
      <c r="U14" s="12">
        <v>-8485.8948901956192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-922.53273524189103</v>
      </c>
      <c r="AF14" s="12">
        <v>-1838.77873513073</v>
      </c>
      <c r="AG14" s="12">
        <v>0</v>
      </c>
      <c r="AH14" s="12">
        <v>0</v>
      </c>
      <c r="AI14" s="12">
        <v>0</v>
      </c>
      <c r="AJ14" s="12">
        <v>0</v>
      </c>
      <c r="AK14" s="12">
        <v>71.762241357939899</v>
      </c>
      <c r="AL14" s="12">
        <v>0</v>
      </c>
      <c r="AM14" s="12">
        <v>0</v>
      </c>
      <c r="AN14" s="12">
        <v>-65.161402334499996</v>
      </c>
      <c r="AO14" s="12">
        <v>0</v>
      </c>
      <c r="AP14" s="12">
        <v>0</v>
      </c>
      <c r="AQ14" s="12">
        <v>-320.53944137202001</v>
      </c>
      <c r="AR14" s="12">
        <v>0</v>
      </c>
      <c r="AS14" s="12">
        <v>0</v>
      </c>
      <c r="AT14" s="12">
        <v>0</v>
      </c>
      <c r="AU14" s="12">
        <v>0</v>
      </c>
      <c r="AV14" s="12">
        <v>123.95296234552001</v>
      </c>
      <c r="AW14" s="12">
        <v>81.140261709649906</v>
      </c>
      <c r="AX14" s="12">
        <v>0</v>
      </c>
      <c r="AY14" s="12">
        <v>0</v>
      </c>
      <c r="AZ14" s="12">
        <v>-294.98625701916001</v>
      </c>
      <c r="BA14" s="12">
        <v>0</v>
      </c>
      <c r="BB14" s="12">
        <v>0</v>
      </c>
      <c r="BC14" s="12">
        <v>-598.43426013387</v>
      </c>
      <c r="BD14" s="12">
        <v>0</v>
      </c>
      <c r="BE14" s="12">
        <v>0</v>
      </c>
      <c r="BF14" s="12">
        <v>28.208481200400001</v>
      </c>
      <c r="BG14" s="12">
        <v>168.87509366629001</v>
      </c>
      <c r="BH14" s="12">
        <v>84.015358427609996</v>
      </c>
      <c r="BI14" s="12">
        <v>0</v>
      </c>
      <c r="BJ14" s="12">
        <v>0</v>
      </c>
      <c r="BK14" s="12">
        <v>0</v>
      </c>
      <c r="BL14" s="12">
        <v>56.41696240073</v>
      </c>
      <c r="BM14" s="12">
        <v>128.34507118637001</v>
      </c>
      <c r="BN14" s="12">
        <v>0</v>
      </c>
      <c r="BO14" s="12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11" t="s">
        <v>26</v>
      </c>
      <c r="B15" s="11" t="s">
        <v>12</v>
      </c>
      <c r="C15" s="11" t="s">
        <v>29</v>
      </c>
      <c r="D15" s="12">
        <v>1</v>
      </c>
      <c r="E15" s="11">
        <v>2033</v>
      </c>
      <c r="F15" s="13">
        <v>0</v>
      </c>
      <c r="G15" s="12">
        <v>0</v>
      </c>
      <c r="H15" s="12">
        <v>0</v>
      </c>
      <c r="I15" s="12">
        <v>0</v>
      </c>
      <c r="J15" s="12">
        <v>0</v>
      </c>
      <c r="K15" s="12">
        <v>-30255.754442491601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-1779.32249407214</v>
      </c>
      <c r="S15" s="12">
        <v>0</v>
      </c>
      <c r="T15" s="12">
        <v>0</v>
      </c>
      <c r="U15" s="12">
        <v>-8791.0747954271792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-1027.7348829329001</v>
      </c>
      <c r="AF15" s="12">
        <v>-1986.06046473992</v>
      </c>
      <c r="AG15" s="12">
        <v>0</v>
      </c>
      <c r="AH15" s="12">
        <v>0</v>
      </c>
      <c r="AI15" s="12">
        <v>0</v>
      </c>
      <c r="AJ15" s="12">
        <v>0</v>
      </c>
      <c r="AK15" s="12">
        <v>25.070647092489999</v>
      </c>
      <c r="AL15" s="12">
        <v>0</v>
      </c>
      <c r="AM15" s="12">
        <v>0</v>
      </c>
      <c r="AN15" s="12">
        <v>-27.299818774799999</v>
      </c>
      <c r="AO15" s="12">
        <v>0</v>
      </c>
      <c r="AP15" s="12">
        <v>0</v>
      </c>
      <c r="AQ15" s="12">
        <v>-229.04891346049001</v>
      </c>
      <c r="AR15" s="12">
        <v>0</v>
      </c>
      <c r="AS15" s="12">
        <v>0</v>
      </c>
      <c r="AT15" s="12">
        <v>0</v>
      </c>
      <c r="AU15" s="12">
        <v>0</v>
      </c>
      <c r="AV15" s="12">
        <v>41.784411820700001</v>
      </c>
      <c r="AW15" s="12">
        <v>64.331445721470004</v>
      </c>
      <c r="AX15" s="12">
        <v>0</v>
      </c>
      <c r="AY15" s="12">
        <v>0</v>
      </c>
      <c r="AZ15" s="12">
        <v>-372.27065202520998</v>
      </c>
      <c r="BA15" s="12">
        <v>0</v>
      </c>
      <c r="BB15" s="12">
        <v>0</v>
      </c>
      <c r="BC15" s="12">
        <v>-136.51431100121999</v>
      </c>
      <c r="BD15" s="12">
        <v>0</v>
      </c>
      <c r="BE15" s="12">
        <v>0</v>
      </c>
      <c r="BF15" s="12">
        <v>18.153948410240002</v>
      </c>
      <c r="BG15" s="12">
        <v>108.38785165086</v>
      </c>
      <c r="BH15" s="12">
        <v>66.749746098299994</v>
      </c>
      <c r="BI15" s="12">
        <v>0</v>
      </c>
      <c r="BJ15" s="12">
        <v>0</v>
      </c>
      <c r="BK15" s="12">
        <v>0</v>
      </c>
      <c r="BL15" s="12">
        <v>36.307896820400003</v>
      </c>
      <c r="BM15" s="12">
        <v>82.374767254700004</v>
      </c>
      <c r="BN15" s="12">
        <v>0</v>
      </c>
      <c r="BO15" s="12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11" t="s">
        <v>26</v>
      </c>
      <c r="B16" s="11" t="s">
        <v>12</v>
      </c>
      <c r="C16" s="11" t="s">
        <v>29</v>
      </c>
      <c r="D16" s="12">
        <v>1</v>
      </c>
      <c r="E16" s="11">
        <v>2034</v>
      </c>
      <c r="F16" s="13">
        <v>0</v>
      </c>
      <c r="G16" s="12">
        <v>0</v>
      </c>
      <c r="H16" s="12">
        <v>0</v>
      </c>
      <c r="I16" s="12">
        <v>0</v>
      </c>
      <c r="J16" s="12">
        <v>0</v>
      </c>
      <c r="K16" s="12">
        <v>-30367.2306142337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-2049.3694946178998</v>
      </c>
      <c r="S16" s="12">
        <v>0</v>
      </c>
      <c r="T16" s="12">
        <v>0</v>
      </c>
      <c r="U16" s="12">
        <v>-7697.3111275782703</v>
      </c>
      <c r="V16" s="12">
        <v>0</v>
      </c>
      <c r="W16" s="12">
        <v>0</v>
      </c>
      <c r="X16" s="12">
        <v>0</v>
      </c>
      <c r="Y16" s="12">
        <v>-687.75405311096097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-495.21796735053999</v>
      </c>
      <c r="AF16" s="12">
        <v>-1468.9954771770999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89.067222844320099</v>
      </c>
      <c r="AO16" s="12">
        <v>0</v>
      </c>
      <c r="AP16" s="12">
        <v>0</v>
      </c>
      <c r="AQ16" s="12">
        <v>239.87115160772001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49.135502509139997</v>
      </c>
      <c r="AX16" s="12">
        <v>0</v>
      </c>
      <c r="AY16" s="12">
        <v>0</v>
      </c>
      <c r="AZ16" s="12">
        <v>200.40125139962001</v>
      </c>
      <c r="BA16" s="12">
        <v>0</v>
      </c>
      <c r="BB16" s="12">
        <v>0</v>
      </c>
      <c r="BC16" s="12">
        <v>509.72619716623001</v>
      </c>
      <c r="BD16" s="12">
        <v>0</v>
      </c>
      <c r="BE16" s="12">
        <v>0</v>
      </c>
      <c r="BF16" s="12">
        <v>10.18282807562</v>
      </c>
      <c r="BG16" s="12">
        <v>60.711179143060001</v>
      </c>
      <c r="BH16" s="12">
        <v>50.99739034201</v>
      </c>
      <c r="BI16" s="12">
        <v>0</v>
      </c>
      <c r="BJ16" s="12">
        <v>0</v>
      </c>
      <c r="BK16" s="12">
        <v>0</v>
      </c>
      <c r="BL16" s="12">
        <v>20.365656151429999</v>
      </c>
      <c r="BM16" s="12">
        <v>46.140496148670003</v>
      </c>
      <c r="BN16" s="12">
        <v>0</v>
      </c>
      <c r="BO16" s="12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11" t="s">
        <v>26</v>
      </c>
      <c r="B17" s="11" t="s">
        <v>12</v>
      </c>
      <c r="C17" s="11" t="s">
        <v>29</v>
      </c>
      <c r="D17" s="12">
        <v>1</v>
      </c>
      <c r="E17" s="11">
        <v>2035</v>
      </c>
      <c r="F17" s="13">
        <v>0</v>
      </c>
      <c r="G17" s="12">
        <v>0</v>
      </c>
      <c r="H17" s="12">
        <v>0</v>
      </c>
      <c r="I17" s="12">
        <v>0</v>
      </c>
      <c r="J17" s="12">
        <v>0</v>
      </c>
      <c r="K17" s="12">
        <v>-30421.6971758051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-2079.3322813056702</v>
      </c>
      <c r="S17" s="12">
        <v>0</v>
      </c>
      <c r="T17" s="12">
        <v>0</v>
      </c>
      <c r="U17" s="12">
        <v>-6421.9815950932198</v>
      </c>
      <c r="V17" s="12">
        <v>0</v>
      </c>
      <c r="W17" s="12">
        <v>-357.71532170890998</v>
      </c>
      <c r="X17" s="12">
        <v>0</v>
      </c>
      <c r="Y17" s="12">
        <v>-680.20074550216998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-357.24650728393999</v>
      </c>
      <c r="AF17" s="12">
        <v>-1347.14754107407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66.341999587489994</v>
      </c>
      <c r="AO17" s="12">
        <v>0</v>
      </c>
      <c r="AP17" s="12">
        <v>0</v>
      </c>
      <c r="AQ17" s="12">
        <v>212.73032413899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27.924775879319998</v>
      </c>
      <c r="AX17" s="12">
        <v>0</v>
      </c>
      <c r="AY17" s="12">
        <v>0</v>
      </c>
      <c r="AZ17" s="12">
        <v>149.26949907161</v>
      </c>
      <c r="BA17" s="12">
        <v>0</v>
      </c>
      <c r="BB17" s="12">
        <v>0</v>
      </c>
      <c r="BC17" s="12">
        <v>452.05193879530998</v>
      </c>
      <c r="BD17" s="12">
        <v>0</v>
      </c>
      <c r="BE17" s="12">
        <v>0</v>
      </c>
      <c r="BF17" s="12">
        <v>4.4051497424999999</v>
      </c>
      <c r="BG17" s="12">
        <v>26.107751640610001</v>
      </c>
      <c r="BH17" s="12">
        <v>36.323827695619997</v>
      </c>
      <c r="BI17" s="12">
        <v>0</v>
      </c>
      <c r="BJ17" s="12">
        <v>0</v>
      </c>
      <c r="BK17" s="12">
        <v>0</v>
      </c>
      <c r="BL17" s="12">
        <v>8.8102994849100007</v>
      </c>
      <c r="BM17" s="12">
        <v>19.84189124685</v>
      </c>
      <c r="BN17" s="12">
        <v>0</v>
      </c>
      <c r="BO17" s="12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11" t="s">
        <v>26</v>
      </c>
      <c r="B18" s="11" t="s">
        <v>12</v>
      </c>
      <c r="C18" s="11" t="s">
        <v>29</v>
      </c>
      <c r="D18" s="12">
        <v>1</v>
      </c>
      <c r="E18" s="11">
        <v>2036</v>
      </c>
      <c r="F18" s="13">
        <v>0</v>
      </c>
      <c r="G18" s="12">
        <v>0</v>
      </c>
      <c r="H18" s="12">
        <v>0</v>
      </c>
      <c r="I18" s="12">
        <v>0</v>
      </c>
      <c r="J18" s="12">
        <v>0</v>
      </c>
      <c r="K18" s="12">
        <v>-30574.361035375601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-2350.0999706781499</v>
      </c>
      <c r="S18" s="12">
        <v>0</v>
      </c>
      <c r="T18" s="12">
        <v>0</v>
      </c>
      <c r="U18" s="12">
        <v>-4581.7138940565001</v>
      </c>
      <c r="V18" s="12">
        <v>0</v>
      </c>
      <c r="W18" s="12">
        <v>-349.56544278882001</v>
      </c>
      <c r="X18" s="12">
        <v>0</v>
      </c>
      <c r="Y18" s="12">
        <v>-677.48851918532102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-7.7925699770409</v>
      </c>
      <c r="AF18" s="12">
        <v>-983.42289683165097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44.081680287090002</v>
      </c>
      <c r="AO18" s="12">
        <v>0</v>
      </c>
      <c r="AP18" s="12">
        <v>0</v>
      </c>
      <c r="AQ18" s="12">
        <v>182.09023940822999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13.46860528415</v>
      </c>
      <c r="AX18" s="12">
        <v>0</v>
      </c>
      <c r="AY18" s="12">
        <v>0</v>
      </c>
      <c r="AZ18" s="12">
        <v>99.183780646179997</v>
      </c>
      <c r="BA18" s="12">
        <v>0</v>
      </c>
      <c r="BB18" s="12">
        <v>0</v>
      </c>
      <c r="BC18" s="12">
        <v>386.94175874234998</v>
      </c>
      <c r="BD18" s="12">
        <v>0</v>
      </c>
      <c r="BE18" s="12">
        <v>0</v>
      </c>
      <c r="BF18" s="12">
        <v>0.97541693342000102</v>
      </c>
      <c r="BG18" s="12">
        <v>5.7795190604900002</v>
      </c>
      <c r="BH18" s="12">
        <v>23.34925805984</v>
      </c>
      <c r="BI18" s="12">
        <v>0</v>
      </c>
      <c r="BJ18" s="12">
        <v>0</v>
      </c>
      <c r="BK18" s="12">
        <v>0</v>
      </c>
      <c r="BL18" s="12">
        <v>1.95083386673</v>
      </c>
      <c r="BM18" s="12">
        <v>4.39243448591</v>
      </c>
      <c r="BN18" s="12">
        <v>0</v>
      </c>
      <c r="BO18" s="12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11" t="s">
        <v>26</v>
      </c>
      <c r="B19" s="11" t="s">
        <v>12</v>
      </c>
      <c r="C19" s="11" t="s">
        <v>29</v>
      </c>
      <c r="D19" s="12">
        <v>1</v>
      </c>
      <c r="E19" s="11">
        <v>2037</v>
      </c>
      <c r="F19" s="1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-30658.458593415002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-2403.1106775611001</v>
      </c>
      <c r="S19" s="12">
        <v>0</v>
      </c>
      <c r="T19" s="12">
        <v>0</v>
      </c>
      <c r="U19" s="12">
        <v>-4317.6315078605503</v>
      </c>
      <c r="V19" s="12">
        <v>0</v>
      </c>
      <c r="W19" s="12">
        <v>-332.92675123391001</v>
      </c>
      <c r="X19" s="12">
        <v>0</v>
      </c>
      <c r="Y19" s="12">
        <v>-668.79142000081094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320.89409424755002</v>
      </c>
      <c r="AF19" s="12">
        <v>-703.57704358701994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25.30228024146</v>
      </c>
      <c r="AO19" s="12">
        <v>0</v>
      </c>
      <c r="AP19" s="12">
        <v>0</v>
      </c>
      <c r="AQ19" s="12">
        <v>152.27647255596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5.0184098224399998</v>
      </c>
      <c r="AX19" s="12">
        <v>0</v>
      </c>
      <c r="AY19" s="12">
        <v>0</v>
      </c>
      <c r="AZ19" s="12">
        <v>56.930130543380002</v>
      </c>
      <c r="BA19" s="12">
        <v>0</v>
      </c>
      <c r="BB19" s="12">
        <v>0</v>
      </c>
      <c r="BC19" s="12">
        <v>323.58750418120002</v>
      </c>
      <c r="BD19" s="12">
        <v>0</v>
      </c>
      <c r="BE19" s="12">
        <v>0</v>
      </c>
      <c r="BF19" s="12">
        <v>0</v>
      </c>
      <c r="BG19" s="12">
        <v>0</v>
      </c>
      <c r="BH19" s="12">
        <v>13.065985383799999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11" t="s">
        <v>26</v>
      </c>
      <c r="B20" s="11" t="s">
        <v>12</v>
      </c>
      <c r="C20" s="11" t="s">
        <v>29</v>
      </c>
      <c r="D20" s="12">
        <v>1</v>
      </c>
      <c r="E20" s="11">
        <v>2038</v>
      </c>
      <c r="F20" s="13">
        <v>0</v>
      </c>
      <c r="G20" s="12">
        <v>0</v>
      </c>
      <c r="H20" s="12">
        <v>0</v>
      </c>
      <c r="I20" s="12">
        <v>0</v>
      </c>
      <c r="J20" s="12">
        <v>0</v>
      </c>
      <c r="K20" s="12">
        <v>-30690.804290314401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-2678.0367315827302</v>
      </c>
      <c r="S20" s="12">
        <v>0</v>
      </c>
      <c r="T20" s="12">
        <v>0</v>
      </c>
      <c r="U20" s="12">
        <v>-2854.7855574231198</v>
      </c>
      <c r="V20" s="12">
        <v>0</v>
      </c>
      <c r="W20" s="12">
        <v>-314.10919560999002</v>
      </c>
      <c r="X20" s="12">
        <v>0</v>
      </c>
      <c r="Y20" s="12">
        <v>-658.95800079616004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771.86502046965097</v>
      </c>
      <c r="AF20" s="12">
        <v>-279.09404985550901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-104.71761246874</v>
      </c>
      <c r="AO20" s="12">
        <v>0</v>
      </c>
      <c r="AP20" s="12">
        <v>0</v>
      </c>
      <c r="AQ20" s="12">
        <v>122.8010255332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1.0792722344700001</v>
      </c>
      <c r="AX20" s="12">
        <v>0</v>
      </c>
      <c r="AY20" s="12">
        <v>0</v>
      </c>
      <c r="AZ20" s="12">
        <v>25.036653475009999</v>
      </c>
      <c r="BA20" s="12">
        <v>0</v>
      </c>
      <c r="BB20" s="12">
        <v>0</v>
      </c>
      <c r="BC20" s="12">
        <v>260.95217925797999</v>
      </c>
      <c r="BD20" s="12">
        <v>0</v>
      </c>
      <c r="BE20" s="12">
        <v>0</v>
      </c>
      <c r="BF20" s="12">
        <v>0</v>
      </c>
      <c r="BG20" s="12">
        <v>0</v>
      </c>
      <c r="BH20" s="12">
        <v>5.6297341508300098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11" t="s">
        <v>26</v>
      </c>
      <c r="B21" s="11" t="s">
        <v>12</v>
      </c>
      <c r="C21" s="11" t="s">
        <v>29</v>
      </c>
      <c r="D21" s="12">
        <v>1</v>
      </c>
      <c r="E21" s="11">
        <v>2039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-30867.954092188898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-2724.9214057569902</v>
      </c>
      <c r="S21" s="12">
        <v>0</v>
      </c>
      <c r="T21" s="12">
        <v>0</v>
      </c>
      <c r="U21" s="12">
        <v>-2183.48680310596</v>
      </c>
      <c r="V21" s="12">
        <v>0</v>
      </c>
      <c r="W21" s="12">
        <v>-305.20276850144</v>
      </c>
      <c r="X21" s="12">
        <v>-591.81872238080996</v>
      </c>
      <c r="Y21" s="12">
        <v>-655.68310265858997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784.20711006305203</v>
      </c>
      <c r="AF21" s="12">
        <v>-284.11079331363999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10.034952501699999</v>
      </c>
      <c r="AO21" s="12">
        <v>0</v>
      </c>
      <c r="AP21" s="12">
        <v>0</v>
      </c>
      <c r="AQ21" s="12">
        <v>92.828139282290095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6.02097150095</v>
      </c>
      <c r="BA21" s="12">
        <v>0</v>
      </c>
      <c r="BB21" s="12">
        <v>0</v>
      </c>
      <c r="BC21" s="12">
        <v>197.25979597489999</v>
      </c>
      <c r="BD21" s="12">
        <v>0</v>
      </c>
      <c r="BE21" s="12">
        <v>0</v>
      </c>
      <c r="BF21" s="12">
        <v>0</v>
      </c>
      <c r="BG21" s="12">
        <v>0</v>
      </c>
      <c r="BH21" s="12">
        <v>1.2460153678999999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11" t="s">
        <v>26</v>
      </c>
      <c r="B22" s="11" t="s">
        <v>12</v>
      </c>
      <c r="C22" s="11" t="s">
        <v>29</v>
      </c>
      <c r="D22" s="12">
        <v>1</v>
      </c>
      <c r="E22" s="11">
        <v>2040</v>
      </c>
      <c r="F22" s="13">
        <v>0</v>
      </c>
      <c r="G22" s="12">
        <v>0</v>
      </c>
      <c r="H22" s="12">
        <v>0</v>
      </c>
      <c r="I22" s="12">
        <v>0</v>
      </c>
      <c r="J22" s="12">
        <v>0</v>
      </c>
      <c r="K22" s="12">
        <v>-30729.164559758901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-2972.0271684919499</v>
      </c>
      <c r="S22" s="12">
        <v>0</v>
      </c>
      <c r="T22" s="12">
        <v>0</v>
      </c>
      <c r="U22" s="12">
        <v>1529.7319892610999</v>
      </c>
      <c r="V22" s="12">
        <v>0</v>
      </c>
      <c r="W22" s="12">
        <v>-273.27484447382</v>
      </c>
      <c r="X22" s="12">
        <v>-568.79660650625999</v>
      </c>
      <c r="Y22" s="12">
        <v>-637.72964407193001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1547.5722822580301</v>
      </c>
      <c r="AF22" s="12">
        <v>495.92946348592102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67.279265086310005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142.96843830841999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11" t="s">
        <v>26</v>
      </c>
      <c r="B23" s="11" t="s">
        <v>12</v>
      </c>
      <c r="C23" s="11" t="s">
        <v>29</v>
      </c>
      <c r="D23" s="12">
        <v>1</v>
      </c>
      <c r="E23" s="11">
        <v>2041</v>
      </c>
      <c r="F23" s="13">
        <v>0</v>
      </c>
      <c r="G23" s="12">
        <v>0</v>
      </c>
      <c r="H23" s="12">
        <v>0</v>
      </c>
      <c r="I23" s="12">
        <v>0</v>
      </c>
      <c r="J23" s="12">
        <v>0</v>
      </c>
      <c r="K23" s="12">
        <v>-30775.754708069999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-3031.3020036734301</v>
      </c>
      <c r="S23" s="12">
        <v>0</v>
      </c>
      <c r="T23" s="12">
        <v>0</v>
      </c>
      <c r="U23" s="12">
        <v>2056.8009504922902</v>
      </c>
      <c r="V23" s="12">
        <v>0</v>
      </c>
      <c r="W23" s="12">
        <v>-251.68358238554001</v>
      </c>
      <c r="X23" s="12">
        <v>-553.48390371804999</v>
      </c>
      <c r="Y23" s="12">
        <v>-626.01443948639997</v>
      </c>
      <c r="Z23" s="12">
        <v>0</v>
      </c>
      <c r="AA23" s="12">
        <v>0</v>
      </c>
      <c r="AB23" s="12">
        <v>0</v>
      </c>
      <c r="AC23" s="12">
        <v>-478.08157386408999</v>
      </c>
      <c r="AD23" s="12">
        <v>0</v>
      </c>
      <c r="AE23" s="12">
        <v>1609.17542775267</v>
      </c>
      <c r="AF23" s="12">
        <v>487.059264131291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43.781940056570001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93.036622620220001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11" t="s">
        <v>26</v>
      </c>
      <c r="B24" s="11" t="s">
        <v>12</v>
      </c>
      <c r="C24" s="11" t="s">
        <v>29</v>
      </c>
      <c r="D24" s="12">
        <v>1</v>
      </c>
      <c r="E24" s="11">
        <v>2042</v>
      </c>
      <c r="F24" s="13">
        <v>0</v>
      </c>
      <c r="G24" s="12">
        <v>0</v>
      </c>
      <c r="H24" s="12">
        <v>0</v>
      </c>
      <c r="I24" s="12">
        <v>0</v>
      </c>
      <c r="J24" s="12">
        <v>0</v>
      </c>
      <c r="K24" s="12">
        <v>-31124.126460310399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-3359.1506610367101</v>
      </c>
      <c r="S24" s="12">
        <v>0</v>
      </c>
      <c r="T24" s="12">
        <v>0</v>
      </c>
      <c r="U24" s="12">
        <v>2910.02312765942</v>
      </c>
      <c r="V24" s="12">
        <v>0</v>
      </c>
      <c r="W24" s="12">
        <v>-241.35614951219</v>
      </c>
      <c r="X24" s="12">
        <v>-547.04280282592003</v>
      </c>
      <c r="Y24" s="12">
        <v>-622.00526920259995</v>
      </c>
      <c r="Z24" s="12">
        <v>0</v>
      </c>
      <c r="AA24" s="12">
        <v>0</v>
      </c>
      <c r="AB24" s="12">
        <v>0</v>
      </c>
      <c r="AC24" s="12">
        <v>-478.05421803727</v>
      </c>
      <c r="AD24" s="12">
        <v>0</v>
      </c>
      <c r="AE24" s="12">
        <v>2218.3311700983099</v>
      </c>
      <c r="AF24" s="12">
        <v>1077.4281724437999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24.285657590140001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51.607022379180002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11" t="s">
        <v>26</v>
      </c>
      <c r="B25" s="11" t="s">
        <v>12</v>
      </c>
      <c r="C25" s="11" t="s">
        <v>29</v>
      </c>
      <c r="D25" s="12">
        <v>1</v>
      </c>
      <c r="E25" s="11">
        <v>2043</v>
      </c>
      <c r="F25" s="13">
        <v>0</v>
      </c>
      <c r="G25" s="12">
        <v>0</v>
      </c>
      <c r="H25" s="12">
        <v>0</v>
      </c>
      <c r="I25" s="12">
        <v>0</v>
      </c>
      <c r="J25" s="12">
        <v>0</v>
      </c>
      <c r="K25" s="12">
        <v>-31450.100624752999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-3716.40480596312</v>
      </c>
      <c r="S25" s="12">
        <v>0</v>
      </c>
      <c r="T25" s="12">
        <v>0</v>
      </c>
      <c r="U25" s="12">
        <v>2958.09098298955</v>
      </c>
      <c r="V25" s="12">
        <v>0</v>
      </c>
      <c r="W25" s="12">
        <v>-241.42180873832001</v>
      </c>
      <c r="X25" s="12">
        <v>-548.59546084816998</v>
      </c>
      <c r="Y25" s="12">
        <v>-624.80480274854995</v>
      </c>
      <c r="Z25" s="12">
        <v>0</v>
      </c>
      <c r="AA25" s="12">
        <v>0</v>
      </c>
      <c r="AB25" s="12">
        <v>0</v>
      </c>
      <c r="AC25" s="12">
        <v>-480.94756400582003</v>
      </c>
      <c r="AD25" s="12">
        <v>0</v>
      </c>
      <c r="AE25" s="12">
        <v>2394.5268105057298</v>
      </c>
      <c r="AF25" s="12">
        <v>1247.11943039779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10.22514830027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21.728440137770001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11" t="s">
        <v>26</v>
      </c>
      <c r="B26" s="11" t="s">
        <v>12</v>
      </c>
      <c r="C26" s="11" t="s">
        <v>29</v>
      </c>
      <c r="D26" s="12">
        <v>1</v>
      </c>
      <c r="E26" s="11">
        <v>2044</v>
      </c>
      <c r="F26" s="13">
        <v>0</v>
      </c>
      <c r="G26" s="12">
        <v>0</v>
      </c>
      <c r="H26" s="12">
        <v>0</v>
      </c>
      <c r="I26" s="12">
        <v>0</v>
      </c>
      <c r="J26" s="12">
        <v>0</v>
      </c>
      <c r="K26" s="12">
        <v>-31689.589093431099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-3788.5757217146902</v>
      </c>
      <c r="S26" s="12">
        <v>0</v>
      </c>
      <c r="T26" s="12">
        <v>0</v>
      </c>
      <c r="U26" s="12">
        <v>5627.6485522146104</v>
      </c>
      <c r="V26" s="12">
        <v>0</v>
      </c>
      <c r="W26" s="12">
        <v>-220.9052346933</v>
      </c>
      <c r="X26" s="12">
        <v>-534.54202056833003</v>
      </c>
      <c r="Y26" s="12">
        <v>-614.58614493472999</v>
      </c>
      <c r="Z26" s="12">
        <v>0</v>
      </c>
      <c r="AA26" s="12">
        <v>0</v>
      </c>
      <c r="AB26" s="12">
        <v>0</v>
      </c>
      <c r="AC26" s="12">
        <v>-478.56711250448001</v>
      </c>
      <c r="AD26" s="12">
        <v>0</v>
      </c>
      <c r="AE26" s="12">
        <v>2893.5751883503099</v>
      </c>
      <c r="AF26" s="12">
        <v>1750.3109415845199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2.2885200273400002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4.8631050580300004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11" t="s">
        <v>26</v>
      </c>
      <c r="B27" s="11" t="s">
        <v>12</v>
      </c>
      <c r="C27" s="11" t="s">
        <v>29</v>
      </c>
      <c r="D27" s="12">
        <v>1</v>
      </c>
      <c r="E27" s="11">
        <v>2045</v>
      </c>
      <c r="F27" s="13">
        <v>0</v>
      </c>
      <c r="G27" s="12">
        <v>0</v>
      </c>
      <c r="H27" s="12">
        <v>0</v>
      </c>
      <c r="I27" s="12">
        <v>0</v>
      </c>
      <c r="J27" s="12">
        <v>0</v>
      </c>
      <c r="K27" s="12">
        <v>-31855.270937933099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-4160.1329874045996</v>
      </c>
      <c r="S27" s="12">
        <v>-562.97420156834596</v>
      </c>
      <c r="T27" s="12">
        <v>0</v>
      </c>
      <c r="U27" s="12">
        <v>5408.3487362309097</v>
      </c>
      <c r="V27" s="12">
        <v>0</v>
      </c>
      <c r="W27" s="12">
        <v>-198.94967649598999</v>
      </c>
      <c r="X27" s="12">
        <v>-519.05783457432995</v>
      </c>
      <c r="Y27" s="12">
        <v>-602.87952736819</v>
      </c>
      <c r="Z27" s="12">
        <v>0</v>
      </c>
      <c r="AA27" s="12">
        <v>0</v>
      </c>
      <c r="AB27" s="12">
        <v>0</v>
      </c>
      <c r="AC27" s="12">
        <v>-475.20732926476001</v>
      </c>
      <c r="AD27" s="12">
        <v>0</v>
      </c>
      <c r="AE27" s="12">
        <v>3360.8008218137302</v>
      </c>
      <c r="AF27" s="12">
        <v>2148.9812231215601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11" t="s">
        <v>26</v>
      </c>
      <c r="B28" s="11" t="s">
        <v>12</v>
      </c>
      <c r="C28" s="11" t="s">
        <v>29</v>
      </c>
      <c r="D28" s="12">
        <v>1</v>
      </c>
      <c r="E28" s="11">
        <v>2046</v>
      </c>
      <c r="F28" s="13">
        <v>0</v>
      </c>
      <c r="G28" s="12">
        <v>0</v>
      </c>
      <c r="H28" s="12">
        <v>0</v>
      </c>
      <c r="I28" s="12">
        <v>0</v>
      </c>
      <c r="J28" s="12">
        <v>0</v>
      </c>
      <c r="K28" s="12">
        <v>-32069.3037297177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-4541.8095363704397</v>
      </c>
      <c r="S28" s="12">
        <v>-195.167599998301</v>
      </c>
      <c r="T28" s="12">
        <v>0</v>
      </c>
      <c r="U28" s="12">
        <v>6908.1018954811298</v>
      </c>
      <c r="V28" s="12">
        <v>0</v>
      </c>
      <c r="W28" s="12">
        <v>-179.59468521143</v>
      </c>
      <c r="X28" s="12">
        <v>-505.82346917648999</v>
      </c>
      <c r="Y28" s="12">
        <v>-593.24756761644096</v>
      </c>
      <c r="Z28" s="12">
        <v>0</v>
      </c>
      <c r="AA28" s="12">
        <v>0</v>
      </c>
      <c r="AB28" s="12">
        <v>0</v>
      </c>
      <c r="AC28" s="12">
        <v>-472.97737608783001</v>
      </c>
      <c r="AD28" s="12">
        <v>0</v>
      </c>
      <c r="AE28" s="12">
        <v>3856.6737344735202</v>
      </c>
      <c r="AF28" s="12">
        <v>2621.02539053278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11" t="s">
        <v>26</v>
      </c>
      <c r="B29" s="11" t="s">
        <v>12</v>
      </c>
      <c r="C29" s="11" t="s">
        <v>29</v>
      </c>
      <c r="D29" s="12">
        <v>1</v>
      </c>
      <c r="E29" s="11">
        <v>2047</v>
      </c>
      <c r="F29" s="13">
        <v>0</v>
      </c>
      <c r="G29" s="12">
        <v>0</v>
      </c>
      <c r="H29" s="12">
        <v>0</v>
      </c>
      <c r="I29" s="12">
        <v>0</v>
      </c>
      <c r="J29" s="12">
        <v>0</v>
      </c>
      <c r="K29" s="12">
        <v>-32200.3630798214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-4957.6825973498298</v>
      </c>
      <c r="S29" s="12">
        <v>-199.07480000039899</v>
      </c>
      <c r="T29" s="12">
        <v>0</v>
      </c>
      <c r="U29" s="12">
        <v>7712.4864712768604</v>
      </c>
      <c r="V29" s="12">
        <v>0</v>
      </c>
      <c r="W29" s="12">
        <v>-170.12504905840001</v>
      </c>
      <c r="X29" s="12">
        <v>-500.19234039290097</v>
      </c>
      <c r="Y29" s="12">
        <v>-590.11495714300997</v>
      </c>
      <c r="Z29" s="12">
        <v>0</v>
      </c>
      <c r="AA29" s="12">
        <v>0</v>
      </c>
      <c r="AB29" s="12">
        <v>0</v>
      </c>
      <c r="AC29" s="12">
        <v>-473.53705620357999</v>
      </c>
      <c r="AD29" s="12">
        <v>0</v>
      </c>
      <c r="AE29" s="12">
        <v>3910.32514565061</v>
      </c>
      <c r="AF29" s="12">
        <v>2652.9588072914798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11" t="s">
        <v>26</v>
      </c>
      <c r="B30" s="11" t="s">
        <v>12</v>
      </c>
      <c r="C30" s="11" t="s">
        <v>29</v>
      </c>
      <c r="D30" s="12">
        <v>1</v>
      </c>
      <c r="E30" s="11">
        <v>2048</v>
      </c>
      <c r="F30" s="13">
        <v>0</v>
      </c>
      <c r="G30" s="12">
        <v>0</v>
      </c>
      <c r="H30" s="12">
        <v>0</v>
      </c>
      <c r="I30" s="12">
        <v>0</v>
      </c>
      <c r="J30" s="12">
        <v>0</v>
      </c>
      <c r="K30" s="12">
        <v>-32361.196442672801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-5369.4518033466802</v>
      </c>
      <c r="S30" s="12">
        <v>-203.61231780852</v>
      </c>
      <c r="T30" s="12">
        <v>0</v>
      </c>
      <c r="U30" s="12">
        <v>10850.5718715845</v>
      </c>
      <c r="V30" s="12">
        <v>0</v>
      </c>
      <c r="W30" s="12">
        <v>-148.92050224523999</v>
      </c>
      <c r="X30" s="12">
        <v>-485.80311514968997</v>
      </c>
      <c r="Y30" s="12">
        <v>-579.79948738811004</v>
      </c>
      <c r="Z30" s="12">
        <v>0</v>
      </c>
      <c r="AA30" s="12">
        <v>0</v>
      </c>
      <c r="AB30" s="12">
        <v>0</v>
      </c>
      <c r="AC30" s="12">
        <v>-471.31575229274102</v>
      </c>
      <c r="AD30" s="12">
        <v>0</v>
      </c>
      <c r="AE30" s="12">
        <v>4755.4518132152298</v>
      </c>
      <c r="AF30" s="12">
        <v>3519.60150570716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11" t="s">
        <v>26</v>
      </c>
      <c r="B31" s="11" t="s">
        <v>12</v>
      </c>
      <c r="C31" s="11" t="s">
        <v>29</v>
      </c>
      <c r="D31" s="12">
        <v>1</v>
      </c>
      <c r="E31" s="11">
        <v>2049</v>
      </c>
      <c r="F31" s="13">
        <v>0</v>
      </c>
      <c r="G31" s="12">
        <v>0</v>
      </c>
      <c r="H31" s="12">
        <v>0</v>
      </c>
      <c r="I31" s="12">
        <v>0</v>
      </c>
      <c r="J31" s="12">
        <v>0</v>
      </c>
      <c r="K31" s="12">
        <v>-32544.5661512519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-5358.3703192146104</v>
      </c>
      <c r="S31" s="12">
        <v>-203.0560000003</v>
      </c>
      <c r="T31" s="12">
        <v>0</v>
      </c>
      <c r="U31" s="12">
        <v>9693.9032657231201</v>
      </c>
      <c r="V31" s="12">
        <v>0</v>
      </c>
      <c r="W31" s="12">
        <v>-153.50058591634999</v>
      </c>
      <c r="X31" s="12">
        <v>-489.13324652105001</v>
      </c>
      <c r="Y31" s="12">
        <v>0</v>
      </c>
      <c r="Z31" s="12">
        <v>0</v>
      </c>
      <c r="AA31" s="12">
        <v>0</v>
      </c>
      <c r="AB31" s="12">
        <v>0</v>
      </c>
      <c r="AC31" s="12">
        <v>-472.21302755326002</v>
      </c>
      <c r="AD31" s="12">
        <v>0</v>
      </c>
      <c r="AE31" s="12">
        <v>4878.5507771516504</v>
      </c>
      <c r="AF31" s="12">
        <v>3587.8240013597001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 t="s">
        <v>118</v>
      </c>
      <c r="G33" s="33"/>
      <c r="H33" s="8"/>
      <c r="I33" s="8"/>
      <c r="J33" s="8"/>
      <c r="K33" s="29">
        <f>NPV(0.0713,K$2:$K6)</f>
        <v>0</v>
      </c>
      <c r="L33" s="29">
        <f>NPV(0.0713,$L$2:L6)</f>
        <v>0</v>
      </c>
      <c r="M33" s="8"/>
      <c r="N33" s="8"/>
      <c r="O33" s="8"/>
      <c r="P33" s="8"/>
      <c r="Q33" s="8"/>
      <c r="R33" s="29">
        <f>NPV(0.0713,R$2:R6)</f>
        <v>-697.18849641352347</v>
      </c>
      <c r="S33" s="8"/>
      <c r="T33" s="8"/>
      <c r="U33" s="29">
        <f>NPV(0.0713,$U$2:U6)</f>
        <v>-8066.7088420390373</v>
      </c>
      <c r="V33" s="29">
        <f>NPV(0.0713,$V$2:V6)</f>
        <v>0</v>
      </c>
      <c r="W33" s="8"/>
      <c r="X33" s="8"/>
      <c r="Y33" s="8"/>
      <c r="Z33" s="8"/>
      <c r="AA33" s="8"/>
      <c r="AB33" s="8"/>
      <c r="AC33" s="8"/>
      <c r="AD33" s="8"/>
      <c r="AE33" s="29">
        <f>NPV(0.0713,$AE$2:AE6)</f>
        <v>-6474.5197329409202</v>
      </c>
      <c r="AF33" s="29">
        <f>NPV(0.0713,$AF$2:AF6)</f>
        <v>-7500.7974266914371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 t="s">
        <v>119</v>
      </c>
      <c r="G34" s="33"/>
      <c r="H34" s="8"/>
      <c r="I34" s="8"/>
      <c r="J34" s="8"/>
      <c r="K34" s="29">
        <f>NPV(0.0713,K$2:$K11)</f>
        <v>0</v>
      </c>
      <c r="L34" s="29">
        <f>NPV(0.0713,$L$2:L11)</f>
        <v>0</v>
      </c>
      <c r="M34" s="8"/>
      <c r="N34" s="8"/>
      <c r="O34" s="8"/>
      <c r="P34" s="8"/>
      <c r="Q34" s="8"/>
      <c r="R34" s="29">
        <f>NPV(0.0713,R$2:R11)</f>
        <v>-2871.8878274533135</v>
      </c>
      <c r="S34" s="8"/>
      <c r="T34" s="8"/>
      <c r="U34" s="29">
        <f>NPV(0.0713,$U$2:U11)</f>
        <v>-28228.122746954206</v>
      </c>
      <c r="V34" s="29">
        <f>NPV(0.0713,$V$2:V11)</f>
        <v>0</v>
      </c>
      <c r="W34" s="8"/>
      <c r="X34" s="8"/>
      <c r="Y34" s="8"/>
      <c r="Z34" s="8"/>
      <c r="AA34" s="8"/>
      <c r="AB34" s="8"/>
      <c r="AC34" s="8"/>
      <c r="AD34" s="8"/>
      <c r="AE34" s="29">
        <f>NPV(0.0713,$AE$2:AE11)</f>
        <v>-15265.003641712621</v>
      </c>
      <c r="AF34" s="29">
        <f>NPV(0.0713,$AF$2:AF11)</f>
        <v>-18610.212468842481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 t="s">
        <v>120</v>
      </c>
      <c r="G35" s="30"/>
      <c r="K35" s="29">
        <f>NPV(0.0713,K$2:$K16)</f>
        <v>-47820.890180020397</v>
      </c>
      <c r="L35" s="29">
        <f>NPV(0.0713,$L$2:L16)</f>
        <v>0</v>
      </c>
      <c r="R35" s="29">
        <f>NPV(0.0713,R$2:R16)</f>
        <v>-6134.3986106131824</v>
      </c>
      <c r="U35" s="29">
        <f>NPV(0.0713,$U$2:U16)</f>
        <v>-45462.262597818553</v>
      </c>
      <c r="V35" s="29">
        <f>NPV(0.0713,$V$2:V16)</f>
        <v>0</v>
      </c>
      <c r="AE35" s="29">
        <f>NPV(0.0713,$AE$2:AE16)</f>
        <v>-17476.606725623846</v>
      </c>
      <c r="AF35" s="29">
        <f>NPV(0.0713,$AF$2:AF16)</f>
        <v>-22748.500455842674</v>
      </c>
    </row>
    <row r="36" spans="1:146" ht="15.75" thickBot="1" x14ac:dyDescent="0.3">
      <c r="F36" s="46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-147935.04833717158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-7899.1754213520308</v>
      </c>
      <c r="R36" s="29">
        <f t="shared" si="0"/>
        <v>-16633.779373077901</v>
      </c>
      <c r="S36" s="29">
        <f t="shared" si="0"/>
        <v>-206.61563615352657</v>
      </c>
      <c r="T36" s="29">
        <f t="shared" si="0"/>
        <v>0</v>
      </c>
      <c r="U36" s="29">
        <f t="shared" si="0"/>
        <v>-42807.305271113481</v>
      </c>
      <c r="V36" s="29">
        <f t="shared" si="0"/>
        <v>0</v>
      </c>
      <c r="W36" s="29">
        <f t="shared" si="0"/>
        <v>-865.88501007944205</v>
      </c>
      <c r="X36" s="29">
        <f t="shared" si="0"/>
        <v>-1083.6022590763266</v>
      </c>
      <c r="Y36" s="29">
        <f t="shared" si="0"/>
        <v>-2220.1156058773154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-726.32383018583653</v>
      </c>
      <c r="AD36" s="29">
        <f t="shared" si="1"/>
        <v>0</v>
      </c>
      <c r="AE36" s="29">
        <f t="shared" si="1"/>
        <v>-11956.604409984364</v>
      </c>
      <c r="AF36" s="29">
        <f t="shared" si="1"/>
        <v>-20770.786353730236</v>
      </c>
      <c r="AG36" s="29">
        <f t="shared" si="1"/>
        <v>0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983.44326879486073</v>
      </c>
      <c r="AL36" s="29">
        <f t="shared" si="1"/>
        <v>0</v>
      </c>
      <c r="AM36" s="29">
        <f t="shared" si="1"/>
        <v>0</v>
      </c>
      <c r="AN36" s="29">
        <f t="shared" si="1"/>
        <v>-114.76982997691279</v>
      </c>
      <c r="AO36" s="29">
        <f t="shared" si="1"/>
        <v>0</v>
      </c>
      <c r="AP36" s="29">
        <f t="shared" si="1"/>
        <v>0</v>
      </c>
      <c r="AQ36" s="29">
        <f t="shared" si="1"/>
        <v>-303.03220883169973</v>
      </c>
      <c r="AR36" s="29">
        <f t="shared" si="1"/>
        <v>0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1423.480378226295</v>
      </c>
      <c r="AW36" s="29">
        <f t="shared" si="1"/>
        <v>218.97578609448254</v>
      </c>
      <c r="AX36" s="29">
        <f t="shared" si="1"/>
        <v>0</v>
      </c>
      <c r="AY36" s="29">
        <f t="shared" si="1"/>
        <v>0</v>
      </c>
      <c r="AZ36" s="29">
        <f t="shared" si="1"/>
        <v>-519.13559602339103</v>
      </c>
      <c r="BA36" s="29">
        <f t="shared" si="1"/>
        <v>0</v>
      </c>
      <c r="BB36" s="29">
        <f t="shared" si="1"/>
        <v>0</v>
      </c>
      <c r="BC36" s="29">
        <f t="shared" si="1"/>
        <v>-1512.8534863280181</v>
      </c>
      <c r="BD36" s="29">
        <f t="shared" si="1"/>
        <v>0</v>
      </c>
      <c r="BE36" s="29">
        <f t="shared" si="1"/>
        <v>0</v>
      </c>
      <c r="BF36" s="29">
        <f t="shared" si="1"/>
        <v>151.5418931151155</v>
      </c>
      <c r="BG36" s="29">
        <f t="shared" si="1"/>
        <v>792.80457749230789</v>
      </c>
      <c r="BH36" s="29">
        <f t="shared" si="1"/>
        <v>133.07132538403619</v>
      </c>
      <c r="BI36" s="29">
        <f t="shared" si="1"/>
        <v>191.15174612945552</v>
      </c>
      <c r="BJ36" s="29">
        <f t="shared" si="1"/>
        <v>0</v>
      </c>
      <c r="BK36" s="29">
        <f t="shared" si="1"/>
        <v>0</v>
      </c>
      <c r="BL36" s="29">
        <f t="shared" si="1"/>
        <v>20.689817711857049</v>
      </c>
      <c r="BM36" s="29">
        <f t="shared" si="1"/>
        <v>-90.680736051014534</v>
      </c>
      <c r="BN36" s="29">
        <f t="shared" si="1"/>
        <v>356.57572605825447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5" t="s">
        <v>72</v>
      </c>
      <c r="C37" s="44">
        <v>1.7765495410432337</v>
      </c>
      <c r="E37" s="41"/>
      <c r="F37" s="46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-57817.034059457721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-9519.4103313404012</v>
      </c>
      <c r="S37" s="31">
        <f t="shared" si="2"/>
        <v>-360.73904360660782</v>
      </c>
      <c r="T37" s="31">
        <f t="shared" si="2"/>
        <v>0</v>
      </c>
      <c r="U37" s="31">
        <f t="shared" si="2"/>
        <v>17221.699397637913</v>
      </c>
      <c r="V37" s="31">
        <f t="shared" si="2"/>
        <v>0</v>
      </c>
      <c r="W37" s="31">
        <f t="shared" si="2"/>
        <v>-272.70139545955902</v>
      </c>
      <c r="X37" s="31">
        <f t="shared" si="2"/>
        <v>-868.96944461595831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-838.90983737438</v>
      </c>
      <c r="AD37" s="31">
        <f t="shared" si="3"/>
        <v>0</v>
      </c>
      <c r="AE37" s="31">
        <f t="shared" si="3"/>
        <v>8666.9871441048763</v>
      </c>
      <c r="AF37" s="31">
        <f t="shared" si="3"/>
        <v>6373.9470829594738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3">
        <v>43724</v>
      </c>
      <c r="F38" s="46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-205752.0823966293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-7899.1754213520308</v>
      </c>
      <c r="R38" s="29">
        <f t="shared" si="4"/>
        <v>-26153.189704418302</v>
      </c>
      <c r="S38" s="29">
        <f t="shared" si="4"/>
        <v>-567.35467976013433</v>
      </c>
      <c r="T38" s="29">
        <f t="shared" si="4"/>
        <v>0</v>
      </c>
      <c r="U38" s="29">
        <f t="shared" si="4"/>
        <v>-25585.605873475568</v>
      </c>
      <c r="V38" s="29">
        <f t="shared" si="4"/>
        <v>0</v>
      </c>
      <c r="W38" s="29">
        <f t="shared" si="4"/>
        <v>-1138.5864055390011</v>
      </c>
      <c r="X38" s="29">
        <f t="shared" si="4"/>
        <v>-1952.5717036922849</v>
      </c>
      <c r="Y38" s="29">
        <f t="shared" si="4"/>
        <v>-2220.1156058773154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-1565.2336675602164</v>
      </c>
      <c r="AD38" s="29">
        <f t="shared" si="6"/>
        <v>0</v>
      </c>
      <c r="AE38" s="29">
        <f t="shared" si="6"/>
        <v>-3289.6172658794876</v>
      </c>
      <c r="AF38" s="29">
        <f t="shared" si="6"/>
        <v>-14396.839270770763</v>
      </c>
      <c r="AG38" s="29">
        <f t="shared" si="6"/>
        <v>0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983.44326879486073</v>
      </c>
      <c r="AL38" s="29">
        <f t="shared" si="6"/>
        <v>0</v>
      </c>
      <c r="AM38" s="29">
        <f t="shared" si="6"/>
        <v>0</v>
      </c>
      <c r="AN38" s="29">
        <f t="shared" si="6"/>
        <v>-114.76982997691279</v>
      </c>
      <c r="AO38" s="29">
        <f t="shared" si="6"/>
        <v>0</v>
      </c>
      <c r="AP38" s="29">
        <f t="shared" si="6"/>
        <v>0</v>
      </c>
      <c r="AQ38" s="29">
        <f t="shared" si="6"/>
        <v>-303.03220883169973</v>
      </c>
      <c r="AR38" s="29">
        <f t="shared" si="6"/>
        <v>0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1423.480378226295</v>
      </c>
      <c r="AW38" s="29">
        <f t="shared" si="6"/>
        <v>218.97578609448254</v>
      </c>
      <c r="AX38" s="29">
        <f t="shared" si="6"/>
        <v>0</v>
      </c>
      <c r="AY38" s="29">
        <f t="shared" si="6"/>
        <v>0</v>
      </c>
      <c r="AZ38" s="29">
        <f t="shared" si="6"/>
        <v>-519.13559602339103</v>
      </c>
      <c r="BA38" s="29">
        <f t="shared" si="6"/>
        <v>0</v>
      </c>
      <c r="BB38" s="29">
        <f t="shared" si="6"/>
        <v>0</v>
      </c>
      <c r="BC38" s="29">
        <f t="shared" si="6"/>
        <v>-1512.8534863280181</v>
      </c>
      <c r="BD38" s="29">
        <f t="shared" si="6"/>
        <v>0</v>
      </c>
      <c r="BE38" s="29">
        <f t="shared" si="6"/>
        <v>0</v>
      </c>
      <c r="BF38" s="29">
        <f t="shared" si="6"/>
        <v>151.5418931151155</v>
      </c>
      <c r="BG38" s="29">
        <f t="shared" si="6"/>
        <v>792.80457749230789</v>
      </c>
      <c r="BH38" s="29">
        <f t="shared" si="6"/>
        <v>133.07132538403619</v>
      </c>
      <c r="BI38" s="29">
        <f t="shared" si="6"/>
        <v>191.15174612945552</v>
      </c>
      <c r="BJ38" s="29">
        <f t="shared" si="6"/>
        <v>0</v>
      </c>
      <c r="BK38" s="29">
        <f t="shared" si="6"/>
        <v>0</v>
      </c>
      <c r="BL38" s="29">
        <f t="shared" si="6"/>
        <v>20.689817711857049</v>
      </c>
      <c r="BM38" s="29">
        <f t="shared" si="6"/>
        <v>-90.680736051014534</v>
      </c>
      <c r="BN38" s="29">
        <f t="shared" si="6"/>
        <v>356.57572605825447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-288789109.33315873</v>
      </c>
      <c r="G43" s="29"/>
    </row>
    <row r="44" spans="1:146" x14ac:dyDescent="0.25">
      <c r="E44" s="23" t="s">
        <v>35</v>
      </c>
      <c r="F44" s="31">
        <v>289341351.75999999</v>
      </c>
      <c r="G44" s="31"/>
    </row>
    <row r="45" spans="1:146" x14ac:dyDescent="0.25">
      <c r="E45" s="23" t="s">
        <v>36</v>
      </c>
      <c r="F45" s="29">
        <f>SUM(F43:F44)</f>
        <v>552242.426841259</v>
      </c>
      <c r="G45" s="29"/>
      <c r="H45" s="32">
        <f>F45/F44</f>
        <v>1.9086190877387191E-3</v>
      </c>
      <c r="I45" s="36" t="s">
        <v>44</v>
      </c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0B8E659-3553-432E-8C3C-381D425F73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ab2108fb-5bcd-4904-b633-6bd52696c099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{05AA4757-6F6E-471D-9438-DAE797F8FBA1}</vt:lpwstr>
  </property>
</Properties>
</file>