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BO36" i="7"/>
  <c r="BO38" i="7" s="1"/>
  <c r="BN36" i="7"/>
  <c r="BM36" i="7"/>
  <c r="BL36" i="7"/>
  <c r="BL38" i="7" s="1"/>
  <c r="BK36" i="7"/>
  <c r="BK38" i="7" s="1"/>
  <c r="BJ36" i="7"/>
  <c r="BI36" i="7"/>
  <c r="BH36" i="7"/>
  <c r="BH38" i="7" s="1"/>
  <c r="BG36" i="7"/>
  <c r="BF36" i="7"/>
  <c r="BE36" i="7"/>
  <c r="BD36" i="7"/>
  <c r="BC36" i="7"/>
  <c r="BB36" i="7"/>
  <c r="BA36" i="7"/>
  <c r="AZ36" i="7"/>
  <c r="AY36" i="7"/>
  <c r="AY38" i="7" s="1"/>
  <c r="AX36" i="7"/>
  <c r="AW36" i="7"/>
  <c r="AV36" i="7"/>
  <c r="AV38" i="7" s="1"/>
  <c r="AU36" i="7"/>
  <c r="AU38" i="7" s="1"/>
  <c r="AT36" i="7"/>
  <c r="AT38" i="7" s="1"/>
  <c r="AS36" i="7"/>
  <c r="AR36" i="7"/>
  <c r="AR38" i="7" s="1"/>
  <c r="AQ36" i="7"/>
  <c r="AP36" i="7"/>
  <c r="AO36" i="7"/>
  <c r="AN36" i="7"/>
  <c r="AM36" i="7"/>
  <c r="AL36" i="7"/>
  <c r="AK36" i="7"/>
  <c r="AJ36" i="7"/>
  <c r="AI36" i="7"/>
  <c r="AI38" i="7" s="1"/>
  <c r="AH36" i="7"/>
  <c r="AH38" i="7" s="1"/>
  <c r="AG36" i="7"/>
  <c r="AF36" i="7"/>
  <c r="AF38" i="7" s="1"/>
  <c r="AE36" i="7"/>
  <c r="AE38" i="7" s="1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AX38" i="7" l="1"/>
  <c r="BN38" i="7"/>
  <c r="AP38" i="7"/>
  <c r="BG38" i="7"/>
  <c r="AJ38" i="7"/>
  <c r="AZ38" i="7"/>
  <c r="AK38" i="7"/>
  <c r="BA38" i="7"/>
  <c r="AL38" i="7"/>
  <c r="BB38" i="7"/>
  <c r="AM38" i="7"/>
  <c r="BC38" i="7"/>
  <c r="AN38" i="7"/>
  <c r="BD38" i="7"/>
  <c r="AO38" i="7"/>
  <c r="BE38" i="7"/>
  <c r="BF38" i="7"/>
  <c r="AG38" i="7"/>
  <c r="AW38" i="7"/>
  <c r="BM38" i="7"/>
  <c r="AQ38" i="7"/>
  <c r="AC38" i="7"/>
  <c r="AS38" i="7"/>
  <c r="BI38" i="7"/>
  <c r="BJ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8" i="2" l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7" i="2" l="1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 s="1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G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<sst xmlns="http://schemas.openxmlformats.org/spreadsheetml/2006/main" count="583" uniqueCount="117">
  <si>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</si>
  <si>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</si>
  <si>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</si>
  <si>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</si>
  <si>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</si>
  <si>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</si>
  <si>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</si>
  <si>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</si>
  <si>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</si>
  <si>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</si>
  <si>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</si>
  <si>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</si>
  <si>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</si>
  <si>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</si>
  <si>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</si>
  <si>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</si>
  <si>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</si>
  <si>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</si>
  <si>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</si>
  <si>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</si>
  <si>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</si>
  <si>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</si>
  <si>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</si>
  <si>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</si>
  <si>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</si>
  <si>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</si>
  <si>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</si>
  <si>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</si>
  <si>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</si>
  <si>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</si>
  <si>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</si>
  <si>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</si>
  <si>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</si>
  <si>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</si>
  <si>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</si>
  <si>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</si>
  <si>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</si>
  <si>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</si>
  <si>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</si>
  <si>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</si>
  <si>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</si>
  <si>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</si>
  <si>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</si>
  <si>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</si>
  <si>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</si>
  <si>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</si>
  <si>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</si>
  <si>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</si>
  <si>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</si>
  <si>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</si>
  <si>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</si>
  <si>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2019H1 Base Band Commodity Pricing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</si>
  <si>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</si>
  <si>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</si>
  <si>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</si>
  <si>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</si>
  <si>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</si>
  <si>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</si>
  <si>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</si>
  <si>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</si>
  <si>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</si>
  <si>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</si>
  <si>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</si>
  <si>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</si>
  <si>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</si>
  <si>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</si>
  <si>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</si>
  <si>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</si>
  <si>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</si>
  <si>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</si>
  <si>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</si>
  <si>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</si>
  <si>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</si>
  <si>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</si>
  <si>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</si>
  <si>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</si>
  <si>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</si>
  <si>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</si>
  <si>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</si>
  <si>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</si>
  <si>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</si>
  <si>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</si>
  <si>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</si>
  <si>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</si>
  <si>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</si>
  <si>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</si>
  <si>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</si>
  <si>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</si>
  <si>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</si>
  <si>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</si>
  <si>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</si>
  <si>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</si>
  <si>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</si>
  <si>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</si>
  <si>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</si>
  <si>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</si>
  <si>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</si>
  <si>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</si>
  <si>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</si>
  <si>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</si>
  <si>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</si>
  <si>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</si>
  <si>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</si>
  <si>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</si>
  <si>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</si>
  <si>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</si>
  <si>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</si>
  <si>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</si>
  <si>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</si>
  <si>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</si>
  <si>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</si>
  <si>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</si>
  <si>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</si>
  <si>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</si>
  <si>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</si>
  <si>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</si>
  <si>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KP Optimization Expansion Plan (Supply-side, Renewables, VVO, DR, EE) for Stakeholder 2023 CT Addition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</si>
</sst>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6" fontId="0" fillId="0" borderId="0" xfId="0" quotePrefix="1" applyNumberFormat="1" applyAlignment="1">
      <alignment horizontal="center" vertical="center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abSelected="1" zoomScale="70" zoomScaleNormal="70" workbookViewId="0">
      <selection activeCell="AF7" sqref="AF7"/>
    </sheetView>
  </sheetViews>
  <sheetFormatPr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7" s="17" customFormat="1" ht="26.25" x14ac:dyDescent="0.4">
      <c r="A2" s="51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57" ht="26.25" x14ac:dyDescent="0.25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57" ht="26.25" x14ac:dyDescent="0.25">
      <c r="A4" s="52" t="s">
        <v>116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57" ht="26.2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47</v>
      </c>
      <c r="F6" s="18" t="s">
        <v>48</v>
      </c>
      <c r="G6" s="18" t="s">
        <v>49</v>
      </c>
      <c r="H6" s="18" t="s">
        <v>46</v>
      </c>
      <c r="I6" s="18" t="s">
        <v>50</v>
      </c>
      <c r="J6" s="48" t="s">
        <v>113</v>
      </c>
      <c r="K6" s="48" t="s">
        <v>112</v>
      </c>
      <c r="L6" s="48" t="s">
        <v>114</v>
      </c>
      <c r="M6" s="48" t="s">
        <v>115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44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52</v>
      </c>
      <c r="AC6" s="18" t="s">
        <v>53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0</v>
      </c>
      <c r="Q9" s="21">
        <f>SUM('Additions Data'!AG4:BC4)</f>
        <v>0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 t="shared" si="4"/>
        <v>1085.22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8.8039414536001459</v>
      </c>
      <c r="AA9" s="28">
        <f t="shared" si="3"/>
        <v>9.7604411063392948</v>
      </c>
      <c r="AB9" s="37">
        <f>S9/0.511</f>
        <v>0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248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0</v>
      </c>
      <c r="Q10" s="21">
        <f>SUM('Additions Data'!AG5:BC5)</f>
        <v>0</v>
      </c>
      <c r="R10" s="22">
        <f>'Additions Data'!R5</f>
        <v>1.022</v>
      </c>
      <c r="S10" s="19">
        <f>SUM('Additions Data'!U5:V5)</f>
        <v>0</v>
      </c>
      <c r="T10" s="19">
        <f>SUM('Additions Data'!W5:AD5)</f>
        <v>0</v>
      </c>
      <c r="U10" s="19">
        <f>SUM('Additions Data'!AE5:AF5)</f>
        <v>0</v>
      </c>
      <c r="V10" s="19">
        <f>'Additions Data'!Q5</f>
        <v>0</v>
      </c>
      <c r="W10" s="19">
        <f t="shared" si="4"/>
        <v>1184.242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107.58857437000006</v>
      </c>
      <c r="AA10" s="28">
        <f t="shared" si="3"/>
        <v>19.749237285487649</v>
      </c>
      <c r="AB10" s="37">
        <f t="shared" ref="AB10:AB35" si="7">S10/0.511</f>
        <v>0</v>
      </c>
      <c r="AC10" s="38">
        <f t="shared" ref="AC10:AC35" si="8">U10/0.123</f>
        <v>0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248</v>
      </c>
      <c r="H11" s="20">
        <f>'Additions Data'!L6</f>
        <v>0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0</v>
      </c>
      <c r="Q11" s="21">
        <f>SUM('Additions Data'!AG6:BC6)</f>
        <v>0</v>
      </c>
      <c r="R11" s="22">
        <f>'Additions Data'!R6</f>
        <v>1.5329999999999999</v>
      </c>
      <c r="S11" s="19">
        <f>SUM('Additions Data'!U6:V6)</f>
        <v>0</v>
      </c>
      <c r="T11" s="19">
        <f>SUM('Additions Data'!W6:AD6)</f>
        <v>0</v>
      </c>
      <c r="U11" s="19">
        <f>SUM('Additions Data'!AE6:AF6)</f>
        <v>0</v>
      </c>
      <c r="V11" s="19">
        <f>'Additions Data'!Q6</f>
        <v>0</v>
      </c>
      <c r="W11" s="19">
        <f t="shared" si="4"/>
        <v>1184.7529999999999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111.04021871861005</v>
      </c>
      <c r="AA11" s="28">
        <f t="shared" si="3"/>
        <v>20.129015281039941</v>
      </c>
      <c r="AB11" s="37">
        <f t="shared" si="7"/>
        <v>0</v>
      </c>
      <c r="AC11" s="38">
        <f t="shared" si="8"/>
        <v>0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248</v>
      </c>
      <c r="H12" s="20">
        <f>'Additions Data'!L7</f>
        <v>0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0</v>
      </c>
      <c r="Q12" s="21">
        <f>SUM('Additions Data'!AG7:BC7)</f>
        <v>0</v>
      </c>
      <c r="R12" s="22">
        <f>'Additions Data'!R7</f>
        <v>1.5329999999999999</v>
      </c>
      <c r="S12" s="19">
        <f>SUM('Additions Data'!U7:V7)</f>
        <v>0</v>
      </c>
      <c r="T12" s="19">
        <f>SUM('Additions Data'!W7:AD7)</f>
        <v>0</v>
      </c>
      <c r="U12" s="19">
        <f>SUM('Additions Data'!AE7:AF7)</f>
        <v>0</v>
      </c>
      <c r="V12" s="19">
        <f>'Additions Data'!Q7</f>
        <v>0</v>
      </c>
      <c r="W12" s="19">
        <f t="shared" si="4"/>
        <v>1184.7529999999999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113.85541456135979</v>
      </c>
      <c r="AA12" s="28">
        <f t="shared" si="3"/>
        <v>20.444812710235098</v>
      </c>
      <c r="AB12" s="37">
        <f t="shared" si="7"/>
        <v>0</v>
      </c>
      <c r="AC12" s="38">
        <f t="shared" si="8"/>
        <v>0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248</v>
      </c>
      <c r="H13" s="20">
        <f>'Additions Data'!L8</f>
        <v>0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0</v>
      </c>
      <c r="Q13" s="21">
        <f>SUM('Additions Data'!AG8:BC8)</f>
        <v>0</v>
      </c>
      <c r="R13" s="22">
        <f>'Additions Data'!R8</f>
        <v>1.5329999999999999</v>
      </c>
      <c r="S13" s="19">
        <f>SUM('Additions Data'!U8:V8)</f>
        <v>0</v>
      </c>
      <c r="T13" s="19">
        <f>SUM('Additions Data'!W8:AD8)</f>
        <v>0</v>
      </c>
      <c r="U13" s="19">
        <f>SUM('Additions Data'!AE8:AF8)</f>
        <v>0</v>
      </c>
      <c r="V13" s="19">
        <f>'Additions Data'!Q8</f>
        <v>0</v>
      </c>
      <c r="W13" s="19">
        <f t="shared" si="4"/>
        <v>1184.7529999999999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116.35611698188995</v>
      </c>
      <c r="AA13" s="28">
        <f t="shared" si="3"/>
        <v>20.726727267898283</v>
      </c>
      <c r="AB13" s="37">
        <f t="shared" si="7"/>
        <v>0</v>
      </c>
      <c r="AC13" s="38">
        <f t="shared" si="8"/>
        <v>0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248</v>
      </c>
      <c r="H14" s="20">
        <f>'Additions Data'!L9</f>
        <v>0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0</v>
      </c>
      <c r="Q14" s="21">
        <f>SUM('Additions Data'!AG9:BC9)</f>
        <v>0</v>
      </c>
      <c r="R14" s="22">
        <f>'Additions Data'!R9</f>
        <v>2.044</v>
      </c>
      <c r="S14" s="19">
        <f>SUM('Additions Data'!U9:V9)</f>
        <v>0</v>
      </c>
      <c r="T14" s="19">
        <f>SUM('Additions Data'!W9:AD9)</f>
        <v>0</v>
      </c>
      <c r="U14" s="19">
        <f>SUM('Additions Data'!AE9:AF9)</f>
        <v>0</v>
      </c>
      <c r="V14" s="19">
        <f>'Additions Data'!Q9</f>
        <v>0</v>
      </c>
      <c r="W14" s="19">
        <f t="shared" si="4"/>
        <v>1185.2640000000001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118.29905273733016</v>
      </c>
      <c r="AA14" s="28">
        <f t="shared" si="3"/>
        <v>20.940891273940291</v>
      </c>
      <c r="AB14" s="37">
        <f t="shared" si="7"/>
        <v>0</v>
      </c>
      <c r="AC14" s="38">
        <f t="shared" si="8"/>
        <v>0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248</v>
      </c>
      <c r="H15" s="20">
        <f>'Additions Data'!L10</f>
        <v>0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0</v>
      </c>
      <c r="Q15" s="21">
        <f>SUM('Additions Data'!AG10:BC10)</f>
        <v>0</v>
      </c>
      <c r="R15" s="22">
        <f>'Additions Data'!R10</f>
        <v>2.044</v>
      </c>
      <c r="S15" s="19">
        <f>SUM('Additions Data'!U10:V10)</f>
        <v>0</v>
      </c>
      <c r="T15" s="19">
        <f>SUM('Additions Data'!W10:AD10)</f>
        <v>0</v>
      </c>
      <c r="U15" s="19">
        <f>SUM('Additions Data'!AE10:AF10)</f>
        <v>0</v>
      </c>
      <c r="V15" s="19">
        <f>'Additions Data'!Q10</f>
        <v>0</v>
      </c>
      <c r="W15" s="19">
        <f t="shared" si="4"/>
        <v>1185.2640000000001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119.23240765851028</v>
      </c>
      <c r="AA15" s="28">
        <f t="shared" si="3"/>
        <v>21.046780045767868</v>
      </c>
      <c r="AB15" s="37">
        <f t="shared" si="7"/>
        <v>0</v>
      </c>
      <c r="AC15" s="38">
        <f t="shared" si="8"/>
        <v>0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248</v>
      </c>
      <c r="H16" s="20">
        <f>'Additions Data'!L11</f>
        <v>0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0</v>
      </c>
      <c r="Q16" s="21">
        <f>SUM('Additions Data'!AG11:BC11)</f>
        <v>0</v>
      </c>
      <c r="R16" s="22">
        <f>'Additions Data'!R11</f>
        <v>2.5550000000000002</v>
      </c>
      <c r="S16" s="19">
        <f>SUM('Additions Data'!U11:V11)</f>
        <v>0</v>
      </c>
      <c r="T16" s="19">
        <f>SUM('Additions Data'!W11:AD11)</f>
        <v>0</v>
      </c>
      <c r="U16" s="19">
        <f>SUM('Additions Data'!AE11:AF11)</f>
        <v>0</v>
      </c>
      <c r="V16" s="19">
        <f>'Additions Data'!Q11</f>
        <v>0</v>
      </c>
      <c r="W16" s="19">
        <f t="shared" si="4"/>
        <v>1185.7750000000001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119.61911654962</v>
      </c>
      <c r="AA16" s="28">
        <f t="shared" si="3"/>
        <v>21.084849086243622</v>
      </c>
      <c r="AB16" s="37">
        <f t="shared" si="7"/>
        <v>0</v>
      </c>
      <c r="AC16" s="38">
        <f t="shared" si="8"/>
        <v>0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248</v>
      </c>
      <c r="H17" s="20">
        <f>'Additions Data'!L12</f>
        <v>0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0</v>
      </c>
      <c r="Q17" s="21">
        <f>SUM('Additions Data'!AG12:BC12)</f>
        <v>0</v>
      </c>
      <c r="R17" s="22">
        <f>'Additions Data'!R12</f>
        <v>3.0659999999999998</v>
      </c>
      <c r="S17" s="19">
        <f>SUM('Additions Data'!U12:V12)</f>
        <v>0</v>
      </c>
      <c r="T17" s="19">
        <f>SUM('Additions Data'!W12:AD12)</f>
        <v>0</v>
      </c>
      <c r="U17" s="19">
        <f>SUM('Additions Data'!AE12:AF12)</f>
        <v>0</v>
      </c>
      <c r="V17" s="19">
        <f>'Additions Data'!Q12</f>
        <v>0</v>
      </c>
      <c r="W17" s="19">
        <f t="shared" si="4"/>
        <v>1186.2860000000001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121.10405570278999</v>
      </c>
      <c r="AA17" s="28">
        <f t="shared" si="3"/>
        <v>21.247790118346153</v>
      </c>
      <c r="AB17" s="37">
        <f t="shared" si="7"/>
        <v>0</v>
      </c>
      <c r="AC17" s="38">
        <f t="shared" si="8"/>
        <v>0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248</v>
      </c>
      <c r="H18" s="20">
        <f>'Additions Data'!L13</f>
        <v>0</v>
      </c>
      <c r="I18" s="20">
        <f>'Additions Data'!K13</f>
        <v>0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0</v>
      </c>
      <c r="Q18" s="21">
        <f>SUM('Additions Data'!AG13:BC13)</f>
        <v>0</v>
      </c>
      <c r="R18" s="22">
        <f>'Additions Data'!R13</f>
        <v>3.577</v>
      </c>
      <c r="S18" s="19">
        <f>SUM('Additions Data'!U13:V13)</f>
        <v>155.136</v>
      </c>
      <c r="T18" s="19">
        <f>SUM('Additions Data'!W13:AD13)</f>
        <v>0</v>
      </c>
      <c r="U18" s="19">
        <f>SUM('Additions Data'!AE13:AF13)</f>
        <v>0</v>
      </c>
      <c r="V18" s="19">
        <f>'Additions Data'!Q13</f>
        <v>0</v>
      </c>
      <c r="W18" s="19">
        <f t="shared" si="4"/>
        <v>1080.0329999999999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14.887927903259879</v>
      </c>
      <c r="AA18" s="28">
        <f t="shared" si="3"/>
        <v>10.391716387080741</v>
      </c>
      <c r="AB18" s="37">
        <f t="shared" si="7"/>
        <v>303.59295499021528</v>
      </c>
      <c r="AC18" s="38">
        <f t="shared" si="8"/>
        <v>0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248</v>
      </c>
      <c r="H19" s="20">
        <f>'Additions Data'!L14</f>
        <v>0</v>
      </c>
      <c r="I19" s="20">
        <f>'Additions Data'!K14</f>
        <v>0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0</v>
      </c>
      <c r="Q19" s="21">
        <f>SUM('Additions Data'!AG14:BC14)</f>
        <v>0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0</v>
      </c>
      <c r="U19" s="19">
        <f>SUM('Additions Data'!AE14:AF14)</f>
        <v>0</v>
      </c>
      <c r="V19" s="19">
        <f>'Additions Data'!Q14</f>
        <v>0</v>
      </c>
      <c r="W19" s="19">
        <f t="shared" si="4"/>
        <v>1157.6010000000001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92.421005564490088</v>
      </c>
      <c r="AA19" s="28">
        <f t="shared" si="3"/>
        <v>18.316173349451898</v>
      </c>
      <c r="AB19" s="37">
        <f t="shared" si="7"/>
        <v>455.38943248532291</v>
      </c>
      <c r="AC19" s="38">
        <f t="shared" si="8"/>
        <v>0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248</v>
      </c>
      <c r="H20" s="20">
        <f>'Additions Data'!L15</f>
        <v>0</v>
      </c>
      <c r="I20" s="20">
        <f>'Additions Data'!K15</f>
        <v>0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0</v>
      </c>
      <c r="Q20" s="21">
        <f>SUM('Additions Data'!AG15:BC15)</f>
        <v>0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0</v>
      </c>
      <c r="U20" s="19">
        <f>SUM('Additions Data'!AE15:AF15)</f>
        <v>0</v>
      </c>
      <c r="V20" s="19">
        <f>'Additions Data'!Q15</f>
        <v>0</v>
      </c>
      <c r="W20" s="19">
        <f t="shared" si="4"/>
        <v>1158.1120000000001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93.0708759994302</v>
      </c>
      <c r="AA20" s="28">
        <f t="shared" si="3"/>
        <v>18.383835702416064</v>
      </c>
      <c r="AB20" s="37">
        <f t="shared" si="7"/>
        <v>455.38943248532291</v>
      </c>
      <c r="AC20" s="38">
        <f t="shared" si="8"/>
        <v>0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248</v>
      </c>
      <c r="H21" s="20">
        <f>'Additions Data'!L16</f>
        <v>0</v>
      </c>
      <c r="I21" s="20">
        <f>'Additions Data'!K16</f>
        <v>0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0</v>
      </c>
      <c r="Q21" s="21">
        <f>SUM('Additions Data'!AG16:BC16)</f>
        <v>0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0</v>
      </c>
      <c r="U21" s="19">
        <f>SUM('Additions Data'!AE16:AF16)</f>
        <v>0</v>
      </c>
      <c r="V21" s="19">
        <f>'Additions Data'!Q16</f>
        <v>0</v>
      </c>
      <c r="W21" s="19">
        <f t="shared" si="4"/>
        <v>1158.623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92.848160460920099</v>
      </c>
      <c r="AA21" s="28">
        <f t="shared" si="3"/>
        <v>18.354535433161452</v>
      </c>
      <c r="AB21" s="37">
        <f t="shared" si="7"/>
        <v>455.38943248532291</v>
      </c>
      <c r="AC21" s="38">
        <f t="shared" si="8"/>
        <v>0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248</v>
      </c>
      <c r="H22" s="20">
        <f>'Additions Data'!L17</f>
        <v>0</v>
      </c>
      <c r="I22" s="20">
        <f>'Additions Data'!K17</f>
        <v>0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</v>
      </c>
      <c r="Q22" s="21">
        <f>SUM('Additions Data'!AG17:BC17)</f>
        <v>0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0</v>
      </c>
      <c r="U22" s="19">
        <f>SUM('Additions Data'!AE17:AF17)</f>
        <v>0</v>
      </c>
      <c r="V22" s="19">
        <f>'Additions Data'!Q17</f>
        <v>0</v>
      </c>
      <c r="W22" s="19">
        <f t="shared" si="4"/>
        <v>1158.623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92.438245096580204</v>
      </c>
      <c r="AA22" s="28">
        <f t="shared" si="3"/>
        <v>18.309031741338579</v>
      </c>
      <c r="AB22" s="37">
        <f t="shared" si="7"/>
        <v>455.38943248532291</v>
      </c>
      <c r="AC22" s="38">
        <f t="shared" si="8"/>
        <v>0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248</v>
      </c>
      <c r="H23" s="20">
        <f>'Additions Data'!L18</f>
        <v>0</v>
      </c>
      <c r="I23" s="20">
        <f>'Additions Data'!K18</f>
        <v>0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0</v>
      </c>
      <c r="Q23" s="21">
        <f>SUM('Additions Data'!AG18:BC18)</f>
        <v>0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0</v>
      </c>
      <c r="U23" s="19">
        <f>SUM('Additions Data'!AE18:AF18)</f>
        <v>0</v>
      </c>
      <c r="V23" s="19">
        <f>'Additions Data'!Q18</f>
        <v>0</v>
      </c>
      <c r="W23" s="19">
        <f t="shared" si="4"/>
        <v>1159.134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91.826516145029927</v>
      </c>
      <c r="AA23" s="28">
        <f t="shared" si="3"/>
        <v>18.236703563813737</v>
      </c>
      <c r="AB23" s="37">
        <f t="shared" si="7"/>
        <v>455.38943248532291</v>
      </c>
      <c r="AC23" s="38">
        <f t="shared" si="8"/>
        <v>0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248</v>
      </c>
      <c r="H24" s="20">
        <f>'Additions Data'!L19</f>
        <v>0</v>
      </c>
      <c r="I24" s="20">
        <f>'Additions Data'!K19</f>
        <v>0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0</v>
      </c>
      <c r="Q24" s="21">
        <f>SUM('Additions Data'!AG19:BC19)</f>
        <v>0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0</v>
      </c>
      <c r="U24" s="19">
        <f>SUM('Additions Data'!AE19:AF19)</f>
        <v>0</v>
      </c>
      <c r="V24" s="19">
        <f>'Additions Data'!Q19</f>
        <v>0</v>
      </c>
      <c r="W24" s="19">
        <f t="shared" si="4"/>
        <v>1159.134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92.122876506660077</v>
      </c>
      <c r="AA24" s="28">
        <f t="shared" si="3"/>
        <v>18.269543589053011</v>
      </c>
      <c r="AB24" s="37">
        <f t="shared" si="7"/>
        <v>455.38943248532291</v>
      </c>
      <c r="AC24" s="38">
        <f t="shared" si="8"/>
        <v>0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248</v>
      </c>
      <c r="H25" s="20">
        <f>'Additions Data'!L20</f>
        <v>0</v>
      </c>
      <c r="I25" s="20">
        <f>'Additions Data'!K20</f>
        <v>0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0</v>
      </c>
      <c r="Q25" s="21">
        <f>SUM('Additions Data'!AG20:BC20)</f>
        <v>0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0</v>
      </c>
      <c r="U25" s="19">
        <f>SUM('Additions Data'!AE20:AF20)</f>
        <v>0</v>
      </c>
      <c r="V25" s="19">
        <f>'Additions Data'!Q20</f>
        <v>0</v>
      </c>
      <c r="W25" s="19">
        <f t="shared" si="4"/>
        <v>1159.645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92.07688103841997</v>
      </c>
      <c r="AA25" s="28">
        <f t="shared" si="3"/>
        <v>18.259948857224668</v>
      </c>
      <c r="AB25" s="37">
        <f t="shared" si="7"/>
        <v>455.38943248532291</v>
      </c>
      <c r="AC25" s="38">
        <f t="shared" si="8"/>
        <v>0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248</v>
      </c>
      <c r="H26" s="20">
        <f>'Additions Data'!L21</f>
        <v>0</v>
      </c>
      <c r="I26" s="20">
        <f>'Additions Data'!K21</f>
        <v>0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0</v>
      </c>
      <c r="Q26" s="21">
        <f>SUM('Additions Data'!AG21:BC21)</f>
        <v>0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0</v>
      </c>
      <c r="U26" s="19">
        <f>SUM('Additions Data'!AE21:AF21)</f>
        <v>0</v>
      </c>
      <c r="V26" s="19">
        <f>'Additions Data'!Q21</f>
        <v>0</v>
      </c>
      <c r="W26" s="19">
        <f t="shared" si="4"/>
        <v>1159.645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91.592005848459848</v>
      </c>
      <c r="AA26" s="28">
        <f t="shared" si="3"/>
        <v>18.206261151201844</v>
      </c>
      <c r="AB26" s="37">
        <f t="shared" si="7"/>
        <v>455.38943248532291</v>
      </c>
      <c r="AC26" s="38">
        <f t="shared" si="8"/>
        <v>0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248</v>
      </c>
      <c r="H27" s="20">
        <f>'Additions Data'!L22</f>
        <v>0</v>
      </c>
      <c r="I27" s="20">
        <f>'Additions Data'!K22</f>
        <v>0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0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0</v>
      </c>
      <c r="U27" s="19">
        <f>SUM('Additions Data'!AE22:AF22)</f>
        <v>0</v>
      </c>
      <c r="V27" s="19">
        <f>'Additions Data'!Q22</f>
        <v>0</v>
      </c>
      <c r="W27" s="19">
        <f t="shared" si="4"/>
        <v>1160.1559999999999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90.283396216460005</v>
      </c>
      <c r="AA27" s="28">
        <f t="shared" si="3"/>
        <v>18.057218470055027</v>
      </c>
      <c r="AB27" s="37">
        <f t="shared" si="7"/>
        <v>455.38943248532291</v>
      </c>
      <c r="AC27" s="38">
        <f t="shared" si="8"/>
        <v>0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248</v>
      </c>
      <c r="H28" s="20">
        <f>'Additions Data'!L23</f>
        <v>0</v>
      </c>
      <c r="I28" s="20">
        <f>'Additions Data'!K23</f>
        <v>0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0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0</v>
      </c>
      <c r="U28" s="19">
        <f>SUM('Additions Data'!AE23:AF23)</f>
        <v>0</v>
      </c>
      <c r="V28" s="19">
        <f>'Additions Data'!Q23</f>
        <v>0</v>
      </c>
      <c r="W28" s="19">
        <f t="shared" si="4"/>
        <v>1160.1559999999999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90.096521188070028</v>
      </c>
      <c r="AA28" s="28">
        <f t="shared" si="3"/>
        <v>18.03660097496239</v>
      </c>
      <c r="AB28" s="37">
        <f t="shared" si="7"/>
        <v>455.38943248532291</v>
      </c>
      <c r="AC28" s="38">
        <f t="shared" si="8"/>
        <v>0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248</v>
      </c>
      <c r="H29" s="20">
        <f>'Additions Data'!L24</f>
        <v>0</v>
      </c>
      <c r="I29" s="20">
        <f>'Additions Data'!K24</f>
        <v>0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0</v>
      </c>
      <c r="U29" s="19">
        <f>SUM('Additions Data'!AE24:AF24)</f>
        <v>0</v>
      </c>
      <c r="V29" s="19">
        <f>'Additions Data'!Q24</f>
        <v>0</v>
      </c>
      <c r="W29" s="19">
        <f t="shared" si="4"/>
        <v>1160.6669999999999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90.114062578439871</v>
      </c>
      <c r="AA29" s="28">
        <f t="shared" si="3"/>
        <v>18.034159613203236</v>
      </c>
      <c r="AB29" s="37">
        <f t="shared" si="7"/>
        <v>455.38943248532291</v>
      </c>
      <c r="AC29" s="38">
        <f t="shared" si="8"/>
        <v>0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248</v>
      </c>
      <c r="H30" s="20">
        <f>'Additions Data'!L25</f>
        <v>0</v>
      </c>
      <c r="I30" s="20">
        <f>'Additions Data'!K25</f>
        <v>0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0</v>
      </c>
      <c r="U30" s="19">
        <f>SUM('Additions Data'!AE25:AF25)</f>
        <v>0</v>
      </c>
      <c r="V30" s="19">
        <f>'Additions Data'!Q25</f>
        <v>0</v>
      </c>
      <c r="W30" s="19">
        <f t="shared" si="4"/>
        <v>1161.1780000000001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90.409687125970095</v>
      </c>
      <c r="AA30" s="28">
        <f t="shared" si="3"/>
        <v>18.062373848816279</v>
      </c>
      <c r="AB30" s="37">
        <f t="shared" si="7"/>
        <v>455.38943248532291</v>
      </c>
      <c r="AC30" s="38">
        <f t="shared" si="8"/>
        <v>0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248</v>
      </c>
      <c r="H31" s="20">
        <f>'Additions Data'!L26</f>
        <v>0</v>
      </c>
      <c r="I31" s="20">
        <f>'Additions Data'!K26</f>
        <v>0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0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0</v>
      </c>
      <c r="U31" s="19">
        <f>SUM('Additions Data'!AE26:AF26)</f>
        <v>0</v>
      </c>
      <c r="V31" s="19">
        <f>'Additions Data'!Q26</f>
        <v>0</v>
      </c>
      <c r="W31" s="19">
        <f t="shared" si="4"/>
        <v>1161.1780000000001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89.907872743840016</v>
      </c>
      <c r="AA31" s="28">
        <f t="shared" si="3"/>
        <v>18.007069966370224</v>
      </c>
      <c r="AB31" s="37">
        <f t="shared" si="7"/>
        <v>455.38943248532291</v>
      </c>
      <c r="AC31" s="38">
        <f t="shared" si="8"/>
        <v>0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248</v>
      </c>
      <c r="H32" s="20">
        <f>'Additions Data'!L27</f>
        <v>0</v>
      </c>
      <c r="I32" s="20">
        <f>'Additions Data'!K27</f>
        <v>0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0</v>
      </c>
      <c r="U32" s="19">
        <f>SUM('Additions Data'!AE27:AF27)</f>
        <v>0</v>
      </c>
      <c r="V32" s="19">
        <f>'Additions Data'!Q27</f>
        <v>0</v>
      </c>
      <c r="W32" s="19">
        <f t="shared" si="4"/>
        <v>1161.6890000000001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89.71366492369998</v>
      </c>
      <c r="AA32" s="28">
        <f t="shared" si="3"/>
        <v>17.981335289769543</v>
      </c>
      <c r="AB32" s="37">
        <f t="shared" si="7"/>
        <v>455.38943248532291</v>
      </c>
      <c r="AC32" s="38">
        <f t="shared" si="8"/>
        <v>0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248</v>
      </c>
      <c r="H33" s="20">
        <f>'Additions Data'!L28</f>
        <v>0</v>
      </c>
      <c r="I33" s="20">
        <f>'Additions Data'!K28</f>
        <v>0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0</v>
      </c>
      <c r="V33" s="19">
        <f>'Additions Data'!Q28</f>
        <v>0</v>
      </c>
      <c r="W33" s="19">
        <f t="shared" si="4"/>
        <v>1162.2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90.28775399999995</v>
      </c>
      <c r="AA33" s="35">
        <f t="shared" si="3"/>
        <v>18.04017956895326</v>
      </c>
      <c r="AB33" s="37">
        <f t="shared" si="7"/>
        <v>455.38943248532291</v>
      </c>
      <c r="AC33" s="38">
        <f t="shared" si="8"/>
        <v>0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248</v>
      </c>
      <c r="H34" s="20">
        <f>'Additions Data'!L29</f>
        <v>0</v>
      </c>
      <c r="I34" s="20">
        <f>'Additions Data'!K29</f>
        <v>0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0</v>
      </c>
      <c r="V34" s="19">
        <f>'Additions Data'!Q29</f>
        <v>0</v>
      </c>
      <c r="W34" s="19">
        <f t="shared" si="4"/>
        <v>1162.711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91.223346999999876</v>
      </c>
      <c r="AA34" s="28">
        <f t="shared" si="3"/>
        <v>18.138875623609259</v>
      </c>
      <c r="AB34" s="37">
        <f t="shared" si="7"/>
        <v>455.38943248532291</v>
      </c>
      <c r="AC34" s="38">
        <f t="shared" si="8"/>
        <v>0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248</v>
      </c>
      <c r="H35" s="20">
        <f>'Additions Data'!L30</f>
        <v>0</v>
      </c>
      <c r="I35" s="20">
        <f>'Additions Data'!K30</f>
        <v>0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0</v>
      </c>
      <c r="V35" s="19">
        <f>'Additions Data'!Q30</f>
        <v>0</v>
      </c>
      <c r="W35" s="19">
        <f t="shared" si="4"/>
        <v>1163.222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91.897652000000107</v>
      </c>
      <c r="AA35" s="28">
        <f t="shared" ref="AA35" si="12">(W35-B35)/B35*100</f>
        <v>18.208812649892284</v>
      </c>
      <c r="AB35" s="37">
        <f t="shared" si="7"/>
        <v>455.38943248532291</v>
      </c>
      <c r="AC35" s="38">
        <f t="shared" si="8"/>
        <v>0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248</v>
      </c>
      <c r="H36" s="20">
        <f>'Additions Data'!L31</f>
        <v>0</v>
      </c>
      <c r="I36" s="20">
        <f>'Additions Data'!K31</f>
        <v>0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0</v>
      </c>
      <c r="V36" s="19">
        <f>'Additions Data'!Q31</f>
        <v>0</v>
      </c>
      <c r="W36" s="19">
        <f t="shared" ref="W36" si="13">D36+SUM(E36:V36)</f>
        <v>1163.222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92.725063999999975</v>
      </c>
      <c r="AA36" s="28">
        <f t="shared" ref="AA36" si="17">(W36-B36)/B36*100</f>
        <v>18.30017899275893</v>
      </c>
      <c r="AB36" s="37">
        <f t="shared" ref="AB36" si="18">S36/0.511</f>
        <v>455.38943248532291</v>
      </c>
      <c r="AC36" s="38">
        <f t="shared" ref="AC36" si="19">U36/0.123</f>
        <v>0</v>
      </c>
      <c r="AD36" s="43">
        <f t="shared" si="6"/>
        <v>2049</v>
      </c>
      <c r="AE36" s="39"/>
      <c r="AF36" s="40"/>
      <c r="AG36" s="2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  <c r="AE37" s="1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R39" s="1"/>
      <c r="S39" s="1"/>
      <c r="V39" s="37"/>
      <c r="W39" s="37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R40" s="1"/>
      <c r="S40" s="1"/>
      <c r="V40" s="37"/>
      <c r="W40" s="37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R41" s="1"/>
      <c r="S41" s="1"/>
      <c r="V41" s="37"/>
      <c r="W41" s="37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R42" s="1"/>
      <c r="S42" s="1"/>
      <c r="V42" s="37"/>
      <c r="W42" s="37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R43" s="1"/>
      <c r="S43" s="1"/>
      <c r="V43" s="37"/>
      <c r="W43" s="37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R44" s="1"/>
      <c r="S44" s="1"/>
      <c r="V44" s="37"/>
      <c r="W44" s="37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R45" s="1"/>
      <c r="S45" s="1"/>
      <c r="V45" s="37"/>
      <c r="W45" s="37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R46" s="1"/>
      <c r="S46" s="1"/>
      <c r="V46" s="37"/>
      <c r="W46" s="37"/>
    </row>
    <row r="47" spans="1:33" x14ac:dyDescent="0.25">
      <c r="A47" s="1"/>
      <c r="B47" s="1"/>
      <c r="G47" s="17"/>
      <c r="I47" s="17"/>
      <c r="R47" s="1"/>
      <c r="S47" s="1"/>
      <c r="V47" s="37"/>
      <c r="W47" s="37"/>
    </row>
    <row r="48" spans="1:33" x14ac:dyDescent="0.25">
      <c r="A48" s="1"/>
      <c r="B48" s="1"/>
      <c r="R48" s="1"/>
      <c r="S48" s="1"/>
      <c r="V48" s="37"/>
      <c r="W48" s="37"/>
    </row>
    <row r="49" spans="1:23" x14ac:dyDescent="0.25">
      <c r="A49" s="1"/>
      <c r="B49" s="1"/>
      <c r="R49" s="1"/>
      <c r="S49" s="1"/>
      <c r="V49" s="37"/>
      <c r="W49" s="37"/>
    </row>
    <row r="50" spans="1:23" x14ac:dyDescent="0.25">
      <c r="V50" s="37"/>
      <c r="W50" s="37"/>
    </row>
    <row r="51" spans="1:23" x14ac:dyDescent="0.25">
      <c r="V51" s="37"/>
      <c r="W51" s="37"/>
    </row>
    <row r="52" spans="1:23" x14ac:dyDescent="0.25">
      <c r="V52" s="37"/>
      <c r="W52" s="37"/>
    </row>
    <row r="53" spans="1:23" x14ac:dyDescent="0.25">
      <c r="V53" s="37"/>
      <c r="W53" s="37"/>
    </row>
    <row r="54" spans="1:23" x14ac:dyDescent="0.25">
      <c r="V54" s="37"/>
      <c r="W54" s="37"/>
    </row>
    <row r="55" spans="1:23" x14ac:dyDescent="0.25">
      <c r="V55" s="37"/>
      <c r="W55" s="37"/>
    </row>
    <row r="56" spans="1:23" x14ac:dyDescent="0.25">
      <c r="V56" s="37"/>
      <c r="W56" s="37"/>
    </row>
    <row r="57" spans="1:23" x14ac:dyDescent="0.25">
      <c r="V57" s="37"/>
      <c r="W57" s="37"/>
    </row>
    <row r="58" spans="1:23" x14ac:dyDescent="0.25">
      <c r="V58" s="37"/>
      <c r="W58" s="37"/>
    </row>
    <row r="59" spans="1:23" x14ac:dyDescent="0.25">
      <c r="V59" s="37"/>
      <c r="W59" s="37"/>
    </row>
    <row r="60" spans="1:23" x14ac:dyDescent="0.25">
      <c r="V60" s="37"/>
      <c r="W60" s="37"/>
    </row>
    <row r="61" spans="1:23" x14ac:dyDescent="0.25">
      <c r="V61" s="37"/>
      <c r="W61" s="37"/>
    </row>
    <row r="62" spans="1:23" x14ac:dyDescent="0.25">
      <c r="V62" s="37"/>
      <c r="W62" s="37"/>
    </row>
    <row r="63" spans="1:23" x14ac:dyDescent="0.25">
      <c r="V63" s="37"/>
      <c r="W63" s="37"/>
    </row>
    <row r="64" spans="1:23" x14ac:dyDescent="0.25">
      <c r="V64" s="37"/>
      <c r="W64" s="37"/>
    </row>
    <row r="65" spans="22:23" x14ac:dyDescent="0.25">
      <c r="V65" s="37"/>
      <c r="W65" s="37"/>
    </row>
    <row r="66" spans="22:23" x14ac:dyDescent="0.25">
      <c r="V66" s="37"/>
      <c r="W66" s="37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zoomScaleNormal="100" workbookViewId="0">
      <selection sqref="A1:BO31"/>
    </sheetView>
  </sheetViews>
  <sheetFormatPr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38" t="s">
        <v>6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55</v>
      </c>
      <c r="H1" s="38" t="s">
        <v>41</v>
      </c>
      <c r="I1" s="38" t="s">
        <v>37</v>
      </c>
      <c r="J1" s="38" t="s">
        <v>38</v>
      </c>
      <c r="K1" s="38" t="s">
        <v>39</v>
      </c>
      <c r="L1" s="38" t="s">
        <v>45</v>
      </c>
      <c r="M1" s="38" t="s">
        <v>73</v>
      </c>
      <c r="N1" s="38" t="s">
        <v>74</v>
      </c>
      <c r="O1" s="38" t="s">
        <v>75</v>
      </c>
      <c r="P1" s="38" t="s">
        <v>76</v>
      </c>
      <c r="Q1" s="38" t="s">
        <v>56</v>
      </c>
      <c r="R1" s="38" t="s">
        <v>57</v>
      </c>
      <c r="S1" s="38" t="s">
        <v>58</v>
      </c>
      <c r="T1" s="38" t="s">
        <v>59</v>
      </c>
      <c r="U1" s="38" t="s">
        <v>60</v>
      </c>
      <c r="V1" s="38" t="s">
        <v>61</v>
      </c>
      <c r="W1" s="38" t="s">
        <v>62</v>
      </c>
      <c r="X1" s="38" t="s">
        <v>63</v>
      </c>
      <c r="Y1" s="38" t="s">
        <v>64</v>
      </c>
      <c r="Z1" s="38" t="s">
        <v>65</v>
      </c>
      <c r="AA1" s="38" t="s">
        <v>66</v>
      </c>
      <c r="AB1" s="38" t="s">
        <v>67</v>
      </c>
      <c r="AC1" s="38" t="s">
        <v>68</v>
      </c>
      <c r="AD1" s="38" t="s">
        <v>69</v>
      </c>
      <c r="AE1" s="38" t="s">
        <v>70</v>
      </c>
      <c r="AF1" s="38" t="s">
        <v>71</v>
      </c>
      <c r="AG1" s="38" t="s">
        <v>77</v>
      </c>
      <c r="AH1" s="38" t="s">
        <v>78</v>
      </c>
      <c r="AI1" s="38" t="s">
        <v>79</v>
      </c>
      <c r="AJ1" s="38" t="s">
        <v>80</v>
      </c>
      <c r="AK1" s="38" t="s">
        <v>81</v>
      </c>
      <c r="AL1" s="38" t="s">
        <v>82</v>
      </c>
      <c r="AM1" s="38" t="s">
        <v>83</v>
      </c>
      <c r="AN1" s="38" t="s">
        <v>84</v>
      </c>
      <c r="AO1" s="38" t="s">
        <v>85</v>
      </c>
      <c r="AP1" s="38" t="s">
        <v>86</v>
      </c>
      <c r="AQ1" s="38" t="s">
        <v>87</v>
      </c>
      <c r="AR1" s="38" t="s">
        <v>88</v>
      </c>
      <c r="AS1" s="38" t="s">
        <v>89</v>
      </c>
      <c r="AT1" s="38" t="s">
        <v>90</v>
      </c>
      <c r="AU1" s="38" t="s">
        <v>91</v>
      </c>
      <c r="AV1" s="38" t="s">
        <v>92</v>
      </c>
      <c r="AW1" s="38" t="s">
        <v>93</v>
      </c>
      <c r="AX1" s="38" t="s">
        <v>94</v>
      </c>
      <c r="AY1" s="38" t="s">
        <v>95</v>
      </c>
      <c r="AZ1" s="38" t="s">
        <v>96</v>
      </c>
      <c r="BA1" s="38" t="s">
        <v>97</v>
      </c>
      <c r="BB1" s="38" t="s">
        <v>98</v>
      </c>
      <c r="BC1" s="38" t="s">
        <v>99</v>
      </c>
      <c r="BD1" s="38" t="s">
        <v>100</v>
      </c>
      <c r="BE1" s="38" t="s">
        <v>101</v>
      </c>
      <c r="BF1" s="38" t="s">
        <v>102</v>
      </c>
      <c r="BG1" s="38" t="s">
        <v>103</v>
      </c>
      <c r="BH1" s="38" t="s">
        <v>104</v>
      </c>
      <c r="BI1" s="38" t="s">
        <v>105</v>
      </c>
      <c r="BJ1" s="38" t="s">
        <v>106</v>
      </c>
      <c r="BK1" s="38" t="s">
        <v>107</v>
      </c>
      <c r="BL1" s="38" t="s">
        <v>108</v>
      </c>
      <c r="BM1" s="38" t="s">
        <v>109</v>
      </c>
      <c r="BN1" s="38" t="s">
        <v>110</v>
      </c>
      <c r="BO1" s="38" t="s">
        <v>111</v>
      </c>
    </row>
    <row r="2" spans="1:67" x14ac:dyDescent="0.25">
      <c r="A2" s="38" t="s">
        <v>26</v>
      </c>
      <c r="B2" s="38" t="s">
        <v>12</v>
      </c>
      <c r="C2" s="38" t="s">
        <v>13</v>
      </c>
      <c r="D2" s="38">
        <v>1</v>
      </c>
      <c r="E2" s="38">
        <v>2020</v>
      </c>
      <c r="F2" s="38" t="s">
        <v>14</v>
      </c>
      <c r="G2" s="38">
        <v>1302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8">
        <v>0</v>
      </c>
      <c r="Q2" s="38">
        <v>0</v>
      </c>
      <c r="R2" s="38">
        <v>0</v>
      </c>
      <c r="S2" s="38">
        <v>0</v>
      </c>
      <c r="T2" s="38">
        <v>0</v>
      </c>
      <c r="U2" s="38">
        <v>0</v>
      </c>
      <c r="V2" s="38">
        <v>0</v>
      </c>
      <c r="W2" s="38">
        <v>0</v>
      </c>
      <c r="X2" s="38">
        <v>0</v>
      </c>
      <c r="Y2" s="38">
        <v>0</v>
      </c>
      <c r="Z2" s="38">
        <v>0</v>
      </c>
      <c r="AA2" s="38">
        <v>0</v>
      </c>
      <c r="AB2" s="38">
        <v>0</v>
      </c>
      <c r="AC2" s="38">
        <v>0</v>
      </c>
      <c r="AD2" s="38">
        <v>0</v>
      </c>
      <c r="AE2" s="38">
        <v>0</v>
      </c>
      <c r="AF2" s="38">
        <v>0</v>
      </c>
      <c r="AG2" s="38">
        <v>0</v>
      </c>
      <c r="AH2" s="38">
        <v>0</v>
      </c>
      <c r="AI2" s="38">
        <v>0</v>
      </c>
      <c r="AJ2" s="38">
        <v>0</v>
      </c>
      <c r="AK2" s="38">
        <v>0</v>
      </c>
      <c r="AL2" s="38">
        <v>0</v>
      </c>
      <c r="AM2" s="38">
        <v>0</v>
      </c>
      <c r="AN2" s="38">
        <v>0</v>
      </c>
      <c r="AO2" s="38">
        <v>0</v>
      </c>
      <c r="AP2" s="38">
        <v>0</v>
      </c>
      <c r="AQ2" s="38">
        <v>0</v>
      </c>
      <c r="AR2" s="38">
        <v>0</v>
      </c>
      <c r="AS2" s="38">
        <v>0</v>
      </c>
      <c r="AT2" s="38">
        <v>0</v>
      </c>
      <c r="AU2" s="38">
        <v>0</v>
      </c>
      <c r="AV2" s="38">
        <v>0</v>
      </c>
      <c r="AW2" s="38">
        <v>0</v>
      </c>
      <c r="AX2" s="38">
        <v>0</v>
      </c>
      <c r="AY2" s="38">
        <v>0</v>
      </c>
      <c r="AZ2" s="38">
        <v>0</v>
      </c>
      <c r="BA2" s="38">
        <v>0</v>
      </c>
      <c r="BB2" s="38">
        <v>0</v>
      </c>
      <c r="BC2" s="38">
        <v>0</v>
      </c>
      <c r="BD2" s="38">
        <v>0</v>
      </c>
      <c r="BE2" s="38">
        <v>0</v>
      </c>
      <c r="BF2" s="38">
        <v>0</v>
      </c>
      <c r="BG2" s="38">
        <v>0</v>
      </c>
      <c r="BH2" s="38">
        <v>0</v>
      </c>
      <c r="BI2" s="38">
        <v>0</v>
      </c>
      <c r="BJ2" s="38">
        <v>0</v>
      </c>
      <c r="BK2" s="38">
        <v>0</v>
      </c>
      <c r="BL2" s="38">
        <v>0</v>
      </c>
      <c r="BM2" s="38">
        <v>0</v>
      </c>
      <c r="BN2" s="38">
        <v>0</v>
      </c>
      <c r="BO2" s="38">
        <v>0</v>
      </c>
    </row>
    <row r="3" spans="1:67" x14ac:dyDescent="0.25">
      <c r="A3" s="38" t="s">
        <v>26</v>
      </c>
      <c r="B3" s="38" t="s">
        <v>12</v>
      </c>
      <c r="C3" s="38" t="s">
        <v>13</v>
      </c>
      <c r="D3" s="38">
        <v>1</v>
      </c>
      <c r="E3" s="38">
        <v>2021</v>
      </c>
      <c r="F3" s="38" t="s">
        <v>14</v>
      </c>
      <c r="G3" s="38">
        <v>1302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8">
        <v>0</v>
      </c>
      <c r="AX3" s="38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8">
        <v>0</v>
      </c>
      <c r="BO3" s="38">
        <v>0</v>
      </c>
    </row>
    <row r="4" spans="1:67" x14ac:dyDescent="0.25">
      <c r="A4" s="38" t="s">
        <v>26</v>
      </c>
      <c r="B4" s="38" t="s">
        <v>12</v>
      </c>
      <c r="C4" s="38" t="s">
        <v>13</v>
      </c>
      <c r="D4" s="38">
        <v>1</v>
      </c>
      <c r="E4" s="38">
        <v>2022</v>
      </c>
      <c r="F4" s="38" t="s">
        <v>14</v>
      </c>
      <c r="G4" s="38">
        <v>935.22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150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</row>
    <row r="5" spans="1:67" x14ac:dyDescent="0.25">
      <c r="A5" s="38" t="s">
        <v>26</v>
      </c>
      <c r="B5" s="38" t="s">
        <v>12</v>
      </c>
      <c r="C5" s="38" t="s">
        <v>13</v>
      </c>
      <c r="D5" s="38">
        <v>1</v>
      </c>
      <c r="E5" s="38">
        <v>2023</v>
      </c>
      <c r="F5" s="38" t="s">
        <v>14</v>
      </c>
      <c r="G5" s="38">
        <v>935.22</v>
      </c>
      <c r="H5" s="38">
        <v>0</v>
      </c>
      <c r="I5" s="38">
        <v>0</v>
      </c>
      <c r="J5" s="38">
        <v>248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1.022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0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8">
        <v>0</v>
      </c>
      <c r="BH5" s="38">
        <v>0</v>
      </c>
      <c r="BI5" s="38">
        <v>0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</row>
    <row r="6" spans="1:67" x14ac:dyDescent="0.25">
      <c r="A6" s="38" t="s">
        <v>26</v>
      </c>
      <c r="B6" s="38" t="s">
        <v>12</v>
      </c>
      <c r="C6" s="38" t="s">
        <v>13</v>
      </c>
      <c r="D6" s="38">
        <v>1</v>
      </c>
      <c r="E6" s="38">
        <v>2024</v>
      </c>
      <c r="F6" s="38" t="s">
        <v>14</v>
      </c>
      <c r="G6" s="38">
        <v>935.22</v>
      </c>
      <c r="H6" s="38">
        <v>0</v>
      </c>
      <c r="I6" s="38">
        <v>0</v>
      </c>
      <c r="J6" s="38">
        <v>248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1.5329999999999999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8">
        <v>0</v>
      </c>
      <c r="BH6" s="38">
        <v>0</v>
      </c>
      <c r="BI6" s="38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</row>
    <row r="7" spans="1:67" x14ac:dyDescent="0.25">
      <c r="A7" s="38" t="s">
        <v>26</v>
      </c>
      <c r="B7" s="38" t="s">
        <v>12</v>
      </c>
      <c r="C7" s="38" t="s">
        <v>13</v>
      </c>
      <c r="D7" s="38">
        <v>1</v>
      </c>
      <c r="E7" s="38">
        <v>2025</v>
      </c>
      <c r="F7" s="38" t="s">
        <v>14</v>
      </c>
      <c r="G7" s="38">
        <v>935.22</v>
      </c>
      <c r="H7" s="38">
        <v>0</v>
      </c>
      <c r="I7" s="38">
        <v>0</v>
      </c>
      <c r="J7" s="38">
        <v>248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1.5329999999999999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0</v>
      </c>
      <c r="AT7" s="38">
        <v>0</v>
      </c>
      <c r="AU7" s="38">
        <v>0</v>
      </c>
      <c r="AV7" s="38">
        <v>0</v>
      </c>
      <c r="AW7" s="38">
        <v>0</v>
      </c>
      <c r="AX7" s="38">
        <v>0</v>
      </c>
      <c r="AY7" s="38">
        <v>0</v>
      </c>
      <c r="AZ7" s="38">
        <v>0</v>
      </c>
      <c r="BA7" s="38">
        <v>0</v>
      </c>
      <c r="BB7" s="38">
        <v>0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</row>
    <row r="8" spans="1:67" x14ac:dyDescent="0.25">
      <c r="A8" s="38" t="s">
        <v>26</v>
      </c>
      <c r="B8" s="38" t="s">
        <v>12</v>
      </c>
      <c r="C8" s="38" t="s">
        <v>13</v>
      </c>
      <c r="D8" s="38">
        <v>1</v>
      </c>
      <c r="E8" s="38">
        <v>2026</v>
      </c>
      <c r="F8" s="38" t="s">
        <v>14</v>
      </c>
      <c r="G8" s="38">
        <v>935.22</v>
      </c>
      <c r="H8" s="38">
        <v>0</v>
      </c>
      <c r="I8" s="38">
        <v>0</v>
      </c>
      <c r="J8" s="38">
        <v>248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1.5329999999999999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</row>
    <row r="9" spans="1:67" x14ac:dyDescent="0.25">
      <c r="A9" s="38" t="s">
        <v>26</v>
      </c>
      <c r="B9" s="38" t="s">
        <v>12</v>
      </c>
      <c r="C9" s="38" t="s">
        <v>13</v>
      </c>
      <c r="D9" s="38">
        <v>1</v>
      </c>
      <c r="E9" s="38">
        <v>2027</v>
      </c>
      <c r="F9" s="38" t="s">
        <v>14</v>
      </c>
      <c r="G9" s="38">
        <v>935.22</v>
      </c>
      <c r="H9" s="38">
        <v>0</v>
      </c>
      <c r="I9" s="38">
        <v>0</v>
      </c>
      <c r="J9" s="38">
        <v>248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2.044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</row>
    <row r="10" spans="1:67" x14ac:dyDescent="0.25">
      <c r="A10" s="38" t="s">
        <v>26</v>
      </c>
      <c r="B10" s="38" t="s">
        <v>12</v>
      </c>
      <c r="C10" s="38" t="s">
        <v>13</v>
      </c>
      <c r="D10" s="38">
        <v>1</v>
      </c>
      <c r="E10" s="38">
        <v>2028</v>
      </c>
      <c r="F10" s="38" t="s">
        <v>14</v>
      </c>
      <c r="G10" s="38">
        <v>935.22</v>
      </c>
      <c r="H10" s="38">
        <v>0</v>
      </c>
      <c r="I10" s="38">
        <v>0</v>
      </c>
      <c r="J10" s="38">
        <v>248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2.044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</row>
    <row r="11" spans="1:67" x14ac:dyDescent="0.25">
      <c r="A11" s="38" t="s">
        <v>26</v>
      </c>
      <c r="B11" s="38" t="s">
        <v>12</v>
      </c>
      <c r="C11" s="38" t="s">
        <v>13</v>
      </c>
      <c r="D11" s="38">
        <v>1</v>
      </c>
      <c r="E11" s="38">
        <v>2029</v>
      </c>
      <c r="F11" s="38" t="s">
        <v>14</v>
      </c>
      <c r="G11" s="38">
        <v>935.22</v>
      </c>
      <c r="H11" s="38">
        <v>0</v>
      </c>
      <c r="I11" s="38">
        <v>0</v>
      </c>
      <c r="J11" s="38">
        <v>248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2.5550000000000002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</row>
    <row r="12" spans="1:67" x14ac:dyDescent="0.25">
      <c r="A12" s="38" t="s">
        <v>26</v>
      </c>
      <c r="B12" s="38" t="s">
        <v>12</v>
      </c>
      <c r="C12" s="38" t="s">
        <v>13</v>
      </c>
      <c r="D12" s="38">
        <v>1</v>
      </c>
      <c r="E12" s="38">
        <v>2030</v>
      </c>
      <c r="F12" s="38" t="s">
        <v>14</v>
      </c>
      <c r="G12" s="38">
        <v>935.22</v>
      </c>
      <c r="H12" s="38">
        <v>0</v>
      </c>
      <c r="I12" s="38">
        <v>0</v>
      </c>
      <c r="J12" s="38">
        <v>248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3.0659999999999998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</row>
    <row r="13" spans="1:67" x14ac:dyDescent="0.25">
      <c r="A13" s="38" t="s">
        <v>26</v>
      </c>
      <c r="B13" s="38" t="s">
        <v>12</v>
      </c>
      <c r="C13" s="38" t="s">
        <v>13</v>
      </c>
      <c r="D13" s="38">
        <v>1</v>
      </c>
      <c r="E13" s="38">
        <v>2031</v>
      </c>
      <c r="F13" s="38" t="s">
        <v>14</v>
      </c>
      <c r="G13" s="38">
        <v>673.32</v>
      </c>
      <c r="H13" s="38">
        <v>0</v>
      </c>
      <c r="I13" s="38">
        <v>0</v>
      </c>
      <c r="J13" s="38">
        <v>248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3.577</v>
      </c>
      <c r="S13" s="38">
        <v>0</v>
      </c>
      <c r="T13" s="38">
        <v>0</v>
      </c>
      <c r="U13" s="38">
        <v>77.567999999999998</v>
      </c>
      <c r="V13" s="38">
        <v>77.567999999999998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0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</row>
    <row r="14" spans="1:67" x14ac:dyDescent="0.25">
      <c r="A14" s="38" t="s">
        <v>26</v>
      </c>
      <c r="B14" s="38" t="s">
        <v>12</v>
      </c>
      <c r="C14" s="38" t="s">
        <v>13</v>
      </c>
      <c r="D14" s="38">
        <v>1</v>
      </c>
      <c r="E14" s="38">
        <v>2032</v>
      </c>
      <c r="F14" s="38" t="s">
        <v>14</v>
      </c>
      <c r="G14" s="38">
        <v>673.32</v>
      </c>
      <c r="H14" s="38">
        <v>0</v>
      </c>
      <c r="I14" s="38">
        <v>0</v>
      </c>
      <c r="J14" s="38">
        <v>248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3.577</v>
      </c>
      <c r="S14" s="38">
        <v>0</v>
      </c>
      <c r="T14" s="38">
        <v>0</v>
      </c>
      <c r="U14" s="38">
        <v>155.136</v>
      </c>
      <c r="V14" s="38">
        <v>77.567999999999998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</row>
    <row r="15" spans="1:67" x14ac:dyDescent="0.25">
      <c r="A15" s="38" t="s">
        <v>26</v>
      </c>
      <c r="B15" s="38" t="s">
        <v>12</v>
      </c>
      <c r="C15" s="38" t="s">
        <v>13</v>
      </c>
      <c r="D15" s="38">
        <v>1</v>
      </c>
      <c r="E15" s="38">
        <v>2033</v>
      </c>
      <c r="F15" s="38" t="s">
        <v>14</v>
      </c>
      <c r="G15" s="38">
        <v>673.32</v>
      </c>
      <c r="H15" s="38">
        <v>0</v>
      </c>
      <c r="I15" s="38">
        <v>0</v>
      </c>
      <c r="J15" s="38">
        <v>248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4.0880000000000001</v>
      </c>
      <c r="S15" s="38">
        <v>0</v>
      </c>
      <c r="T15" s="38">
        <v>0</v>
      </c>
      <c r="U15" s="38">
        <v>155.136</v>
      </c>
      <c r="V15" s="38">
        <v>77.567999999999998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</row>
    <row r="16" spans="1:67" x14ac:dyDescent="0.25">
      <c r="A16" s="38" t="s">
        <v>26</v>
      </c>
      <c r="B16" s="38" t="s">
        <v>12</v>
      </c>
      <c r="C16" s="38" t="s">
        <v>13</v>
      </c>
      <c r="D16" s="38">
        <v>1</v>
      </c>
      <c r="E16" s="38">
        <v>2034</v>
      </c>
      <c r="F16" s="38" t="s">
        <v>14</v>
      </c>
      <c r="G16" s="38">
        <v>673.32</v>
      </c>
      <c r="H16" s="38">
        <v>0</v>
      </c>
      <c r="I16" s="38">
        <v>0</v>
      </c>
      <c r="J16" s="38">
        <v>248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4.5990000000000002</v>
      </c>
      <c r="S16" s="38">
        <v>0</v>
      </c>
      <c r="T16" s="38">
        <v>0</v>
      </c>
      <c r="U16" s="38">
        <v>155.136</v>
      </c>
      <c r="V16" s="38">
        <v>77.567999999999998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</row>
    <row r="17" spans="1:86" x14ac:dyDescent="0.25">
      <c r="A17" s="38" t="s">
        <v>26</v>
      </c>
      <c r="B17" s="38" t="s">
        <v>12</v>
      </c>
      <c r="C17" s="38" t="s">
        <v>13</v>
      </c>
      <c r="D17" s="38">
        <v>1</v>
      </c>
      <c r="E17" s="38">
        <v>2035</v>
      </c>
      <c r="F17" s="38" t="s">
        <v>14</v>
      </c>
      <c r="G17" s="38">
        <v>673.32</v>
      </c>
      <c r="H17" s="38">
        <v>0</v>
      </c>
      <c r="I17" s="38">
        <v>0</v>
      </c>
      <c r="J17" s="38">
        <v>248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4.5990000000000002</v>
      </c>
      <c r="S17" s="38">
        <v>0</v>
      </c>
      <c r="T17" s="38">
        <v>0</v>
      </c>
      <c r="U17" s="38">
        <v>155.136</v>
      </c>
      <c r="V17" s="38">
        <v>77.567999999999998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</row>
    <row r="18" spans="1:86" x14ac:dyDescent="0.25">
      <c r="A18" s="38" t="s">
        <v>26</v>
      </c>
      <c r="B18" s="38" t="s">
        <v>12</v>
      </c>
      <c r="C18" s="38" t="s">
        <v>13</v>
      </c>
      <c r="D18" s="38">
        <v>1</v>
      </c>
      <c r="E18" s="38">
        <v>2036</v>
      </c>
      <c r="F18" s="38" t="s">
        <v>14</v>
      </c>
      <c r="G18" s="38">
        <v>673.32</v>
      </c>
      <c r="H18" s="38">
        <v>0</v>
      </c>
      <c r="I18" s="38">
        <v>0</v>
      </c>
      <c r="J18" s="38">
        <v>248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5.1100000000000003</v>
      </c>
      <c r="S18" s="38">
        <v>0</v>
      </c>
      <c r="T18" s="38">
        <v>0</v>
      </c>
      <c r="U18" s="38">
        <v>155.136</v>
      </c>
      <c r="V18" s="38">
        <v>77.567999999999998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</row>
    <row r="19" spans="1:86" x14ac:dyDescent="0.25">
      <c r="A19" s="38" t="s">
        <v>26</v>
      </c>
      <c r="B19" s="38" t="s">
        <v>12</v>
      </c>
      <c r="C19" s="38" t="s">
        <v>13</v>
      </c>
      <c r="D19" s="38">
        <v>1</v>
      </c>
      <c r="E19" s="38">
        <v>2037</v>
      </c>
      <c r="F19" s="38" t="s">
        <v>14</v>
      </c>
      <c r="G19" s="38">
        <v>673.32</v>
      </c>
      <c r="H19" s="38">
        <v>0</v>
      </c>
      <c r="I19" s="38">
        <v>0</v>
      </c>
      <c r="J19" s="38">
        <v>248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5.1100000000000003</v>
      </c>
      <c r="S19" s="38">
        <v>0</v>
      </c>
      <c r="T19" s="38">
        <v>0</v>
      </c>
      <c r="U19" s="38">
        <v>155.136</v>
      </c>
      <c r="V19" s="38">
        <v>77.567999999999998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</row>
    <row r="20" spans="1:86" x14ac:dyDescent="0.25">
      <c r="A20" s="38" t="s">
        <v>26</v>
      </c>
      <c r="B20" s="38" t="s">
        <v>12</v>
      </c>
      <c r="C20" s="38" t="s">
        <v>13</v>
      </c>
      <c r="D20" s="38">
        <v>1</v>
      </c>
      <c r="E20" s="38">
        <v>2038</v>
      </c>
      <c r="F20" s="38" t="s">
        <v>14</v>
      </c>
      <c r="G20" s="38">
        <v>673.32</v>
      </c>
      <c r="H20" s="38">
        <v>0</v>
      </c>
      <c r="I20" s="38">
        <v>0</v>
      </c>
      <c r="J20" s="38">
        <v>248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5.6210000000000004</v>
      </c>
      <c r="S20" s="38">
        <v>0</v>
      </c>
      <c r="T20" s="38">
        <v>0</v>
      </c>
      <c r="U20" s="38">
        <v>155.136</v>
      </c>
      <c r="V20" s="38">
        <v>77.567999999999998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</row>
    <row r="21" spans="1:86" x14ac:dyDescent="0.25">
      <c r="A21" s="38" t="s">
        <v>26</v>
      </c>
      <c r="B21" s="38" t="s">
        <v>12</v>
      </c>
      <c r="C21" s="38" t="s">
        <v>13</v>
      </c>
      <c r="D21" s="38">
        <v>1</v>
      </c>
      <c r="E21" s="38">
        <v>2039</v>
      </c>
      <c r="F21" s="38" t="s">
        <v>14</v>
      </c>
      <c r="G21" s="38">
        <v>673.32</v>
      </c>
      <c r="H21" s="38">
        <v>0</v>
      </c>
      <c r="I21" s="38">
        <v>0</v>
      </c>
      <c r="J21" s="38">
        <v>248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5.6210000000000004</v>
      </c>
      <c r="S21" s="38">
        <v>0</v>
      </c>
      <c r="T21" s="38">
        <v>0</v>
      </c>
      <c r="U21" s="38">
        <v>155.136</v>
      </c>
      <c r="V21" s="38">
        <v>77.567999999999998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</row>
    <row r="22" spans="1:86" x14ac:dyDescent="0.25">
      <c r="A22" s="38" t="s">
        <v>26</v>
      </c>
      <c r="B22" s="38" t="s">
        <v>12</v>
      </c>
      <c r="C22" s="38" t="s">
        <v>13</v>
      </c>
      <c r="D22" s="38">
        <v>1</v>
      </c>
      <c r="E22" s="38">
        <v>2040</v>
      </c>
      <c r="F22" s="38" t="s">
        <v>14</v>
      </c>
      <c r="G22" s="38">
        <v>673.32</v>
      </c>
      <c r="H22" s="38">
        <v>0</v>
      </c>
      <c r="I22" s="38">
        <v>0</v>
      </c>
      <c r="J22" s="38">
        <v>248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6.1319999999999997</v>
      </c>
      <c r="S22" s="38">
        <v>0</v>
      </c>
      <c r="T22" s="38">
        <v>0</v>
      </c>
      <c r="U22" s="38">
        <v>155.136</v>
      </c>
      <c r="V22" s="38">
        <v>77.567999999999998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</row>
    <row r="23" spans="1:86" x14ac:dyDescent="0.25">
      <c r="A23" s="38" t="s">
        <v>26</v>
      </c>
      <c r="B23" s="38" t="s">
        <v>12</v>
      </c>
      <c r="C23" s="38" t="s">
        <v>13</v>
      </c>
      <c r="D23" s="38">
        <v>1</v>
      </c>
      <c r="E23" s="38">
        <v>2041</v>
      </c>
      <c r="F23" s="38" t="s">
        <v>14</v>
      </c>
      <c r="G23" s="38">
        <v>673.32</v>
      </c>
      <c r="H23" s="38">
        <v>0</v>
      </c>
      <c r="I23" s="38">
        <v>0</v>
      </c>
      <c r="J23" s="38">
        <v>248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6.1319999999999997</v>
      </c>
      <c r="S23" s="38">
        <v>0</v>
      </c>
      <c r="T23" s="38">
        <v>0</v>
      </c>
      <c r="U23" s="38">
        <v>155.136</v>
      </c>
      <c r="V23" s="38">
        <v>77.567999999999998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</row>
    <row r="24" spans="1:86" x14ac:dyDescent="0.25">
      <c r="A24" s="38" t="s">
        <v>26</v>
      </c>
      <c r="B24" s="38" t="s">
        <v>12</v>
      </c>
      <c r="C24" s="38" t="s">
        <v>13</v>
      </c>
      <c r="D24" s="38">
        <v>1</v>
      </c>
      <c r="E24" s="38">
        <v>2042</v>
      </c>
      <c r="F24" s="38" t="s">
        <v>14</v>
      </c>
      <c r="G24" s="38">
        <v>673.32</v>
      </c>
      <c r="H24" s="38">
        <v>0</v>
      </c>
      <c r="I24" s="38">
        <v>0</v>
      </c>
      <c r="J24" s="38">
        <v>248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6.6429999999999998</v>
      </c>
      <c r="S24" s="38">
        <v>0</v>
      </c>
      <c r="T24" s="38">
        <v>0</v>
      </c>
      <c r="U24" s="38">
        <v>155.136</v>
      </c>
      <c r="V24" s="38">
        <v>77.567999999999998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</row>
    <row r="25" spans="1:86" x14ac:dyDescent="0.25">
      <c r="A25" s="38" t="s">
        <v>26</v>
      </c>
      <c r="B25" s="38" t="s">
        <v>12</v>
      </c>
      <c r="C25" s="38" t="s">
        <v>13</v>
      </c>
      <c r="D25" s="38">
        <v>1</v>
      </c>
      <c r="E25" s="38">
        <v>2043</v>
      </c>
      <c r="F25" s="38" t="s">
        <v>14</v>
      </c>
      <c r="G25" s="38">
        <v>673.32</v>
      </c>
      <c r="H25" s="38">
        <v>0</v>
      </c>
      <c r="I25" s="38">
        <v>0</v>
      </c>
      <c r="J25" s="38">
        <v>248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7.1539999999999999</v>
      </c>
      <c r="S25" s="38">
        <v>0</v>
      </c>
      <c r="T25" s="38">
        <v>0</v>
      </c>
      <c r="U25" s="38">
        <v>155.136</v>
      </c>
      <c r="V25" s="38">
        <v>77.567999999999998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</row>
    <row r="26" spans="1:86" x14ac:dyDescent="0.25">
      <c r="A26" s="38" t="s">
        <v>26</v>
      </c>
      <c r="B26" s="38" t="s">
        <v>12</v>
      </c>
      <c r="C26" s="38" t="s">
        <v>13</v>
      </c>
      <c r="D26" s="38">
        <v>1</v>
      </c>
      <c r="E26" s="38">
        <v>2044</v>
      </c>
      <c r="F26" s="38" t="s">
        <v>14</v>
      </c>
      <c r="G26" s="38">
        <v>673.32</v>
      </c>
      <c r="H26" s="38">
        <v>0</v>
      </c>
      <c r="I26" s="38">
        <v>0</v>
      </c>
      <c r="J26" s="38">
        <v>248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7.1539999999999999</v>
      </c>
      <c r="S26" s="38">
        <v>0</v>
      </c>
      <c r="T26" s="38">
        <v>0</v>
      </c>
      <c r="U26" s="38">
        <v>155.136</v>
      </c>
      <c r="V26" s="38">
        <v>77.567999999999998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</row>
    <row r="27" spans="1:86" x14ac:dyDescent="0.25">
      <c r="A27" s="38" t="s">
        <v>26</v>
      </c>
      <c r="B27" s="38" t="s">
        <v>12</v>
      </c>
      <c r="C27" s="38" t="s">
        <v>13</v>
      </c>
      <c r="D27" s="38">
        <v>1</v>
      </c>
      <c r="E27" s="38">
        <v>2045</v>
      </c>
      <c r="F27" s="38" t="s">
        <v>14</v>
      </c>
      <c r="G27" s="38">
        <v>673.32</v>
      </c>
      <c r="H27" s="38">
        <v>0</v>
      </c>
      <c r="I27" s="38">
        <v>0</v>
      </c>
      <c r="J27" s="38">
        <v>248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7.665</v>
      </c>
      <c r="S27" s="38">
        <v>0</v>
      </c>
      <c r="T27" s="38">
        <v>0</v>
      </c>
      <c r="U27" s="38">
        <v>155.136</v>
      </c>
      <c r="V27" s="38">
        <v>77.567999999999998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</row>
    <row r="28" spans="1:86" x14ac:dyDescent="0.25">
      <c r="A28" s="38" t="s">
        <v>26</v>
      </c>
      <c r="B28" s="38" t="s">
        <v>12</v>
      </c>
      <c r="C28" s="38" t="s">
        <v>13</v>
      </c>
      <c r="D28" s="38">
        <v>1</v>
      </c>
      <c r="E28" s="38">
        <v>2046</v>
      </c>
      <c r="F28" s="38" t="s">
        <v>14</v>
      </c>
      <c r="G28" s="38">
        <v>673.32</v>
      </c>
      <c r="H28" s="38">
        <v>0</v>
      </c>
      <c r="I28" s="38">
        <v>0</v>
      </c>
      <c r="J28" s="38">
        <v>248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8.1760000000000002</v>
      </c>
      <c r="S28" s="38">
        <v>0</v>
      </c>
      <c r="T28" s="38">
        <v>0</v>
      </c>
      <c r="U28" s="38">
        <v>155.136</v>
      </c>
      <c r="V28" s="38">
        <v>77.567999999999998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</row>
    <row r="29" spans="1:86" x14ac:dyDescent="0.25">
      <c r="A29" s="38" t="s">
        <v>26</v>
      </c>
      <c r="B29" s="38" t="s">
        <v>12</v>
      </c>
      <c r="C29" s="38" t="s">
        <v>13</v>
      </c>
      <c r="D29" s="38">
        <v>1</v>
      </c>
      <c r="E29" s="38">
        <v>2047</v>
      </c>
      <c r="F29" s="38" t="s">
        <v>14</v>
      </c>
      <c r="G29" s="38">
        <v>673.32</v>
      </c>
      <c r="H29" s="38">
        <v>0</v>
      </c>
      <c r="I29" s="38">
        <v>0</v>
      </c>
      <c r="J29" s="38">
        <v>248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8.6869999999999994</v>
      </c>
      <c r="S29" s="38">
        <v>0</v>
      </c>
      <c r="T29" s="38">
        <v>0</v>
      </c>
      <c r="U29" s="38">
        <v>155.136</v>
      </c>
      <c r="V29" s="38">
        <v>77.567999999999998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</row>
    <row r="30" spans="1:86" x14ac:dyDescent="0.25">
      <c r="A30" s="38" t="s">
        <v>26</v>
      </c>
      <c r="B30" s="38" t="s">
        <v>12</v>
      </c>
      <c r="C30" s="38" t="s">
        <v>13</v>
      </c>
      <c r="D30" s="38">
        <v>1</v>
      </c>
      <c r="E30" s="38">
        <v>2048</v>
      </c>
      <c r="F30" s="38" t="s">
        <v>14</v>
      </c>
      <c r="G30" s="38">
        <v>673.32</v>
      </c>
      <c r="H30" s="38">
        <v>0</v>
      </c>
      <c r="I30" s="38">
        <v>0</v>
      </c>
      <c r="J30" s="38">
        <v>248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9.1980000000000004</v>
      </c>
      <c r="S30" s="38">
        <v>0</v>
      </c>
      <c r="T30" s="38">
        <v>0</v>
      </c>
      <c r="U30" s="38">
        <v>155.136</v>
      </c>
      <c r="V30" s="38">
        <v>77.567999999999998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</row>
    <row r="31" spans="1:86" x14ac:dyDescent="0.25">
      <c r="A31" s="38" t="s">
        <v>26</v>
      </c>
      <c r="B31" s="38" t="s">
        <v>12</v>
      </c>
      <c r="C31" s="38" t="s">
        <v>13</v>
      </c>
      <c r="D31" s="38">
        <v>1</v>
      </c>
      <c r="E31" s="38">
        <v>2049</v>
      </c>
      <c r="F31" s="38" t="s">
        <v>14</v>
      </c>
      <c r="G31" s="38">
        <v>673.32</v>
      </c>
      <c r="H31" s="38">
        <v>0</v>
      </c>
      <c r="I31" s="38">
        <v>0</v>
      </c>
      <c r="J31" s="38">
        <v>248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9.1980000000000004</v>
      </c>
      <c r="S31" s="38">
        <v>0</v>
      </c>
      <c r="T31" s="38">
        <v>0</v>
      </c>
      <c r="U31" s="38">
        <v>155.136</v>
      </c>
      <c r="V31" s="38">
        <v>77.567999999999998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zoomScale="85" zoomScaleNormal="85" workbookViewId="0">
      <selection sqref="A1:BO31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55</v>
      </c>
      <c r="H1" s="8" t="s">
        <v>41</v>
      </c>
      <c r="I1" s="8" t="s">
        <v>37</v>
      </c>
      <c r="J1" s="8" t="s">
        <v>38</v>
      </c>
      <c r="K1" s="8" t="s">
        <v>39</v>
      </c>
      <c r="L1" s="8" t="s">
        <v>45</v>
      </c>
      <c r="M1" s="8" t="s">
        <v>73</v>
      </c>
      <c r="N1" s="8" t="s">
        <v>74</v>
      </c>
      <c r="O1" s="8" t="s">
        <v>75</v>
      </c>
      <c r="P1" s="8" t="s">
        <v>76</v>
      </c>
      <c r="Q1" s="8" t="s">
        <v>56</v>
      </c>
      <c r="R1" s="8" t="s">
        <v>57</v>
      </c>
      <c r="S1" s="8" t="s">
        <v>58</v>
      </c>
      <c r="T1" s="8" t="s">
        <v>59</v>
      </c>
      <c r="U1" s="8" t="s">
        <v>60</v>
      </c>
      <c r="V1" s="8" t="s">
        <v>61</v>
      </c>
      <c r="W1" s="8" t="s">
        <v>62</v>
      </c>
      <c r="X1" s="8" t="s">
        <v>63</v>
      </c>
      <c r="Y1" s="8" t="s">
        <v>64</v>
      </c>
      <c r="Z1" s="8" t="s">
        <v>65</v>
      </c>
      <c r="AA1" s="8" t="s">
        <v>66</v>
      </c>
      <c r="AB1" s="8" t="s">
        <v>67</v>
      </c>
      <c r="AC1" s="8" t="s">
        <v>68</v>
      </c>
      <c r="AD1" s="8" t="s">
        <v>69</v>
      </c>
      <c r="AE1" s="8" t="s">
        <v>70</v>
      </c>
      <c r="AF1" s="8" t="s">
        <v>71</v>
      </c>
      <c r="AG1" s="8" t="s">
        <v>77</v>
      </c>
      <c r="AH1" s="8" t="s">
        <v>78</v>
      </c>
      <c r="AI1" s="8" t="s">
        <v>79</v>
      </c>
      <c r="AJ1" s="8" t="s">
        <v>80</v>
      </c>
      <c r="AK1" s="8" t="s">
        <v>81</v>
      </c>
      <c r="AL1" s="8" t="s">
        <v>82</v>
      </c>
      <c r="AM1" s="8" t="s">
        <v>83</v>
      </c>
      <c r="AN1" s="8" t="s">
        <v>84</v>
      </c>
      <c r="AO1" s="8" t="s">
        <v>85</v>
      </c>
      <c r="AP1" s="8" t="s">
        <v>86</v>
      </c>
      <c r="AQ1" s="8" t="s">
        <v>87</v>
      </c>
      <c r="AR1" s="8" t="s">
        <v>88</v>
      </c>
      <c r="AS1" s="8" t="s">
        <v>89</v>
      </c>
      <c r="AT1" s="8" t="s">
        <v>90</v>
      </c>
      <c r="AU1" s="8" t="s">
        <v>91</v>
      </c>
      <c r="AV1" s="8" t="s">
        <v>92</v>
      </c>
      <c r="AW1" s="8" t="s">
        <v>93</v>
      </c>
      <c r="AX1" s="8" t="s">
        <v>94</v>
      </c>
      <c r="AY1" s="8" t="s">
        <v>95</v>
      </c>
      <c r="AZ1" s="8" t="s">
        <v>96</v>
      </c>
      <c r="BA1" s="8" t="s">
        <v>97</v>
      </c>
      <c r="BB1" s="8" t="s">
        <v>98</v>
      </c>
      <c r="BC1" s="8" t="s">
        <v>99</v>
      </c>
      <c r="BD1" s="8" t="s">
        <v>100</v>
      </c>
      <c r="BE1" s="8" t="s">
        <v>101</v>
      </c>
      <c r="BF1" s="8" t="s">
        <v>102</v>
      </c>
      <c r="BG1" s="8" t="s">
        <v>103</v>
      </c>
      <c r="BH1" s="8" t="s">
        <v>104</v>
      </c>
      <c r="BI1" s="8" t="s">
        <v>105</v>
      </c>
      <c r="BJ1" s="8" t="s">
        <v>106</v>
      </c>
      <c r="BK1" s="8" t="s">
        <v>107</v>
      </c>
      <c r="BL1" s="8" t="s">
        <v>108</v>
      </c>
      <c r="BM1" s="8" t="s">
        <v>109</v>
      </c>
      <c r="BN1" s="8" t="s">
        <v>110</v>
      </c>
      <c r="BO1" s="8" t="s">
        <v>111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8" t="s">
        <v>26</v>
      </c>
      <c r="B2" s="8" t="s">
        <v>12</v>
      </c>
      <c r="C2" s="8" t="s">
        <v>29</v>
      </c>
      <c r="D2" s="8">
        <v>1</v>
      </c>
      <c r="E2" s="8">
        <v>2020</v>
      </c>
      <c r="F2" s="49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0</v>
      </c>
      <c r="AW2" s="20">
        <v>0</v>
      </c>
      <c r="AX2" s="20">
        <v>0</v>
      </c>
      <c r="AY2" s="20">
        <v>0</v>
      </c>
      <c r="AZ2" s="20">
        <v>0</v>
      </c>
      <c r="BA2" s="20">
        <v>0</v>
      </c>
      <c r="BB2" s="20">
        <v>0</v>
      </c>
      <c r="BC2" s="20">
        <v>0</v>
      </c>
      <c r="BD2" s="20">
        <v>0</v>
      </c>
      <c r="BE2" s="20">
        <v>0</v>
      </c>
      <c r="BF2" s="20">
        <v>0</v>
      </c>
      <c r="BG2" s="20">
        <v>0</v>
      </c>
      <c r="BH2" s="20">
        <v>0</v>
      </c>
      <c r="BI2" s="20">
        <v>0</v>
      </c>
      <c r="BJ2" s="20">
        <v>0</v>
      </c>
      <c r="BK2" s="20">
        <v>0</v>
      </c>
      <c r="BL2" s="20">
        <v>0</v>
      </c>
      <c r="BM2" s="20">
        <v>0</v>
      </c>
      <c r="BN2" s="20">
        <v>0</v>
      </c>
      <c r="BO2" s="20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8" t="s">
        <v>26</v>
      </c>
      <c r="B3" s="8" t="s">
        <v>12</v>
      </c>
      <c r="C3" s="8" t="s">
        <v>29</v>
      </c>
      <c r="D3" s="8">
        <v>1</v>
      </c>
      <c r="E3" s="8">
        <v>2021</v>
      </c>
      <c r="F3" s="49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>
        <v>0</v>
      </c>
      <c r="AX3" s="20">
        <v>0</v>
      </c>
      <c r="AY3" s="20">
        <v>0</v>
      </c>
      <c r="AZ3" s="20">
        <v>0</v>
      </c>
      <c r="BA3" s="20">
        <v>0</v>
      </c>
      <c r="BB3" s="20">
        <v>0</v>
      </c>
      <c r="BC3" s="20">
        <v>0</v>
      </c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8" t="s">
        <v>26</v>
      </c>
      <c r="B4" s="8" t="s">
        <v>12</v>
      </c>
      <c r="C4" s="8" t="s">
        <v>29</v>
      </c>
      <c r="D4" s="8">
        <v>1</v>
      </c>
      <c r="E4" s="8">
        <v>2022</v>
      </c>
      <c r="F4" s="49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-4786.2449996422702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8" t="s">
        <v>26</v>
      </c>
      <c r="B5" s="8" t="s">
        <v>12</v>
      </c>
      <c r="C5" s="8" t="s">
        <v>29</v>
      </c>
      <c r="D5" s="8">
        <v>1</v>
      </c>
      <c r="E5" s="8">
        <v>2023</v>
      </c>
      <c r="F5" s="49">
        <v>0</v>
      </c>
      <c r="G5" s="20">
        <v>0</v>
      </c>
      <c r="H5" s="20">
        <v>0</v>
      </c>
      <c r="I5" s="20">
        <v>0</v>
      </c>
      <c r="J5" s="20">
        <v>-32939.448257159202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-363.83806620438003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0</v>
      </c>
      <c r="AX5" s="20">
        <v>0</v>
      </c>
      <c r="AY5" s="20">
        <v>0</v>
      </c>
      <c r="AZ5" s="20">
        <v>0</v>
      </c>
      <c r="BA5" s="20">
        <v>0</v>
      </c>
      <c r="BB5" s="20">
        <v>0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8" t="s">
        <v>26</v>
      </c>
      <c r="B6" s="8" t="s">
        <v>12</v>
      </c>
      <c r="C6" s="8" t="s">
        <v>29</v>
      </c>
      <c r="D6" s="8">
        <v>1</v>
      </c>
      <c r="E6" s="8">
        <v>2024</v>
      </c>
      <c r="F6" s="49">
        <v>0</v>
      </c>
      <c r="G6" s="20">
        <v>0</v>
      </c>
      <c r="H6" s="20">
        <v>0</v>
      </c>
      <c r="I6" s="20">
        <v>0</v>
      </c>
      <c r="J6" s="20">
        <v>-33094.967254032497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-556.16571301699003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8" t="s">
        <v>26</v>
      </c>
      <c r="B7" s="8" t="s">
        <v>12</v>
      </c>
      <c r="C7" s="8" t="s">
        <v>29</v>
      </c>
      <c r="D7" s="8">
        <v>1</v>
      </c>
      <c r="E7" s="8">
        <v>2025</v>
      </c>
      <c r="F7" s="49">
        <v>0</v>
      </c>
      <c r="G7" s="20">
        <v>0</v>
      </c>
      <c r="H7" s="20">
        <v>0</v>
      </c>
      <c r="I7" s="20">
        <v>0</v>
      </c>
      <c r="J7" s="20">
        <v>-33251.5986859123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-568.11250113995004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8" t="s">
        <v>26</v>
      </c>
      <c r="B8" s="8" t="s">
        <v>12</v>
      </c>
      <c r="C8" s="8" t="s">
        <v>29</v>
      </c>
      <c r="D8" s="8">
        <v>1</v>
      </c>
      <c r="E8" s="8">
        <v>2026</v>
      </c>
      <c r="F8" s="49">
        <v>0</v>
      </c>
      <c r="G8" s="20">
        <v>0</v>
      </c>
      <c r="H8" s="20">
        <v>0</v>
      </c>
      <c r="I8" s="20">
        <v>0</v>
      </c>
      <c r="J8" s="20">
        <v>-33406.740865694301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-582.69097023942004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8" t="s">
        <v>26</v>
      </c>
      <c r="B9" s="8" t="s">
        <v>12</v>
      </c>
      <c r="C9" s="8" t="s">
        <v>29</v>
      </c>
      <c r="D9" s="8">
        <v>1</v>
      </c>
      <c r="E9" s="8">
        <v>2027</v>
      </c>
      <c r="F9" s="49">
        <v>0</v>
      </c>
      <c r="G9" s="20">
        <v>0</v>
      </c>
      <c r="H9" s="20">
        <v>0</v>
      </c>
      <c r="I9" s="20">
        <v>0</v>
      </c>
      <c r="J9" s="20">
        <v>-33520.578288248202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-790.31367370071996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8" t="s">
        <v>26</v>
      </c>
      <c r="B10" s="8" t="s">
        <v>12</v>
      </c>
      <c r="C10" s="8" t="s">
        <v>29</v>
      </c>
      <c r="D10" s="8">
        <v>1</v>
      </c>
      <c r="E10" s="8">
        <v>2028</v>
      </c>
      <c r="F10" s="49">
        <v>0</v>
      </c>
      <c r="G10" s="20">
        <v>0</v>
      </c>
      <c r="H10" s="20">
        <v>0</v>
      </c>
      <c r="I10" s="20">
        <v>0</v>
      </c>
      <c r="J10" s="20">
        <v>-33572.385665597802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-749.03910007733998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8" t="s">
        <v>26</v>
      </c>
      <c r="B11" s="8" t="s">
        <v>12</v>
      </c>
      <c r="C11" s="8" t="s">
        <v>29</v>
      </c>
      <c r="D11" s="8">
        <v>1</v>
      </c>
      <c r="E11" s="8">
        <v>2029</v>
      </c>
      <c r="F11" s="49">
        <v>0</v>
      </c>
      <c r="G11" s="20">
        <v>0</v>
      </c>
      <c r="H11" s="20">
        <v>0</v>
      </c>
      <c r="I11" s="20">
        <v>0</v>
      </c>
      <c r="J11" s="20">
        <v>-33782.135522723802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-962.94503050461901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8" t="s">
        <v>26</v>
      </c>
      <c r="B12" s="8" t="s">
        <v>12</v>
      </c>
      <c r="C12" s="8" t="s">
        <v>29</v>
      </c>
      <c r="D12" s="8">
        <v>1</v>
      </c>
      <c r="E12" s="8">
        <v>2030</v>
      </c>
      <c r="F12" s="49">
        <v>0</v>
      </c>
      <c r="G12" s="20">
        <v>0</v>
      </c>
      <c r="H12" s="20">
        <v>0</v>
      </c>
      <c r="I12" s="20">
        <v>0</v>
      </c>
      <c r="J12" s="20">
        <v>-33969.029603782801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-1181.15190772758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8" t="s">
        <v>26</v>
      </c>
      <c r="B13" s="8" t="s">
        <v>12</v>
      </c>
      <c r="C13" s="8" t="s">
        <v>29</v>
      </c>
      <c r="D13" s="8">
        <v>1</v>
      </c>
      <c r="E13" s="8">
        <v>2031</v>
      </c>
      <c r="F13" s="49">
        <v>0</v>
      </c>
      <c r="G13" s="20">
        <v>0</v>
      </c>
      <c r="H13" s="20">
        <v>0</v>
      </c>
      <c r="I13" s="20">
        <v>0</v>
      </c>
      <c r="J13" s="20">
        <v>-34128.8479231612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-1406.86681196631</v>
      </c>
      <c r="S13" s="20">
        <v>0</v>
      </c>
      <c r="T13" s="20">
        <v>0</v>
      </c>
      <c r="U13" s="20">
        <v>-1579.70821709956</v>
      </c>
      <c r="V13" s="20">
        <v>-2306.0142756546902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8" t="s">
        <v>26</v>
      </c>
      <c r="B14" s="8" t="s">
        <v>12</v>
      </c>
      <c r="C14" s="8" t="s">
        <v>29</v>
      </c>
      <c r="D14" s="8">
        <v>1</v>
      </c>
      <c r="E14" s="8">
        <v>2032</v>
      </c>
      <c r="F14" s="49">
        <v>0</v>
      </c>
      <c r="G14" s="20">
        <v>0</v>
      </c>
      <c r="H14" s="20">
        <v>0</v>
      </c>
      <c r="I14" s="20">
        <v>0</v>
      </c>
      <c r="J14" s="20">
        <v>-34122.700244711799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-1434.81934388083</v>
      </c>
      <c r="S14" s="20">
        <v>0</v>
      </c>
      <c r="T14" s="20">
        <v>0</v>
      </c>
      <c r="U14" s="20">
        <v>-2530.99578217722</v>
      </c>
      <c r="V14" s="20">
        <v>-1515.16559871698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8" t="s">
        <v>26</v>
      </c>
      <c r="B15" s="8" t="s">
        <v>12</v>
      </c>
      <c r="C15" s="8" t="s">
        <v>29</v>
      </c>
      <c r="D15" s="8">
        <v>1</v>
      </c>
      <c r="E15" s="8">
        <v>2033</v>
      </c>
      <c r="F15" s="49">
        <v>0</v>
      </c>
      <c r="G15" s="20">
        <v>0</v>
      </c>
      <c r="H15" s="20">
        <v>0</v>
      </c>
      <c r="I15" s="20">
        <v>0</v>
      </c>
      <c r="J15" s="20">
        <v>-34153.747652860096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-1676.6940651761599</v>
      </c>
      <c r="S15" s="20">
        <v>0</v>
      </c>
      <c r="T15" s="20">
        <v>0</v>
      </c>
      <c r="U15" s="20">
        <v>-2684.15566142425</v>
      </c>
      <c r="V15" s="20">
        <v>-1591.7455383404799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8" t="s">
        <v>26</v>
      </c>
      <c r="B16" s="8" t="s">
        <v>12</v>
      </c>
      <c r="C16" s="8" t="s">
        <v>29</v>
      </c>
      <c r="D16" s="8">
        <v>1</v>
      </c>
      <c r="E16" s="8">
        <v>2034</v>
      </c>
      <c r="F16" s="49">
        <v>0</v>
      </c>
      <c r="G16" s="20">
        <v>0</v>
      </c>
      <c r="H16" s="20">
        <v>0</v>
      </c>
      <c r="I16" s="20">
        <v>0</v>
      </c>
      <c r="J16" s="20">
        <v>-34415.981659688703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-1935.97488529724</v>
      </c>
      <c r="S16" s="20">
        <v>0</v>
      </c>
      <c r="T16" s="20">
        <v>0</v>
      </c>
      <c r="U16" s="20">
        <v>-2023.0714160785101</v>
      </c>
      <c r="V16" s="20">
        <v>-1261.20341566763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8" t="s">
        <v>26</v>
      </c>
      <c r="B17" s="8" t="s">
        <v>12</v>
      </c>
      <c r="C17" s="8" t="s">
        <v>29</v>
      </c>
      <c r="D17" s="8">
        <v>1</v>
      </c>
      <c r="E17" s="8">
        <v>2035</v>
      </c>
      <c r="F17" s="49">
        <v>0</v>
      </c>
      <c r="G17" s="20">
        <v>0</v>
      </c>
      <c r="H17" s="20">
        <v>0</v>
      </c>
      <c r="I17" s="20">
        <v>0</v>
      </c>
      <c r="J17" s="20">
        <v>-34366.862649917297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-1953.1199750067799</v>
      </c>
      <c r="S17" s="20">
        <v>0</v>
      </c>
      <c r="T17" s="20">
        <v>0</v>
      </c>
      <c r="U17" s="20">
        <v>-695.12121220556901</v>
      </c>
      <c r="V17" s="20">
        <v>-597.22831373105998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8" t="s">
        <v>26</v>
      </c>
      <c r="B18" s="8" t="s">
        <v>12</v>
      </c>
      <c r="C18" s="8" t="s">
        <v>29</v>
      </c>
      <c r="D18" s="8">
        <v>1</v>
      </c>
      <c r="E18" s="8">
        <v>2036</v>
      </c>
      <c r="F18" s="49">
        <v>0</v>
      </c>
      <c r="G18" s="20">
        <v>0</v>
      </c>
      <c r="H18" s="20">
        <v>0</v>
      </c>
      <c r="I18" s="20">
        <v>0</v>
      </c>
      <c r="J18" s="20">
        <v>-34783.928457734102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-2224.9465107493302</v>
      </c>
      <c r="S18" s="20">
        <v>0</v>
      </c>
      <c r="T18" s="20">
        <v>0</v>
      </c>
      <c r="U18" s="20">
        <v>128.309378724168</v>
      </c>
      <c r="V18" s="20">
        <v>-185.51301826628099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8" t="s">
        <v>26</v>
      </c>
      <c r="B19" s="8" t="s">
        <v>12</v>
      </c>
      <c r="C19" s="8" t="s">
        <v>29</v>
      </c>
      <c r="D19" s="8">
        <v>1</v>
      </c>
      <c r="E19" s="8">
        <v>2037</v>
      </c>
      <c r="F19" s="49">
        <v>0</v>
      </c>
      <c r="G19" s="20">
        <v>0</v>
      </c>
      <c r="H19" s="20">
        <v>0</v>
      </c>
      <c r="I19" s="20">
        <v>0</v>
      </c>
      <c r="J19" s="20">
        <v>-35018.230478122197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-2274.05003200191</v>
      </c>
      <c r="S19" s="20">
        <v>0</v>
      </c>
      <c r="T19" s="20">
        <v>0</v>
      </c>
      <c r="U19" s="20">
        <v>347.460477579621</v>
      </c>
      <c r="V19" s="20">
        <v>-75.937468838599301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8" t="s">
        <v>26</v>
      </c>
      <c r="B20" s="8" t="s">
        <v>12</v>
      </c>
      <c r="C20" s="8" t="s">
        <v>29</v>
      </c>
      <c r="D20" s="8">
        <v>1</v>
      </c>
      <c r="E20" s="8">
        <v>2038</v>
      </c>
      <c r="F20" s="49">
        <v>0</v>
      </c>
      <c r="G20" s="20">
        <v>0</v>
      </c>
      <c r="H20" s="20">
        <v>0</v>
      </c>
      <c r="I20" s="20">
        <v>0</v>
      </c>
      <c r="J20" s="20">
        <v>-35010.588673555598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-2527.3416913987398</v>
      </c>
      <c r="S20" s="20">
        <v>0</v>
      </c>
      <c r="T20" s="20">
        <v>0</v>
      </c>
      <c r="U20" s="20">
        <v>1586.2027233567201</v>
      </c>
      <c r="V20" s="20">
        <v>543.43365404998201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8" t="s">
        <v>26</v>
      </c>
      <c r="B21" s="8" t="s">
        <v>12</v>
      </c>
      <c r="C21" s="8" t="s">
        <v>29</v>
      </c>
      <c r="D21" s="8">
        <v>1</v>
      </c>
      <c r="E21" s="8">
        <v>2039</v>
      </c>
      <c r="F21" s="49">
        <v>0</v>
      </c>
      <c r="G21" s="20">
        <v>0</v>
      </c>
      <c r="H21" s="20">
        <v>0</v>
      </c>
      <c r="I21" s="20">
        <v>0</v>
      </c>
      <c r="J21" s="20">
        <v>-35247.891700704997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-2563.0597965687298</v>
      </c>
      <c r="S21" s="20">
        <v>0</v>
      </c>
      <c r="T21" s="20">
        <v>0</v>
      </c>
      <c r="U21" s="20">
        <v>2377.6018820910699</v>
      </c>
      <c r="V21" s="20">
        <v>939.13323341719195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8" t="s">
        <v>26</v>
      </c>
      <c r="B22" s="8" t="s">
        <v>12</v>
      </c>
      <c r="C22" s="8" t="s">
        <v>29</v>
      </c>
      <c r="D22" s="8">
        <v>1</v>
      </c>
      <c r="E22" s="8">
        <v>2040</v>
      </c>
      <c r="F22" s="49">
        <v>0</v>
      </c>
      <c r="G22" s="20">
        <v>0</v>
      </c>
      <c r="H22" s="20">
        <v>0</v>
      </c>
      <c r="I22" s="20">
        <v>0</v>
      </c>
      <c r="J22" s="20">
        <v>-35551.7540711115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-2836.9330629261699</v>
      </c>
      <c r="S22" s="20">
        <v>0</v>
      </c>
      <c r="T22" s="20">
        <v>0</v>
      </c>
      <c r="U22" s="20">
        <v>3766.9745828864998</v>
      </c>
      <c r="V22" s="20">
        <v>1633.8195838147899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8" t="s">
        <v>26</v>
      </c>
      <c r="B23" s="8" t="s">
        <v>12</v>
      </c>
      <c r="C23" s="8" t="s">
        <v>29</v>
      </c>
      <c r="D23" s="8">
        <v>1</v>
      </c>
      <c r="E23" s="8">
        <v>2041</v>
      </c>
      <c r="F23" s="49">
        <v>0</v>
      </c>
      <c r="G23" s="20">
        <v>0</v>
      </c>
      <c r="H23" s="20">
        <v>0</v>
      </c>
      <c r="I23" s="20">
        <v>0</v>
      </c>
      <c r="J23" s="20">
        <v>-36024.228498229699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-2929.79505065373</v>
      </c>
      <c r="S23" s="20">
        <v>0</v>
      </c>
      <c r="T23" s="20">
        <v>0</v>
      </c>
      <c r="U23" s="20">
        <v>3122.6637362803999</v>
      </c>
      <c r="V23" s="20">
        <v>1311.66416051183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8" t="s">
        <v>26</v>
      </c>
      <c r="B24" s="8" t="s">
        <v>12</v>
      </c>
      <c r="C24" s="8" t="s">
        <v>29</v>
      </c>
      <c r="D24" s="8">
        <v>1</v>
      </c>
      <c r="E24" s="8">
        <v>2042</v>
      </c>
      <c r="F24" s="49">
        <v>0</v>
      </c>
      <c r="G24" s="20">
        <v>0</v>
      </c>
      <c r="H24" s="20">
        <v>0</v>
      </c>
      <c r="I24" s="20">
        <v>0</v>
      </c>
      <c r="J24" s="20">
        <v>-36247.595252812302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-3232.11018078693</v>
      </c>
      <c r="S24" s="20">
        <v>0</v>
      </c>
      <c r="T24" s="20">
        <v>0</v>
      </c>
      <c r="U24" s="20">
        <v>4128.2105114607002</v>
      </c>
      <c r="V24" s="20">
        <v>1814.4375481019699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8" t="s">
        <v>26</v>
      </c>
      <c r="B25" s="8" t="s">
        <v>12</v>
      </c>
      <c r="C25" s="8" t="s">
        <v>29</v>
      </c>
      <c r="D25" s="8">
        <v>1</v>
      </c>
      <c r="E25" s="8">
        <v>2043</v>
      </c>
      <c r="F25" s="49">
        <v>0</v>
      </c>
      <c r="G25" s="20">
        <v>0</v>
      </c>
      <c r="H25" s="20">
        <v>0</v>
      </c>
      <c r="I25" s="20">
        <v>0</v>
      </c>
      <c r="J25" s="20">
        <v>-36580.768006083897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-3569.1026379217601</v>
      </c>
      <c r="S25" s="20">
        <v>0</v>
      </c>
      <c r="T25" s="20">
        <v>0</v>
      </c>
      <c r="U25" s="20">
        <v>4425.3307127416801</v>
      </c>
      <c r="V25" s="20">
        <v>1962.9976487425299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8" t="s">
        <v>26</v>
      </c>
      <c r="B26" s="8" t="s">
        <v>12</v>
      </c>
      <c r="C26" s="8" t="s">
        <v>29</v>
      </c>
      <c r="D26" s="8">
        <v>1</v>
      </c>
      <c r="E26" s="8">
        <v>2044</v>
      </c>
      <c r="F26" s="49">
        <v>0</v>
      </c>
      <c r="G26" s="20">
        <v>0</v>
      </c>
      <c r="H26" s="20">
        <v>0</v>
      </c>
      <c r="I26" s="20">
        <v>0</v>
      </c>
      <c r="J26" s="20">
        <v>-36840.6461862504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-3620.9942326453302</v>
      </c>
      <c r="S26" s="20">
        <v>0</v>
      </c>
      <c r="T26" s="20">
        <v>0</v>
      </c>
      <c r="U26" s="20">
        <v>6781.3989786619004</v>
      </c>
      <c r="V26" s="20">
        <v>3141.0317817026798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8" t="s">
        <v>26</v>
      </c>
      <c r="B27" s="8" t="s">
        <v>12</v>
      </c>
      <c r="C27" s="8" t="s">
        <v>29</v>
      </c>
      <c r="D27" s="8">
        <v>1</v>
      </c>
      <c r="E27" s="8">
        <v>2045</v>
      </c>
      <c r="F27" s="49">
        <v>0</v>
      </c>
      <c r="G27" s="20">
        <v>0</v>
      </c>
      <c r="H27" s="20">
        <v>0</v>
      </c>
      <c r="I27" s="20">
        <v>0</v>
      </c>
      <c r="J27" s="20">
        <v>-37092.426216684398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-3997.1490860874001</v>
      </c>
      <c r="S27" s="20">
        <v>0</v>
      </c>
      <c r="T27" s="20">
        <v>0</v>
      </c>
      <c r="U27" s="20">
        <v>6165.1758765106197</v>
      </c>
      <c r="V27" s="20">
        <v>2832.9202306269599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8" t="s">
        <v>26</v>
      </c>
      <c r="B28" s="8" t="s">
        <v>12</v>
      </c>
      <c r="C28" s="8" t="s">
        <v>29</v>
      </c>
      <c r="D28" s="8">
        <v>1</v>
      </c>
      <c r="E28" s="8">
        <v>2046</v>
      </c>
      <c r="F28" s="49">
        <v>0</v>
      </c>
      <c r="G28" s="20">
        <v>0</v>
      </c>
      <c r="H28" s="20">
        <v>0</v>
      </c>
      <c r="I28" s="20">
        <v>0</v>
      </c>
      <c r="J28" s="20">
        <v>-37310.261613192197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-4366.4782215367204</v>
      </c>
      <c r="S28" s="20">
        <v>0</v>
      </c>
      <c r="T28" s="20">
        <v>0</v>
      </c>
      <c r="U28" s="20">
        <v>7209.2506593944199</v>
      </c>
      <c r="V28" s="20">
        <v>3354.95762206871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8" t="s">
        <v>26</v>
      </c>
      <c r="B29" s="8" t="s">
        <v>12</v>
      </c>
      <c r="C29" s="8" t="s">
        <v>29</v>
      </c>
      <c r="D29" s="8">
        <v>1</v>
      </c>
      <c r="E29" s="8">
        <v>2047</v>
      </c>
      <c r="F29" s="49">
        <v>0</v>
      </c>
      <c r="G29" s="20">
        <v>0</v>
      </c>
      <c r="H29" s="20">
        <v>0</v>
      </c>
      <c r="I29" s="20">
        <v>0</v>
      </c>
      <c r="J29" s="20">
        <v>-37522.526361921497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-4744.6035439243597</v>
      </c>
      <c r="S29" s="20">
        <v>0</v>
      </c>
      <c r="T29" s="20">
        <v>0</v>
      </c>
      <c r="U29" s="20">
        <v>8277.7850483118691</v>
      </c>
      <c r="V29" s="20">
        <v>3889.2248165276501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8" t="s">
        <v>26</v>
      </c>
      <c r="B30" s="8" t="s">
        <v>12</v>
      </c>
      <c r="C30" s="8" t="s">
        <v>29</v>
      </c>
      <c r="D30" s="8">
        <v>1</v>
      </c>
      <c r="E30" s="8">
        <v>2048</v>
      </c>
      <c r="F30" s="49">
        <v>0</v>
      </c>
      <c r="G30" s="20">
        <v>0</v>
      </c>
      <c r="H30" s="20">
        <v>0</v>
      </c>
      <c r="I30" s="20">
        <v>0</v>
      </c>
      <c r="J30" s="20">
        <v>-37768.456819018902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-5152.8149578532903</v>
      </c>
      <c r="S30" s="20">
        <v>0</v>
      </c>
      <c r="T30" s="20">
        <v>0</v>
      </c>
      <c r="U30" s="20">
        <v>10303.0997679254</v>
      </c>
      <c r="V30" s="20">
        <v>4901.8821763343003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8" t="s">
        <v>26</v>
      </c>
      <c r="B31" s="8" t="s">
        <v>12</v>
      </c>
      <c r="C31" s="8" t="s">
        <v>29</v>
      </c>
      <c r="D31" s="8">
        <v>1</v>
      </c>
      <c r="E31" s="8">
        <v>2049</v>
      </c>
      <c r="F31" s="49">
        <v>0</v>
      </c>
      <c r="G31" s="20">
        <v>0</v>
      </c>
      <c r="H31" s="20">
        <v>0</v>
      </c>
      <c r="I31" s="20">
        <v>0</v>
      </c>
      <c r="J31" s="20">
        <v>-38024.390495128297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-5134.64271213351</v>
      </c>
      <c r="S31" s="20">
        <v>0</v>
      </c>
      <c r="T31" s="20">
        <v>0</v>
      </c>
      <c r="U31" s="20">
        <v>9574.0011501469999</v>
      </c>
      <c r="V31" s="20">
        <v>4537.3328674451996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/>
      <c r="G33" s="3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/>
      <c r="G34" s="3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/>
      <c r="G35" s="30"/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-330900.73865038162</v>
      </c>
      <c r="K36" s="29">
        <f t="shared" si="0"/>
        <v>0</v>
      </c>
      <c r="L36" s="29">
        <f t="shared" si="0"/>
        <v>0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-3892.7956913293178</v>
      </c>
      <c r="R36" s="29">
        <f t="shared" si="0"/>
        <v>-15850.021960227528</v>
      </c>
      <c r="S36" s="29">
        <f t="shared" si="0"/>
        <v>0</v>
      </c>
      <c r="T36" s="29">
        <f t="shared" si="0"/>
        <v>0</v>
      </c>
      <c r="U36" s="29">
        <f t="shared" si="0"/>
        <v>7914.2597866768538</v>
      </c>
      <c r="V36" s="29">
        <f t="shared" si="0"/>
        <v>2204.9362840353501</v>
      </c>
      <c r="W36" s="29">
        <f t="shared" si="0"/>
        <v>0</v>
      </c>
      <c r="X36" s="29">
        <f t="shared" si="0"/>
        <v>0</v>
      </c>
      <c r="Y36" s="29">
        <f t="shared" si="0"/>
        <v>0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0</v>
      </c>
      <c r="AD36" s="29">
        <f t="shared" si="1"/>
        <v>0</v>
      </c>
      <c r="AE36" s="29">
        <f t="shared" si="1"/>
        <v>0</v>
      </c>
      <c r="AF36" s="29">
        <f t="shared" si="1"/>
        <v>0</v>
      </c>
      <c r="AG36" s="29">
        <f t="shared" si="1"/>
        <v>0</v>
      </c>
      <c r="AH36" s="29">
        <f t="shared" si="1"/>
        <v>0</v>
      </c>
      <c r="AI36" s="29">
        <f t="shared" si="1"/>
        <v>0</v>
      </c>
      <c r="AJ36" s="29">
        <f t="shared" si="1"/>
        <v>0</v>
      </c>
      <c r="AK36" s="29">
        <f t="shared" si="1"/>
        <v>0</v>
      </c>
      <c r="AL36" s="29">
        <f t="shared" si="1"/>
        <v>0</v>
      </c>
      <c r="AM36" s="29">
        <f t="shared" si="1"/>
        <v>0</v>
      </c>
      <c r="AN36" s="29">
        <f t="shared" si="1"/>
        <v>0</v>
      </c>
      <c r="AO36" s="29">
        <f t="shared" si="1"/>
        <v>0</v>
      </c>
      <c r="AP36" s="29">
        <f t="shared" si="1"/>
        <v>0</v>
      </c>
      <c r="AQ36" s="29">
        <f t="shared" si="1"/>
        <v>0</v>
      </c>
      <c r="AR36" s="29">
        <f t="shared" si="1"/>
        <v>0</v>
      </c>
      <c r="AS36" s="29">
        <f t="shared" si="1"/>
        <v>0</v>
      </c>
      <c r="AT36" s="29">
        <f t="shared" si="1"/>
        <v>0</v>
      </c>
      <c r="AU36" s="29">
        <f t="shared" si="1"/>
        <v>0</v>
      </c>
      <c r="AV36" s="29">
        <f t="shared" si="1"/>
        <v>0</v>
      </c>
      <c r="AW36" s="29">
        <f t="shared" si="1"/>
        <v>0</v>
      </c>
      <c r="AX36" s="29">
        <f t="shared" si="1"/>
        <v>0</v>
      </c>
      <c r="AY36" s="29">
        <f t="shared" si="1"/>
        <v>0</v>
      </c>
      <c r="AZ36" s="29">
        <f t="shared" si="1"/>
        <v>0</v>
      </c>
      <c r="BA36" s="29">
        <f t="shared" si="1"/>
        <v>0</v>
      </c>
      <c r="BB36" s="29">
        <f t="shared" si="1"/>
        <v>0</v>
      </c>
      <c r="BC36" s="29">
        <f t="shared" si="1"/>
        <v>0</v>
      </c>
      <c r="BD36" s="29">
        <f t="shared" si="1"/>
        <v>0</v>
      </c>
      <c r="BE36" s="29">
        <f t="shared" si="1"/>
        <v>0</v>
      </c>
      <c r="BF36" s="29">
        <f t="shared" si="1"/>
        <v>0</v>
      </c>
      <c r="BG36" s="29">
        <f t="shared" si="1"/>
        <v>0</v>
      </c>
      <c r="BH36" s="29">
        <f t="shared" si="1"/>
        <v>0</v>
      </c>
      <c r="BI36" s="29">
        <f t="shared" si="1"/>
        <v>0</v>
      </c>
      <c r="BJ36" s="29">
        <f t="shared" si="1"/>
        <v>0</v>
      </c>
      <c r="BK36" s="29">
        <f t="shared" si="1"/>
        <v>0</v>
      </c>
      <c r="BL36" s="29">
        <f t="shared" si="1"/>
        <v>0</v>
      </c>
      <c r="BM36" s="29">
        <f t="shared" si="1"/>
        <v>0</v>
      </c>
      <c r="BN36" s="29">
        <f t="shared" si="1"/>
        <v>0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72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-67552.21348256887</v>
      </c>
      <c r="K37" s="31">
        <f t="shared" si="2"/>
        <v>0</v>
      </c>
      <c r="L37" s="31">
        <f t="shared" si="2"/>
        <v>0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-9121.9471536617712</v>
      </c>
      <c r="S37" s="31">
        <f t="shared" si="2"/>
        <v>0</v>
      </c>
      <c r="T37" s="31">
        <f t="shared" si="2"/>
        <v>0</v>
      </c>
      <c r="U37" s="31">
        <f t="shared" si="2"/>
        <v>17008.687349241045</v>
      </c>
      <c r="V37" s="31">
        <f t="shared" si="2"/>
        <v>8060.7966232201488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0</v>
      </c>
      <c r="AD37" s="31">
        <f t="shared" si="3"/>
        <v>0</v>
      </c>
      <c r="AE37" s="31">
        <f t="shared" si="3"/>
        <v>0</v>
      </c>
      <c r="AF37" s="31">
        <f t="shared" si="3"/>
        <v>0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-398452.95213295048</v>
      </c>
      <c r="K38" s="29">
        <f t="shared" si="4"/>
        <v>0</v>
      </c>
      <c r="L38" s="29">
        <f t="shared" si="4"/>
        <v>0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-3892.7956913293178</v>
      </c>
      <c r="R38" s="29">
        <f t="shared" si="4"/>
        <v>-24971.969113889299</v>
      </c>
      <c r="S38" s="29">
        <f t="shared" si="4"/>
        <v>0</v>
      </c>
      <c r="T38" s="29">
        <f t="shared" si="4"/>
        <v>0</v>
      </c>
      <c r="U38" s="29">
        <f t="shared" si="4"/>
        <v>24922.947135917901</v>
      </c>
      <c r="V38" s="29">
        <f t="shared" si="4"/>
        <v>10265.732907255499</v>
      </c>
      <c r="W38" s="29">
        <f t="shared" si="4"/>
        <v>0</v>
      </c>
      <c r="X38" s="29">
        <f t="shared" si="4"/>
        <v>0</v>
      </c>
      <c r="Y38" s="29">
        <f t="shared" si="4"/>
        <v>0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0</v>
      </c>
      <c r="AD38" s="29">
        <f t="shared" si="6"/>
        <v>0</v>
      </c>
      <c r="AE38" s="29">
        <f t="shared" si="6"/>
        <v>0</v>
      </c>
      <c r="AF38" s="29">
        <f t="shared" si="6"/>
        <v>0</v>
      </c>
      <c r="AG38" s="29">
        <f t="shared" si="6"/>
        <v>0</v>
      </c>
      <c r="AH38" s="29">
        <f t="shared" si="6"/>
        <v>0</v>
      </c>
      <c r="AI38" s="29">
        <f t="shared" si="6"/>
        <v>0</v>
      </c>
      <c r="AJ38" s="29">
        <f t="shared" si="6"/>
        <v>0</v>
      </c>
      <c r="AK38" s="29">
        <f t="shared" si="6"/>
        <v>0</v>
      </c>
      <c r="AL38" s="29">
        <f t="shared" si="6"/>
        <v>0</v>
      </c>
      <c r="AM38" s="29">
        <f t="shared" si="6"/>
        <v>0</v>
      </c>
      <c r="AN38" s="29">
        <f t="shared" si="6"/>
        <v>0</v>
      </c>
      <c r="AO38" s="29">
        <f t="shared" si="6"/>
        <v>0</v>
      </c>
      <c r="AP38" s="29">
        <f t="shared" si="6"/>
        <v>0</v>
      </c>
      <c r="AQ38" s="29">
        <f t="shared" si="6"/>
        <v>0</v>
      </c>
      <c r="AR38" s="29">
        <f t="shared" si="6"/>
        <v>0</v>
      </c>
      <c r="AS38" s="29">
        <f t="shared" si="6"/>
        <v>0</v>
      </c>
      <c r="AT38" s="29">
        <f t="shared" si="6"/>
        <v>0</v>
      </c>
      <c r="AU38" s="29">
        <f t="shared" si="6"/>
        <v>0</v>
      </c>
      <c r="AV38" s="29">
        <f t="shared" si="6"/>
        <v>0</v>
      </c>
      <c r="AW38" s="29">
        <f t="shared" si="6"/>
        <v>0</v>
      </c>
      <c r="AX38" s="29">
        <f t="shared" si="6"/>
        <v>0</v>
      </c>
      <c r="AY38" s="29">
        <f t="shared" si="6"/>
        <v>0</v>
      </c>
      <c r="AZ38" s="29">
        <f t="shared" si="6"/>
        <v>0</v>
      </c>
      <c r="BA38" s="29">
        <f t="shared" si="6"/>
        <v>0</v>
      </c>
      <c r="BB38" s="29">
        <f t="shared" si="6"/>
        <v>0</v>
      </c>
      <c r="BC38" s="29">
        <f t="shared" si="6"/>
        <v>0</v>
      </c>
      <c r="BD38" s="29">
        <f t="shared" si="6"/>
        <v>0</v>
      </c>
      <c r="BE38" s="29">
        <f t="shared" si="6"/>
        <v>0</v>
      </c>
      <c r="BF38" s="29">
        <f t="shared" si="6"/>
        <v>0</v>
      </c>
      <c r="BG38" s="29">
        <f t="shared" si="6"/>
        <v>0</v>
      </c>
      <c r="BH38" s="29">
        <f t="shared" si="6"/>
        <v>0</v>
      </c>
      <c r="BI38" s="29">
        <f t="shared" si="6"/>
        <v>0</v>
      </c>
      <c r="BJ38" s="29">
        <f t="shared" si="6"/>
        <v>0</v>
      </c>
      <c r="BK38" s="29">
        <f t="shared" si="6"/>
        <v>0</v>
      </c>
      <c r="BL38" s="29">
        <f t="shared" si="6"/>
        <v>0</v>
      </c>
      <c r="BM38" s="29">
        <f t="shared" si="6"/>
        <v>0</v>
      </c>
      <c r="BN38" s="29">
        <f t="shared" si="6"/>
        <v>0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3" spans="1:146" x14ac:dyDescent="0.25">
      <c r="E43" s="23" t="s">
        <v>40</v>
      </c>
      <c r="F43" s="29">
        <f>SUM(G38:BO38)*1000</f>
        <v>-392129036.89499575</v>
      </c>
      <c r="G43" s="29"/>
    </row>
    <row r="44" spans="1:146" x14ac:dyDescent="0.25">
      <c r="E44" s="23" t="s">
        <v>35</v>
      </c>
      <c r="F44" s="31">
        <v>392160851.47000003</v>
      </c>
      <c r="G44" s="31"/>
    </row>
    <row r="45" spans="1:146" x14ac:dyDescent="0.25">
      <c r="E45" s="23" t="s">
        <v>36</v>
      </c>
      <c r="F45" s="29">
        <f>SUM(F43:F44)</f>
        <v>31814.575004279613</v>
      </c>
      <c r="G45" s="32">
        <f>F45/F44</f>
        <v>8.112634110473774E-5</v>
      </c>
      <c r="I45" s="36"/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3040D1D-012C-4AD7-8C84-D188770BAA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30644eda-d208-4715-b1a5-0aaaa096d4b0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