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8190" activeTab="0"/>
  </bookViews>
  <sheets>
    <sheet name="Weight Avg Cost of Debt May19" sheetId="1" r:id="rId1"/>
    <sheet name="May 31, 2019 Item #5 2019-0380" sheetId="2" r:id="rId2"/>
    <sheet name="Sheet3" sheetId="3" r:id="rId3"/>
  </sheets>
  <definedNames>
    <definedName name="_xlnm.Print_Area" localSheetId="1">'May 31, 2019 Item #5 2019-0380'!$A$1:$E$171</definedName>
  </definedNames>
  <calcPr fullCalcOnLoad="1"/>
</workbook>
</file>

<file path=xl/sharedStrings.xml><?xml version="1.0" encoding="utf-8"?>
<sst xmlns="http://schemas.openxmlformats.org/spreadsheetml/2006/main" count="277" uniqueCount="170">
  <si>
    <t>Weighted Average Cost of Debt</t>
  </si>
  <si>
    <t>NBV From Dana Cox</t>
  </si>
  <si>
    <t>Loan</t>
  </si>
  <si>
    <t>NBV</t>
  </si>
  <si>
    <t>Rate of</t>
  </si>
  <si>
    <t>Source</t>
  </si>
  <si>
    <t>Cost</t>
  </si>
  <si>
    <t>Weights</t>
  </si>
  <si>
    <t>Return</t>
  </si>
  <si>
    <t xml:space="preserve">                                            </t>
  </si>
  <si>
    <t>Compliance Project</t>
  </si>
  <si>
    <t>(1)</t>
  </si>
  <si>
    <t>CWIP</t>
  </si>
  <si>
    <t>(2)</t>
  </si>
  <si>
    <t>(3)</t>
  </si>
  <si>
    <t>(4)=(2)*(3)</t>
  </si>
  <si>
    <t>(5) = (4)*</t>
  </si>
  <si>
    <t>Gilbert (Environmental Portion)</t>
  </si>
  <si>
    <t>Z-8</t>
  </si>
  <si>
    <t>C.Creager did</t>
  </si>
  <si>
    <t>Spurlock 1 - Precipitator</t>
  </si>
  <si>
    <t>Y-8</t>
  </si>
  <si>
    <t>Spurlock 1 - SCR</t>
  </si>
  <si>
    <t>Spurlock 2 - SCR</t>
  </si>
  <si>
    <t>Dale 1&amp;2 - Low Nox Burners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</si>
  <si>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</si>
  <si>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</si>
  <si>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</si>
  <si>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</si>
  <si>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</si>
  <si>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</si>
  <si>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</si>
  <si>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</si>
  <si>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Spurlock, Cooper&amp; Dale CEM Equip</t>
  </si>
  <si>
    <t>Air Quality Control System (CRP)</t>
  </si>
  <si>
    <t>AL-8</t>
  </si>
  <si>
    <t>Spurlock Landfill Expansion</t>
  </si>
  <si>
    <t>Cooper 1 Tie in to Cooper Air Quality</t>
  </si>
  <si>
    <t>AN-8</t>
  </si>
  <si>
    <t>Smith Special Waste Landfill</t>
  </si>
  <si>
    <t xml:space="preserve"> NOTES:</t>
  </si>
  <si>
    <t>Project #13</t>
  </si>
  <si>
    <t>Spurlock 2 Ductwork Replacement WO OS312 was funded with general funds.</t>
  </si>
  <si>
    <t>Current</t>
  </si>
  <si>
    <t>Interest</t>
  </si>
  <si>
    <t>Yearly</t>
  </si>
  <si>
    <t>Note</t>
  </si>
  <si>
    <t>liability</t>
  </si>
  <si>
    <t>Y-8 30 year</t>
  </si>
  <si>
    <t>Number</t>
  </si>
  <si>
    <t>Rate</t>
  </si>
  <si>
    <t>H0720</t>
  </si>
  <si>
    <t>H0725</t>
  </si>
  <si>
    <t>H0730</t>
  </si>
  <si>
    <t>H0750</t>
  </si>
  <si>
    <t>H0755</t>
  </si>
  <si>
    <t>H0760</t>
  </si>
  <si>
    <t>H0765</t>
  </si>
  <si>
    <t>H0770</t>
  </si>
  <si>
    <t>H0885</t>
  </si>
  <si>
    <t>H0960</t>
  </si>
  <si>
    <t>H1005</t>
  </si>
  <si>
    <t>Z-8 30 year</t>
  </si>
  <si>
    <t>H0810</t>
  </si>
  <si>
    <t>H0815</t>
  </si>
  <si>
    <t>H0820</t>
  </si>
  <si>
    <t>H0825</t>
  </si>
  <si>
    <t>H0830</t>
  </si>
  <si>
    <t>H0835</t>
  </si>
  <si>
    <t>H0840</t>
  </si>
  <si>
    <t>H0845</t>
  </si>
  <si>
    <t>H0855</t>
  </si>
  <si>
    <t>H0860</t>
  </si>
  <si>
    <t>H0870</t>
  </si>
  <si>
    <t>H0890</t>
  </si>
  <si>
    <t>H0895</t>
  </si>
  <si>
    <t>H0915</t>
  </si>
  <si>
    <t>H0920</t>
  </si>
  <si>
    <t>H1025</t>
  </si>
  <si>
    <t>AD-8 30 year</t>
  </si>
  <si>
    <t>H0925</t>
  </si>
  <si>
    <t>H0930</t>
  </si>
  <si>
    <t>H0935</t>
  </si>
  <si>
    <t xml:space="preserve">H0940 </t>
  </si>
  <si>
    <t xml:space="preserve">H0945 </t>
  </si>
  <si>
    <t xml:space="preserve">H0955 </t>
  </si>
  <si>
    <t>H0965</t>
  </si>
  <si>
    <t>H0975</t>
  </si>
  <si>
    <t>H0980</t>
  </si>
  <si>
    <t>H0985</t>
  </si>
  <si>
    <t>H0990</t>
  </si>
  <si>
    <t>H0995</t>
  </si>
  <si>
    <t>H1000</t>
  </si>
  <si>
    <t>H1010</t>
  </si>
  <si>
    <t>H1015</t>
  </si>
  <si>
    <t>H1020</t>
  </si>
  <si>
    <t>H1030</t>
  </si>
  <si>
    <t>H1065</t>
  </si>
  <si>
    <t>H1215</t>
  </si>
  <si>
    <t>H1275</t>
  </si>
  <si>
    <t>AG-8 30 year</t>
  </si>
  <si>
    <t>H1035</t>
  </si>
  <si>
    <t>H1040</t>
  </si>
  <si>
    <t>H1045</t>
  </si>
  <si>
    <t>H1050</t>
  </si>
  <si>
    <t>H1055</t>
  </si>
  <si>
    <t>H1060</t>
  </si>
  <si>
    <t>Split between Spur 1 &amp;2</t>
  </si>
  <si>
    <t>H1070</t>
  </si>
  <si>
    <t>H1115</t>
  </si>
  <si>
    <t>H1130</t>
  </si>
  <si>
    <t>H1170</t>
  </si>
  <si>
    <t>H1190</t>
  </si>
  <si>
    <t>H1220</t>
  </si>
  <si>
    <t>H1320</t>
  </si>
  <si>
    <t>H1075</t>
  </si>
  <si>
    <t>H1085</t>
  </si>
  <si>
    <t>H1100</t>
  </si>
  <si>
    <t>H1095</t>
  </si>
  <si>
    <t>Split between Spur 1</t>
  </si>
  <si>
    <t>H1105</t>
  </si>
  <si>
    <t>H1110</t>
  </si>
  <si>
    <t>AH-8 30 year</t>
  </si>
  <si>
    <t>H1200</t>
  </si>
  <si>
    <t>H1325</t>
  </si>
  <si>
    <t>H1280</t>
  </si>
  <si>
    <t>H1345</t>
  </si>
  <si>
    <t>H1285</t>
  </si>
  <si>
    <t>H1305</t>
  </si>
  <si>
    <t>H1310</t>
  </si>
  <si>
    <t>AL-8 30 year</t>
  </si>
  <si>
    <t>H1210</t>
  </si>
  <si>
    <t>H1245</t>
  </si>
  <si>
    <t>H1250</t>
  </si>
  <si>
    <t>H1255</t>
  </si>
  <si>
    <t>H1265</t>
  </si>
  <si>
    <t>H1270</t>
  </si>
  <si>
    <t>H1290</t>
  </si>
  <si>
    <t>H1315</t>
  </si>
  <si>
    <t>H1355</t>
  </si>
  <si>
    <t>The debt cost for each debt issuance directly related to the projects in the approved compliance plan are at fixed interest rates.</t>
  </si>
  <si>
    <t>AN-8 30 year</t>
  </si>
  <si>
    <t>Cooper 1 Duct Reroute</t>
  </si>
  <si>
    <t>F1395</t>
  </si>
  <si>
    <t>Smith Landfill</t>
  </si>
  <si>
    <t>Cooper Landfille-Phases 1A &amp; 1B</t>
  </si>
  <si>
    <t>Spurlock Drainage Improvements</t>
  </si>
  <si>
    <t>Spurlock HG Compliance</t>
  </si>
  <si>
    <t>Spurlock Units 1 &amp; 2 Dry Sorbent Inject System</t>
  </si>
  <si>
    <t>Spurlock Coal Pile Runoff Pond</t>
  </si>
  <si>
    <t>Project # 16</t>
  </si>
  <si>
    <t>Spurlock CCR/ELG is currently general funded</t>
  </si>
  <si>
    <t>Project #18</t>
  </si>
  <si>
    <t>Cooper Sediment Pond WO 0B396 was funded with general funds</t>
  </si>
  <si>
    <t>Project #19</t>
  </si>
  <si>
    <t>Cooper Ash Mixer Unloaders WO 0B399 was funded with general funds</t>
  </si>
  <si>
    <t>Project #20</t>
  </si>
  <si>
    <t>Cooper Ditch &amp; Sediment Trap 0B413 was funded with general funds</t>
  </si>
  <si>
    <t>Project # 23 Spurlock Anhydrous Ammonia Sec Containment 0S458 is currently general funded.</t>
  </si>
  <si>
    <t xml:space="preserve">Project # 24 </t>
  </si>
  <si>
    <t>Spurlock Vacuum Truck Ash Transfer Station 0S454 is currently general funded.</t>
  </si>
  <si>
    <t>Cooper Landfills</t>
  </si>
  <si>
    <t>Spurlcok Station HG Compliance</t>
  </si>
  <si>
    <t>Sp Units 1 &amp; 2 Dry Sorbent Injection</t>
  </si>
  <si>
    <t>Sp Anhydrous Ammonia Secondary Cont</t>
  </si>
  <si>
    <t>Spurlock Vacuum Truck</t>
  </si>
  <si>
    <t>Spurlock Landfill</t>
  </si>
  <si>
    <t>E-KEN24-005</t>
  </si>
  <si>
    <t>E-KEN24-007</t>
  </si>
  <si>
    <t>F-1370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</si>
</sst>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General_)"/>
    <numFmt numFmtId="172" formatCode="mm\-dd\-yy"/>
    <numFmt numFmtId="173" formatCode="m/d/yyyy;@"/>
    <numFmt numFmtId="174" formatCode="0_);[Red]\(0\)"/>
    <numFmt numFmtId="175" formatCode="mm/dd/yy;@"/>
    <numFmt numFmtId="176" formatCode="0.000000"/>
    <numFmt numFmtId="177" formatCode="#,##0.0_);[Red]\(#,##0.0\)"/>
    <numFmt numFmtId="178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u val="single"/>
      <sz val="10"/>
      <color indexed="60"/>
      <name val="Times New Roman"/>
      <family val="1"/>
    </font>
    <font>
      <b/>
      <u val="single"/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0"/>
      <color theme="6" tint="0.5999900102615356"/>
      <name val="Times New Roman"/>
      <family val="1"/>
    </font>
    <font>
      <b/>
      <u val="single"/>
      <sz val="10"/>
      <color rgb="FFC00000"/>
      <name val="Times New Roman"/>
      <family val="1"/>
    </font>
    <font>
      <b/>
      <u val="single"/>
      <sz val="8"/>
      <color rgb="FFC00000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71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6" fontId="0" fillId="0" borderId="0" xfId="0" applyNumberFormat="1" applyFill="1" applyAlignment="1">
      <alignment/>
    </xf>
    <xf numFmtId="6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6" fontId="0" fillId="0" borderId="10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/>
    </xf>
    <xf numFmtId="0" fontId="47" fillId="0" borderId="0" xfId="0" applyFont="1" applyAlignment="1">
      <alignment/>
    </xf>
    <xf numFmtId="171" fontId="49" fillId="0" borderId="0" xfId="57" applyFont="1" applyFill="1" applyProtection="1">
      <alignment/>
      <protection/>
    </xf>
    <xf numFmtId="171" fontId="5" fillId="0" borderId="0" xfId="57" applyFont="1" applyFill="1">
      <alignment/>
      <protection/>
    </xf>
    <xf numFmtId="40" fontId="5" fillId="0" borderId="0" xfId="45" applyFont="1" applyFill="1" applyAlignment="1">
      <alignment/>
    </xf>
    <xf numFmtId="165" fontId="7" fillId="0" borderId="0" xfId="57" applyNumberFormat="1" applyFont="1" applyFill="1">
      <alignment/>
      <protection/>
    </xf>
    <xf numFmtId="0" fontId="8" fillId="0" borderId="0" xfId="0" applyFont="1" applyFill="1" applyAlignment="1">
      <alignment/>
    </xf>
    <xf numFmtId="40" fontId="5" fillId="0" borderId="0" xfId="45" applyFont="1" applyFill="1" applyAlignment="1" applyProtection="1">
      <alignment horizontal="center"/>
      <protection/>
    </xf>
    <xf numFmtId="171" fontId="49" fillId="0" borderId="0" xfId="57" applyFont="1" applyFill="1" applyAlignment="1" applyProtection="1">
      <alignment horizontal="fill"/>
      <protection/>
    </xf>
    <xf numFmtId="171" fontId="7" fillId="0" borderId="0" xfId="57" applyFont="1" applyFill="1">
      <alignment/>
      <protection/>
    </xf>
    <xf numFmtId="40" fontId="7" fillId="0" borderId="0" xfId="45" applyFont="1" applyFill="1" applyAlignment="1" applyProtection="1">
      <alignment horizontal="center"/>
      <protection/>
    </xf>
    <xf numFmtId="40" fontId="5" fillId="0" borderId="0" xfId="45" applyFont="1" applyFill="1" applyAlignment="1">
      <alignment horizontal="center"/>
    </xf>
    <xf numFmtId="171" fontId="49" fillId="0" borderId="0" xfId="57" applyFont="1" applyFill="1">
      <alignment/>
      <protection/>
    </xf>
    <xf numFmtId="171" fontId="7" fillId="0" borderId="0" xfId="57" applyFont="1" applyFill="1" applyAlignment="1" applyProtection="1">
      <alignment horizontal="center"/>
      <protection/>
    </xf>
    <xf numFmtId="165" fontId="7" fillId="0" borderId="0" xfId="57" applyNumberFormat="1" applyFont="1" applyFill="1" applyAlignment="1" applyProtection="1">
      <alignment horizontal="center"/>
      <protection/>
    </xf>
    <xf numFmtId="171" fontId="50" fillId="0" borderId="0" xfId="57" applyFont="1" applyFill="1">
      <alignment/>
      <protection/>
    </xf>
    <xf numFmtId="172" fontId="9" fillId="0" borderId="0" xfId="57" applyNumberFormat="1" applyFont="1" applyFill="1">
      <alignment/>
      <protection/>
    </xf>
    <xf numFmtId="172" fontId="51" fillId="0" borderId="0" xfId="57" applyNumberFormat="1" applyFont="1" applyFill="1">
      <alignment/>
      <protection/>
    </xf>
    <xf numFmtId="172" fontId="10" fillId="0" borderId="0" xfId="57" applyNumberFormat="1" applyFont="1" applyFill="1" applyAlignment="1" applyProtection="1">
      <alignment horizontal="center"/>
      <protection/>
    </xf>
    <xf numFmtId="172" fontId="10" fillId="0" borderId="0" xfId="45" applyNumberFormat="1" applyFont="1" applyFill="1" applyAlignment="1" applyProtection="1">
      <alignment horizontal="center"/>
      <protection/>
    </xf>
    <xf numFmtId="172" fontId="9" fillId="0" borderId="0" xfId="45" applyNumberFormat="1" applyFont="1" applyFill="1" applyAlignment="1" applyProtection="1">
      <alignment horizontal="center"/>
      <protection/>
    </xf>
    <xf numFmtId="171" fontId="51" fillId="0" borderId="0" xfId="57" applyFont="1" applyFill="1" applyBorder="1">
      <alignment/>
      <protection/>
    </xf>
    <xf numFmtId="172" fontId="9" fillId="0" borderId="0" xfId="57" applyNumberFormat="1" applyFont="1" applyFill="1" applyAlignment="1" applyProtection="1">
      <alignment horizontal="center"/>
      <protection/>
    </xf>
    <xf numFmtId="168" fontId="9" fillId="0" borderId="0" xfId="42" applyNumberFormat="1" applyFont="1" applyFill="1" applyAlignment="1" applyProtection="1" quotePrefix="1">
      <alignment horizontal="center"/>
      <protection/>
    </xf>
    <xf numFmtId="171" fontId="5" fillId="0" borderId="0" xfId="57" applyFont="1" applyFill="1" applyBorder="1">
      <alignment/>
      <protection/>
    </xf>
    <xf numFmtId="171" fontId="49" fillId="0" borderId="0" xfId="57" applyFont="1" applyFill="1" applyBorder="1">
      <alignment/>
      <protection/>
    </xf>
    <xf numFmtId="171" fontId="5" fillId="0" borderId="0" xfId="57" applyFont="1" applyFill="1" applyBorder="1" applyAlignment="1">
      <alignment horizontal="center"/>
      <protection/>
    </xf>
    <xf numFmtId="38" fontId="5" fillId="0" borderId="0" xfId="45" applyNumberFormat="1" applyFont="1" applyFill="1" applyAlignment="1" applyProtection="1">
      <alignment/>
      <protection/>
    </xf>
    <xf numFmtId="165" fontId="5" fillId="0" borderId="0" xfId="57" applyNumberFormat="1" applyFont="1" applyFill="1" applyAlignment="1" applyProtection="1">
      <alignment horizontal="right"/>
      <protection/>
    </xf>
    <xf numFmtId="38" fontId="5" fillId="0" borderId="0" xfId="45" applyNumberFormat="1" applyFont="1" applyFill="1" applyAlignment="1" applyProtection="1">
      <alignment horizontal="right"/>
      <protection/>
    </xf>
    <xf numFmtId="165" fontId="5" fillId="0" borderId="0" xfId="57" applyNumberFormat="1" applyFont="1" applyFill="1" applyBorder="1" applyAlignment="1">
      <alignment horizontal="right"/>
      <protection/>
    </xf>
    <xf numFmtId="171" fontId="52" fillId="0" borderId="0" xfId="57" applyFont="1" applyFill="1" applyAlignment="1">
      <alignment/>
      <protection/>
    </xf>
    <xf numFmtId="38" fontId="5" fillId="0" borderId="0" xfId="42" applyNumberFormat="1" applyFont="1" applyFill="1" applyAlignment="1" applyProtection="1">
      <alignment horizontal="right"/>
      <protection/>
    </xf>
    <xf numFmtId="165" fontId="5" fillId="0" borderId="11" xfId="57" applyNumberFormat="1" applyFont="1" applyFill="1" applyBorder="1" applyAlignment="1" applyProtection="1">
      <alignment horizontal="center"/>
      <protection/>
    </xf>
    <xf numFmtId="174" fontId="5" fillId="0" borderId="0" xfId="45" applyNumberFormat="1" applyFont="1" applyFill="1" applyAlignment="1">
      <alignment horizontal="center"/>
    </xf>
    <xf numFmtId="38" fontId="5" fillId="0" borderId="10" xfId="42" applyNumberFormat="1" applyFont="1" applyFill="1" applyBorder="1" applyAlignment="1" applyProtection="1">
      <alignment horizontal="right"/>
      <protection/>
    </xf>
    <xf numFmtId="10" fontId="7" fillId="0" borderId="0" xfId="45" applyNumberFormat="1" applyFont="1" applyFill="1" applyAlignment="1">
      <alignment/>
    </xf>
    <xf numFmtId="38" fontId="5" fillId="0" borderId="10" xfId="45" applyNumberFormat="1" applyFont="1" applyFill="1" applyBorder="1" applyAlignment="1" applyProtection="1">
      <alignment horizontal="right"/>
      <protection/>
    </xf>
    <xf numFmtId="168" fontId="5" fillId="0" borderId="0" xfId="45" applyNumberFormat="1" applyFont="1" applyFill="1" applyAlignment="1">
      <alignment horizontal="center"/>
    </xf>
    <xf numFmtId="165" fontId="5" fillId="0" borderId="0" xfId="57" applyNumberFormat="1" applyFont="1" applyFill="1" applyAlignment="1" applyProtection="1">
      <alignment horizontal="center"/>
      <protection/>
    </xf>
    <xf numFmtId="40" fontId="9" fillId="0" borderId="0" xfId="45" applyFont="1" applyFill="1" applyBorder="1" applyAlignment="1" applyProtection="1">
      <alignment/>
      <protection/>
    </xf>
    <xf numFmtId="171" fontId="52" fillId="0" borderId="11" xfId="57" applyFont="1" applyFill="1" applyBorder="1" applyAlignment="1">
      <alignment/>
      <protection/>
    </xf>
    <xf numFmtId="171" fontId="5" fillId="0" borderId="11" xfId="57" applyFont="1" applyFill="1" applyBorder="1">
      <alignment/>
      <protection/>
    </xf>
    <xf numFmtId="40" fontId="5" fillId="0" borderId="11" xfId="45" applyFont="1" applyFill="1" applyBorder="1" applyAlignment="1" applyProtection="1">
      <alignment/>
      <protection/>
    </xf>
    <xf numFmtId="40" fontId="9" fillId="0" borderId="11" xfId="45" applyFont="1" applyFill="1" applyBorder="1" applyAlignment="1" applyProtection="1">
      <alignment/>
      <protection/>
    </xf>
    <xf numFmtId="171" fontId="52" fillId="0" borderId="0" xfId="57" applyFont="1" applyFill="1" applyBorder="1" applyAlignment="1">
      <alignment/>
      <protection/>
    </xf>
    <xf numFmtId="40" fontId="5" fillId="0" borderId="0" xfId="45" applyFont="1" applyFill="1" applyBorder="1" applyAlignment="1" applyProtection="1">
      <alignment/>
      <protection/>
    </xf>
    <xf numFmtId="165" fontId="5" fillId="0" borderId="0" xfId="57" applyNumberFormat="1" applyFont="1" applyFill="1" applyBorder="1" applyAlignment="1" applyProtection="1">
      <alignment horizontal="center"/>
      <protection/>
    </xf>
    <xf numFmtId="171" fontId="11" fillId="0" borderId="0" xfId="57" applyFont="1" applyFill="1" applyBorder="1">
      <alignment/>
      <protection/>
    </xf>
    <xf numFmtId="171" fontId="51" fillId="0" borderId="0" xfId="57" applyFont="1" applyFill="1" applyAlignment="1">
      <alignment/>
      <protection/>
    </xf>
    <xf numFmtId="165" fontId="5" fillId="0" borderId="0" xfId="57" applyNumberFormat="1" applyFont="1" applyFill="1" applyBorder="1">
      <alignment/>
      <protection/>
    </xf>
    <xf numFmtId="40" fontId="5" fillId="0" borderId="0" xfId="45" applyFont="1" applyFill="1" applyBorder="1" applyAlignment="1">
      <alignment/>
    </xf>
    <xf numFmtId="171" fontId="5" fillId="0" borderId="0" xfId="57" applyFont="1" applyFill="1" applyAlignment="1">
      <alignment horizontal="center"/>
      <protection/>
    </xf>
    <xf numFmtId="172" fontId="9" fillId="0" borderId="0" xfId="45" applyNumberFormat="1" applyFont="1" applyFill="1" applyAlignment="1" applyProtection="1" quotePrefix="1">
      <alignment horizontal="center"/>
      <protection/>
    </xf>
    <xf numFmtId="172" fontId="9" fillId="0" borderId="0" xfId="57" applyNumberFormat="1" applyFont="1" applyFill="1" applyAlignment="1" applyProtection="1">
      <alignment horizontal="right"/>
      <protection/>
    </xf>
    <xf numFmtId="171" fontId="49" fillId="0" borderId="0" xfId="57" applyFont="1" applyFill="1" applyAlignment="1">
      <alignment/>
      <protection/>
    </xf>
    <xf numFmtId="38" fontId="9" fillId="0" borderId="11" xfId="45" applyNumberFormat="1" applyFont="1" applyFill="1" applyBorder="1" applyAlignment="1" applyProtection="1">
      <alignment horizontal="right"/>
      <protection/>
    </xf>
    <xf numFmtId="38" fontId="9" fillId="0" borderId="0" xfId="45" applyNumberFormat="1" applyFont="1" applyFill="1" applyBorder="1" applyAlignment="1" applyProtection="1">
      <alignment horizontal="right"/>
      <protection/>
    </xf>
    <xf numFmtId="165" fontId="5" fillId="0" borderId="0" xfId="45" applyNumberFormat="1" applyFont="1" applyFill="1" applyAlignment="1">
      <alignment/>
    </xf>
    <xf numFmtId="165" fontId="5" fillId="0" borderId="11" xfId="45" applyNumberFormat="1" applyFont="1" applyFill="1" applyBorder="1" applyAlignment="1">
      <alignment/>
    </xf>
    <xf numFmtId="172" fontId="10" fillId="0" borderId="0" xfId="45" applyNumberFormat="1" applyFont="1" applyFill="1" applyAlignment="1" applyProtection="1" quotePrefix="1">
      <alignment horizontal="center"/>
      <protection/>
    </xf>
    <xf numFmtId="38" fontId="5" fillId="0" borderId="11" xfId="45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Border="1" applyAlignment="1" applyProtection="1">
      <alignment horizontal="right"/>
      <protection/>
    </xf>
    <xf numFmtId="171" fontId="53" fillId="0" borderId="0" xfId="57" applyFont="1" applyFill="1" applyAlignment="1">
      <alignment/>
      <protection/>
    </xf>
    <xf numFmtId="171" fontId="49" fillId="0" borderId="11" xfId="57" applyFont="1" applyFill="1" applyBorder="1">
      <alignment/>
      <protection/>
    </xf>
    <xf numFmtId="40" fontId="5" fillId="0" borderId="11" xfId="45" applyFont="1" applyFill="1" applyBorder="1" applyAlignment="1">
      <alignment/>
    </xf>
    <xf numFmtId="175" fontId="49" fillId="0" borderId="0" xfId="57" applyNumberFormat="1" applyFont="1" applyFill="1" applyBorder="1">
      <alignment/>
      <protection/>
    </xf>
    <xf numFmtId="165" fontId="5" fillId="0" borderId="0" xfId="57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Alignment="1">
      <alignment horizontal="right"/>
    </xf>
    <xf numFmtId="165" fontId="5" fillId="0" borderId="0" xfId="57" applyNumberFormat="1" applyFont="1" applyFill="1" applyAlignment="1">
      <alignment horizontal="right"/>
      <protection/>
    </xf>
    <xf numFmtId="165" fontId="5" fillId="0" borderId="0" xfId="57" applyNumberFormat="1" applyFont="1" applyFill="1" applyBorder="1" applyAlignment="1" applyProtection="1">
      <alignment/>
      <protection/>
    </xf>
    <xf numFmtId="165" fontId="5" fillId="0" borderId="11" xfId="57" applyNumberFormat="1" applyFont="1" applyFill="1" applyBorder="1" applyAlignment="1" applyProtection="1">
      <alignment/>
      <protection/>
    </xf>
    <xf numFmtId="38" fontId="5" fillId="0" borderId="0" xfId="45" applyNumberFormat="1" applyFont="1" applyFill="1" applyBorder="1" applyAlignment="1">
      <alignment horizontal="right"/>
    </xf>
    <xf numFmtId="172" fontId="5" fillId="0" borderId="0" xfId="57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 quotePrefix="1">
      <alignment/>
      <protection/>
    </xf>
    <xf numFmtId="165" fontId="5" fillId="34" borderId="0" xfId="57" applyNumberFormat="1" applyFont="1" applyFill="1" applyBorder="1" applyAlignment="1" applyProtection="1">
      <alignment horizontal="center"/>
      <protection/>
    </xf>
    <xf numFmtId="38" fontId="5" fillId="0" borderId="0" xfId="45" applyNumberFormat="1" applyFont="1" applyFill="1" applyBorder="1" applyAlignment="1" applyProtection="1">
      <alignment/>
      <protection/>
    </xf>
    <xf numFmtId="10" fontId="7" fillId="0" borderId="0" xfId="45" applyNumberFormat="1" applyFont="1" applyFill="1" applyAlignment="1">
      <alignment horizontal="center"/>
    </xf>
    <xf numFmtId="44" fontId="5" fillId="0" borderId="0" xfId="46" applyFont="1" applyFill="1" applyBorder="1" applyAlignment="1">
      <alignment/>
    </xf>
    <xf numFmtId="44" fontId="5" fillId="0" borderId="11" xfId="46" applyFont="1" applyFill="1" applyBorder="1" applyAlignment="1">
      <alignment/>
    </xf>
    <xf numFmtId="168" fontId="5" fillId="0" borderId="0" xfId="42" applyNumberFormat="1" applyFont="1" applyFill="1" applyAlignment="1">
      <alignment/>
    </xf>
    <xf numFmtId="165" fontId="5" fillId="0" borderId="0" xfId="57" applyNumberFormat="1" applyFont="1" applyFill="1">
      <alignment/>
      <protection/>
    </xf>
    <xf numFmtId="168" fontId="5" fillId="0" borderId="0" xfId="42" applyNumberFormat="1" applyFont="1" applyFill="1" applyBorder="1" applyAlignment="1">
      <alignment/>
    </xf>
    <xf numFmtId="168" fontId="5" fillId="0" borderId="11" xfId="42" applyNumberFormat="1" applyFont="1" applyFill="1" applyBorder="1" applyAlignment="1">
      <alignment/>
    </xf>
    <xf numFmtId="165" fontId="5" fillId="0" borderId="11" xfId="57" applyNumberFormat="1" applyFont="1" applyFill="1" applyBorder="1">
      <alignment/>
      <protection/>
    </xf>
    <xf numFmtId="38" fontId="5" fillId="0" borderId="0" xfId="45" applyNumberFormat="1" applyFont="1" applyFill="1" applyAlignment="1">
      <alignment/>
    </xf>
    <xf numFmtId="40" fontId="5" fillId="0" borderId="0" xfId="45" applyFont="1" applyFill="1" applyAlignment="1" applyProtection="1">
      <alignment/>
      <protection/>
    </xf>
    <xf numFmtId="178" fontId="0" fillId="0" borderId="0" xfId="46" applyNumberFormat="1" applyFon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38" fontId="5" fillId="2" borderId="0" xfId="45" applyNumberFormat="1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_FFBACC9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FBACC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0">
      <selection activeCell="V22" sqref="V22"/>
    </sheetView>
  </sheetViews>
  <sheetFormatPr defaultColWidth="9.140625" defaultRowHeight="15"/>
  <cols>
    <col min="1" max="1" width="10.57421875" style="0" customWidth="1"/>
    <col min="2" max="2" width="32.7109375" style="0" customWidth="1"/>
    <col min="3" max="3" width="3.28125" style="0" customWidth="1"/>
    <col min="4" max="4" width="6.421875" style="0" bestFit="1" customWidth="1"/>
    <col min="5" max="5" width="15.421875" style="0" customWidth="1"/>
    <col min="6" max="6" width="14.57421875" style="0" hidden="1" customWidth="1"/>
    <col min="7" max="7" width="11.57421875" style="0" hidden="1" customWidth="1"/>
    <col min="8" max="8" width="2.57421875" style="0" customWidth="1"/>
    <col min="9" max="9" width="12.57421875" style="0" customWidth="1"/>
    <col min="10" max="10" width="3.140625" style="0" customWidth="1"/>
    <col min="12" max="12" width="2.8515625" style="0" customWidth="1"/>
    <col min="14" max="14" width="5.421875" style="0" customWidth="1"/>
  </cols>
  <sheetData>
    <row r="1" spans="1:11" ht="15">
      <c r="A1" s="27" t="s">
        <v>0</v>
      </c>
      <c r="F1" s="1" t="s">
        <v>1</v>
      </c>
      <c r="G1" s="1"/>
      <c r="H1" s="1"/>
      <c r="I1" s="1"/>
      <c r="K1" s="2"/>
    </row>
    <row r="2" spans="6:9" ht="15">
      <c r="F2" s="3"/>
      <c r="G2" s="3"/>
      <c r="H2" s="3"/>
      <c r="I2" s="3"/>
    </row>
    <row r="3" spans="4:15" ht="15">
      <c r="D3" t="s">
        <v>2</v>
      </c>
      <c r="F3" s="4" t="s">
        <v>3</v>
      </c>
      <c r="G3" s="4" t="s">
        <v>3</v>
      </c>
      <c r="H3" s="4"/>
      <c r="I3" s="4" t="s">
        <v>3</v>
      </c>
      <c r="O3" t="s">
        <v>4</v>
      </c>
    </row>
    <row r="4" spans="4:15" ht="15">
      <c r="D4" t="s">
        <v>5</v>
      </c>
      <c r="F4" s="5">
        <v>40482</v>
      </c>
      <c r="G4" s="5">
        <v>40908</v>
      </c>
      <c r="H4" s="5"/>
      <c r="I4" s="5">
        <v>43616</v>
      </c>
      <c r="K4" t="s">
        <v>6</v>
      </c>
      <c r="M4" t="s">
        <v>7</v>
      </c>
      <c r="O4" t="s">
        <v>8</v>
      </c>
    </row>
    <row r="5" spans="1:16" ht="15">
      <c r="A5" t="s">
        <v>9</v>
      </c>
      <c r="B5" t="s">
        <v>10</v>
      </c>
      <c r="D5" s="6" t="s">
        <v>11</v>
      </c>
      <c r="E5" s="7" t="s">
        <v>12</v>
      </c>
      <c r="F5" s="8" t="s">
        <v>13</v>
      </c>
      <c r="G5" s="8" t="s">
        <v>13</v>
      </c>
      <c r="H5" s="8"/>
      <c r="I5" s="8" t="s">
        <v>13</v>
      </c>
      <c r="J5" s="7"/>
      <c r="K5" s="9" t="s">
        <v>14</v>
      </c>
      <c r="M5" t="s">
        <v>15</v>
      </c>
      <c r="O5" t="s">
        <v>16</v>
      </c>
      <c r="P5" s="10"/>
    </row>
    <row r="6" spans="1:13" ht="15">
      <c r="A6">
        <v>1</v>
      </c>
      <c r="B6" t="s">
        <v>17</v>
      </c>
      <c r="D6" t="s">
        <v>18</v>
      </c>
      <c r="F6" s="11">
        <v>59160200</v>
      </c>
      <c r="G6" s="12" t="s">
        <v>19</v>
      </c>
      <c r="H6" s="11"/>
      <c r="I6" s="11">
        <v>44512362.07</v>
      </c>
      <c r="K6" s="13">
        <v>0.0471</v>
      </c>
      <c r="M6" s="14">
        <f aca="true" t="shared" si="0" ref="M6:M25">ROUND(I6*K6/$I$28,5)</f>
        <v>0.00326</v>
      </c>
    </row>
    <row r="7" spans="1:13" ht="15">
      <c r="A7">
        <v>2</v>
      </c>
      <c r="B7" t="s">
        <v>20</v>
      </c>
      <c r="D7" t="s">
        <v>21</v>
      </c>
      <c r="F7" s="11">
        <v>18430586</v>
      </c>
      <c r="G7" s="12"/>
      <c r="H7" s="11"/>
      <c r="I7" s="11">
        <v>13098141.56</v>
      </c>
      <c r="K7" s="13">
        <v>0.0492</v>
      </c>
      <c r="M7" s="14">
        <f t="shared" si="0"/>
        <v>0.001</v>
      </c>
    </row>
    <row r="8" spans="1:13" ht="15">
      <c r="A8">
        <v>3</v>
      </c>
      <c r="B8" t="s">
        <v>22</v>
      </c>
      <c r="D8" t="s">
        <v>21</v>
      </c>
      <c r="F8" s="11">
        <v>61470886</v>
      </c>
      <c r="G8" s="12"/>
      <c r="H8" s="11"/>
      <c r="I8" s="11">
        <v>43472196.77</v>
      </c>
      <c r="K8" s="13">
        <v>0.0492</v>
      </c>
      <c r="M8" s="14">
        <f t="shared" si="0"/>
        <v>0.00333</v>
      </c>
    </row>
    <row r="9" spans="1:13" ht="15">
      <c r="A9">
        <v>4</v>
      </c>
      <c r="B9" t="s">
        <v>23</v>
      </c>
      <c r="D9" t="s">
        <v>21</v>
      </c>
      <c r="F9" s="11">
        <v>30579674</v>
      </c>
      <c r="G9" s="12"/>
      <c r="H9" s="11"/>
      <c r="I9" s="11">
        <v>21538133.41</v>
      </c>
      <c r="K9" s="13">
        <v>0.0492</v>
      </c>
      <c r="M9" s="14">
        <f t="shared" si="0"/>
        <v>0.00165</v>
      </c>
    </row>
    <row r="10" spans="1:13" ht="15">
      <c r="A10">
        <v>5</v>
      </c>
      <c r="B10" t="s">
        <v>24</v>
      </c>
      <c r="D10" t="s">
        <v>25</v>
      </c>
      <c r="F10" s="11">
        <v>1474107</v>
      </c>
      <c r="G10" s="12"/>
      <c r="H10" s="11"/>
      <c r="I10" s="15">
        <v>0</v>
      </c>
      <c r="K10" s="13">
        <v>0</v>
      </c>
      <c r="M10" s="14">
        <f t="shared" si="0"/>
        <v>0</v>
      </c>
    </row>
    <row r="11" spans="1:13" ht="15">
      <c r="A11">
        <v>6</v>
      </c>
      <c r="B11" t="s">
        <v>26</v>
      </c>
      <c r="D11" t="s">
        <v>25</v>
      </c>
      <c r="F11" s="11"/>
      <c r="G11" s="12"/>
      <c r="H11" s="11"/>
      <c r="I11" s="15">
        <v>2117638.24</v>
      </c>
      <c r="K11" s="16">
        <v>0.0251</v>
      </c>
      <c r="M11" s="14">
        <f t="shared" si="0"/>
        <v>8E-05</v>
      </c>
    </row>
    <row r="12" spans="1:13" ht="15">
      <c r="A12">
        <v>7</v>
      </c>
      <c r="B12" t="s">
        <v>27</v>
      </c>
      <c r="D12" t="s">
        <v>28</v>
      </c>
      <c r="F12" s="11">
        <v>194507437</v>
      </c>
      <c r="G12" s="12"/>
      <c r="H12" s="11"/>
      <c r="I12" s="11">
        <v>143623623.09</v>
      </c>
      <c r="K12" s="13">
        <v>0.04386</v>
      </c>
      <c r="M12" s="14">
        <f t="shared" si="0"/>
        <v>0.0098</v>
      </c>
    </row>
    <row r="13" spans="1:13" ht="15">
      <c r="A13">
        <v>8</v>
      </c>
      <c r="B13" t="s">
        <v>29</v>
      </c>
      <c r="D13" t="s">
        <v>28</v>
      </c>
      <c r="F13" s="11">
        <v>144560598</v>
      </c>
      <c r="G13" s="12"/>
      <c r="H13" s="11"/>
      <c r="I13" s="11">
        <v>104674671.07</v>
      </c>
      <c r="K13" s="13">
        <v>0.04289</v>
      </c>
      <c r="M13" s="14">
        <f t="shared" si="0"/>
        <v>0.00698</v>
      </c>
    </row>
    <row r="14" spans="1:13" ht="15">
      <c r="A14" s="17">
        <v>9</v>
      </c>
      <c r="B14" s="3" t="s">
        <v>30</v>
      </c>
      <c r="C14" s="3"/>
      <c r="D14" s="3" t="s">
        <v>31</v>
      </c>
      <c r="E14" s="3"/>
      <c r="F14" s="11">
        <v>81464182</v>
      </c>
      <c r="G14" s="11"/>
      <c r="H14" s="11"/>
      <c r="I14" s="11">
        <v>63118094</v>
      </c>
      <c r="J14" s="3"/>
      <c r="K14" s="16">
        <v>0.04489</v>
      </c>
      <c r="L14" s="3"/>
      <c r="M14" s="18">
        <f t="shared" si="0"/>
        <v>0.00441</v>
      </c>
    </row>
    <row r="15" spans="1:13" ht="15">
      <c r="A15" s="17">
        <v>9</v>
      </c>
      <c r="B15" s="3" t="s">
        <v>32</v>
      </c>
      <c r="C15" s="3"/>
      <c r="D15" s="3" t="s">
        <v>25</v>
      </c>
      <c r="E15" s="3"/>
      <c r="F15" s="11"/>
      <c r="G15" s="11"/>
      <c r="H15" s="11"/>
      <c r="I15" s="11">
        <v>9198757</v>
      </c>
      <c r="J15" s="3"/>
      <c r="K15" s="16">
        <v>0.0251</v>
      </c>
      <c r="L15" s="3"/>
      <c r="M15" s="18">
        <f t="shared" si="0"/>
        <v>0.00036</v>
      </c>
    </row>
    <row r="16" spans="1:13" ht="15">
      <c r="A16" s="17">
        <v>10</v>
      </c>
      <c r="B16" s="3" t="s">
        <v>33</v>
      </c>
      <c r="C16" s="3"/>
      <c r="D16" s="3" t="s">
        <v>25</v>
      </c>
      <c r="E16" s="19"/>
      <c r="F16" s="15"/>
      <c r="G16" s="15"/>
      <c r="H16" s="15"/>
      <c r="I16" s="15">
        <v>1885395.64</v>
      </c>
      <c r="J16" s="19"/>
      <c r="K16" s="20">
        <v>0.0251</v>
      </c>
      <c r="L16" s="19"/>
      <c r="M16" s="21">
        <f t="shared" si="0"/>
        <v>7E-05</v>
      </c>
    </row>
    <row r="17" spans="1:13" ht="15">
      <c r="A17" s="17">
        <v>11</v>
      </c>
      <c r="B17" s="3" t="s">
        <v>34</v>
      </c>
      <c r="C17" s="3"/>
      <c r="D17" s="22" t="s">
        <v>35</v>
      </c>
      <c r="E17" s="23"/>
      <c r="F17" s="19"/>
      <c r="G17" s="19"/>
      <c r="H17" s="19"/>
      <c r="I17" s="15">
        <v>138607288.78</v>
      </c>
      <c r="J17" s="19"/>
      <c r="K17" s="20">
        <v>0.0292</v>
      </c>
      <c r="L17" s="19"/>
      <c r="M17" s="21">
        <f t="shared" si="0"/>
        <v>0.0063</v>
      </c>
    </row>
    <row r="18" spans="1:13" ht="15">
      <c r="A18" s="17">
        <v>12</v>
      </c>
      <c r="B18" s="24" t="s">
        <v>36</v>
      </c>
      <c r="C18" s="3"/>
      <c r="D18" s="3" t="s">
        <v>25</v>
      </c>
      <c r="E18" s="23"/>
      <c r="F18" s="3"/>
      <c r="G18" s="3"/>
      <c r="H18" s="3"/>
      <c r="I18" s="15">
        <v>6046318</v>
      </c>
      <c r="J18" s="3"/>
      <c r="K18" s="20">
        <v>0.0251</v>
      </c>
      <c r="L18" s="3"/>
      <c r="M18" s="21">
        <f t="shared" si="0"/>
        <v>0.00024</v>
      </c>
    </row>
    <row r="19" spans="1:13" ht="15">
      <c r="A19" s="17">
        <v>12</v>
      </c>
      <c r="B19" s="24" t="s">
        <v>36</v>
      </c>
      <c r="C19" s="3"/>
      <c r="D19" s="3" t="s">
        <v>38</v>
      </c>
      <c r="E19" s="23"/>
      <c r="F19" s="3"/>
      <c r="G19" s="3"/>
      <c r="H19" s="3"/>
      <c r="I19" s="113">
        <f>17363083.06-6046318.51</f>
        <v>11316764.549999999</v>
      </c>
      <c r="J19" s="3"/>
      <c r="K19" s="116">
        <v>0.0311</v>
      </c>
      <c r="L19" s="4"/>
      <c r="M19" s="21">
        <f t="shared" si="0"/>
        <v>0.00055</v>
      </c>
    </row>
    <row r="20" spans="1:13" ht="15">
      <c r="A20" s="17">
        <v>14</v>
      </c>
      <c r="B20" s="24" t="s">
        <v>37</v>
      </c>
      <c r="C20" s="3"/>
      <c r="D20" s="3" t="s">
        <v>38</v>
      </c>
      <c r="E20" s="23"/>
      <c r="F20" s="3"/>
      <c r="G20" s="3"/>
      <c r="H20" s="3"/>
      <c r="I20" s="15">
        <v>11304338.48</v>
      </c>
      <c r="J20" s="3"/>
      <c r="K20" s="20">
        <v>0.0268</v>
      </c>
      <c r="L20" s="3"/>
      <c r="M20" s="21">
        <f t="shared" si="0"/>
        <v>0.00047</v>
      </c>
    </row>
    <row r="21" spans="1:13" ht="15">
      <c r="A21" s="17">
        <v>15</v>
      </c>
      <c r="B21" s="24" t="s">
        <v>39</v>
      </c>
      <c r="C21" s="3"/>
      <c r="D21" s="3" t="s">
        <v>38</v>
      </c>
      <c r="E21" s="23"/>
      <c r="F21" s="3"/>
      <c r="G21" s="3"/>
      <c r="H21" s="3"/>
      <c r="I21" s="15">
        <v>4941180.28</v>
      </c>
      <c r="J21" s="3"/>
      <c r="K21" s="20">
        <v>0.0268</v>
      </c>
      <c r="L21" s="3"/>
      <c r="M21" s="21">
        <f t="shared" si="0"/>
        <v>0.00021</v>
      </c>
    </row>
    <row r="22" spans="1:13" ht="15">
      <c r="A22" s="17">
        <v>17</v>
      </c>
      <c r="B22" s="24" t="s">
        <v>145</v>
      </c>
      <c r="C22" s="3"/>
      <c r="D22" s="3" t="s">
        <v>38</v>
      </c>
      <c r="E22" s="23"/>
      <c r="F22" s="3"/>
      <c r="G22" s="3"/>
      <c r="H22" s="3"/>
      <c r="I22" s="113">
        <v>5325571.56</v>
      </c>
      <c r="J22" s="3"/>
      <c r="K22" s="20">
        <v>0.0268</v>
      </c>
      <c r="L22" s="4"/>
      <c r="M22" s="21">
        <f t="shared" si="0"/>
        <v>0.00022</v>
      </c>
    </row>
    <row r="23" spans="1:13" ht="15">
      <c r="A23" s="17">
        <v>21</v>
      </c>
      <c r="B23" s="24" t="s">
        <v>146</v>
      </c>
      <c r="C23" s="3"/>
      <c r="D23" s="3" t="s">
        <v>38</v>
      </c>
      <c r="E23" s="23"/>
      <c r="F23" s="3"/>
      <c r="G23" s="3"/>
      <c r="H23" s="3"/>
      <c r="I23" s="113">
        <v>11978832.92</v>
      </c>
      <c r="J23" s="3"/>
      <c r="K23" s="116">
        <v>0.03281</v>
      </c>
      <c r="L23" s="4"/>
      <c r="M23" s="21">
        <f t="shared" si="0"/>
        <v>0.00061</v>
      </c>
    </row>
    <row r="24" spans="1:13" ht="15">
      <c r="A24" s="17">
        <v>22</v>
      </c>
      <c r="B24" s="24" t="s">
        <v>147</v>
      </c>
      <c r="C24" s="3"/>
      <c r="D24" s="3" t="s">
        <v>38</v>
      </c>
      <c r="E24" s="23"/>
      <c r="F24" s="3"/>
      <c r="G24" s="3"/>
      <c r="H24" s="3"/>
      <c r="I24" s="113">
        <v>2382464.38</v>
      </c>
      <c r="J24" s="3"/>
      <c r="K24" s="116">
        <v>0.0299</v>
      </c>
      <c r="L24" s="4"/>
      <c r="M24" s="21">
        <f t="shared" si="0"/>
        <v>0.00011</v>
      </c>
    </row>
    <row r="25" spans="1:13" ht="15">
      <c r="A25" s="17">
        <v>25</v>
      </c>
      <c r="B25" s="24" t="s">
        <v>148</v>
      </c>
      <c r="C25" s="3"/>
      <c r="D25" s="3" t="s">
        <v>38</v>
      </c>
      <c r="E25" s="23"/>
      <c r="F25" s="3"/>
      <c r="G25" s="3"/>
      <c r="H25" s="3"/>
      <c r="I25" s="113">
        <v>3618414</v>
      </c>
      <c r="J25" s="3"/>
      <c r="K25" s="116">
        <v>0.0328</v>
      </c>
      <c r="L25" s="4"/>
      <c r="M25" s="21">
        <f t="shared" si="0"/>
        <v>0.00018</v>
      </c>
    </row>
    <row r="26" spans="1:13" ht="15">
      <c r="A26" s="17">
        <v>26</v>
      </c>
      <c r="B26" s="24" t="s">
        <v>149</v>
      </c>
      <c r="C26" s="3"/>
      <c r="D26" s="3"/>
      <c r="E26" s="23"/>
      <c r="F26" s="3"/>
      <c r="G26" s="3"/>
      <c r="H26" s="3"/>
      <c r="I26" s="15">
        <v>0</v>
      </c>
      <c r="J26" s="3"/>
      <c r="K26" s="114"/>
      <c r="L26" s="4"/>
      <c r="M26" s="115"/>
    </row>
    <row r="27" spans="1:13" ht="15">
      <c r="A27" s="17"/>
      <c r="B27" s="24"/>
      <c r="C27" s="3"/>
      <c r="D27" s="3"/>
      <c r="E27" s="23"/>
      <c r="F27" s="3"/>
      <c r="G27" s="3"/>
      <c r="H27" s="3"/>
      <c r="I27" s="15"/>
      <c r="J27" s="3"/>
      <c r="K27" s="20"/>
      <c r="L27" s="3"/>
      <c r="M27" s="21"/>
    </row>
    <row r="28" spans="5:15" ht="15">
      <c r="E28" s="25"/>
      <c r="F28" s="11">
        <f>SUM(F6:F17)</f>
        <v>591647670</v>
      </c>
      <c r="G28" s="11"/>
      <c r="H28" s="11"/>
      <c r="I28" s="26">
        <f>SUM(I6:I26)</f>
        <v>642760185.7999998</v>
      </c>
      <c r="M28" s="14">
        <f>SUM(M6:M26)</f>
        <v>0.03982999999999999</v>
      </c>
      <c r="O28" s="14">
        <f>M28*1.5</f>
        <v>0.059744999999999986</v>
      </c>
    </row>
    <row r="32" ht="15">
      <c r="A32" t="s">
        <v>140</v>
      </c>
    </row>
    <row r="34" ht="15">
      <c r="A34" t="s">
        <v>40</v>
      </c>
    </row>
    <row r="37" spans="1:2" ht="15">
      <c r="A37" t="s">
        <v>41</v>
      </c>
      <c r="B37" t="s">
        <v>42</v>
      </c>
    </row>
    <row r="38" spans="1:2" ht="15">
      <c r="A38" s="17" t="s">
        <v>150</v>
      </c>
      <c r="B38" t="s">
        <v>151</v>
      </c>
    </row>
    <row r="39" spans="1:2" ht="15">
      <c r="A39" s="17" t="s">
        <v>152</v>
      </c>
      <c r="B39" s="24" t="s">
        <v>153</v>
      </c>
    </row>
    <row r="40" spans="1:2" ht="15">
      <c r="A40" s="17" t="s">
        <v>154</v>
      </c>
      <c r="B40" s="24" t="s">
        <v>155</v>
      </c>
    </row>
    <row r="41" spans="1:2" ht="15">
      <c r="A41" s="17" t="s">
        <v>156</v>
      </c>
      <c r="B41" s="24" t="s">
        <v>157</v>
      </c>
    </row>
    <row r="42" ht="15">
      <c r="A42" s="117" t="s">
        <v>158</v>
      </c>
    </row>
    <row r="43" spans="1:2" ht="15">
      <c r="A43" s="117" t="s">
        <v>159</v>
      </c>
      <c r="B43" t="s">
        <v>160</v>
      </c>
    </row>
  </sheetData>
  <sheetProtection/>
  <printOptions/>
  <pageMargins left="0.7" right="0.7" top="0.75" bottom="0.75" header="0.3" footer="0.3"/>
  <pageSetup fitToHeight="1" fitToWidth="1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zoomScale="120" zoomScaleNormal="120" zoomScalePageLayoutView="0" workbookViewId="0" topLeftCell="A34">
      <selection activeCell="F50" sqref="F50"/>
    </sheetView>
  </sheetViews>
  <sheetFormatPr defaultColWidth="0" defaultRowHeight="15" customHeight="1"/>
  <cols>
    <col min="1" max="1" width="29.140625" style="38" customWidth="1"/>
    <col min="2" max="2" width="12.00390625" style="29" customWidth="1"/>
    <col min="3" max="3" width="16.7109375" style="30" customWidth="1"/>
    <col min="4" max="4" width="8.7109375" style="107" customWidth="1"/>
    <col min="5" max="5" width="14.140625" style="30" customWidth="1"/>
    <col min="6" max="205" width="11.00390625" style="29" customWidth="1"/>
    <col min="206" max="208" width="0" style="29" hidden="1" customWidth="1"/>
    <col min="209" max="209" width="29.140625" style="29" customWidth="1"/>
    <col min="210" max="210" width="12.00390625" style="29" customWidth="1"/>
    <col min="211" max="211" width="16.7109375" style="29" customWidth="1"/>
    <col min="212" max="212" width="8.7109375" style="29" customWidth="1"/>
    <col min="213" max="213" width="14.140625" style="29" customWidth="1"/>
    <col min="214" max="16384" width="0" style="29" hidden="1" customWidth="1"/>
  </cols>
  <sheetData>
    <row r="1" spans="1:5" ht="15" customHeight="1">
      <c r="A1" s="28"/>
      <c r="D1" s="31"/>
      <c r="E1" s="32"/>
    </row>
    <row r="2" spans="1:4" ht="15" customHeight="1">
      <c r="A2" s="34"/>
      <c r="B2" s="35"/>
      <c r="C2" s="36" t="s">
        <v>43</v>
      </c>
      <c r="D2" s="31"/>
    </row>
    <row r="3" spans="2:6" ht="15" customHeight="1">
      <c r="B3" s="39" t="s">
        <v>46</v>
      </c>
      <c r="C3" s="36" t="s">
        <v>47</v>
      </c>
      <c r="D3" s="40" t="s">
        <v>44</v>
      </c>
      <c r="E3" s="36" t="s">
        <v>45</v>
      </c>
      <c r="F3" s="41"/>
    </row>
    <row r="4" spans="1:5" s="42" customFormat="1" ht="15" customHeight="1">
      <c r="A4" s="43" t="s">
        <v>48</v>
      </c>
      <c r="B4" s="44" t="s">
        <v>49</v>
      </c>
      <c r="C4" s="45">
        <v>43616</v>
      </c>
      <c r="D4" s="44" t="s">
        <v>50</v>
      </c>
      <c r="E4" s="45" t="s">
        <v>44</v>
      </c>
    </row>
    <row r="5" spans="1:5" s="50" customFormat="1" ht="15" customHeight="1">
      <c r="A5" s="47"/>
      <c r="B5" s="48"/>
      <c r="C5" s="49"/>
      <c r="D5" s="48"/>
      <c r="E5" s="46"/>
    </row>
    <row r="6" spans="1:5" s="50" customFormat="1" ht="15" customHeight="1">
      <c r="A6" s="51"/>
      <c r="B6" s="52" t="s">
        <v>51</v>
      </c>
      <c r="C6" s="53">
        <v>15944845.47</v>
      </c>
      <c r="D6" s="54">
        <v>0.0446</v>
      </c>
      <c r="E6" s="55">
        <f aca="true" t="shared" si="0" ref="E6:E16">C6*D6</f>
        <v>711140.1079620001</v>
      </c>
    </row>
    <row r="7" spans="1:5" s="50" customFormat="1" ht="15" customHeight="1">
      <c r="A7" s="51"/>
      <c r="B7" s="52" t="s">
        <v>52</v>
      </c>
      <c r="C7" s="53">
        <v>16228130.71</v>
      </c>
      <c r="D7" s="54">
        <v>0.04819</v>
      </c>
      <c r="E7" s="55">
        <f t="shared" si="0"/>
        <v>782033.6189149</v>
      </c>
    </row>
    <row r="8" spans="1:5" s="50" customFormat="1" ht="15" customHeight="1">
      <c r="A8" s="51"/>
      <c r="B8" s="52" t="s">
        <v>53</v>
      </c>
      <c r="C8" s="53">
        <v>16199749.5</v>
      </c>
      <c r="D8" s="54">
        <v>0.0495</v>
      </c>
      <c r="E8" s="55">
        <f t="shared" si="0"/>
        <v>801887.60025</v>
      </c>
    </row>
    <row r="9" spans="1:5" s="50" customFormat="1" ht="15" customHeight="1">
      <c r="A9" s="51"/>
      <c r="B9" s="52" t="s">
        <v>54</v>
      </c>
      <c r="C9" s="53">
        <v>16439776.14</v>
      </c>
      <c r="D9" s="54">
        <v>0.05091</v>
      </c>
      <c r="E9" s="55">
        <f t="shared" si="0"/>
        <v>836949.0032874</v>
      </c>
    </row>
    <row r="10" spans="1:5" s="50" customFormat="1" ht="15" customHeight="1">
      <c r="A10" s="51"/>
      <c r="B10" s="52" t="s">
        <v>55</v>
      </c>
      <c r="C10" s="53">
        <v>16484562.25</v>
      </c>
      <c r="D10" s="56">
        <v>0.05149</v>
      </c>
      <c r="E10" s="55">
        <f t="shared" si="0"/>
        <v>848790.1102525</v>
      </c>
    </row>
    <row r="11" spans="1:5" s="50" customFormat="1" ht="15" customHeight="1">
      <c r="A11" s="51"/>
      <c r="B11" s="52" t="s">
        <v>56</v>
      </c>
      <c r="C11" s="53">
        <v>16419659.96</v>
      </c>
      <c r="D11" s="56">
        <v>0.05065</v>
      </c>
      <c r="E11" s="55">
        <f t="shared" si="0"/>
        <v>831655.776974</v>
      </c>
    </row>
    <row r="12" spans="1:5" s="50" customFormat="1" ht="15" customHeight="1">
      <c r="A12" s="51"/>
      <c r="B12" s="52" t="s">
        <v>57</v>
      </c>
      <c r="C12" s="53">
        <v>16377802.38</v>
      </c>
      <c r="D12" s="56">
        <v>0.05011</v>
      </c>
      <c r="E12" s="55">
        <f t="shared" si="0"/>
        <v>820691.6772618</v>
      </c>
    </row>
    <row r="13" spans="1:5" s="50" customFormat="1" ht="15" customHeight="1">
      <c r="A13" s="51"/>
      <c r="B13" s="52" t="s">
        <v>58</v>
      </c>
      <c r="C13" s="53">
        <v>17803326.9</v>
      </c>
      <c r="D13" s="56">
        <v>0.05149</v>
      </c>
      <c r="E13" s="55">
        <f t="shared" si="0"/>
        <v>916693.302081</v>
      </c>
    </row>
    <row r="14" spans="1:5" s="50" customFormat="1" ht="15" customHeight="1">
      <c r="A14" s="51"/>
      <c r="B14" s="52" t="s">
        <v>59</v>
      </c>
      <c r="C14" s="53">
        <v>4333795.65</v>
      </c>
      <c r="D14" s="56">
        <v>0.0489</v>
      </c>
      <c r="E14" s="55">
        <f t="shared" si="0"/>
        <v>211922.607285</v>
      </c>
    </row>
    <row r="15" spans="1:5" s="50" customFormat="1" ht="15" customHeight="1">
      <c r="A15" s="51"/>
      <c r="B15" s="52" t="s">
        <v>60</v>
      </c>
      <c r="C15" s="53">
        <v>7463346.2</v>
      </c>
      <c r="D15" s="56">
        <v>0.04338</v>
      </c>
      <c r="E15" s="55">
        <f t="shared" si="0"/>
        <v>323759.958156</v>
      </c>
    </row>
    <row r="16" spans="1:5" s="50" customFormat="1" ht="15" customHeight="1">
      <c r="A16" s="51"/>
      <c r="B16" s="52" t="s">
        <v>61</v>
      </c>
      <c r="C16" s="53">
        <v>2896832.78</v>
      </c>
      <c r="D16" s="56">
        <v>0.04306</v>
      </c>
      <c r="E16" s="55">
        <f t="shared" si="0"/>
        <v>124737.6195068</v>
      </c>
    </row>
    <row r="17" spans="1:5" s="50" customFormat="1" ht="8.25" customHeight="1">
      <c r="A17" s="57"/>
      <c r="C17" s="58"/>
      <c r="D17" s="59"/>
      <c r="E17" s="55"/>
    </row>
    <row r="18" spans="1:5" s="50" customFormat="1" ht="15" customHeight="1">
      <c r="A18" s="57"/>
      <c r="B18" s="60">
        <f>COUNTA(B6:B16)</f>
        <v>11</v>
      </c>
      <c r="C18" s="61">
        <f>SUM(C6:C17)</f>
        <v>146591827.94</v>
      </c>
      <c r="D18" s="62">
        <f>ROUND(E18/C18,5)</f>
        <v>0.04919</v>
      </c>
      <c r="E18" s="63">
        <f>SUM(E6:E17)</f>
        <v>7210261.3819314</v>
      </c>
    </row>
    <row r="19" spans="1:5" s="50" customFormat="1" ht="15" customHeight="1">
      <c r="A19" s="57"/>
      <c r="C19" s="64"/>
      <c r="D19" s="65"/>
      <c r="E19" s="33"/>
    </row>
    <row r="20" spans="1:5" s="50" customFormat="1" ht="15" customHeight="1">
      <c r="A20" s="57"/>
      <c r="C20" s="66"/>
      <c r="D20" s="65"/>
      <c r="E20" s="66"/>
    </row>
    <row r="21" spans="1:5" s="68" customFormat="1" ht="15" customHeight="1">
      <c r="A21" s="67"/>
      <c r="C21" s="69"/>
      <c r="D21" s="59"/>
      <c r="E21" s="70"/>
    </row>
    <row r="22" spans="1:5" s="50" customFormat="1" ht="15" customHeight="1">
      <c r="A22" s="71"/>
      <c r="C22" s="72"/>
      <c r="D22" s="73"/>
      <c r="E22" s="66"/>
    </row>
    <row r="23" spans="1:5" s="50" customFormat="1" ht="15" customHeight="1">
      <c r="A23" s="51"/>
      <c r="B23" s="74"/>
      <c r="C23" s="33"/>
      <c r="D23" s="48"/>
      <c r="E23" s="66"/>
    </row>
    <row r="24" spans="1:5" s="50" customFormat="1" ht="15" customHeight="1">
      <c r="A24" s="75"/>
      <c r="B24" s="74"/>
      <c r="C24" s="33"/>
      <c r="D24" s="76"/>
      <c r="E24" s="66"/>
    </row>
    <row r="25" spans="1:5" s="50" customFormat="1" ht="15" customHeight="1">
      <c r="A25" s="57"/>
      <c r="B25" s="35"/>
      <c r="C25" s="36" t="s">
        <v>43</v>
      </c>
      <c r="D25" s="31"/>
      <c r="E25" s="30"/>
    </row>
    <row r="26" spans="1:5" s="50" customFormat="1" ht="15" customHeight="1">
      <c r="A26" s="51"/>
      <c r="B26" s="39" t="s">
        <v>46</v>
      </c>
      <c r="C26" s="36" t="s">
        <v>47</v>
      </c>
      <c r="D26" s="40" t="s">
        <v>44</v>
      </c>
      <c r="E26" s="36" t="s">
        <v>45</v>
      </c>
    </row>
    <row r="27" spans="1:5" s="50" customFormat="1" ht="15" customHeight="1">
      <c r="A27" s="75" t="s">
        <v>62</v>
      </c>
      <c r="B27" s="44" t="s">
        <v>49</v>
      </c>
      <c r="C27" s="45">
        <f>+C4</f>
        <v>43616</v>
      </c>
      <c r="D27" s="44" t="s">
        <v>50</v>
      </c>
      <c r="E27" s="45" t="s">
        <v>44</v>
      </c>
    </row>
    <row r="28" spans="1:5" s="50" customFormat="1" ht="15" customHeight="1">
      <c r="A28" s="75"/>
      <c r="B28" s="48"/>
      <c r="C28" s="79"/>
      <c r="D28" s="80"/>
      <c r="E28" s="46"/>
    </row>
    <row r="29" spans="1:5" s="50" customFormat="1" ht="15" customHeight="1">
      <c r="A29" s="81"/>
      <c r="B29" s="52" t="s">
        <v>63</v>
      </c>
      <c r="C29" s="53">
        <v>38192367.56</v>
      </c>
      <c r="D29" s="54">
        <v>0.04744</v>
      </c>
      <c r="E29" s="55">
        <f aca="true" t="shared" si="1" ref="E29:E44">C29*D29</f>
        <v>1811845.9170464003</v>
      </c>
    </row>
    <row r="30" spans="1:5" s="50" customFormat="1" ht="15" customHeight="1">
      <c r="A30" s="81"/>
      <c r="B30" s="52" t="s">
        <v>64</v>
      </c>
      <c r="C30" s="53">
        <v>38316498.66</v>
      </c>
      <c r="D30" s="54">
        <v>0.04825</v>
      </c>
      <c r="E30" s="55">
        <f t="shared" si="1"/>
        <v>1848771.060345</v>
      </c>
    </row>
    <row r="31" spans="1:5" s="50" customFormat="1" ht="15" customHeight="1">
      <c r="A31" s="81"/>
      <c r="B31" s="52" t="s">
        <v>65</v>
      </c>
      <c r="C31" s="53">
        <v>38500350.72</v>
      </c>
      <c r="D31" s="54">
        <v>0.04946</v>
      </c>
      <c r="E31" s="55">
        <f t="shared" si="1"/>
        <v>1904227.3466112</v>
      </c>
    </row>
    <row r="32" spans="1:5" s="50" customFormat="1" ht="15" customHeight="1">
      <c r="A32" s="81"/>
      <c r="B32" s="52" t="s">
        <v>66</v>
      </c>
      <c r="C32" s="53">
        <v>19029826.09</v>
      </c>
      <c r="D32" s="56">
        <v>0.04658</v>
      </c>
      <c r="E32" s="55">
        <f t="shared" si="1"/>
        <v>886409.2992722001</v>
      </c>
    </row>
    <row r="33" spans="1:5" s="50" customFormat="1" ht="15" customHeight="1">
      <c r="A33" s="81"/>
      <c r="B33" s="52" t="s">
        <v>67</v>
      </c>
      <c r="C33" s="53">
        <v>18904328.25</v>
      </c>
      <c r="D33" s="56">
        <v>0.04497</v>
      </c>
      <c r="E33" s="55">
        <f t="shared" si="1"/>
        <v>850127.6414025001</v>
      </c>
    </row>
    <row r="34" spans="1:5" s="50" customFormat="1" ht="15" customHeight="1">
      <c r="A34" s="81"/>
      <c r="B34" s="52" t="s">
        <v>68</v>
      </c>
      <c r="C34" s="53">
        <v>19066149.7</v>
      </c>
      <c r="D34" s="56">
        <v>0.04705</v>
      </c>
      <c r="E34" s="55">
        <f t="shared" si="1"/>
        <v>897062.343385</v>
      </c>
    </row>
    <row r="35" spans="1:5" s="50" customFormat="1" ht="15" customHeight="1">
      <c r="A35" s="81"/>
      <c r="B35" s="52" t="s">
        <v>69</v>
      </c>
      <c r="C35" s="53">
        <v>18774010.79</v>
      </c>
      <c r="D35" s="56">
        <v>0.04332</v>
      </c>
      <c r="E35" s="55">
        <f t="shared" si="1"/>
        <v>813290.1474228</v>
      </c>
    </row>
    <row r="36" spans="1:5" s="50" customFormat="1" ht="15" customHeight="1">
      <c r="A36" s="81"/>
      <c r="B36" s="52" t="s">
        <v>70</v>
      </c>
      <c r="C36" s="53">
        <v>14263413.13</v>
      </c>
      <c r="D36" s="56">
        <v>0.04324</v>
      </c>
      <c r="E36" s="55">
        <f t="shared" si="1"/>
        <v>616749.9837412001</v>
      </c>
    </row>
    <row r="37" spans="1:5" s="50" customFormat="1" ht="15" customHeight="1">
      <c r="A37" s="81"/>
      <c r="B37" s="52" t="s">
        <v>71</v>
      </c>
      <c r="C37" s="53">
        <v>22357858.21</v>
      </c>
      <c r="D37" s="56">
        <v>0.04468</v>
      </c>
      <c r="E37" s="55">
        <f t="shared" si="1"/>
        <v>998949.1048228</v>
      </c>
    </row>
    <row r="38" spans="1:5" s="50" customFormat="1" ht="15" customHeight="1">
      <c r="A38" s="81"/>
      <c r="B38" s="52" t="s">
        <v>72</v>
      </c>
      <c r="C38" s="53">
        <v>22659745.29</v>
      </c>
      <c r="D38" s="56">
        <v>0.0447</v>
      </c>
      <c r="E38" s="55">
        <f t="shared" si="1"/>
        <v>1012890.6144629999</v>
      </c>
    </row>
    <row r="39" spans="1:5" s="50" customFormat="1" ht="15" customHeight="1">
      <c r="A39" s="81"/>
      <c r="B39" s="52" t="s">
        <v>73</v>
      </c>
      <c r="C39" s="53">
        <v>22938462.07</v>
      </c>
      <c r="D39" s="56">
        <v>0.04769</v>
      </c>
      <c r="E39" s="55">
        <f t="shared" si="1"/>
        <v>1093935.2561183001</v>
      </c>
    </row>
    <row r="40" spans="1:5" s="50" customFormat="1" ht="15" customHeight="1">
      <c r="A40" s="81"/>
      <c r="B40" s="52" t="s">
        <v>74</v>
      </c>
      <c r="C40" s="118">
        <v>11803790.28</v>
      </c>
      <c r="D40" s="56">
        <v>0.05345</v>
      </c>
      <c r="E40" s="55">
        <f t="shared" si="1"/>
        <v>630912.5904659999</v>
      </c>
    </row>
    <row r="41" spans="1:5" s="50" customFormat="1" ht="15" customHeight="1">
      <c r="A41" s="81"/>
      <c r="B41" s="52" t="s">
        <v>75</v>
      </c>
      <c r="C41" s="118">
        <v>7865767.84</v>
      </c>
      <c r="D41" s="56">
        <v>0.05333</v>
      </c>
      <c r="E41" s="55">
        <f t="shared" si="1"/>
        <v>419481.3989072</v>
      </c>
    </row>
    <row r="42" spans="1:5" s="50" customFormat="1" ht="15" customHeight="1">
      <c r="A42" s="81"/>
      <c r="B42" s="52" t="s">
        <v>76</v>
      </c>
      <c r="C42" s="53">
        <v>17934600.96</v>
      </c>
      <c r="D42" s="56">
        <v>0.04776</v>
      </c>
      <c r="E42" s="55">
        <f t="shared" si="1"/>
        <v>856556.5418496</v>
      </c>
    </row>
    <row r="43" spans="1:5" s="50" customFormat="1" ht="15" customHeight="1">
      <c r="A43" s="81"/>
      <c r="B43" s="52" t="s">
        <v>77</v>
      </c>
      <c r="C43" s="53">
        <v>18150073.56</v>
      </c>
      <c r="D43" s="56">
        <v>0.04812</v>
      </c>
      <c r="E43" s="55">
        <f t="shared" si="1"/>
        <v>873381.5397072</v>
      </c>
    </row>
    <row r="44" spans="1:5" s="50" customFormat="1" ht="15" customHeight="1">
      <c r="A44" s="81"/>
      <c r="B44" s="52" t="s">
        <v>78</v>
      </c>
      <c r="C44" s="53">
        <v>2806148.49</v>
      </c>
      <c r="D44" s="56">
        <v>0.03801</v>
      </c>
      <c r="E44" s="55">
        <f t="shared" si="1"/>
        <v>106661.70410490001</v>
      </c>
    </row>
    <row r="45" spans="1:5" s="50" customFormat="1" ht="6" customHeight="1">
      <c r="A45" s="57"/>
      <c r="C45" s="82"/>
      <c r="D45" s="59"/>
      <c r="E45" s="82"/>
    </row>
    <row r="46" spans="1:5" s="50" customFormat="1" ht="15" customHeight="1">
      <c r="A46" s="57"/>
      <c r="B46" s="60">
        <f>COUNTA(B29:B44)</f>
        <v>16</v>
      </c>
      <c r="C46" s="83">
        <f>SUM(C29:C45)</f>
        <v>331563391.5999999</v>
      </c>
      <c r="D46" s="62">
        <f>ROUND(E46/C46,5)</f>
        <v>0.04711</v>
      </c>
      <c r="E46" s="83">
        <f>SUM(E29:E45)</f>
        <v>15621252.4896653</v>
      </c>
    </row>
    <row r="47" spans="1:5" s="50" customFormat="1" ht="15" customHeight="1">
      <c r="A47" s="57"/>
      <c r="C47" s="37"/>
      <c r="D47" s="65"/>
      <c r="E47" s="33"/>
    </row>
    <row r="48" spans="1:5" s="50" customFormat="1" ht="15" customHeight="1">
      <c r="A48" s="57"/>
      <c r="C48" s="66"/>
      <c r="D48" s="84"/>
      <c r="E48" s="66"/>
    </row>
    <row r="49" spans="1:5" s="50" customFormat="1" ht="15" customHeight="1">
      <c r="A49" s="57"/>
      <c r="C49" s="66"/>
      <c r="D49" s="84"/>
      <c r="E49" s="66"/>
    </row>
    <row r="50" spans="1:5" s="68" customFormat="1" ht="15" customHeight="1">
      <c r="A50" s="67"/>
      <c r="C50" s="70"/>
      <c r="D50" s="85"/>
      <c r="E50" s="70"/>
    </row>
    <row r="51" spans="1:5" s="50" customFormat="1" ht="15" customHeight="1">
      <c r="A51" s="71"/>
      <c r="B51" s="35"/>
      <c r="C51" s="36" t="s">
        <v>43</v>
      </c>
      <c r="D51" s="31"/>
      <c r="E51" s="30"/>
    </row>
    <row r="52" spans="1:5" s="50" customFormat="1" ht="15" customHeight="1">
      <c r="A52" s="57"/>
      <c r="B52" s="39" t="s">
        <v>46</v>
      </c>
      <c r="C52" s="36" t="s">
        <v>47</v>
      </c>
      <c r="D52" s="40" t="s">
        <v>44</v>
      </c>
      <c r="E52" s="36" t="s">
        <v>45</v>
      </c>
    </row>
    <row r="53" spans="1:5" s="50" customFormat="1" ht="15" customHeight="1">
      <c r="A53" s="75" t="s">
        <v>79</v>
      </c>
      <c r="B53" s="44" t="s">
        <v>49</v>
      </c>
      <c r="C53" s="45">
        <f>+C27</f>
        <v>43616</v>
      </c>
      <c r="D53" s="44" t="s">
        <v>50</v>
      </c>
      <c r="E53" s="45" t="s">
        <v>44</v>
      </c>
    </row>
    <row r="54" spans="1:5" s="50" customFormat="1" ht="15" customHeight="1">
      <c r="A54" s="75"/>
      <c r="B54" s="44"/>
      <c r="C54" s="86"/>
      <c r="D54" s="44"/>
      <c r="E54" s="45"/>
    </row>
    <row r="55" spans="1:5" s="50" customFormat="1" ht="15" customHeight="1">
      <c r="A55" s="81"/>
      <c r="B55" s="52" t="s">
        <v>80</v>
      </c>
      <c r="C55" s="112">
        <v>41263323.86</v>
      </c>
      <c r="D55" s="73">
        <v>0.04821</v>
      </c>
      <c r="E55" s="55">
        <f aca="true" t="shared" si="2" ref="E55:E74">C55*D55</f>
        <v>1989304.8432906</v>
      </c>
    </row>
    <row r="56" spans="1:5" s="50" customFormat="1" ht="15" customHeight="1">
      <c r="A56" s="81"/>
      <c r="B56" s="52" t="s">
        <v>81</v>
      </c>
      <c r="C56" s="112">
        <v>20578979.04</v>
      </c>
      <c r="D56" s="73">
        <v>0.04736</v>
      </c>
      <c r="E56" s="55">
        <f t="shared" si="2"/>
        <v>974620.4473343999</v>
      </c>
    </row>
    <row r="57" spans="1:5" s="50" customFormat="1" ht="15" customHeight="1">
      <c r="A57" s="81"/>
      <c r="B57" s="52" t="s">
        <v>82</v>
      </c>
      <c r="C57" s="112">
        <v>41074296.8</v>
      </c>
      <c r="D57" s="73">
        <v>0.04669</v>
      </c>
      <c r="E57" s="55">
        <f t="shared" si="2"/>
        <v>1917758.917592</v>
      </c>
    </row>
    <row r="58" spans="1:5" s="50" customFormat="1" ht="15" customHeight="1">
      <c r="A58" s="81"/>
      <c r="B58" s="52" t="s">
        <v>83</v>
      </c>
      <c r="C58" s="112">
        <v>20356227.03</v>
      </c>
      <c r="D58" s="73">
        <v>0.04384</v>
      </c>
      <c r="E58" s="55">
        <f t="shared" si="2"/>
        <v>892416.9929952</v>
      </c>
    </row>
    <row r="59" spans="1:5" s="50" customFormat="1" ht="15" customHeight="1">
      <c r="A59" s="81"/>
      <c r="B59" s="52" t="s">
        <v>84</v>
      </c>
      <c r="C59" s="112">
        <v>41047964.5</v>
      </c>
      <c r="D59" s="73">
        <v>0.04648</v>
      </c>
      <c r="E59" s="55">
        <f t="shared" si="2"/>
        <v>1907909.38996</v>
      </c>
    </row>
    <row r="60" spans="1:5" s="50" customFormat="1" ht="15" customHeight="1">
      <c r="A60" s="81"/>
      <c r="B60" s="52" t="s">
        <v>85</v>
      </c>
      <c r="C60" s="112">
        <v>40993881.93</v>
      </c>
      <c r="D60" s="73">
        <v>0.04605</v>
      </c>
      <c r="E60" s="55">
        <f t="shared" si="2"/>
        <v>1887768.2628765</v>
      </c>
    </row>
    <row r="61" spans="1:5" s="50" customFormat="1" ht="15" customHeight="1">
      <c r="A61" s="81"/>
      <c r="B61" s="52" t="s">
        <v>86</v>
      </c>
      <c r="C61" s="112">
        <v>6516461.61</v>
      </c>
      <c r="D61" s="73">
        <v>0.04396</v>
      </c>
      <c r="E61" s="55">
        <f t="shared" si="2"/>
        <v>286463.6523756</v>
      </c>
    </row>
    <row r="62" spans="1:5" s="50" customFormat="1" ht="15" customHeight="1">
      <c r="A62" s="81"/>
      <c r="B62" s="52" t="s">
        <v>87</v>
      </c>
      <c r="C62" s="112">
        <v>16270038</v>
      </c>
      <c r="D62" s="73">
        <v>0.04355</v>
      </c>
      <c r="E62" s="55">
        <f t="shared" si="2"/>
        <v>708560.1549</v>
      </c>
    </row>
    <row r="63" spans="1:5" s="50" customFormat="1" ht="15" customHeight="1">
      <c r="A63" s="81"/>
      <c r="B63" s="52" t="s">
        <v>88</v>
      </c>
      <c r="C63" s="112">
        <v>16276741.57</v>
      </c>
      <c r="D63" s="73">
        <v>0.04368</v>
      </c>
      <c r="E63" s="55">
        <f t="shared" si="2"/>
        <v>710968.0717776</v>
      </c>
    </row>
    <row r="64" spans="1:5" s="50" customFormat="1" ht="15" customHeight="1">
      <c r="A64" s="81"/>
      <c r="B64" s="52" t="s">
        <v>89</v>
      </c>
      <c r="C64" s="112">
        <v>20447608.45</v>
      </c>
      <c r="D64" s="73">
        <v>0.04527</v>
      </c>
      <c r="E64" s="55">
        <f t="shared" si="2"/>
        <v>925663.2345314999</v>
      </c>
    </row>
    <row r="65" spans="1:5" s="50" customFormat="1" ht="15" customHeight="1">
      <c r="A65" s="81"/>
      <c r="B65" s="52" t="s">
        <v>90</v>
      </c>
      <c r="C65" s="112">
        <v>20590171.31</v>
      </c>
      <c r="D65" s="73">
        <v>0.04754</v>
      </c>
      <c r="E65" s="55">
        <f t="shared" si="2"/>
        <v>978856.7440774</v>
      </c>
    </row>
    <row r="66" spans="1:5" s="50" customFormat="1" ht="15" customHeight="1">
      <c r="A66" s="81"/>
      <c r="B66" s="52" t="s">
        <v>91</v>
      </c>
      <c r="C66" s="112">
        <v>20508273.95</v>
      </c>
      <c r="D66" s="73">
        <v>0.04623</v>
      </c>
      <c r="E66" s="55">
        <f t="shared" si="2"/>
        <v>948097.5047085</v>
      </c>
    </row>
    <row r="67" spans="1:5" s="50" customFormat="1" ht="15" customHeight="1">
      <c r="A67" s="81"/>
      <c r="B67" s="52" t="s">
        <v>92</v>
      </c>
      <c r="C67" s="112">
        <v>6415017.31</v>
      </c>
      <c r="D67" s="73">
        <v>0.04298</v>
      </c>
      <c r="E67" s="55">
        <f t="shared" si="2"/>
        <v>275717.44398379995</v>
      </c>
    </row>
    <row r="68" spans="1:5" s="50" customFormat="1" ht="15" customHeight="1">
      <c r="A68" s="81"/>
      <c r="B68" s="52" t="s">
        <v>93</v>
      </c>
      <c r="C68" s="112">
        <v>20332385.51</v>
      </c>
      <c r="D68" s="73">
        <v>0.04347</v>
      </c>
      <c r="E68" s="55">
        <f t="shared" si="2"/>
        <v>883848.7981197</v>
      </c>
    </row>
    <row r="69" spans="1:5" s="50" customFormat="1" ht="15" customHeight="1">
      <c r="A69" s="81"/>
      <c r="B69" s="52" t="s">
        <v>94</v>
      </c>
      <c r="C69" s="112">
        <v>20369722.98</v>
      </c>
      <c r="D69" s="73">
        <v>0.04405</v>
      </c>
      <c r="E69" s="55">
        <f t="shared" si="2"/>
        <v>897286.297269</v>
      </c>
    </row>
    <row r="70" spans="1:5" s="50" customFormat="1" ht="15" customHeight="1">
      <c r="A70" s="81"/>
      <c r="B70" s="52" t="s">
        <v>95</v>
      </c>
      <c r="C70" s="112">
        <v>5712283.1</v>
      </c>
      <c r="D70" s="73">
        <v>0.02846</v>
      </c>
      <c r="E70" s="55">
        <f t="shared" si="2"/>
        <v>162571.57702599998</v>
      </c>
    </row>
    <row r="71" spans="1:5" s="50" customFormat="1" ht="15" customHeight="1">
      <c r="A71" s="81"/>
      <c r="B71" s="52" t="s">
        <v>96</v>
      </c>
      <c r="C71" s="112">
        <v>19838487.02</v>
      </c>
      <c r="D71" s="73">
        <v>0.03651</v>
      </c>
      <c r="E71" s="55">
        <f t="shared" si="2"/>
        <v>724303.1611002</v>
      </c>
    </row>
    <row r="72" spans="1:5" s="50" customFormat="1" ht="15" customHeight="1">
      <c r="A72" s="81"/>
      <c r="B72" s="52" t="s">
        <v>97</v>
      </c>
      <c r="C72" s="112">
        <v>11882285.1</v>
      </c>
      <c r="D72" s="73">
        <v>0.04252</v>
      </c>
      <c r="E72" s="55">
        <f t="shared" si="2"/>
        <v>505234.762452</v>
      </c>
    </row>
    <row r="73" spans="1:5" s="50" customFormat="1" ht="15" customHeight="1">
      <c r="A73" s="81"/>
      <c r="B73" s="52" t="s">
        <v>98</v>
      </c>
      <c r="C73" s="112">
        <v>1513401.18</v>
      </c>
      <c r="D73" s="73">
        <v>0.03954</v>
      </c>
      <c r="E73" s="55">
        <f t="shared" si="2"/>
        <v>59839.882657199996</v>
      </c>
    </row>
    <row r="74" spans="1:5" s="50" customFormat="1" ht="15" customHeight="1">
      <c r="A74" s="81"/>
      <c r="B74" s="52" t="s">
        <v>99</v>
      </c>
      <c r="C74" s="112">
        <v>1372648.33</v>
      </c>
      <c r="D74" s="73">
        <v>0.02369</v>
      </c>
      <c r="E74" s="55">
        <f t="shared" si="2"/>
        <v>32518.0389377</v>
      </c>
    </row>
    <row r="75" spans="1:5" s="50" customFormat="1" ht="7.5" customHeight="1">
      <c r="A75" s="51"/>
      <c r="C75" s="87"/>
      <c r="D75" s="69"/>
      <c r="E75" s="87"/>
    </row>
    <row r="76" spans="1:5" s="50" customFormat="1" ht="15" customHeight="1">
      <c r="A76" s="51"/>
      <c r="B76" s="60">
        <f>COUNTA(B55:B74)</f>
        <v>20</v>
      </c>
      <c r="C76" s="88">
        <f>SUM(C55:C75)</f>
        <v>393360198.58</v>
      </c>
      <c r="D76" s="62">
        <f>ROUND(E76/C76,5)</f>
        <v>0.04492</v>
      </c>
      <c r="E76" s="88">
        <f>SUM(E55:E75)</f>
        <v>17669708.177964896</v>
      </c>
    </row>
    <row r="77" spans="1:5" s="50" customFormat="1" ht="15" customHeight="1">
      <c r="A77" s="89"/>
      <c r="C77" s="37"/>
      <c r="D77" s="65"/>
      <c r="E77" s="33"/>
    </row>
    <row r="78" spans="1:5" s="68" customFormat="1" ht="15" customHeight="1">
      <c r="A78" s="90"/>
      <c r="C78" s="69"/>
      <c r="D78" s="59"/>
      <c r="E78" s="91"/>
    </row>
    <row r="79" spans="1:5" s="50" customFormat="1" ht="15" customHeight="1">
      <c r="A79" s="51"/>
      <c r="C79" s="72"/>
      <c r="D79" s="73"/>
      <c r="E79" s="77"/>
    </row>
    <row r="80" spans="1:5" s="50" customFormat="1" ht="15" customHeight="1">
      <c r="A80" s="71"/>
      <c r="B80" s="35"/>
      <c r="C80" s="36" t="s">
        <v>43</v>
      </c>
      <c r="D80" s="31"/>
      <c r="E80" s="30"/>
    </row>
    <row r="81" spans="1:5" s="50" customFormat="1" ht="15" customHeight="1">
      <c r="A81" s="75" t="s">
        <v>100</v>
      </c>
      <c r="B81" s="39" t="s">
        <v>46</v>
      </c>
      <c r="C81" s="36" t="s">
        <v>47</v>
      </c>
      <c r="D81" s="40" t="s">
        <v>44</v>
      </c>
      <c r="E81" s="36" t="s">
        <v>45</v>
      </c>
    </row>
    <row r="82" spans="1:5" s="50" customFormat="1" ht="15" customHeight="1">
      <c r="A82" s="75" t="s">
        <v>27</v>
      </c>
      <c r="B82" s="44" t="s">
        <v>49</v>
      </c>
      <c r="C82" s="86">
        <f>+C53</f>
        <v>43616</v>
      </c>
      <c r="D82" s="44" t="s">
        <v>50</v>
      </c>
      <c r="E82" s="45" t="s">
        <v>44</v>
      </c>
    </row>
    <row r="83" spans="1:5" s="50" customFormat="1" ht="15" customHeight="1">
      <c r="A83" s="75"/>
      <c r="B83" s="44"/>
      <c r="C83" s="86"/>
      <c r="D83" s="44"/>
      <c r="E83" s="45"/>
    </row>
    <row r="84" spans="1:5" s="50" customFormat="1" ht="15" customHeight="1">
      <c r="A84" s="92"/>
      <c r="B84" s="52" t="s">
        <v>101</v>
      </c>
      <c r="C84" s="53">
        <v>28728449.68</v>
      </c>
      <c r="D84" s="73">
        <v>0.03988</v>
      </c>
      <c r="E84" s="55">
        <f aca="true" t="shared" si="3" ref="E84:E96">C84*D84</f>
        <v>1145690.5732384</v>
      </c>
    </row>
    <row r="85" spans="1:5" s="50" customFormat="1" ht="15" customHeight="1">
      <c r="A85" s="92"/>
      <c r="B85" s="52" t="s">
        <v>102</v>
      </c>
      <c r="C85" s="53">
        <v>20748784.46</v>
      </c>
      <c r="D85" s="73">
        <v>0.04374</v>
      </c>
      <c r="E85" s="55">
        <f t="shared" si="3"/>
        <v>907551.8322804001</v>
      </c>
    </row>
    <row r="86" spans="1:5" s="50" customFormat="1" ht="15" customHeight="1">
      <c r="A86" s="92"/>
      <c r="B86" s="52" t="s">
        <v>103</v>
      </c>
      <c r="C86" s="53">
        <v>20758663.1</v>
      </c>
      <c r="D86" s="73">
        <v>0.04391</v>
      </c>
      <c r="E86" s="55">
        <f t="shared" si="3"/>
        <v>911512.896721</v>
      </c>
    </row>
    <row r="87" spans="1:5" s="50" customFormat="1" ht="15" customHeight="1">
      <c r="A87" s="92"/>
      <c r="B87" s="52" t="s">
        <v>104</v>
      </c>
      <c r="C87" s="53">
        <v>20881696.99</v>
      </c>
      <c r="D87" s="73">
        <v>0.04605</v>
      </c>
      <c r="E87" s="55">
        <f t="shared" si="3"/>
        <v>961602.1463894999</v>
      </c>
    </row>
    <row r="88" spans="1:5" s="50" customFormat="1" ht="15" customHeight="1">
      <c r="A88" s="92"/>
      <c r="B88" s="52" t="s">
        <v>105</v>
      </c>
      <c r="C88" s="55">
        <v>33410715.18</v>
      </c>
      <c r="D88" s="73">
        <v>0.04605</v>
      </c>
      <c r="E88" s="55">
        <f t="shared" si="3"/>
        <v>1538563.434039</v>
      </c>
    </row>
    <row r="89" spans="1:5" s="50" customFormat="1" ht="15" customHeight="1">
      <c r="A89" s="92"/>
      <c r="B89" s="52" t="s">
        <v>106</v>
      </c>
      <c r="C89" s="55">
        <v>20878850.52</v>
      </c>
      <c r="D89" s="73">
        <v>0.046</v>
      </c>
      <c r="E89" s="55">
        <f t="shared" si="3"/>
        <v>960427.1239199999</v>
      </c>
    </row>
    <row r="90" spans="1:5" s="50" customFormat="1" ht="15" customHeight="1">
      <c r="A90" s="92" t="s">
        <v>107</v>
      </c>
      <c r="B90" s="52" t="s">
        <v>108</v>
      </c>
      <c r="C90" s="55">
        <v>9393574.79416438</v>
      </c>
      <c r="D90" s="73">
        <v>0.04262</v>
      </c>
      <c r="E90" s="55">
        <f t="shared" si="3"/>
        <v>400354.15772728587</v>
      </c>
    </row>
    <row r="91" spans="1:5" s="50" customFormat="1" ht="15" customHeight="1">
      <c r="A91" s="92" t="s">
        <v>107</v>
      </c>
      <c r="B91" s="52" t="s">
        <v>109</v>
      </c>
      <c r="C91" s="55">
        <v>1354993.77667687</v>
      </c>
      <c r="D91" s="73">
        <v>0.04175</v>
      </c>
      <c r="E91" s="55">
        <f t="shared" si="3"/>
        <v>56570.99017625932</v>
      </c>
    </row>
    <row r="92" spans="1:5" s="50" customFormat="1" ht="15" customHeight="1">
      <c r="A92" s="92"/>
      <c r="B92" s="52" t="s">
        <v>110</v>
      </c>
      <c r="C92" s="55">
        <v>4925165.96</v>
      </c>
      <c r="D92" s="73">
        <v>0.0399</v>
      </c>
      <c r="E92" s="55">
        <f t="shared" si="3"/>
        <v>196514.121804</v>
      </c>
    </row>
    <row r="93" spans="1:5" s="50" customFormat="1" ht="15" customHeight="1">
      <c r="A93" s="92" t="s">
        <v>107</v>
      </c>
      <c r="B93" s="52" t="s">
        <v>111</v>
      </c>
      <c r="C93" s="55">
        <v>8966526.667395001</v>
      </c>
      <c r="D93" s="73">
        <v>0.04508</v>
      </c>
      <c r="E93" s="55">
        <f t="shared" si="3"/>
        <v>404211.0221661667</v>
      </c>
    </row>
    <row r="94" spans="1:5" s="50" customFormat="1" ht="15" customHeight="1">
      <c r="A94" s="92"/>
      <c r="B94" s="52" t="s">
        <v>112</v>
      </c>
      <c r="C94" s="55">
        <v>747178.97</v>
      </c>
      <c r="D94" s="73">
        <v>0.03922</v>
      </c>
      <c r="E94" s="55">
        <f t="shared" si="3"/>
        <v>29304.359203399996</v>
      </c>
    </row>
    <row r="95" spans="1:5" s="50" customFormat="1" ht="15" customHeight="1">
      <c r="A95" s="92" t="s">
        <v>107</v>
      </c>
      <c r="B95" s="52" t="s">
        <v>113</v>
      </c>
      <c r="C95" s="55">
        <v>2736264.48672866</v>
      </c>
      <c r="D95" s="73">
        <v>0.03954</v>
      </c>
      <c r="E95" s="55">
        <f t="shared" si="3"/>
        <v>108191.89780525121</v>
      </c>
    </row>
    <row r="96" spans="1:5" s="50" customFormat="1" ht="15" customHeight="1">
      <c r="A96" s="92"/>
      <c r="B96" s="52" t="s">
        <v>114</v>
      </c>
      <c r="C96" s="87">
        <v>356836.93403328</v>
      </c>
      <c r="D96" s="59">
        <v>0.02432</v>
      </c>
      <c r="E96" s="87">
        <f t="shared" si="3"/>
        <v>8678.27423568937</v>
      </c>
    </row>
    <row r="97" spans="1:5" s="50" customFormat="1" ht="6" customHeight="1">
      <c r="A97" s="92"/>
      <c r="B97" s="52"/>
      <c r="C97" s="55"/>
      <c r="D97" s="73"/>
      <c r="E97" s="55"/>
    </row>
    <row r="98" spans="1:5" s="50" customFormat="1" ht="15" customHeight="1">
      <c r="A98" s="51"/>
      <c r="B98" s="60">
        <f>COUNTA(B84:B96)</f>
        <v>13</v>
      </c>
      <c r="C98" s="88">
        <f>SUM(C84:C96)</f>
        <v>173887701.5189982</v>
      </c>
      <c r="D98" s="62">
        <f>ROUND(E98/C98,5)</f>
        <v>0.04387</v>
      </c>
      <c r="E98" s="88">
        <f>SUM(E84:E96)</f>
        <v>7629172.829706352</v>
      </c>
    </row>
    <row r="99" spans="1:5" s="50" customFormat="1" ht="15" customHeight="1">
      <c r="A99" s="89"/>
      <c r="C99" s="37"/>
      <c r="D99" s="65"/>
      <c r="E99" s="33"/>
    </row>
    <row r="100" spans="1:5" s="68" customFormat="1" ht="15" customHeight="1">
      <c r="A100" s="90"/>
      <c r="C100" s="69"/>
      <c r="D100" s="59"/>
      <c r="E100" s="91"/>
    </row>
    <row r="101" spans="1:5" s="50" customFormat="1" ht="15" customHeight="1">
      <c r="A101" s="51"/>
      <c r="C101" s="72"/>
      <c r="D101" s="73"/>
      <c r="E101" s="77"/>
    </row>
    <row r="102" spans="1:5" s="50" customFormat="1" ht="15" customHeight="1">
      <c r="A102" s="51"/>
      <c r="B102" s="35"/>
      <c r="C102" s="36" t="s">
        <v>43</v>
      </c>
      <c r="D102" s="31"/>
      <c r="E102" s="30"/>
    </row>
    <row r="103" spans="1:5" s="50" customFormat="1" ht="15" customHeight="1">
      <c r="A103" s="75" t="s">
        <v>100</v>
      </c>
      <c r="B103" s="39" t="s">
        <v>46</v>
      </c>
      <c r="C103" s="36" t="s">
        <v>47</v>
      </c>
      <c r="D103" s="40" t="s">
        <v>44</v>
      </c>
      <c r="E103" s="36" t="s">
        <v>45</v>
      </c>
    </row>
    <row r="104" spans="1:5" s="50" customFormat="1" ht="15" customHeight="1">
      <c r="A104" s="75" t="s">
        <v>29</v>
      </c>
      <c r="B104" s="44" t="s">
        <v>49</v>
      </c>
      <c r="C104" s="86">
        <f>+C82</f>
        <v>43616</v>
      </c>
      <c r="D104" s="44" t="s">
        <v>50</v>
      </c>
      <c r="E104" s="45" t="s">
        <v>44</v>
      </c>
    </row>
    <row r="105" spans="1:5" s="50" customFormat="1" ht="15" customHeight="1">
      <c r="A105" s="75"/>
      <c r="C105" s="72"/>
      <c r="D105" s="73"/>
      <c r="E105" s="77"/>
    </row>
    <row r="106" spans="1:5" s="50" customFormat="1" ht="15" customHeight="1">
      <c r="A106" s="92" t="s">
        <v>107</v>
      </c>
      <c r="B106" s="52" t="s">
        <v>108</v>
      </c>
      <c r="C106" s="55">
        <v>11289738.19583562</v>
      </c>
      <c r="D106" s="93">
        <v>0.04262</v>
      </c>
      <c r="E106" s="55">
        <f aca="true" t="shared" si="4" ref="E106:E116">C106*D106</f>
        <v>481168.6419065141</v>
      </c>
    </row>
    <row r="107" spans="1:5" s="50" customFormat="1" ht="15" customHeight="1">
      <c r="A107" s="38"/>
      <c r="B107" s="78" t="s">
        <v>115</v>
      </c>
      <c r="C107" s="94">
        <v>20587428.66</v>
      </c>
      <c r="D107" s="95">
        <v>0.041</v>
      </c>
      <c r="E107" s="55">
        <f t="shared" si="4"/>
        <v>844084.5750600001</v>
      </c>
    </row>
    <row r="108" spans="1:5" s="50" customFormat="1" ht="15" customHeight="1">
      <c r="A108" s="38"/>
      <c r="B108" s="78" t="s">
        <v>116</v>
      </c>
      <c r="C108" s="94">
        <v>20800908.54</v>
      </c>
      <c r="D108" s="95">
        <v>0.04464</v>
      </c>
      <c r="E108" s="55">
        <f t="shared" si="4"/>
        <v>928552.5572255999</v>
      </c>
    </row>
    <row r="109" spans="1:5" s="50" customFormat="1" ht="15" customHeight="1">
      <c r="A109" s="38"/>
      <c r="B109" s="78" t="s">
        <v>117</v>
      </c>
      <c r="C109" s="94">
        <v>20861171.66</v>
      </c>
      <c r="D109" s="95">
        <v>0.04569</v>
      </c>
      <c r="E109" s="55">
        <f t="shared" si="4"/>
        <v>953146.9331454</v>
      </c>
    </row>
    <row r="110" spans="1:5" s="50" customFormat="1" ht="15" customHeight="1">
      <c r="A110" s="38"/>
      <c r="B110" s="78" t="s">
        <v>118</v>
      </c>
      <c r="C110" s="94">
        <v>20758082.71</v>
      </c>
      <c r="D110" s="95">
        <v>0.0439</v>
      </c>
      <c r="E110" s="55">
        <f t="shared" si="4"/>
        <v>911279.8309690001</v>
      </c>
    </row>
    <row r="111" spans="1:5" s="50" customFormat="1" ht="15" customHeight="1">
      <c r="A111" s="92" t="s">
        <v>119</v>
      </c>
      <c r="B111" s="78" t="s">
        <v>120</v>
      </c>
      <c r="C111" s="94">
        <v>5985632.89975406</v>
      </c>
      <c r="D111" s="95">
        <v>0.04142</v>
      </c>
      <c r="E111" s="55">
        <f t="shared" si="4"/>
        <v>247924.91470781318</v>
      </c>
    </row>
    <row r="112" spans="1:5" s="50" customFormat="1" ht="15" customHeight="1">
      <c r="A112" s="92" t="s">
        <v>119</v>
      </c>
      <c r="B112" s="78" t="s">
        <v>121</v>
      </c>
      <c r="C112" s="94">
        <v>486949.15238295996</v>
      </c>
      <c r="D112" s="95">
        <v>0.04194</v>
      </c>
      <c r="E112" s="55">
        <f t="shared" si="4"/>
        <v>20422.64745094134</v>
      </c>
    </row>
    <row r="113" spans="1:5" s="50" customFormat="1" ht="15" customHeight="1">
      <c r="A113" s="92" t="s">
        <v>107</v>
      </c>
      <c r="B113" s="52" t="s">
        <v>109</v>
      </c>
      <c r="C113" s="55">
        <v>15150600.81332313</v>
      </c>
      <c r="D113" s="93">
        <v>0.04175</v>
      </c>
      <c r="E113" s="55">
        <f t="shared" si="4"/>
        <v>632537.5839562408</v>
      </c>
    </row>
    <row r="114" spans="1:5" s="50" customFormat="1" ht="15" customHeight="1">
      <c r="A114" s="92" t="s">
        <v>107</v>
      </c>
      <c r="B114" s="52" t="s">
        <v>111</v>
      </c>
      <c r="C114" s="88">
        <v>3076222.99014102</v>
      </c>
      <c r="D114" s="96">
        <v>0.04508</v>
      </c>
      <c r="E114" s="88">
        <f t="shared" si="4"/>
        <v>138676.1323955572</v>
      </c>
    </row>
    <row r="115" spans="1:5" s="50" customFormat="1" ht="15" customHeight="1">
      <c r="A115" s="92" t="s">
        <v>107</v>
      </c>
      <c r="B115" s="52" t="s">
        <v>113</v>
      </c>
      <c r="C115" s="88">
        <v>3927737.32433437</v>
      </c>
      <c r="D115" s="96">
        <v>0.03954</v>
      </c>
      <c r="E115" s="88">
        <f t="shared" si="4"/>
        <v>155302.73380418099</v>
      </c>
    </row>
    <row r="116" spans="1:5" s="50" customFormat="1" ht="12" customHeight="1">
      <c r="A116" s="92" t="s">
        <v>107</v>
      </c>
      <c r="B116" s="52" t="s">
        <v>114</v>
      </c>
      <c r="C116" s="87">
        <v>2063142.66860352</v>
      </c>
      <c r="D116" s="97">
        <v>0.02432</v>
      </c>
      <c r="E116" s="87">
        <f t="shared" si="4"/>
        <v>50175.62970043761</v>
      </c>
    </row>
    <row r="117" spans="1:5" s="50" customFormat="1" ht="4.5" customHeight="1">
      <c r="A117" s="92"/>
      <c r="B117" s="52"/>
      <c r="C117" s="55"/>
      <c r="D117" s="96"/>
      <c r="E117" s="88"/>
    </row>
    <row r="118" spans="1:5" s="50" customFormat="1" ht="15" customHeight="1">
      <c r="A118" s="51"/>
      <c r="B118" s="60">
        <f>COUNTA(B105:B117)</f>
        <v>11</v>
      </c>
      <c r="C118" s="88">
        <f>SUM(C106:C116)</f>
        <v>124987615.61437467</v>
      </c>
      <c r="D118" s="62">
        <f>ROUND(E118/C118,5)</f>
        <v>0.04291</v>
      </c>
      <c r="E118" s="98">
        <f>SUM(E106:E116)</f>
        <v>5363272.180321686</v>
      </c>
    </row>
    <row r="119" spans="1:5" s="50" customFormat="1" ht="15" customHeight="1">
      <c r="A119" s="51"/>
      <c r="C119" s="72"/>
      <c r="D119" s="62"/>
      <c r="E119" s="77"/>
    </row>
    <row r="120" spans="1:5" s="50" customFormat="1" ht="15" customHeight="1">
      <c r="A120" s="51"/>
      <c r="B120" s="35"/>
      <c r="C120" s="36"/>
      <c r="D120" s="31"/>
      <c r="E120" s="30"/>
    </row>
    <row r="121" spans="1:5" ht="15" customHeight="1">
      <c r="A121" s="92"/>
      <c r="B121" s="99"/>
      <c r="C121" s="100"/>
      <c r="D121" s="95"/>
      <c r="E121" s="88"/>
    </row>
    <row r="122" spans="1:5" ht="15" customHeight="1">
      <c r="A122" s="75"/>
      <c r="B122" s="44"/>
      <c r="C122" s="86"/>
      <c r="D122" s="44"/>
      <c r="E122" s="45"/>
    </row>
    <row r="123" spans="1:5" s="50" customFormat="1" ht="15" customHeight="1">
      <c r="A123" s="71"/>
      <c r="B123" s="35"/>
      <c r="C123" s="36" t="s">
        <v>43</v>
      </c>
      <c r="D123" s="31"/>
      <c r="E123" s="30"/>
    </row>
    <row r="124" spans="1:5" s="50" customFormat="1" ht="15" customHeight="1">
      <c r="A124" s="57"/>
      <c r="B124" s="39" t="s">
        <v>46</v>
      </c>
      <c r="C124" s="36" t="s">
        <v>47</v>
      </c>
      <c r="D124" s="40" t="s">
        <v>44</v>
      </c>
      <c r="E124" s="36" t="s">
        <v>45</v>
      </c>
    </row>
    <row r="125" spans="1:5" s="50" customFormat="1" ht="15" customHeight="1">
      <c r="A125" s="75" t="s">
        <v>122</v>
      </c>
      <c r="B125" s="44" t="s">
        <v>49</v>
      </c>
      <c r="C125" s="86">
        <f>+C104</f>
        <v>43616</v>
      </c>
      <c r="D125" s="44" t="s">
        <v>50</v>
      </c>
      <c r="E125" s="45" t="s">
        <v>44</v>
      </c>
    </row>
    <row r="126" spans="1:5" s="50" customFormat="1" ht="15" customHeight="1">
      <c r="A126" s="51"/>
      <c r="B126" s="52"/>
      <c r="C126" s="55"/>
      <c r="D126" s="73"/>
      <c r="E126" s="55"/>
    </row>
    <row r="127" spans="1:5" s="50" customFormat="1" ht="15" customHeight="1">
      <c r="A127" s="51"/>
      <c r="B127" s="52" t="s">
        <v>123</v>
      </c>
      <c r="C127" s="55">
        <v>350857.55</v>
      </c>
      <c r="D127" s="73">
        <v>0.03913</v>
      </c>
      <c r="E127" s="55">
        <f aca="true" t="shared" si="5" ref="E127:E133">C127*D127</f>
        <v>13729.0559315</v>
      </c>
    </row>
    <row r="128" spans="1:5" s="50" customFormat="1" ht="15" customHeight="1">
      <c r="A128" s="51"/>
      <c r="B128" s="52" t="s">
        <v>125</v>
      </c>
      <c r="C128" s="55">
        <v>20303324.11</v>
      </c>
      <c r="D128" s="101">
        <v>0.02302</v>
      </c>
      <c r="E128" s="55">
        <f t="shared" si="5"/>
        <v>467382.5210122</v>
      </c>
    </row>
    <row r="129" spans="1:5" s="50" customFormat="1" ht="15" customHeight="1">
      <c r="A129" s="51"/>
      <c r="B129" s="52" t="s">
        <v>127</v>
      </c>
      <c r="C129" s="55">
        <v>19642294.96</v>
      </c>
      <c r="D129" s="101">
        <v>0.02338</v>
      </c>
      <c r="E129" s="55">
        <f t="shared" si="5"/>
        <v>459236.85616480006</v>
      </c>
    </row>
    <row r="130" spans="1:5" s="50" customFormat="1" ht="15" customHeight="1">
      <c r="A130" s="51"/>
      <c r="B130" s="52" t="s">
        <v>128</v>
      </c>
      <c r="C130" s="55">
        <v>10694563.99</v>
      </c>
      <c r="D130" s="101">
        <v>0.0251</v>
      </c>
      <c r="E130" s="55">
        <f t="shared" si="5"/>
        <v>268433.556149</v>
      </c>
    </row>
    <row r="131" spans="1:5" s="50" customFormat="1" ht="15" customHeight="1">
      <c r="A131" s="51"/>
      <c r="B131" s="52" t="s">
        <v>129</v>
      </c>
      <c r="C131" s="55">
        <v>5824978.69</v>
      </c>
      <c r="D131" s="73">
        <v>0.02393</v>
      </c>
      <c r="E131" s="55">
        <f t="shared" si="5"/>
        <v>139391.7400517</v>
      </c>
    </row>
    <row r="132" spans="1:5" s="50" customFormat="1" ht="15" customHeight="1">
      <c r="A132" s="51"/>
      <c r="B132" s="52" t="s">
        <v>124</v>
      </c>
      <c r="C132" s="88">
        <v>3272824.5229006996</v>
      </c>
      <c r="D132" s="73">
        <v>0.03338</v>
      </c>
      <c r="E132" s="88">
        <f t="shared" si="5"/>
        <v>109246.88257442536</v>
      </c>
    </row>
    <row r="133" spans="1:5" s="50" customFormat="1" ht="15" customHeight="1">
      <c r="A133" s="51"/>
      <c r="B133" s="52" t="s">
        <v>126</v>
      </c>
      <c r="C133" s="88">
        <v>5206349.50425</v>
      </c>
      <c r="D133" s="73">
        <v>0.03513</v>
      </c>
      <c r="E133" s="88">
        <f t="shared" si="5"/>
        <v>182899.05808430252</v>
      </c>
    </row>
    <row r="134" spans="1:5" s="50" customFormat="1" ht="6" customHeight="1">
      <c r="A134" s="51"/>
      <c r="B134" s="52"/>
      <c r="C134" s="87"/>
      <c r="D134" s="59"/>
      <c r="E134" s="87"/>
    </row>
    <row r="135" spans="2:5" s="50" customFormat="1" ht="15" customHeight="1">
      <c r="B135" s="60">
        <f>COUNTA(B126:B132)</f>
        <v>6</v>
      </c>
      <c r="C135" s="102">
        <f>SUM(C126:C133)</f>
        <v>65295193.3271507</v>
      </c>
      <c r="D135" s="103">
        <f>ROUND(E135/C135,5)</f>
        <v>0.02512</v>
      </c>
      <c r="E135" s="102">
        <f>SUM(E126:E134)</f>
        <v>1640319.669967928</v>
      </c>
    </row>
    <row r="136" spans="1:5" s="50" customFormat="1" ht="15" customHeight="1">
      <c r="A136" s="89"/>
      <c r="C136" s="37"/>
      <c r="D136" s="65"/>
      <c r="E136" s="104"/>
    </row>
    <row r="137" spans="1:5" s="68" customFormat="1" ht="15" customHeight="1">
      <c r="A137" s="90"/>
      <c r="C137" s="69"/>
      <c r="D137" s="59"/>
      <c r="E137" s="105"/>
    </row>
    <row r="138" spans="1:4" ht="15" customHeight="1">
      <c r="A138" s="71"/>
      <c r="B138" s="35"/>
      <c r="C138" s="36" t="s">
        <v>43</v>
      </c>
      <c r="D138" s="31"/>
    </row>
    <row r="139" spans="1:5" ht="15" customHeight="1">
      <c r="A139" s="57"/>
      <c r="B139" s="39" t="s">
        <v>46</v>
      </c>
      <c r="C139" s="36" t="s">
        <v>47</v>
      </c>
      <c r="D139" s="40" t="s">
        <v>44</v>
      </c>
      <c r="E139" s="36" t="s">
        <v>45</v>
      </c>
    </row>
    <row r="140" spans="1:5" ht="15" customHeight="1">
      <c r="A140" s="75" t="s">
        <v>130</v>
      </c>
      <c r="B140" s="44" t="s">
        <v>49</v>
      </c>
      <c r="C140" s="45">
        <f>+C125</f>
        <v>43616</v>
      </c>
      <c r="D140" s="44" t="s">
        <v>50</v>
      </c>
      <c r="E140" s="45" t="s">
        <v>44</v>
      </c>
    </row>
    <row r="141" spans="2:5" ht="15" customHeight="1">
      <c r="B141" s="78" t="s">
        <v>131</v>
      </c>
      <c r="C141" s="106">
        <v>20869748.49</v>
      </c>
      <c r="D141" s="107">
        <v>0.04067</v>
      </c>
      <c r="E141" s="55">
        <f aca="true" t="shared" si="6" ref="E141:E149">C141*D141</f>
        <v>848772.6710882998</v>
      </c>
    </row>
    <row r="142" spans="2:5" ht="15" customHeight="1">
      <c r="B142" s="78" t="s">
        <v>132</v>
      </c>
      <c r="C142" s="106">
        <v>25576607.16</v>
      </c>
      <c r="D142" s="107">
        <v>0.02791</v>
      </c>
      <c r="E142" s="55">
        <f t="shared" si="6"/>
        <v>713843.1058356</v>
      </c>
    </row>
    <row r="143" spans="2:5" ht="15" customHeight="1">
      <c r="B143" s="78" t="s">
        <v>133</v>
      </c>
      <c r="C143" s="106">
        <v>25697743.18</v>
      </c>
      <c r="D143" s="107">
        <v>0.02916</v>
      </c>
      <c r="E143" s="55">
        <f t="shared" si="6"/>
        <v>749346.1911287999</v>
      </c>
    </row>
    <row r="144" spans="2:5" ht="15" customHeight="1">
      <c r="B144" s="78" t="s">
        <v>134</v>
      </c>
      <c r="C144" s="106">
        <v>25786715.67</v>
      </c>
      <c r="D144" s="107">
        <v>0.03094</v>
      </c>
      <c r="E144" s="55">
        <f t="shared" si="6"/>
        <v>797840.9828298</v>
      </c>
    </row>
    <row r="145" spans="2:5" ht="15" customHeight="1">
      <c r="B145" s="78" t="s">
        <v>135</v>
      </c>
      <c r="C145" s="108">
        <v>16300020.09</v>
      </c>
      <c r="D145" s="76">
        <v>0.02928</v>
      </c>
      <c r="E145" s="88">
        <f t="shared" si="6"/>
        <v>477264.5882352</v>
      </c>
    </row>
    <row r="146" spans="2:5" ht="15" customHeight="1">
      <c r="B146" s="78" t="s">
        <v>136</v>
      </c>
      <c r="C146" s="108">
        <v>25168909.17</v>
      </c>
      <c r="D146" s="76">
        <v>0.02495</v>
      </c>
      <c r="E146" s="88">
        <f t="shared" si="6"/>
        <v>627964.2837915</v>
      </c>
    </row>
    <row r="147" spans="2:5" ht="15" customHeight="1">
      <c r="B147" s="78" t="s">
        <v>137</v>
      </c>
      <c r="C147" s="108">
        <v>23323797.76</v>
      </c>
      <c r="D147" s="76">
        <v>0.02724</v>
      </c>
      <c r="E147" s="88">
        <f t="shared" si="6"/>
        <v>635340.2509824</v>
      </c>
    </row>
    <row r="148" spans="2:5" ht="15" customHeight="1">
      <c r="B148" s="78" t="s">
        <v>138</v>
      </c>
      <c r="C148" s="108">
        <v>11901681.76</v>
      </c>
      <c r="D148" s="76">
        <v>0.02573</v>
      </c>
      <c r="E148" s="88">
        <f t="shared" si="6"/>
        <v>306230.2716848</v>
      </c>
    </row>
    <row r="149" spans="2:5" ht="15" customHeight="1">
      <c r="B149" s="78" t="s">
        <v>139</v>
      </c>
      <c r="C149" s="109">
        <v>19475189.29</v>
      </c>
      <c r="D149" s="110">
        <v>0.02656</v>
      </c>
      <c r="E149" s="87">
        <f t="shared" si="6"/>
        <v>517261.0275424</v>
      </c>
    </row>
    <row r="150" spans="2:5" ht="6" customHeight="1">
      <c r="B150" s="78"/>
      <c r="C150" s="108"/>
      <c r="D150" s="76"/>
      <c r="E150" s="88"/>
    </row>
    <row r="151" spans="2:5" ht="15" customHeight="1">
      <c r="B151" s="60">
        <f>COUNTA(B141:B149)</f>
        <v>9</v>
      </c>
      <c r="C151" s="88">
        <f>SUM(C141:C150)</f>
        <v>194100412.56999996</v>
      </c>
      <c r="D151" s="62">
        <f>ROUND(E151/C151,5)</f>
        <v>0.02923</v>
      </c>
      <c r="E151" s="111">
        <f>SUM(E141:E150)</f>
        <v>5673863.3731188</v>
      </c>
    </row>
    <row r="152" ht="15" customHeight="1">
      <c r="B152" s="78"/>
    </row>
    <row r="153" ht="15" customHeight="1">
      <c r="B153" s="78"/>
    </row>
    <row r="154" ht="15" customHeight="1">
      <c r="B154" s="78"/>
    </row>
    <row r="155" spans="1:4" ht="15" customHeight="1">
      <c r="A155" s="71"/>
      <c r="B155" s="35"/>
      <c r="C155" s="36" t="s">
        <v>43</v>
      </c>
      <c r="D155" s="31"/>
    </row>
    <row r="156" spans="1:5" ht="15" customHeight="1">
      <c r="A156" s="57"/>
      <c r="B156" s="39" t="s">
        <v>46</v>
      </c>
      <c r="C156" s="36" t="s">
        <v>47</v>
      </c>
      <c r="D156" s="40" t="s">
        <v>44</v>
      </c>
      <c r="E156" s="36" t="s">
        <v>45</v>
      </c>
    </row>
    <row r="157" spans="1:5" ht="15" customHeight="1">
      <c r="A157" s="75" t="s">
        <v>141</v>
      </c>
      <c r="B157" s="44" t="s">
        <v>49</v>
      </c>
      <c r="C157" s="45">
        <f>+C140</f>
        <v>43616</v>
      </c>
      <c r="D157" s="44" t="s">
        <v>50</v>
      </c>
      <c r="E157" s="45" t="s">
        <v>44</v>
      </c>
    </row>
    <row r="158" spans="1:5" ht="15" customHeight="1">
      <c r="A158" s="38" t="s">
        <v>142</v>
      </c>
      <c r="B158" s="78" t="s">
        <v>143</v>
      </c>
      <c r="C158" s="106">
        <v>14879382.472281266</v>
      </c>
      <c r="D158" s="107">
        <v>0.02679</v>
      </c>
      <c r="E158" s="88">
        <f aca="true" t="shared" si="7" ref="E158:E163">C158*D158</f>
        <v>398618.6564324151</v>
      </c>
    </row>
    <row r="159" spans="1:5" ht="15" customHeight="1">
      <c r="A159" s="38" t="s">
        <v>144</v>
      </c>
      <c r="B159" s="78" t="s">
        <v>143</v>
      </c>
      <c r="C159" s="108">
        <v>6018171.886377431</v>
      </c>
      <c r="D159" s="76">
        <v>0.02679</v>
      </c>
      <c r="E159" s="88">
        <f t="shared" si="7"/>
        <v>161226.82483605138</v>
      </c>
    </row>
    <row r="160" spans="1:5" ht="13.5" customHeight="1">
      <c r="A160" s="38" t="s">
        <v>161</v>
      </c>
      <c r="B160" s="78" t="s">
        <v>143</v>
      </c>
      <c r="C160" s="108">
        <v>6210119.468239348</v>
      </c>
      <c r="D160" s="76">
        <v>0.02679</v>
      </c>
      <c r="E160" s="88">
        <f t="shared" si="7"/>
        <v>166369.10055413216</v>
      </c>
    </row>
    <row r="161" spans="1:5" ht="15" customHeight="1">
      <c r="A161" s="38" t="s">
        <v>162</v>
      </c>
      <c r="B161" s="60" t="s">
        <v>167</v>
      </c>
      <c r="C161" s="88">
        <v>2741514.776073175</v>
      </c>
      <c r="D161" s="84">
        <v>0.0299</v>
      </c>
      <c r="E161" s="88">
        <f t="shared" si="7"/>
        <v>81971.29180458793</v>
      </c>
    </row>
    <row r="162" spans="1:5" ht="15" customHeight="1">
      <c r="A162" s="38" t="s">
        <v>146</v>
      </c>
      <c r="B162" s="78" t="s">
        <v>168</v>
      </c>
      <c r="C162" s="30">
        <v>13094169.026010878</v>
      </c>
      <c r="D162" s="107">
        <v>0.03281</v>
      </c>
      <c r="E162" s="88">
        <f t="shared" si="7"/>
        <v>429619.6857434169</v>
      </c>
    </row>
    <row r="163" spans="1:5" ht="15" customHeight="1">
      <c r="A163" s="38" t="s">
        <v>163</v>
      </c>
      <c r="B163" s="78" t="s">
        <v>168</v>
      </c>
      <c r="C163" s="30">
        <v>3856948.4213618734</v>
      </c>
      <c r="D163" s="107">
        <v>0.03281</v>
      </c>
      <c r="E163" s="88">
        <f t="shared" si="7"/>
        <v>126546.47770488306</v>
      </c>
    </row>
    <row r="164" spans="1:2" ht="15" customHeight="1">
      <c r="A164" s="38" t="s">
        <v>164</v>
      </c>
      <c r="B164" s="78"/>
    </row>
    <row r="165" spans="1:5" ht="15" customHeight="1">
      <c r="A165" s="38" t="s">
        <v>165</v>
      </c>
      <c r="C165" s="91"/>
      <c r="D165" s="110"/>
      <c r="E165" s="91"/>
    </row>
    <row r="166" spans="3:5" ht="15" customHeight="1">
      <c r="C166" s="30">
        <f>SUM(C158:C165)</f>
        <v>46800306.05034397</v>
      </c>
      <c r="D166" s="62">
        <f>ROUND(E166/C166,5)</f>
        <v>0.02915</v>
      </c>
      <c r="E166" s="30">
        <f>SUM(E158:E165)</f>
        <v>1364352.0370754865</v>
      </c>
    </row>
    <row r="170" spans="1:4" ht="15" customHeight="1">
      <c r="A170" s="71"/>
      <c r="B170" s="35"/>
      <c r="C170" s="36" t="s">
        <v>43</v>
      </c>
      <c r="D170" s="31"/>
    </row>
    <row r="171" spans="1:5" ht="15" customHeight="1">
      <c r="A171" s="57"/>
      <c r="B171" s="39" t="s">
        <v>46</v>
      </c>
      <c r="C171" s="36" t="s">
        <v>47</v>
      </c>
      <c r="D171" s="40" t="s">
        <v>44</v>
      </c>
      <c r="E171" s="36" t="s">
        <v>45</v>
      </c>
    </row>
    <row r="172" spans="1:5" ht="15" customHeight="1">
      <c r="A172" s="75" t="s">
        <v>141</v>
      </c>
      <c r="B172" s="44" t="s">
        <v>49</v>
      </c>
      <c r="C172" s="45">
        <v>43616</v>
      </c>
      <c r="D172" s="44" t="s">
        <v>50</v>
      </c>
      <c r="E172" s="45" t="s">
        <v>44</v>
      </c>
    </row>
    <row r="174" spans="1:5" ht="15" customHeight="1">
      <c r="A174" s="38" t="s">
        <v>166</v>
      </c>
      <c r="B174" s="78" t="s">
        <v>169</v>
      </c>
      <c r="C174" s="106">
        <v>3333207.9820408355</v>
      </c>
      <c r="D174" s="107">
        <v>0.02942</v>
      </c>
      <c r="E174" s="88">
        <f>C174*D174</f>
        <v>98062.97883164139</v>
      </c>
    </row>
    <row r="175" spans="1:5" ht="15" customHeight="1">
      <c r="A175" s="38" t="s">
        <v>166</v>
      </c>
      <c r="B175" s="78" t="s">
        <v>168</v>
      </c>
      <c r="C175" s="106">
        <v>3264281.290978215</v>
      </c>
      <c r="D175" s="107">
        <v>0.03281</v>
      </c>
      <c r="E175" s="88">
        <f>C175*D175</f>
        <v>107101.06915699523</v>
      </c>
    </row>
    <row r="176" spans="3:5" ht="15" customHeight="1">
      <c r="C176" s="91"/>
      <c r="D176" s="110"/>
      <c r="E176" s="91"/>
    </row>
    <row r="178" spans="2:5" ht="15" customHeight="1">
      <c r="B178" s="60">
        <v>2</v>
      </c>
      <c r="C178" s="88">
        <v>6597489.273019051</v>
      </c>
      <c r="D178" s="62">
        <v>0.0311</v>
      </c>
      <c r="E178" s="30">
        <v>205164.04798863662</v>
      </c>
    </row>
  </sheetData>
  <sheetProtection/>
  <printOptions/>
  <pageMargins left="0.7" right="0.7" top="0.75" bottom="0.75" header="0.3" footer="0.3"/>
  <pageSetup orientation="portrait" scale="92" r:id="rId1"/>
  <rowBreaks count="3" manualBreakCount="3">
    <brk id="50" max="255" man="1"/>
    <brk id="78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kimv</dc:creator>
  <cp:keywords/>
  <dc:description/>
  <cp:lastModifiedBy>Kim Varner</cp:lastModifiedBy>
  <cp:lastPrinted>2018-07-31T19:45:19Z</cp:lastPrinted>
  <dcterms:created xsi:type="dcterms:W3CDTF">2015-09-09T11:46:24Z</dcterms:created>
  <dcterms:modified xsi:type="dcterms:W3CDTF">2019-11-26T18:40:20Z</dcterms:modified>
  <cp:category/>
  <cp:version/>
  <cp:contentType/>
  <cp:contentStatus/>
</cp:coreProperties>
</file>