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KPCH\us1\Pricing\Share\000 - PSC Cases\Env Surcharge Review Cases\PSC Case 2019-xxxxx - 2 yr Review\DR1\Response 1\"/>
    </mc:Choice>
  </mc:AlternateContent>
  <bookViews>
    <workbookView xWindow="0" yWindow="0" windowWidth="23040" windowHeight="9192"/>
  </bookViews>
  <sheets>
    <sheet name="EKPC O-U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3" i="5" l="1"/>
  <c r="AF16" i="5"/>
  <c r="AE16" i="5" l="1"/>
  <c r="AD23" i="5" l="1"/>
  <c r="AD16" i="5"/>
  <c r="AC16" i="5" l="1"/>
  <c r="AB33" i="5" l="1"/>
  <c r="AB6" i="5"/>
  <c r="AA33" i="5" l="1"/>
  <c r="Z33" i="5" l="1"/>
  <c r="Z23" i="5"/>
  <c r="Y33" i="5" l="1"/>
  <c r="X33" i="5" l="1"/>
  <c r="W23" i="5" l="1"/>
  <c r="W16" i="5"/>
  <c r="U23" i="5" l="1"/>
  <c r="T33" i="5" l="1"/>
  <c r="T23" i="5"/>
  <c r="R23" i="5" l="1"/>
  <c r="P51" i="5" l="1"/>
  <c r="Q51" i="5"/>
  <c r="P31" i="5"/>
  <c r="P23" i="5"/>
  <c r="P16" i="5"/>
  <c r="N33" i="5" l="1"/>
  <c r="L23" i="5" l="1"/>
  <c r="J33" i="5" l="1"/>
  <c r="I16" i="5" l="1"/>
  <c r="G33" i="5" l="1"/>
  <c r="G16" i="5"/>
  <c r="F51" i="5" l="1"/>
  <c r="F23" i="5" l="1"/>
  <c r="AB10" i="5" l="1"/>
  <c r="AB16" i="5" s="1"/>
  <c r="AB23" i="5" s="1"/>
  <c r="AB29" i="5" s="1"/>
  <c r="AF6" i="5"/>
  <c r="AF10" i="5" s="1"/>
  <c r="AF29" i="5" s="1"/>
  <c r="AE6" i="5"/>
  <c r="AE10" i="5" s="1"/>
  <c r="AD6" i="5"/>
  <c r="AD10" i="5" s="1"/>
  <c r="AC6" i="5"/>
  <c r="AC10" i="5" s="1"/>
  <c r="AA6" i="5"/>
  <c r="AA10" i="5" s="1"/>
  <c r="AA16" i="5" s="1"/>
  <c r="AA23" i="5" s="1"/>
  <c r="AA29" i="5" s="1"/>
  <c r="AD29" i="5" l="1"/>
  <c r="AE23" i="5"/>
  <c r="AE29" i="5" s="1"/>
  <c r="AC23" i="5"/>
  <c r="AC29" i="5" s="1"/>
  <c r="Z6" i="5"/>
  <c r="Z10" i="5" s="1"/>
  <c r="Z16" i="5" s="1"/>
  <c r="Z29" i="5" s="1"/>
  <c r="Y6" i="5"/>
  <c r="Y10" i="5" s="1"/>
  <c r="Y16" i="5" s="1"/>
  <c r="Y23" i="5" s="1"/>
  <c r="Y29" i="5" s="1"/>
  <c r="X6" i="5"/>
  <c r="X10" i="5" s="1"/>
  <c r="X16" i="5" s="1"/>
  <c r="X23" i="5" s="1"/>
  <c r="X29" i="5" s="1"/>
  <c r="W6" i="5"/>
  <c r="W10" i="5" s="1"/>
  <c r="W29" i="5" s="1"/>
  <c r="V6" i="5"/>
  <c r="V10" i="5" s="1"/>
  <c r="V16" i="5" s="1"/>
  <c r="V23" i="5" s="1"/>
  <c r="V29" i="5" s="1"/>
  <c r="U6" i="5"/>
  <c r="U10" i="5" s="1"/>
  <c r="U16" i="5" s="1"/>
  <c r="U29" i="5" s="1"/>
  <c r="T6" i="5"/>
  <c r="T10" i="5" s="1"/>
  <c r="T16" i="5" s="1"/>
  <c r="T29" i="5" s="1"/>
  <c r="S6" i="5"/>
  <c r="S10" i="5" s="1"/>
  <c r="S16" i="5" s="1"/>
  <c r="S23" i="5" s="1"/>
  <c r="S29" i="5" s="1"/>
  <c r="Q31" i="5"/>
  <c r="R6" i="5"/>
  <c r="R10" i="5" s="1"/>
  <c r="R16" i="5" s="1"/>
  <c r="R29" i="5" s="1"/>
  <c r="Q6" i="5"/>
  <c r="Q10" i="5" s="1"/>
  <c r="Q16" i="5" s="1"/>
  <c r="Q23" i="5" s="1"/>
  <c r="Q29" i="5" s="1"/>
  <c r="P6" i="5"/>
  <c r="P10" i="5" s="1"/>
  <c r="P29" i="5" s="1"/>
  <c r="P33" i="5" s="1"/>
  <c r="P40" i="5" s="1"/>
  <c r="P45" i="5" s="1"/>
  <c r="P47" i="5" s="1"/>
  <c r="R31" i="5" s="1"/>
  <c r="O6" i="5"/>
  <c r="O10" i="5" s="1"/>
  <c r="O16" i="5" s="1"/>
  <c r="O23" i="5" s="1"/>
  <c r="O29" i="5" s="1"/>
  <c r="N6" i="5"/>
  <c r="N10" i="5" s="1"/>
  <c r="N16" i="5" s="1"/>
  <c r="N23" i="5" s="1"/>
  <c r="N29" i="5" s="1"/>
  <c r="M6" i="5"/>
  <c r="M10" i="5" s="1"/>
  <c r="M16" i="5" s="1"/>
  <c r="M23" i="5" s="1"/>
  <c r="M29" i="5" s="1"/>
  <c r="G31" i="5"/>
  <c r="L6" i="5"/>
  <c r="L10" i="5" s="1"/>
  <c r="L16" i="5" s="1"/>
  <c r="L29" i="5" s="1"/>
  <c r="K6" i="5"/>
  <c r="K10" i="5" s="1"/>
  <c r="K16" i="5" s="1"/>
  <c r="K23" i="5" s="1"/>
  <c r="K29" i="5" s="1"/>
  <c r="J6" i="5"/>
  <c r="J10" i="5" s="1"/>
  <c r="J16" i="5" s="1"/>
  <c r="J23" i="5" s="1"/>
  <c r="J29" i="5" s="1"/>
  <c r="I6" i="5"/>
  <c r="I10" i="5" s="1"/>
  <c r="I23" i="5" s="1"/>
  <c r="I29" i="5" s="1"/>
  <c r="H6" i="5"/>
  <c r="H10" i="5" s="1"/>
  <c r="H16" i="5" s="1"/>
  <c r="H23" i="5" s="1"/>
  <c r="H29" i="5" s="1"/>
  <c r="G6" i="5"/>
  <c r="G10" i="5" s="1"/>
  <c r="G23" i="5" s="1"/>
  <c r="G29" i="5" s="1"/>
  <c r="F6" i="5"/>
  <c r="F10" i="5" s="1"/>
  <c r="F16" i="5" s="1"/>
  <c r="F29" i="5" s="1"/>
  <c r="F33" i="5" s="1"/>
  <c r="F40" i="5" s="1"/>
  <c r="F45" i="5" s="1"/>
  <c r="F47" i="5" s="1"/>
  <c r="G51" i="5" s="1"/>
  <c r="H31" i="5" s="1"/>
  <c r="G40" i="5" l="1"/>
  <c r="G45" i="5" s="1"/>
  <c r="G47" i="5" s="1"/>
  <c r="H51" i="5" s="1"/>
  <c r="I31" i="5" s="1"/>
  <c r="H33" i="5"/>
  <c r="H40" i="5" s="1"/>
  <c r="H45" i="5" s="1"/>
  <c r="H47" i="5" s="1"/>
  <c r="I51" i="5" s="1"/>
  <c r="J31" i="5" s="1"/>
  <c r="J40" i="5" s="1"/>
  <c r="J45" i="5" s="1"/>
  <c r="J47" i="5" s="1"/>
  <c r="K51" i="5" s="1"/>
  <c r="L31" i="5" s="1"/>
  <c r="L33" i="5" s="1"/>
  <c r="L40" i="5" s="1"/>
  <c r="L45" i="5" s="1"/>
  <c r="L47" i="5" s="1"/>
  <c r="M51" i="5" s="1"/>
  <c r="N31" i="5" s="1"/>
  <c r="N40" i="5" s="1"/>
  <c r="N45" i="5" s="1"/>
  <c r="N47" i="5" s="1"/>
  <c r="O51" i="5" s="1"/>
  <c r="R33" i="5"/>
  <c r="R40" i="5" s="1"/>
  <c r="R45" i="5" s="1"/>
  <c r="R47" i="5" s="1"/>
  <c r="S51" i="5" s="1"/>
  <c r="T31" i="5" s="1"/>
  <c r="T40" i="5" s="1"/>
  <c r="T45" i="5" s="1"/>
  <c r="T47" i="5" s="1"/>
  <c r="U51" i="5" s="1"/>
  <c r="V31" i="5" s="1"/>
  <c r="V33" i="5" s="1"/>
  <c r="V40" i="5" s="1"/>
  <c r="V45" i="5" s="1"/>
  <c r="V47" i="5" s="1"/>
  <c r="W51" i="5" s="1"/>
  <c r="X31" i="5" s="1"/>
  <c r="X40" i="5" s="1"/>
  <c r="X45" i="5" s="1"/>
  <c r="X47" i="5" s="1"/>
  <c r="Y51" i="5" s="1"/>
  <c r="Z31" i="5" s="1"/>
  <c r="Z40" i="5" s="1"/>
  <c r="Z45" i="5" s="1"/>
  <c r="Z47" i="5" s="1"/>
  <c r="AA51" i="5" s="1"/>
  <c r="AB31" i="5" s="1"/>
  <c r="AB40" i="5" s="1"/>
  <c r="AB45" i="5" s="1"/>
  <c r="AB47" i="5" s="1"/>
  <c r="AC51" i="5" s="1"/>
  <c r="AD31" i="5" s="1"/>
  <c r="Q33" i="5"/>
  <c r="Q40" i="5" s="1"/>
  <c r="Q45" i="5" s="1"/>
  <c r="Q47" i="5" s="1"/>
  <c r="R51" i="5" s="1"/>
  <c r="S31" i="5" s="1"/>
  <c r="S33" i="5" s="1"/>
  <c r="S40" i="5" s="1"/>
  <c r="S45" i="5" s="1"/>
  <c r="S47" i="5" s="1"/>
  <c r="T51" i="5" s="1"/>
  <c r="U31" i="5" s="1"/>
  <c r="U33" i="5" s="1"/>
  <c r="U40" i="5" s="1"/>
  <c r="U45" i="5" s="1"/>
  <c r="U47" i="5" s="1"/>
  <c r="V51" i="5" s="1"/>
  <c r="W31" i="5" s="1"/>
  <c r="W33" i="5" s="1"/>
  <c r="W40" i="5" s="1"/>
  <c r="W45" i="5" s="1"/>
  <c r="W47" i="5" s="1"/>
  <c r="X51" i="5" s="1"/>
  <c r="Y31" i="5" s="1"/>
  <c r="Y40" i="5" s="1"/>
  <c r="Y45" i="5" s="1"/>
  <c r="Y47" i="5" s="1"/>
  <c r="Z51" i="5" s="1"/>
  <c r="AA31" i="5" s="1"/>
  <c r="AA40" i="5" s="1"/>
  <c r="AA45" i="5" s="1"/>
  <c r="AA47" i="5" s="1"/>
  <c r="AB51" i="5" s="1"/>
  <c r="AC31" i="5" s="1"/>
  <c r="AC33" i="5" s="1"/>
  <c r="AC40" i="5" s="1"/>
  <c r="AC45" i="5" s="1"/>
  <c r="AC47" i="5" s="1"/>
  <c r="AD51" i="5" s="1"/>
  <c r="AE31" i="5" s="1"/>
  <c r="AE33" i="5" s="1"/>
  <c r="AE40" i="5" s="1"/>
  <c r="AE45" i="5" s="1"/>
  <c r="AE47" i="5" s="1"/>
  <c r="AF51" i="5" s="1"/>
  <c r="I33" i="5"/>
  <c r="I40" i="5" s="1"/>
  <c r="I45" i="5" s="1"/>
  <c r="I47" i="5" s="1"/>
  <c r="J51" i="5" s="1"/>
  <c r="K31" i="5" s="1"/>
  <c r="K33" i="5" s="1"/>
  <c r="K40" i="5" s="1"/>
  <c r="K45" i="5" s="1"/>
  <c r="K47" i="5" s="1"/>
  <c r="L51" i="5" s="1"/>
  <c r="M31" i="5" s="1"/>
  <c r="M33" i="5" s="1"/>
  <c r="M40" i="5" s="1"/>
  <c r="M45" i="5" s="1"/>
  <c r="M47" i="5" s="1"/>
  <c r="N51" i="5" s="1"/>
  <c r="O31" i="5" s="1"/>
  <c r="O33" i="5" s="1"/>
  <c r="O40" i="5" s="1"/>
  <c r="O45" i="5" s="1"/>
  <c r="O47" i="5" s="1"/>
  <c r="AD33" i="5" l="1"/>
  <c r="AD40" i="5" s="1"/>
  <c r="AD45" i="5" s="1"/>
  <c r="AD47" i="5" s="1"/>
  <c r="AE51" i="5" s="1"/>
  <c r="AF31" i="5" s="1"/>
  <c r="AF33" i="5" s="1"/>
  <c r="AF40" i="5" s="1"/>
  <c r="AF45" i="5" s="1"/>
  <c r="AF47" i="5" s="1"/>
</calcChain>
</file>

<file path=xl/sharedStrings.xml><?xml version="1.0" encoding="utf-8"?>
<sst xmlns="http://schemas.openxmlformats.org/spreadsheetml/2006/main" count="39" uniqueCount="38">
  <si>
    <t>Line</t>
  </si>
  <si>
    <t>Description</t>
  </si>
  <si>
    <t>E(m) = RORB + OE - BAS</t>
  </si>
  <si>
    <t>Rate Base</t>
  </si>
  <si>
    <t>Rate Base / 12</t>
  </si>
  <si>
    <t xml:space="preserve">Rate of Return </t>
  </si>
  <si>
    <t>=</t>
  </si>
  <si>
    <t>Return on Rate Base (RORB)</t>
  </si>
  <si>
    <t>+</t>
  </si>
  <si>
    <t>Operating Expenses (OE)</t>
  </si>
  <si>
    <t>By-Product and Emission Allowance Sales (BAS)</t>
  </si>
  <si>
    <t>-</t>
  </si>
  <si>
    <t>Sub-Total E(m)</t>
  </si>
  <si>
    <t>8a</t>
  </si>
  <si>
    <t>Prior Periods Adjustments</t>
  </si>
  <si>
    <t>Member System Allocation Ratio for the Month</t>
  </si>
  <si>
    <t xml:space="preserve"> (Form 3.0)</t>
  </si>
  <si>
    <t xml:space="preserve">Subtotal E(m) = Subtotal E(m) x Member System </t>
  </si>
  <si>
    <t xml:space="preserve">                        Allocation Ratio</t>
  </si>
  <si>
    <t>Adjustment for (Over)/Under Recovery,</t>
  </si>
  <si>
    <t xml:space="preserve"> as applicable</t>
  </si>
  <si>
    <t>12a</t>
  </si>
  <si>
    <t>E(m) = Subtotal E(m) plus (Over)/Under Recovery</t>
  </si>
  <si>
    <t>12b</t>
  </si>
  <si>
    <t>1-month true up adjustment</t>
  </si>
  <si>
    <t>12c</t>
  </si>
  <si>
    <t>E(m)= Ln 12a + Ln 12 b</t>
  </si>
  <si>
    <t>R(m) = Average Monthly Wholesale</t>
  </si>
  <si>
    <t xml:space="preserve"> Revenue for the 12 Months Ending with the</t>
  </si>
  <si>
    <t xml:space="preserve">  Current Expense Month (Form 3.0)</t>
  </si>
  <si>
    <t>CESF: Line 12 c / Line 13</t>
  </si>
  <si>
    <t xml:space="preserve">  E(m) / R(m); as a % of Revenue</t>
  </si>
  <si>
    <t>BESF</t>
  </si>
  <si>
    <t>MESF</t>
  </si>
  <si>
    <t>Authorized Recovery Amount: Line 13 x Line 16</t>
  </si>
  <si>
    <t>Environmental Surcharge Revenues Billed</t>
  </si>
  <si>
    <t xml:space="preserve">Monthly (Over)/Under = Previous Month Line 17 </t>
  </si>
  <si>
    <t xml:space="preserve">      Minus Current Month Line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</si>
</sst>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_(* #,##0.00000_);_(* \(#,##0.00000\);_(* &quot;-&quot;??_);_(@_)"/>
    <numFmt numFmtId="165" formatCode="0.000%"/>
  </numFmts>
  <fonts count="6" x14ac:knownFonts="1">
    <font>
      <sz val="1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Calibri"/>
      <family val="2"/>
    </font>
    <font>
      <b/>
      <sz val="10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/>
    <xf numFmtId="0" fontId="0" fillId="0" borderId="8" xfId="0" applyBorder="1" applyAlignment="1">
      <alignment horizontal="center"/>
    </xf>
    <xf numFmtId="0" fontId="2" fillId="0" borderId="11" xfId="0" applyFont="1" applyBorder="1"/>
    <xf numFmtId="5" fontId="3" fillId="0" borderId="10" xfId="0" applyNumberFormat="1" applyFont="1" applyFill="1" applyBorder="1"/>
    <xf numFmtId="5" fontId="3" fillId="0" borderId="8" xfId="0" applyNumberFormat="1" applyFont="1" applyFill="1" applyBorder="1"/>
    <xf numFmtId="5" fontId="3" fillId="0" borderId="9" xfId="0" applyNumberFormat="1" applyFont="1" applyFill="1" applyBorder="1"/>
    <xf numFmtId="0" fontId="3" fillId="0" borderId="10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2" fillId="0" borderId="11" xfId="0" quotePrefix="1" applyFont="1" applyBorder="1" applyAlignment="1">
      <alignment horizontal="center"/>
    </xf>
    <xf numFmtId="165" fontId="3" fillId="0" borderId="10" xfId="0" applyNumberFormat="1" applyFont="1" applyFill="1" applyBorder="1"/>
    <xf numFmtId="165" fontId="3" fillId="0" borderId="8" xfId="0" applyNumberFormat="1" applyFont="1" applyFill="1" applyBorder="1"/>
    <xf numFmtId="165" fontId="3" fillId="0" borderId="9" xfId="0" applyNumberFormat="1" applyFont="1" applyFill="1" applyBorder="1"/>
    <xf numFmtId="0" fontId="2" fillId="0" borderId="11" xfId="0" applyFont="1" applyBorder="1" applyAlignment="1">
      <alignment horizontal="center"/>
    </xf>
    <xf numFmtId="0" fontId="1" fillId="0" borderId="8" xfId="0" applyFont="1" applyBorder="1"/>
    <xf numFmtId="10" fontId="3" fillId="0" borderId="10" xfId="0" applyNumberFormat="1" applyFont="1" applyFill="1" applyBorder="1"/>
    <xf numFmtId="10" fontId="3" fillId="0" borderId="8" xfId="0" applyNumberFormat="1" applyFont="1" applyFill="1" applyBorder="1"/>
    <xf numFmtId="10" fontId="3" fillId="0" borderId="9" xfId="0" applyNumberFormat="1" applyFont="1" applyFill="1" applyBorder="1"/>
    <xf numFmtId="6" fontId="3" fillId="0" borderId="10" xfId="0" applyNumberFormat="1" applyFont="1" applyFill="1" applyBorder="1"/>
    <xf numFmtId="6" fontId="3" fillId="0" borderId="8" xfId="0" applyNumberFormat="1" applyFont="1" applyFill="1" applyBorder="1"/>
    <xf numFmtId="6" fontId="3" fillId="0" borderId="9" xfId="0" applyNumberFormat="1" applyFont="1" applyFill="1" applyBorder="1"/>
    <xf numFmtId="0" fontId="2" fillId="0" borderId="8" xfId="0" applyFont="1" applyFill="1" applyBorder="1"/>
    <xf numFmtId="0" fontId="2" fillId="0" borderId="10" xfId="0" applyFont="1" applyFill="1" applyBorder="1"/>
    <xf numFmtId="0" fontId="2" fillId="0" borderId="9" xfId="0" applyFont="1" applyFill="1" applyBorder="1"/>
    <xf numFmtId="5" fontId="2" fillId="0" borderId="10" xfId="0" applyNumberFormat="1" applyFont="1" applyFill="1" applyBorder="1"/>
    <xf numFmtId="5" fontId="2" fillId="0" borderId="8" xfId="0" applyNumberFormat="1" applyFont="1" applyFill="1" applyBorder="1"/>
    <xf numFmtId="5" fontId="2" fillId="0" borderId="9" xfId="0" applyNumberFormat="1" applyFont="1" applyFill="1" applyBorder="1"/>
    <xf numFmtId="6" fontId="2" fillId="0" borderId="10" xfId="0" applyNumberFormat="1" applyFont="1" applyFill="1" applyBorder="1"/>
    <xf numFmtId="6" fontId="2" fillId="0" borderId="8" xfId="0" applyNumberFormat="1" applyFont="1" applyFill="1" applyBorder="1"/>
    <xf numFmtId="6" fontId="2" fillId="0" borderId="9" xfId="0" applyNumberFormat="1" applyFont="1" applyFill="1" applyBorder="1"/>
    <xf numFmtId="10" fontId="3" fillId="0" borderId="10" xfId="2" applyNumberFormat="1" applyFont="1" applyFill="1" applyBorder="1"/>
    <xf numFmtId="10" fontId="3" fillId="0" borderId="8" xfId="2" applyNumberFormat="1" applyFont="1" applyFill="1" applyBorder="1"/>
    <xf numFmtId="10" fontId="3" fillId="0" borderId="9" xfId="2" applyNumberFormat="1" applyFont="1" applyFill="1" applyBorder="1"/>
    <xf numFmtId="0" fontId="0" fillId="0" borderId="12" xfId="0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2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7" fontId="0" fillId="3" borderId="5" xfId="0" applyNumberFormat="1" applyFill="1" applyBorder="1" applyAlignment="1">
      <alignment horizontal="center"/>
    </xf>
    <xf numFmtId="17" fontId="0" fillId="3" borderId="4" xfId="0" applyNumberFormat="1" applyFill="1" applyBorder="1" applyAlignment="1">
      <alignment horizontal="center"/>
    </xf>
    <xf numFmtId="17" fontId="0" fillId="3" borderId="1" xfId="0" applyNumberFormat="1" applyFill="1" applyBorder="1" applyAlignment="1">
      <alignment horizontal="center"/>
    </xf>
    <xf numFmtId="164" fontId="2" fillId="0" borderId="9" xfId="1" applyNumberFormat="1" applyFont="1" applyFill="1" applyBorder="1"/>
    <xf numFmtId="164" fontId="2" fillId="0" borderId="10" xfId="1" applyNumberFormat="1" applyFont="1" applyFill="1" applyBorder="1"/>
    <xf numFmtId="164" fontId="2" fillId="0" borderId="8" xfId="1" applyNumberFormat="1" applyFon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0" xfId="0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33FF"/>
      <color rgb="FFF9AF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L52"/>
  <sheetViews>
    <sheetView tabSelected="1"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2" sqref="A2"/>
    </sheetView>
  </sheetViews>
  <sheetFormatPr defaultRowHeight="13.2" x14ac:dyDescent="0.25"/>
  <cols>
    <col min="4" max="4" width="42.33203125" bestFit="1" customWidth="1"/>
    <col min="5" max="5" width="4.44140625" customWidth="1"/>
    <col min="6" max="26" width="12.6640625" bestFit="1" customWidth="1"/>
    <col min="27" max="32" width="12.6640625" customWidth="1"/>
  </cols>
  <sheetData>
    <row r="1" spans="3:38" x14ac:dyDescent="0.25">
      <c r="C1" s="1" t="s">
        <v>0</v>
      </c>
      <c r="D1" s="2" t="s">
        <v>1</v>
      </c>
      <c r="E1" s="3"/>
      <c r="F1" s="56">
        <v>42856</v>
      </c>
      <c r="G1" s="57">
        <v>42887</v>
      </c>
      <c r="H1" s="58">
        <v>42917</v>
      </c>
      <c r="I1" s="58">
        <v>42948</v>
      </c>
      <c r="J1" s="58">
        <v>42979</v>
      </c>
      <c r="K1" s="58">
        <v>43009</v>
      </c>
      <c r="L1" s="56">
        <v>43040</v>
      </c>
      <c r="M1" s="57">
        <v>43070</v>
      </c>
      <c r="N1" s="58">
        <v>43101</v>
      </c>
      <c r="O1" s="58">
        <v>43132</v>
      </c>
      <c r="P1" s="58">
        <v>43160</v>
      </c>
      <c r="Q1" s="58">
        <v>43191</v>
      </c>
      <c r="R1" s="56">
        <v>43221</v>
      </c>
      <c r="S1" s="57">
        <v>43252</v>
      </c>
      <c r="T1" s="58">
        <v>43282</v>
      </c>
      <c r="U1" s="58">
        <v>43313</v>
      </c>
      <c r="V1" s="58">
        <v>43344</v>
      </c>
      <c r="W1" s="58">
        <v>43374</v>
      </c>
      <c r="X1" s="56">
        <v>43405</v>
      </c>
      <c r="Y1" s="57">
        <v>43435</v>
      </c>
      <c r="Z1" s="58">
        <v>43466</v>
      </c>
      <c r="AA1" s="58">
        <v>43497</v>
      </c>
      <c r="AB1" s="58">
        <v>43525</v>
      </c>
      <c r="AC1" s="58">
        <v>43556</v>
      </c>
      <c r="AD1" s="56">
        <v>43586</v>
      </c>
      <c r="AE1" s="57">
        <v>43617</v>
      </c>
      <c r="AF1" s="58">
        <v>43647</v>
      </c>
    </row>
    <row r="2" spans="3:38" ht="13.8" x14ac:dyDescent="0.3">
      <c r="C2" s="4">
        <v>1</v>
      </c>
      <c r="D2" s="5" t="s">
        <v>2</v>
      </c>
      <c r="E2" s="6"/>
      <c r="F2" s="51"/>
      <c r="G2" s="50"/>
      <c r="H2" s="49"/>
      <c r="I2" s="49"/>
      <c r="J2" s="49"/>
      <c r="K2" s="49"/>
      <c r="L2" s="51"/>
      <c r="M2" s="50"/>
      <c r="N2" s="49"/>
      <c r="O2" s="49"/>
      <c r="P2" s="53"/>
      <c r="Q2" s="53"/>
      <c r="R2" s="55"/>
      <c r="S2" s="52"/>
      <c r="T2" s="53"/>
      <c r="U2" s="53"/>
      <c r="V2" s="53"/>
      <c r="W2" s="53"/>
      <c r="X2" s="54"/>
      <c r="Y2" s="52"/>
      <c r="Z2" s="53"/>
      <c r="AA2" s="53"/>
      <c r="AB2" s="53"/>
      <c r="AC2" s="53"/>
      <c r="AD2" s="55"/>
      <c r="AE2" s="52"/>
      <c r="AF2" s="53"/>
    </row>
    <row r="3" spans="3:38" x14ac:dyDescent="0.25">
      <c r="C3" s="8"/>
      <c r="D3" s="7"/>
      <c r="E3" s="9"/>
      <c r="F3" s="59"/>
      <c r="G3" s="60"/>
      <c r="H3" s="61"/>
      <c r="I3" s="61"/>
      <c r="J3" s="61"/>
      <c r="K3" s="61"/>
      <c r="L3" s="59"/>
      <c r="M3" s="60"/>
      <c r="N3" s="61"/>
      <c r="O3" s="61"/>
      <c r="P3" s="61"/>
      <c r="Q3" s="61"/>
      <c r="R3" s="59"/>
      <c r="S3" s="60"/>
      <c r="T3" s="61"/>
      <c r="U3" s="61"/>
      <c r="V3" s="61"/>
      <c r="W3" s="61"/>
      <c r="X3" s="59"/>
      <c r="Y3" s="60"/>
      <c r="Z3" s="61"/>
      <c r="AA3" s="62"/>
      <c r="AB3" s="62"/>
      <c r="AC3" s="62"/>
      <c r="AD3" s="63"/>
      <c r="AE3" s="64"/>
      <c r="AF3" s="62"/>
      <c r="AG3" s="65"/>
      <c r="AH3" s="65"/>
      <c r="AI3" s="65"/>
      <c r="AJ3" s="65"/>
      <c r="AK3" s="65"/>
      <c r="AL3" s="65"/>
    </row>
    <row r="4" spans="3:38" x14ac:dyDescent="0.25">
      <c r="C4" s="8">
        <v>2</v>
      </c>
      <c r="D4" s="7" t="s">
        <v>3</v>
      </c>
      <c r="E4" s="9"/>
      <c r="F4" s="12">
        <v>681940450</v>
      </c>
      <c r="G4" s="10">
        <v>679208543</v>
      </c>
      <c r="H4" s="11">
        <v>676233565</v>
      </c>
      <c r="I4" s="11">
        <v>686325116</v>
      </c>
      <c r="J4" s="11">
        <v>684105737</v>
      </c>
      <c r="K4" s="11">
        <v>682104621</v>
      </c>
      <c r="L4" s="12">
        <v>679297141.80500007</v>
      </c>
      <c r="M4" s="10">
        <v>676639378</v>
      </c>
      <c r="N4" s="11">
        <v>674053865</v>
      </c>
      <c r="O4" s="11">
        <v>671391402</v>
      </c>
      <c r="P4" s="11">
        <v>668616793</v>
      </c>
      <c r="Q4" s="11">
        <v>665774135</v>
      </c>
      <c r="R4" s="12">
        <v>662755414</v>
      </c>
      <c r="S4" s="10">
        <v>659996925</v>
      </c>
      <c r="T4" s="11">
        <v>657111913</v>
      </c>
      <c r="U4" s="11">
        <v>654188116</v>
      </c>
      <c r="V4" s="11">
        <v>651448193</v>
      </c>
      <c r="W4" s="11">
        <v>648363482</v>
      </c>
      <c r="X4" s="12">
        <v>645838292</v>
      </c>
      <c r="Y4" s="10">
        <v>643156534</v>
      </c>
      <c r="Z4" s="11">
        <v>640227799</v>
      </c>
      <c r="AA4" s="11">
        <v>637505264</v>
      </c>
      <c r="AB4" s="11">
        <v>634809875</v>
      </c>
      <c r="AC4" s="11">
        <v>728561450</v>
      </c>
      <c r="AD4" s="12">
        <v>732008865</v>
      </c>
      <c r="AE4" s="10">
        <v>733193144</v>
      </c>
      <c r="AF4" s="11">
        <v>741969116</v>
      </c>
    </row>
    <row r="5" spans="3:38" x14ac:dyDescent="0.25">
      <c r="C5" s="8"/>
      <c r="D5" s="7"/>
      <c r="E5" s="9"/>
      <c r="F5" s="12"/>
      <c r="G5" s="10"/>
      <c r="H5" s="11"/>
      <c r="I5" s="11"/>
      <c r="J5" s="11"/>
      <c r="K5" s="11"/>
      <c r="L5" s="12"/>
      <c r="M5" s="10"/>
      <c r="N5" s="11"/>
      <c r="O5" s="11"/>
      <c r="P5" s="11"/>
      <c r="Q5" s="11"/>
      <c r="R5" s="12"/>
      <c r="S5" s="10"/>
      <c r="T5" s="11"/>
      <c r="U5" s="11"/>
      <c r="V5" s="11"/>
      <c r="W5" s="11"/>
      <c r="X5" s="12"/>
      <c r="Y5" s="10"/>
      <c r="Z5" s="11"/>
      <c r="AA5" s="11"/>
      <c r="AB5" s="11"/>
      <c r="AC5" s="11"/>
      <c r="AD5" s="12"/>
      <c r="AE5" s="10"/>
      <c r="AF5" s="11"/>
    </row>
    <row r="6" spans="3:38" x14ac:dyDescent="0.25">
      <c r="C6" s="8">
        <v>3</v>
      </c>
      <c r="D6" s="7" t="s">
        <v>4</v>
      </c>
      <c r="E6" s="9"/>
      <c r="F6" s="12">
        <f t="shared" ref="F6:Z6" si="0">F4/12</f>
        <v>56828370.833333336</v>
      </c>
      <c r="G6" s="10">
        <f t="shared" si="0"/>
        <v>56600711.916666664</v>
      </c>
      <c r="H6" s="11">
        <f t="shared" si="0"/>
        <v>56352797.083333336</v>
      </c>
      <c r="I6" s="11">
        <f t="shared" si="0"/>
        <v>57193759.666666664</v>
      </c>
      <c r="J6" s="11">
        <f t="shared" si="0"/>
        <v>57008811.416666664</v>
      </c>
      <c r="K6" s="11">
        <f t="shared" si="0"/>
        <v>56842051.75</v>
      </c>
      <c r="L6" s="12">
        <f t="shared" si="0"/>
        <v>56608095.150416672</v>
      </c>
      <c r="M6" s="10">
        <f t="shared" si="0"/>
        <v>56386614.833333336</v>
      </c>
      <c r="N6" s="11">
        <f t="shared" si="0"/>
        <v>56171155.416666664</v>
      </c>
      <c r="O6" s="11">
        <f t="shared" si="0"/>
        <v>55949283.5</v>
      </c>
      <c r="P6" s="11">
        <f t="shared" si="0"/>
        <v>55718066.083333336</v>
      </c>
      <c r="Q6" s="11">
        <f t="shared" si="0"/>
        <v>55481177.916666664</v>
      </c>
      <c r="R6" s="12">
        <f t="shared" si="0"/>
        <v>55229617.833333336</v>
      </c>
      <c r="S6" s="10">
        <f t="shared" si="0"/>
        <v>54999743.75</v>
      </c>
      <c r="T6" s="11">
        <f t="shared" si="0"/>
        <v>54759326.083333336</v>
      </c>
      <c r="U6" s="11">
        <f t="shared" si="0"/>
        <v>54515676.333333336</v>
      </c>
      <c r="V6" s="11">
        <f t="shared" si="0"/>
        <v>54287349.416666664</v>
      </c>
      <c r="W6" s="11">
        <f t="shared" si="0"/>
        <v>54030290.166666664</v>
      </c>
      <c r="X6" s="12">
        <f t="shared" si="0"/>
        <v>53819857.666666664</v>
      </c>
      <c r="Y6" s="10">
        <f t="shared" si="0"/>
        <v>53596377.833333336</v>
      </c>
      <c r="Z6" s="11">
        <f t="shared" si="0"/>
        <v>53352316.583333336</v>
      </c>
      <c r="AA6" s="11">
        <f t="shared" ref="AA6" si="1">AA4/12</f>
        <v>53125438.666666664</v>
      </c>
      <c r="AB6" s="11">
        <f>(AB4/12)</f>
        <v>52900822.916666664</v>
      </c>
      <c r="AC6" s="11">
        <f t="shared" ref="AC6:AF6" si="2">AC4/12</f>
        <v>60713454.166666664</v>
      </c>
      <c r="AD6" s="12">
        <f t="shared" si="2"/>
        <v>61000738.75</v>
      </c>
      <c r="AE6" s="10">
        <f t="shared" si="2"/>
        <v>61099428.666666664</v>
      </c>
      <c r="AF6" s="11">
        <f t="shared" si="2"/>
        <v>61830759.666666664</v>
      </c>
    </row>
    <row r="7" spans="3:38" x14ac:dyDescent="0.25">
      <c r="C7" s="8"/>
      <c r="D7" s="7"/>
      <c r="E7" s="9"/>
      <c r="F7" s="15"/>
      <c r="G7" s="13"/>
      <c r="H7" s="14"/>
      <c r="I7" s="14"/>
      <c r="J7" s="14"/>
      <c r="K7" s="14"/>
      <c r="L7" s="15"/>
      <c r="M7" s="13"/>
      <c r="N7" s="14"/>
      <c r="O7" s="14"/>
      <c r="P7" s="14"/>
      <c r="Q7" s="14"/>
      <c r="R7" s="15"/>
      <c r="S7" s="13"/>
      <c r="T7" s="14"/>
      <c r="U7" s="14"/>
      <c r="V7" s="14"/>
      <c r="W7" s="14"/>
      <c r="X7" s="15"/>
      <c r="Y7" s="13"/>
      <c r="Z7" s="14"/>
      <c r="AA7" s="14"/>
      <c r="AB7" s="14"/>
      <c r="AC7" s="14"/>
      <c r="AD7" s="15"/>
      <c r="AE7" s="13"/>
      <c r="AF7" s="14"/>
    </row>
    <row r="8" spans="3:38" x14ac:dyDescent="0.25">
      <c r="C8" s="8">
        <v>4</v>
      </c>
      <c r="D8" s="7" t="s">
        <v>5</v>
      </c>
      <c r="E8" s="16" t="s">
        <v>6</v>
      </c>
      <c r="F8" s="19">
        <v>6.0589999999999998E-2</v>
      </c>
      <c r="G8" s="17">
        <v>6.0679999999999998E-2</v>
      </c>
      <c r="H8" s="18">
        <v>6.0679999999999998E-2</v>
      </c>
      <c r="I8" s="18">
        <v>6.0679999999999998E-2</v>
      </c>
      <c r="J8" s="18">
        <v>6.0679999999999998E-2</v>
      </c>
      <c r="K8" s="18">
        <v>6.0679999999999998E-2</v>
      </c>
      <c r="L8" s="19">
        <v>6.0679999999999998E-2</v>
      </c>
      <c r="M8" s="17">
        <v>6.0749999999999998E-2</v>
      </c>
      <c r="N8" s="18">
        <v>6.0749999999999998E-2</v>
      </c>
      <c r="O8" s="18">
        <v>6.0749999999999998E-2</v>
      </c>
      <c r="P8" s="18">
        <v>6.0749999999999998E-2</v>
      </c>
      <c r="Q8" s="18">
        <v>6.0749999999999998E-2</v>
      </c>
      <c r="R8" s="19">
        <v>6.0749999999999998E-2</v>
      </c>
      <c r="S8" s="17">
        <v>6.0749999999999998E-2</v>
      </c>
      <c r="T8" s="18">
        <v>6.0229999999999999E-2</v>
      </c>
      <c r="U8" s="18">
        <v>6.0229999999999999E-2</v>
      </c>
      <c r="V8" s="18">
        <v>6.0229999999999999E-2</v>
      </c>
      <c r="W8" s="18">
        <v>6.0229999999999999E-2</v>
      </c>
      <c r="X8" s="19">
        <v>6.0229999999999999E-2</v>
      </c>
      <c r="Y8" s="17">
        <v>6.0229999999999999E-2</v>
      </c>
      <c r="Z8" s="18">
        <v>6.0319999999999999E-2</v>
      </c>
      <c r="AA8" s="18">
        <v>6.0319999999999999E-2</v>
      </c>
      <c r="AB8" s="18">
        <v>6.0319999999999999E-2</v>
      </c>
      <c r="AC8" s="18">
        <v>6.0319999999999999E-2</v>
      </c>
      <c r="AD8" s="19">
        <v>6.0319999999999999E-2</v>
      </c>
      <c r="AE8" s="17">
        <v>6.0319999999999999E-2</v>
      </c>
      <c r="AF8" s="18">
        <v>6.0319999999999999E-2</v>
      </c>
    </row>
    <row r="9" spans="3:38" x14ac:dyDescent="0.25">
      <c r="C9" s="8"/>
      <c r="D9" s="7"/>
      <c r="E9" s="20"/>
      <c r="F9" s="15"/>
      <c r="G9" s="13"/>
      <c r="H9" s="14"/>
      <c r="I9" s="14"/>
      <c r="J9" s="14"/>
      <c r="K9" s="14"/>
      <c r="L9" s="15"/>
      <c r="M9" s="13"/>
      <c r="N9" s="14"/>
      <c r="O9" s="14"/>
      <c r="P9" s="14"/>
      <c r="Q9" s="14"/>
      <c r="R9" s="15"/>
      <c r="S9" s="13"/>
      <c r="T9" s="14"/>
      <c r="U9" s="14"/>
      <c r="V9" s="14"/>
      <c r="W9" s="14"/>
      <c r="X9" s="15"/>
      <c r="Y9" s="13"/>
      <c r="Z9" s="14"/>
      <c r="AA9" s="14"/>
      <c r="AB9" s="14"/>
      <c r="AC9" s="14"/>
      <c r="AD9" s="15"/>
      <c r="AE9" s="13"/>
      <c r="AF9" s="14"/>
    </row>
    <row r="10" spans="3:38" x14ac:dyDescent="0.25">
      <c r="C10" s="8">
        <v>5</v>
      </c>
      <c r="D10" s="7" t="s">
        <v>7</v>
      </c>
      <c r="E10" s="20" t="s">
        <v>8</v>
      </c>
      <c r="F10" s="12">
        <f t="shared" ref="F10:Z10" si="3">F8*F6</f>
        <v>3443230.9887916669</v>
      </c>
      <c r="G10" s="10">
        <f t="shared" si="3"/>
        <v>3434531.1991033331</v>
      </c>
      <c r="H10" s="11">
        <f t="shared" si="3"/>
        <v>3419487.7270166669</v>
      </c>
      <c r="I10" s="11">
        <f t="shared" si="3"/>
        <v>3470517.336573333</v>
      </c>
      <c r="J10" s="11">
        <f t="shared" si="3"/>
        <v>3459294.6767633329</v>
      </c>
      <c r="K10" s="11">
        <f t="shared" si="3"/>
        <v>3449175.7001899998</v>
      </c>
      <c r="L10" s="12">
        <f t="shared" si="3"/>
        <v>3434979.2137272838</v>
      </c>
      <c r="M10" s="10">
        <f t="shared" si="3"/>
        <v>3425486.851125</v>
      </c>
      <c r="N10" s="11">
        <f t="shared" si="3"/>
        <v>3412397.6915624999</v>
      </c>
      <c r="O10" s="11">
        <f t="shared" si="3"/>
        <v>3398918.9726249999</v>
      </c>
      <c r="P10" s="11">
        <f t="shared" si="3"/>
        <v>3384872.5145625002</v>
      </c>
      <c r="Q10" s="11">
        <f t="shared" si="3"/>
        <v>3370481.5584374997</v>
      </c>
      <c r="R10" s="12">
        <f t="shared" si="3"/>
        <v>3355199.2833750001</v>
      </c>
      <c r="S10" s="10">
        <f t="shared" si="3"/>
        <v>3341234.4328124998</v>
      </c>
      <c r="T10" s="11">
        <f t="shared" si="3"/>
        <v>3298154.2099991669</v>
      </c>
      <c r="U10" s="11">
        <f t="shared" si="3"/>
        <v>3283479.1855566669</v>
      </c>
      <c r="V10" s="11">
        <f t="shared" si="3"/>
        <v>3269727.055365833</v>
      </c>
      <c r="W10" s="11">
        <f t="shared" si="3"/>
        <v>3254244.3767383331</v>
      </c>
      <c r="X10" s="12">
        <f t="shared" si="3"/>
        <v>3241570.0272633331</v>
      </c>
      <c r="Y10" s="10">
        <f t="shared" si="3"/>
        <v>3228109.8369016666</v>
      </c>
      <c r="Z10" s="11">
        <f t="shared" si="3"/>
        <v>3218211.7363066669</v>
      </c>
      <c r="AA10" s="11">
        <f t="shared" ref="AA10" si="4">AA8*AA6</f>
        <v>3204526.4603733332</v>
      </c>
      <c r="AB10" s="11">
        <f t="shared" ref="AB10:AF10" si="5">AB8*AB6</f>
        <v>3190977.6383333332</v>
      </c>
      <c r="AC10" s="11">
        <f t="shared" si="5"/>
        <v>3662235.5553333331</v>
      </c>
      <c r="AD10" s="12">
        <f t="shared" si="5"/>
        <v>3679564.5614</v>
      </c>
      <c r="AE10" s="10">
        <f t="shared" si="5"/>
        <v>3685517.5371733331</v>
      </c>
      <c r="AF10" s="11">
        <f t="shared" si="5"/>
        <v>3729631.4230933329</v>
      </c>
    </row>
    <row r="11" spans="3:38" x14ac:dyDescent="0.25">
      <c r="C11" s="8"/>
      <c r="D11" s="7"/>
      <c r="E11" s="20"/>
      <c r="F11" s="12"/>
      <c r="G11" s="10"/>
      <c r="H11" s="11"/>
      <c r="I11" s="11"/>
      <c r="J11" s="11"/>
      <c r="K11" s="11"/>
      <c r="L11" s="12"/>
      <c r="M11" s="10"/>
      <c r="N11" s="11"/>
      <c r="O11" s="11"/>
      <c r="P11" s="11"/>
      <c r="Q11" s="11"/>
      <c r="R11" s="12"/>
      <c r="S11" s="10"/>
      <c r="T11" s="11"/>
      <c r="U11" s="11"/>
      <c r="V11" s="11"/>
      <c r="W11" s="11"/>
      <c r="X11" s="12"/>
      <c r="Y11" s="10"/>
      <c r="Z11" s="11"/>
      <c r="AA11" s="11"/>
      <c r="AB11" s="11"/>
      <c r="AC11" s="11"/>
      <c r="AD11" s="12"/>
      <c r="AE11" s="10"/>
      <c r="AF11" s="11"/>
    </row>
    <row r="12" spans="3:38" x14ac:dyDescent="0.25">
      <c r="C12" s="8">
        <v>6</v>
      </c>
      <c r="D12" s="7" t="s">
        <v>9</v>
      </c>
      <c r="E12" s="20" t="s">
        <v>8</v>
      </c>
      <c r="F12" s="12">
        <v>6618047</v>
      </c>
      <c r="G12" s="10">
        <v>6067097</v>
      </c>
      <c r="H12" s="11">
        <v>6485706</v>
      </c>
      <c r="I12" s="11">
        <v>6470993</v>
      </c>
      <c r="J12" s="11">
        <v>6694195</v>
      </c>
      <c r="K12" s="11">
        <v>6659417</v>
      </c>
      <c r="L12" s="12">
        <v>5749811</v>
      </c>
      <c r="M12" s="10">
        <v>5763666</v>
      </c>
      <c r="N12" s="11">
        <v>5825584</v>
      </c>
      <c r="O12" s="11">
        <v>5849643</v>
      </c>
      <c r="P12" s="11">
        <v>5776803</v>
      </c>
      <c r="Q12" s="11">
        <v>5737067</v>
      </c>
      <c r="R12" s="12">
        <v>5567593</v>
      </c>
      <c r="S12" s="10">
        <v>5747271</v>
      </c>
      <c r="T12" s="11">
        <v>5611980</v>
      </c>
      <c r="U12" s="11">
        <v>5702175</v>
      </c>
      <c r="V12" s="11">
        <v>5762301</v>
      </c>
      <c r="W12" s="11">
        <v>5697308</v>
      </c>
      <c r="X12" s="12">
        <v>5791808</v>
      </c>
      <c r="Y12" s="10">
        <v>5839724</v>
      </c>
      <c r="Z12" s="11">
        <v>5784325</v>
      </c>
      <c r="AA12" s="11">
        <v>5837392</v>
      </c>
      <c r="AB12" s="11">
        <v>5963562</v>
      </c>
      <c r="AC12" s="11">
        <v>6163874</v>
      </c>
      <c r="AD12" s="12">
        <v>6118902</v>
      </c>
      <c r="AE12" s="10">
        <v>6072134</v>
      </c>
      <c r="AF12" s="11">
        <v>6128861</v>
      </c>
    </row>
    <row r="13" spans="3:38" x14ac:dyDescent="0.25">
      <c r="C13" s="8"/>
      <c r="D13" s="7"/>
      <c r="E13" s="20"/>
      <c r="F13" s="12"/>
      <c r="G13" s="10"/>
      <c r="H13" s="11"/>
      <c r="I13" s="11"/>
      <c r="J13" s="11"/>
      <c r="K13" s="11"/>
      <c r="L13" s="12"/>
      <c r="M13" s="10"/>
      <c r="N13" s="11"/>
      <c r="O13" s="11"/>
      <c r="P13" s="11"/>
      <c r="Q13" s="11"/>
      <c r="R13" s="12"/>
      <c r="S13" s="10"/>
      <c r="T13" s="11"/>
      <c r="U13" s="11"/>
      <c r="V13" s="11"/>
      <c r="W13" s="11"/>
      <c r="X13" s="12"/>
      <c r="Y13" s="10"/>
      <c r="Z13" s="11"/>
      <c r="AA13" s="11"/>
      <c r="AB13" s="11"/>
      <c r="AC13" s="11"/>
      <c r="AD13" s="12"/>
      <c r="AE13" s="10"/>
      <c r="AF13" s="11"/>
    </row>
    <row r="14" spans="3:38" x14ac:dyDescent="0.25">
      <c r="C14" s="8">
        <v>7</v>
      </c>
      <c r="D14" s="7" t="s">
        <v>10</v>
      </c>
      <c r="E14" s="20" t="s">
        <v>11</v>
      </c>
      <c r="F14" s="12">
        <v>0</v>
      </c>
      <c r="G14" s="10">
        <v>0</v>
      </c>
      <c r="H14" s="11">
        <v>0</v>
      </c>
      <c r="I14" s="11">
        <v>0</v>
      </c>
      <c r="J14" s="11">
        <v>0</v>
      </c>
      <c r="K14" s="11">
        <v>0</v>
      </c>
      <c r="L14" s="12">
        <v>0</v>
      </c>
      <c r="M14" s="10">
        <v>0</v>
      </c>
      <c r="N14" s="11">
        <v>0</v>
      </c>
      <c r="O14" s="11">
        <v>0</v>
      </c>
      <c r="P14" s="11">
        <v>0</v>
      </c>
      <c r="Q14" s="11">
        <v>0</v>
      </c>
      <c r="R14" s="12">
        <v>0</v>
      </c>
      <c r="S14" s="10">
        <v>0</v>
      </c>
      <c r="T14" s="11">
        <v>0</v>
      </c>
      <c r="U14" s="11">
        <v>0</v>
      </c>
      <c r="V14" s="11">
        <v>0</v>
      </c>
      <c r="W14" s="11">
        <v>0</v>
      </c>
      <c r="X14" s="12">
        <v>0</v>
      </c>
      <c r="Y14" s="10">
        <v>0</v>
      </c>
      <c r="Z14" s="11">
        <v>0</v>
      </c>
      <c r="AA14" s="11">
        <v>0</v>
      </c>
      <c r="AB14" s="11">
        <v>0</v>
      </c>
      <c r="AC14" s="11">
        <v>0</v>
      </c>
      <c r="AD14" s="12">
        <v>0</v>
      </c>
      <c r="AE14" s="10">
        <v>0</v>
      </c>
      <c r="AF14" s="11">
        <v>0</v>
      </c>
    </row>
    <row r="15" spans="3:38" x14ac:dyDescent="0.25">
      <c r="C15" s="8"/>
      <c r="D15" s="7"/>
      <c r="E15" s="9"/>
      <c r="F15" s="12"/>
      <c r="G15" s="10"/>
      <c r="H15" s="11"/>
      <c r="I15" s="11"/>
      <c r="J15" s="11"/>
      <c r="K15" s="11"/>
      <c r="L15" s="12"/>
      <c r="M15" s="10"/>
      <c r="N15" s="11"/>
      <c r="O15" s="11"/>
      <c r="P15" s="11"/>
      <c r="Q15" s="11"/>
      <c r="R15" s="12"/>
      <c r="S15" s="10"/>
      <c r="T15" s="11"/>
      <c r="U15" s="11"/>
      <c r="V15" s="11"/>
      <c r="W15" s="11"/>
      <c r="X15" s="12"/>
      <c r="Y15" s="10"/>
      <c r="Z15" s="11"/>
      <c r="AA15" s="11"/>
      <c r="AB15" s="11"/>
      <c r="AC15" s="11"/>
      <c r="AD15" s="12"/>
      <c r="AE15" s="10"/>
      <c r="AF15" s="11"/>
    </row>
    <row r="16" spans="3:38" x14ac:dyDescent="0.25">
      <c r="C16" s="8">
        <v>8</v>
      </c>
      <c r="D16" s="7" t="s">
        <v>12</v>
      </c>
      <c r="E16" s="9"/>
      <c r="F16" s="12">
        <f>F10+F12</f>
        <v>10061277.988791667</v>
      </c>
      <c r="G16" s="10">
        <f>G10+G12+1</f>
        <v>9501629.1991033331</v>
      </c>
      <c r="H16" s="11">
        <f>H10+H12</f>
        <v>9905193.7270166669</v>
      </c>
      <c r="I16" s="11">
        <f>I10+I12+1</f>
        <v>9941511.3365733325</v>
      </c>
      <c r="J16" s="11">
        <f t="shared" ref="J16:R16" si="6">J10+J12</f>
        <v>10153489.676763333</v>
      </c>
      <c r="K16" s="11">
        <f t="shared" si="6"/>
        <v>10108592.70019</v>
      </c>
      <c r="L16" s="12">
        <f t="shared" si="6"/>
        <v>9184790.2137272842</v>
      </c>
      <c r="M16" s="10">
        <f t="shared" si="6"/>
        <v>9189152.851125</v>
      </c>
      <c r="N16" s="11">
        <f t="shared" si="6"/>
        <v>9237981.6915624999</v>
      </c>
      <c r="O16" s="11">
        <f t="shared" si="6"/>
        <v>9248561.9726250004</v>
      </c>
      <c r="P16" s="11">
        <f>P10+P12-1</f>
        <v>9161674.5145625006</v>
      </c>
      <c r="Q16" s="11">
        <f t="shared" si="6"/>
        <v>9107548.5584375001</v>
      </c>
      <c r="R16" s="12">
        <f t="shared" si="6"/>
        <v>8922792.2833750006</v>
      </c>
      <c r="S16" s="10">
        <f>S10+S12+0.49</f>
        <v>9088505.922812501</v>
      </c>
      <c r="T16" s="11">
        <f t="shared" ref="T16:Z16" si="7">T10+T12</f>
        <v>8910134.2099991664</v>
      </c>
      <c r="U16" s="11">
        <f t="shared" si="7"/>
        <v>8985654.1855566669</v>
      </c>
      <c r="V16" s="11">
        <f t="shared" si="7"/>
        <v>9032028.0553658325</v>
      </c>
      <c r="W16" s="11">
        <f>W10+W12+1</f>
        <v>8951553.3767383322</v>
      </c>
      <c r="X16" s="12">
        <f t="shared" si="7"/>
        <v>9033378.0272633322</v>
      </c>
      <c r="Y16" s="10">
        <f>Y10+Y12</f>
        <v>9067833.8369016666</v>
      </c>
      <c r="Z16" s="11">
        <f t="shared" si="7"/>
        <v>9002536.7363066673</v>
      </c>
      <c r="AA16" s="11">
        <f t="shared" ref="AA16" si="8">AA10+AA12</f>
        <v>9041918.4603733327</v>
      </c>
      <c r="AB16" s="11">
        <f t="shared" ref="AB16:AF16" si="9">AB10+AB12</f>
        <v>9154539.6383333337</v>
      </c>
      <c r="AC16" s="11">
        <f>AC10+AC12</f>
        <v>9826109.5553333331</v>
      </c>
      <c r="AD16" s="12">
        <f>AD10+AD12-1</f>
        <v>9798465.5614</v>
      </c>
      <c r="AE16" s="10">
        <f>AE10+AE12</f>
        <v>9757651.5371733326</v>
      </c>
      <c r="AF16" s="11">
        <f>AF10+AF12+1</f>
        <v>9858493.4230933338</v>
      </c>
    </row>
    <row r="17" spans="3:32" x14ac:dyDescent="0.25">
      <c r="C17" s="8"/>
      <c r="D17" s="7"/>
      <c r="E17" s="9"/>
      <c r="F17" s="15"/>
      <c r="G17" s="13"/>
      <c r="H17" s="14"/>
      <c r="I17" s="14"/>
      <c r="J17" s="14"/>
      <c r="K17" s="14"/>
      <c r="L17" s="15"/>
      <c r="M17" s="13"/>
      <c r="N17" s="14"/>
      <c r="O17" s="14"/>
      <c r="P17" s="14"/>
      <c r="Q17" s="14"/>
      <c r="R17" s="15"/>
      <c r="S17" s="13"/>
      <c r="T17" s="14"/>
      <c r="U17" s="14"/>
      <c r="V17" s="14"/>
      <c r="W17" s="14"/>
      <c r="X17" s="15"/>
      <c r="Y17" s="13"/>
      <c r="Z17" s="14"/>
      <c r="AA17" s="14"/>
      <c r="AB17" s="14"/>
      <c r="AC17" s="14"/>
      <c r="AD17" s="15"/>
      <c r="AE17" s="13"/>
      <c r="AF17" s="14"/>
    </row>
    <row r="18" spans="3:32" x14ac:dyDescent="0.25">
      <c r="C18" s="8" t="s">
        <v>13</v>
      </c>
      <c r="D18" s="21" t="s">
        <v>14</v>
      </c>
      <c r="E18" s="9"/>
      <c r="F18" s="15"/>
      <c r="G18" s="13"/>
      <c r="H18" s="14"/>
      <c r="I18" s="14"/>
      <c r="J18" s="14"/>
      <c r="K18" s="14"/>
      <c r="L18" s="15"/>
      <c r="M18" s="13"/>
      <c r="N18" s="14"/>
      <c r="O18" s="14"/>
      <c r="P18" s="14"/>
      <c r="Q18" s="14"/>
      <c r="R18" s="15"/>
      <c r="S18" s="13"/>
      <c r="T18" s="14"/>
      <c r="U18" s="14"/>
      <c r="V18" s="14"/>
      <c r="W18" s="14"/>
      <c r="X18" s="15"/>
      <c r="Y18" s="13"/>
      <c r="Z18" s="14"/>
      <c r="AA18" s="14"/>
      <c r="AB18" s="14"/>
      <c r="AC18" s="14"/>
      <c r="AD18" s="15"/>
      <c r="AE18" s="13"/>
      <c r="AF18" s="14"/>
    </row>
    <row r="19" spans="3:32" x14ac:dyDescent="0.25">
      <c r="C19" s="8"/>
      <c r="D19" s="7"/>
      <c r="E19" s="9"/>
      <c r="F19" s="15"/>
      <c r="G19" s="13"/>
      <c r="H19" s="14"/>
      <c r="I19" s="14"/>
      <c r="J19" s="14"/>
      <c r="K19" s="14"/>
      <c r="L19" s="15"/>
      <c r="M19" s="13"/>
      <c r="N19" s="14"/>
      <c r="O19" s="14"/>
      <c r="P19" s="14"/>
      <c r="Q19" s="14"/>
      <c r="R19" s="15"/>
      <c r="S19" s="13"/>
      <c r="T19" s="14"/>
      <c r="U19" s="14"/>
      <c r="V19" s="14"/>
      <c r="W19" s="14"/>
      <c r="X19" s="15"/>
      <c r="Y19" s="13"/>
      <c r="Z19" s="14"/>
      <c r="AA19" s="14"/>
      <c r="AB19" s="14"/>
      <c r="AC19" s="14"/>
      <c r="AD19" s="15"/>
      <c r="AE19" s="13"/>
      <c r="AF19" s="14"/>
    </row>
    <row r="20" spans="3:32" x14ac:dyDescent="0.25">
      <c r="C20" s="8">
        <v>9</v>
      </c>
      <c r="D20" s="7" t="s">
        <v>15</v>
      </c>
      <c r="E20" s="9"/>
      <c r="F20" s="24">
        <v>0.99297715950214704</v>
      </c>
      <c r="G20" s="22">
        <v>0.99361182652364011</v>
      </c>
      <c r="H20" s="23">
        <v>0.99554959454950753</v>
      </c>
      <c r="I20" s="23">
        <v>0.996</v>
      </c>
      <c r="J20" s="23">
        <v>0.99539999999999995</v>
      </c>
      <c r="K20" s="23">
        <v>0.99550000000000005</v>
      </c>
      <c r="L20" s="24">
        <v>0.99529999999999996</v>
      </c>
      <c r="M20" s="22">
        <v>0.99639999999999995</v>
      </c>
      <c r="N20" s="23">
        <v>0.99450000000000005</v>
      </c>
      <c r="O20" s="23">
        <v>0.99470000000000003</v>
      </c>
      <c r="P20" s="23">
        <v>0.99480000000000002</v>
      </c>
      <c r="Q20" s="23">
        <v>0.99470000000000003</v>
      </c>
      <c r="R20" s="24">
        <v>0.996</v>
      </c>
      <c r="S20" s="22">
        <v>0.99570000000000003</v>
      </c>
      <c r="T20" s="23">
        <v>0.99539999999999995</v>
      </c>
      <c r="U20" s="23">
        <v>0.99470000000000003</v>
      </c>
      <c r="V20" s="23">
        <v>0.995</v>
      </c>
      <c r="W20" s="23">
        <v>0.99450000000000005</v>
      </c>
      <c r="X20" s="24">
        <v>0.99460000000000004</v>
      </c>
      <c r="Y20" s="22">
        <v>0.99450000000000005</v>
      </c>
      <c r="Z20" s="23">
        <v>0.99360000000000004</v>
      </c>
      <c r="AA20" s="23">
        <v>0.99260000000000004</v>
      </c>
      <c r="AB20" s="23">
        <v>0.99260000000000004</v>
      </c>
      <c r="AC20" s="23">
        <v>0.99260000000000004</v>
      </c>
      <c r="AD20" s="24">
        <v>0.99270000000000003</v>
      </c>
      <c r="AE20" s="22">
        <v>0.99309999999999998</v>
      </c>
      <c r="AF20" s="23">
        <v>0.99260000000000004</v>
      </c>
    </row>
    <row r="21" spans="3:32" x14ac:dyDescent="0.25">
      <c r="C21" s="8"/>
      <c r="D21" s="7" t="s">
        <v>16</v>
      </c>
      <c r="E21" s="9"/>
      <c r="F21" s="15"/>
      <c r="G21" s="13"/>
      <c r="H21" s="14"/>
      <c r="I21" s="14"/>
      <c r="J21" s="14"/>
      <c r="K21" s="14"/>
      <c r="L21" s="15"/>
      <c r="M21" s="13"/>
      <c r="N21" s="14"/>
      <c r="O21" s="14"/>
      <c r="P21" s="14"/>
      <c r="Q21" s="14"/>
      <c r="R21" s="15"/>
      <c r="S21" s="13"/>
      <c r="T21" s="14"/>
      <c r="U21" s="14"/>
      <c r="V21" s="14"/>
      <c r="W21" s="14"/>
      <c r="X21" s="15"/>
      <c r="Y21" s="13"/>
      <c r="Z21" s="14"/>
      <c r="AA21" s="14"/>
      <c r="AB21" s="14"/>
      <c r="AC21" s="14"/>
      <c r="AD21" s="15"/>
      <c r="AE21" s="13"/>
      <c r="AF21" s="14"/>
    </row>
    <row r="22" spans="3:32" x14ac:dyDescent="0.25">
      <c r="C22" s="8"/>
      <c r="D22" s="7"/>
      <c r="E22" s="9"/>
      <c r="F22" s="15"/>
      <c r="G22" s="13"/>
      <c r="H22" s="14"/>
      <c r="I22" s="14"/>
      <c r="J22" s="14"/>
      <c r="K22" s="14"/>
      <c r="L22" s="15"/>
      <c r="M22" s="13"/>
      <c r="N22" s="14"/>
      <c r="O22" s="14"/>
      <c r="P22" s="14"/>
      <c r="Q22" s="14"/>
      <c r="R22" s="15"/>
      <c r="S22" s="13"/>
      <c r="T22" s="14"/>
      <c r="U22" s="14"/>
      <c r="V22" s="14"/>
      <c r="W22" s="14"/>
      <c r="X22" s="15"/>
      <c r="Y22" s="13"/>
      <c r="Z22" s="14"/>
      <c r="AA22" s="14"/>
      <c r="AB22" s="14"/>
      <c r="AC22" s="14"/>
      <c r="AD22" s="15"/>
      <c r="AE22" s="13"/>
      <c r="AF22" s="14"/>
    </row>
    <row r="23" spans="3:32" x14ac:dyDescent="0.25">
      <c r="C23" s="8">
        <v>10</v>
      </c>
      <c r="D23" s="7" t="s">
        <v>17</v>
      </c>
      <c r="E23" s="9"/>
      <c r="F23" s="12">
        <f>F20*F16</f>
        <v>9990619.238271825</v>
      </c>
      <c r="G23" s="10">
        <f t="shared" ref="G23:Q23" si="10">G20*G16</f>
        <v>9440931.1434714142</v>
      </c>
      <c r="H23" s="11">
        <f t="shared" si="10"/>
        <v>9861111.5988657679</v>
      </c>
      <c r="I23" s="11">
        <f t="shared" si="10"/>
        <v>9901745.2912270389</v>
      </c>
      <c r="J23" s="11">
        <f t="shared" si="10"/>
        <v>10106783.624250222</v>
      </c>
      <c r="K23" s="11">
        <f t="shared" si="10"/>
        <v>10063104.033039145</v>
      </c>
      <c r="L23" s="12">
        <f>L20*L16-1</f>
        <v>9141620.699722765</v>
      </c>
      <c r="M23" s="10">
        <f t="shared" si="10"/>
        <v>9156071.9008609504</v>
      </c>
      <c r="N23" s="11">
        <f t="shared" si="10"/>
        <v>9187172.7922589071</v>
      </c>
      <c r="O23" s="11">
        <f t="shared" si="10"/>
        <v>9199544.5941700879</v>
      </c>
      <c r="P23" s="11">
        <f>P20*P16+1</f>
        <v>9114034.8070867751</v>
      </c>
      <c r="Q23" s="11">
        <f t="shared" si="10"/>
        <v>9059278.5510777812</v>
      </c>
      <c r="R23" s="12">
        <f>R20*R16</f>
        <v>8887101.1142415013</v>
      </c>
      <c r="S23" s="10">
        <f t="shared" ref="S23" si="11">S20*S16</f>
        <v>9049425.3473444078</v>
      </c>
      <c r="T23" s="11">
        <f>T20*T16</f>
        <v>8869147.5926331691</v>
      </c>
      <c r="U23" s="11">
        <f>U20*U16+1</f>
        <v>8938031.2183732167</v>
      </c>
      <c r="V23" s="11">
        <f t="shared" ref="U23:Y23" si="12">V20*V16</f>
        <v>8986867.9150890037</v>
      </c>
      <c r="W23" s="11">
        <f>W20*W16-1</f>
        <v>8902318.8331662714</v>
      </c>
      <c r="X23" s="12">
        <f>X20*X16</f>
        <v>8984597.7859161105</v>
      </c>
      <c r="Y23" s="10">
        <f t="shared" si="12"/>
        <v>9017960.7507987078</v>
      </c>
      <c r="Z23" s="11">
        <f>Z20*Z16-1</f>
        <v>8944919.5011943057</v>
      </c>
      <c r="AA23" s="11">
        <f>AA20*AA16</f>
        <v>8975008.26376657</v>
      </c>
      <c r="AB23" s="11">
        <f t="shared" ref="AB23:AF23" si="13">AB20*AB16</f>
        <v>9086796.0450096671</v>
      </c>
      <c r="AC23" s="11">
        <f t="shared" si="13"/>
        <v>9753396.3446238674</v>
      </c>
      <c r="AD23" s="12">
        <f>AD20*AD16</f>
        <v>9726936.7628017794</v>
      </c>
      <c r="AE23" s="10">
        <f t="shared" si="13"/>
        <v>9690323.7415668368</v>
      </c>
      <c r="AF23" s="11">
        <f>AF20*AF16-1</f>
        <v>9785539.5717624445</v>
      </c>
    </row>
    <row r="24" spans="3:32" x14ac:dyDescent="0.25">
      <c r="C24" s="8"/>
      <c r="D24" s="7" t="s">
        <v>18</v>
      </c>
      <c r="E24" s="9"/>
      <c r="F24" s="15"/>
      <c r="G24" s="13"/>
      <c r="H24" s="14"/>
      <c r="I24" s="14"/>
      <c r="J24" s="14"/>
      <c r="K24" s="14"/>
      <c r="L24" s="15"/>
      <c r="M24" s="13"/>
      <c r="N24" s="14"/>
      <c r="O24" s="14"/>
      <c r="P24" s="14"/>
      <c r="Q24" s="14"/>
      <c r="R24" s="15"/>
      <c r="S24" s="13"/>
      <c r="T24" s="14"/>
      <c r="U24" s="14"/>
      <c r="V24" s="14"/>
      <c r="W24" s="14"/>
      <c r="X24" s="15"/>
      <c r="Y24" s="13"/>
      <c r="Z24" s="14"/>
      <c r="AA24" s="14"/>
      <c r="AB24" s="14"/>
      <c r="AC24" s="14"/>
      <c r="AD24" s="15"/>
      <c r="AE24" s="13"/>
      <c r="AF24" s="14"/>
    </row>
    <row r="25" spans="3:32" x14ac:dyDescent="0.25">
      <c r="C25" s="8"/>
      <c r="D25" s="7"/>
      <c r="E25" s="9"/>
      <c r="F25" s="15"/>
      <c r="G25" s="13"/>
      <c r="H25" s="14"/>
      <c r="I25" s="14"/>
      <c r="J25" s="14"/>
      <c r="K25" s="14"/>
      <c r="L25" s="15"/>
      <c r="M25" s="13"/>
      <c r="N25" s="14"/>
      <c r="O25" s="14"/>
      <c r="P25" s="14"/>
      <c r="Q25" s="14"/>
      <c r="R25" s="15"/>
      <c r="S25" s="13"/>
      <c r="T25" s="14"/>
      <c r="U25" s="14"/>
      <c r="V25" s="14"/>
      <c r="W25" s="14"/>
      <c r="X25" s="15"/>
      <c r="Y25" s="13"/>
      <c r="Z25" s="14"/>
      <c r="AA25" s="14"/>
      <c r="AB25" s="14"/>
      <c r="AC25" s="14"/>
      <c r="AD25" s="15"/>
      <c r="AE25" s="13"/>
      <c r="AF25" s="14"/>
    </row>
    <row r="26" spans="3:32" x14ac:dyDescent="0.25">
      <c r="C26" s="8">
        <v>11</v>
      </c>
      <c r="D26" s="7" t="s">
        <v>19</v>
      </c>
      <c r="E26" s="9"/>
      <c r="F26" s="27">
        <v>-171563</v>
      </c>
      <c r="G26" s="25">
        <v>0</v>
      </c>
      <c r="H26" s="26">
        <v>0</v>
      </c>
      <c r="I26" s="26">
        <v>0</v>
      </c>
      <c r="J26" s="26">
        <v>0</v>
      </c>
      <c r="K26" s="26">
        <v>0</v>
      </c>
      <c r="L26" s="27">
        <v>0</v>
      </c>
      <c r="M26" s="25">
        <v>0</v>
      </c>
      <c r="N26" s="26">
        <v>0</v>
      </c>
      <c r="O26" s="26">
        <v>0</v>
      </c>
      <c r="P26" s="26">
        <v>0</v>
      </c>
      <c r="Q26" s="26">
        <v>0</v>
      </c>
      <c r="R26" s="27">
        <v>0</v>
      </c>
      <c r="S26" s="25">
        <v>0</v>
      </c>
      <c r="T26" s="26">
        <v>0</v>
      </c>
      <c r="U26" s="26">
        <v>0</v>
      </c>
      <c r="V26" s="26">
        <v>0</v>
      </c>
      <c r="W26" s="26">
        <v>0</v>
      </c>
      <c r="X26" s="27">
        <v>0</v>
      </c>
      <c r="Y26" s="25">
        <v>0</v>
      </c>
      <c r="Z26" s="26">
        <v>0</v>
      </c>
      <c r="AA26" s="26">
        <v>0</v>
      </c>
      <c r="AB26" s="26">
        <v>0</v>
      </c>
      <c r="AC26" s="26">
        <v>0</v>
      </c>
      <c r="AD26" s="27">
        <v>0</v>
      </c>
      <c r="AE26" s="25">
        <v>0</v>
      </c>
      <c r="AF26" s="26">
        <v>0</v>
      </c>
    </row>
    <row r="27" spans="3:32" x14ac:dyDescent="0.25">
      <c r="C27" s="8"/>
      <c r="D27" s="28" t="s">
        <v>20</v>
      </c>
      <c r="E27" s="9"/>
      <c r="F27" s="15"/>
      <c r="G27" s="13"/>
      <c r="H27" s="14"/>
      <c r="I27" s="14"/>
      <c r="J27" s="14"/>
      <c r="K27" s="14"/>
      <c r="L27" s="15"/>
      <c r="M27" s="13"/>
      <c r="N27" s="14"/>
      <c r="O27" s="14"/>
      <c r="P27" s="14"/>
      <c r="Q27" s="14"/>
      <c r="R27" s="15"/>
      <c r="S27" s="13"/>
      <c r="T27" s="14"/>
      <c r="U27" s="14"/>
      <c r="V27" s="14"/>
      <c r="W27" s="14"/>
      <c r="X27" s="15"/>
      <c r="Y27" s="13"/>
      <c r="Z27" s="14"/>
      <c r="AA27" s="14"/>
      <c r="AB27" s="14"/>
      <c r="AC27" s="14"/>
      <c r="AD27" s="15"/>
      <c r="AE27" s="13"/>
      <c r="AF27" s="14"/>
    </row>
    <row r="28" spans="3:32" x14ac:dyDescent="0.25">
      <c r="C28" s="8"/>
      <c r="D28" s="28"/>
      <c r="E28" s="9"/>
      <c r="F28" s="30"/>
      <c r="G28" s="29"/>
      <c r="H28" s="28"/>
      <c r="I28" s="28"/>
      <c r="J28" s="28"/>
      <c r="K28" s="28"/>
      <c r="L28" s="30"/>
      <c r="M28" s="29"/>
      <c r="N28" s="28"/>
      <c r="O28" s="28"/>
      <c r="P28" s="28"/>
      <c r="Q28" s="28"/>
      <c r="R28" s="30"/>
      <c r="S28" s="29"/>
      <c r="T28" s="28"/>
      <c r="U28" s="28"/>
      <c r="V28" s="28"/>
      <c r="W28" s="28"/>
      <c r="X28" s="30"/>
      <c r="Y28" s="29"/>
      <c r="Z28" s="28"/>
      <c r="AA28" s="28"/>
      <c r="AB28" s="28"/>
      <c r="AC28" s="28"/>
      <c r="AD28" s="30"/>
      <c r="AE28" s="29"/>
      <c r="AF28" s="28"/>
    </row>
    <row r="29" spans="3:32" x14ac:dyDescent="0.25">
      <c r="C29" s="8" t="s">
        <v>21</v>
      </c>
      <c r="D29" s="7" t="s">
        <v>22</v>
      </c>
      <c r="E29" s="9"/>
      <c r="F29" s="33">
        <f t="shared" ref="F29:Z29" si="14">F23+F26</f>
        <v>9819056.238271825</v>
      </c>
      <c r="G29" s="31">
        <f t="shared" si="14"/>
        <v>9440931.1434714142</v>
      </c>
      <c r="H29" s="32">
        <f t="shared" si="14"/>
        <v>9861111.5988657679</v>
      </c>
      <c r="I29" s="32">
        <f t="shared" si="14"/>
        <v>9901745.2912270389</v>
      </c>
      <c r="J29" s="32">
        <f t="shared" si="14"/>
        <v>10106783.624250222</v>
      </c>
      <c r="K29" s="32">
        <f t="shared" si="14"/>
        <v>10063104.033039145</v>
      </c>
      <c r="L29" s="33">
        <f t="shared" si="14"/>
        <v>9141620.699722765</v>
      </c>
      <c r="M29" s="31">
        <f t="shared" si="14"/>
        <v>9156071.9008609504</v>
      </c>
      <c r="N29" s="32">
        <f t="shared" si="14"/>
        <v>9187172.7922589071</v>
      </c>
      <c r="O29" s="32">
        <f t="shared" si="14"/>
        <v>9199544.5941700879</v>
      </c>
      <c r="P29" s="32">
        <f t="shared" si="14"/>
        <v>9114034.8070867751</v>
      </c>
      <c r="Q29" s="32">
        <f t="shared" si="14"/>
        <v>9059278.5510777812</v>
      </c>
      <c r="R29" s="33">
        <f t="shared" si="14"/>
        <v>8887101.1142415013</v>
      </c>
      <c r="S29" s="31">
        <f t="shared" si="14"/>
        <v>9049425.3473444078</v>
      </c>
      <c r="T29" s="32">
        <f t="shared" si="14"/>
        <v>8869147.5926331691</v>
      </c>
      <c r="U29" s="32">
        <f t="shared" si="14"/>
        <v>8938031.2183732167</v>
      </c>
      <c r="V29" s="32">
        <f t="shared" si="14"/>
        <v>8986867.9150890037</v>
      </c>
      <c r="W29" s="32">
        <f t="shared" si="14"/>
        <v>8902318.8331662714</v>
      </c>
      <c r="X29" s="33">
        <f t="shared" si="14"/>
        <v>8984597.7859161105</v>
      </c>
      <c r="Y29" s="31">
        <f t="shared" si="14"/>
        <v>9017960.7507987078</v>
      </c>
      <c r="Z29" s="32">
        <f t="shared" si="14"/>
        <v>8944919.5011943057</v>
      </c>
      <c r="AA29" s="32">
        <f t="shared" ref="AA29" si="15">AA23+AA26</f>
        <v>8975008.26376657</v>
      </c>
      <c r="AB29" s="32">
        <f t="shared" ref="AB29:AF29" si="16">AB23+AB26</f>
        <v>9086796.0450096671</v>
      </c>
      <c r="AC29" s="32">
        <f t="shared" si="16"/>
        <v>9753396.3446238674</v>
      </c>
      <c r="AD29" s="33">
        <f t="shared" si="16"/>
        <v>9726936.7628017794</v>
      </c>
      <c r="AE29" s="31">
        <f t="shared" si="16"/>
        <v>9690323.7415668368</v>
      </c>
      <c r="AF29" s="32">
        <f t="shared" si="16"/>
        <v>9785539.5717624445</v>
      </c>
    </row>
    <row r="30" spans="3:32" x14ac:dyDescent="0.25">
      <c r="C30" s="8"/>
      <c r="D30" s="7"/>
      <c r="E30" s="9"/>
      <c r="F30" s="30"/>
      <c r="G30" s="29"/>
      <c r="H30" s="28"/>
      <c r="I30" s="28"/>
      <c r="J30" s="28"/>
      <c r="K30" s="28"/>
      <c r="L30" s="30"/>
      <c r="M30" s="29"/>
      <c r="N30" s="28"/>
      <c r="O30" s="28"/>
      <c r="P30" s="28"/>
      <c r="Q30" s="28"/>
      <c r="R30" s="30"/>
      <c r="S30" s="29"/>
      <c r="T30" s="28"/>
      <c r="U30" s="28"/>
      <c r="V30" s="28"/>
      <c r="W30" s="28"/>
      <c r="X30" s="30"/>
      <c r="Y30" s="29"/>
      <c r="Z30" s="28"/>
      <c r="AA30" s="28"/>
      <c r="AB30" s="28"/>
      <c r="AC30" s="28"/>
      <c r="AD30" s="30"/>
      <c r="AE30" s="29"/>
      <c r="AF30" s="28"/>
    </row>
    <row r="31" spans="3:32" x14ac:dyDescent="0.25">
      <c r="C31" s="8" t="s">
        <v>23</v>
      </c>
      <c r="D31" s="7" t="s">
        <v>24</v>
      </c>
      <c r="E31" s="9"/>
      <c r="F31" s="36">
        <v>1762340</v>
      </c>
      <c r="G31" s="34">
        <f t="shared" ref="G31:O31" si="17">F51</f>
        <v>1105069</v>
      </c>
      <c r="H31" s="35">
        <f t="shared" si="17"/>
        <v>431444.23827182502</v>
      </c>
      <c r="I31" s="35">
        <f t="shared" si="17"/>
        <v>-782229.85652858578</v>
      </c>
      <c r="J31" s="35">
        <f t="shared" si="17"/>
        <v>-191897.16286240704</v>
      </c>
      <c r="K31" s="35">
        <f t="shared" si="17"/>
        <v>1595253.4346984532</v>
      </c>
      <c r="L31" s="36">
        <f t="shared" si="17"/>
        <v>1057691.461387815</v>
      </c>
      <c r="M31" s="34">
        <f t="shared" si="17"/>
        <v>229821.46773759834</v>
      </c>
      <c r="N31" s="35">
        <f t="shared" si="17"/>
        <v>-2863001.83888942</v>
      </c>
      <c r="O31" s="35">
        <f t="shared" si="17"/>
        <v>-4864383.6314014513</v>
      </c>
      <c r="P31" s="35">
        <f>O51</f>
        <v>-1005647.0466305129</v>
      </c>
      <c r="Q31" s="35">
        <f>P51</f>
        <v>-283827.03723136336</v>
      </c>
      <c r="R31" s="36">
        <f t="shared" ref="R31:AA31" si="18">Q51</f>
        <v>787088.76045626123</v>
      </c>
      <c r="S31" s="34">
        <f t="shared" si="18"/>
        <v>548686.51384641789</v>
      </c>
      <c r="T31" s="35">
        <f t="shared" si="18"/>
        <v>-179830.12530223653</v>
      </c>
      <c r="U31" s="35">
        <f t="shared" si="18"/>
        <v>356458.8611908257</v>
      </c>
      <c r="V31" s="35">
        <f t="shared" si="18"/>
        <v>532597.46733093262</v>
      </c>
      <c r="W31" s="35">
        <f t="shared" si="18"/>
        <v>1095483.0795640424</v>
      </c>
      <c r="X31" s="36">
        <f t="shared" si="18"/>
        <v>1500588.3824199364</v>
      </c>
      <c r="Y31" s="34">
        <f t="shared" si="18"/>
        <v>110437.91273031384</v>
      </c>
      <c r="Z31" s="35">
        <f t="shared" si="18"/>
        <v>-1521956.8316639531</v>
      </c>
      <c r="AA31" s="35">
        <f t="shared" si="18"/>
        <v>-1665862.3364709783</v>
      </c>
      <c r="AB31" s="35">
        <f t="shared" ref="AB31" si="19">AA51</f>
        <v>105221.66953035258</v>
      </c>
      <c r="AC31" s="35">
        <f t="shared" ref="AC31" si="20">AB51</f>
        <v>-283636.07270440832</v>
      </c>
      <c r="AD31" s="36">
        <f t="shared" ref="AD31" si="21">AC51</f>
        <v>1566888.7145400196</v>
      </c>
      <c r="AE31" s="34">
        <f t="shared" ref="AE31" si="22">AD51</f>
        <v>1292304.2719194591</v>
      </c>
      <c r="AF31" s="35">
        <f t="shared" ref="AF31" si="23">AE51</f>
        <v>977043.47734179907</v>
      </c>
    </row>
    <row r="32" spans="3:32" x14ac:dyDescent="0.25">
      <c r="C32" s="8"/>
      <c r="D32" s="7"/>
      <c r="E32" s="9"/>
      <c r="F32" s="30"/>
      <c r="G32" s="29"/>
      <c r="H32" s="28"/>
      <c r="I32" s="28"/>
      <c r="J32" s="28"/>
      <c r="K32" s="28"/>
      <c r="L32" s="30"/>
      <c r="M32" s="29"/>
      <c r="N32" s="28"/>
      <c r="O32" s="28"/>
      <c r="P32" s="28"/>
      <c r="Q32" s="28"/>
      <c r="R32" s="30"/>
      <c r="S32" s="29"/>
      <c r="T32" s="28"/>
      <c r="U32" s="28"/>
      <c r="V32" s="28"/>
      <c r="W32" s="28"/>
      <c r="X32" s="30"/>
      <c r="Y32" s="29"/>
      <c r="Z32" s="28"/>
      <c r="AA32" s="28"/>
      <c r="AB32" s="28"/>
      <c r="AC32" s="28"/>
      <c r="AD32" s="30"/>
      <c r="AE32" s="29"/>
      <c r="AF32" s="28"/>
    </row>
    <row r="33" spans="3:32" x14ac:dyDescent="0.25">
      <c r="C33" s="8" t="s">
        <v>25</v>
      </c>
      <c r="D33" s="7" t="s">
        <v>26</v>
      </c>
      <c r="E33" s="9"/>
      <c r="F33" s="36">
        <f>F29+F31</f>
        <v>11581396.238271825</v>
      </c>
      <c r="G33" s="34">
        <f>G29+G31</f>
        <v>10546000.143471414</v>
      </c>
      <c r="H33" s="35">
        <f t="shared" ref="H33:M33" si="24">H29+H31</f>
        <v>10292555.837137593</v>
      </c>
      <c r="I33" s="35">
        <f t="shared" si="24"/>
        <v>9119515.4346984532</v>
      </c>
      <c r="J33" s="35">
        <f>J29+J31+1</f>
        <v>9914887.461387815</v>
      </c>
      <c r="K33" s="35">
        <f t="shared" si="24"/>
        <v>11658357.467737598</v>
      </c>
      <c r="L33" s="36">
        <f t="shared" si="24"/>
        <v>10199312.16111058</v>
      </c>
      <c r="M33" s="34">
        <f t="shared" si="24"/>
        <v>9385893.3685985487</v>
      </c>
      <c r="N33" s="35">
        <f>N29+N31</f>
        <v>6324170.9533694871</v>
      </c>
      <c r="O33" s="35">
        <f t="shared" ref="O33:W33" si="25">O29+O31</f>
        <v>4335160.9627686366</v>
      </c>
      <c r="P33" s="35">
        <f t="shared" si="25"/>
        <v>8108387.7604562622</v>
      </c>
      <c r="Q33" s="35">
        <f t="shared" si="25"/>
        <v>8775451.5138464179</v>
      </c>
      <c r="R33" s="36">
        <f t="shared" si="25"/>
        <v>9674189.8746977635</v>
      </c>
      <c r="S33" s="34">
        <f t="shared" si="25"/>
        <v>9598111.8611908257</v>
      </c>
      <c r="T33" s="35">
        <f>T29+T31+1</f>
        <v>8689318.4673309326</v>
      </c>
      <c r="U33" s="35">
        <f t="shared" si="25"/>
        <v>9294490.0795640424</v>
      </c>
      <c r="V33" s="35">
        <f t="shared" si="25"/>
        <v>9519465.3824199364</v>
      </c>
      <c r="W33" s="35">
        <f t="shared" si="25"/>
        <v>9997801.9127303138</v>
      </c>
      <c r="X33" s="36">
        <f>X29+X31</f>
        <v>10485186.168336047</v>
      </c>
      <c r="Y33" s="34">
        <f>Y29+Y31</f>
        <v>9128398.6635290217</v>
      </c>
      <c r="Z33" s="35">
        <f>Z29+Z31</f>
        <v>7422962.6695303526</v>
      </c>
      <c r="AA33" s="35">
        <f>AA29+AA31</f>
        <v>7309145.9272955917</v>
      </c>
      <c r="AB33" s="35">
        <f>AB29+AB31</f>
        <v>9192017.7145400196</v>
      </c>
      <c r="AC33" s="35">
        <f t="shared" ref="AC33:AF33" si="26">AC29+AC31</f>
        <v>9469760.2719194591</v>
      </c>
      <c r="AD33" s="36">
        <f>AD29+AD31+1</f>
        <v>11293826.477341799</v>
      </c>
      <c r="AE33" s="34">
        <f t="shared" si="26"/>
        <v>10982628.013486296</v>
      </c>
      <c r="AF33" s="35">
        <f t="shared" si="26"/>
        <v>10762583.049104244</v>
      </c>
    </row>
    <row r="34" spans="3:32" x14ac:dyDescent="0.25">
      <c r="C34" s="8"/>
      <c r="D34" s="7"/>
      <c r="E34" s="9"/>
      <c r="F34" s="30"/>
      <c r="G34" s="29"/>
      <c r="H34" s="28"/>
      <c r="I34" s="28"/>
      <c r="J34" s="28"/>
      <c r="K34" s="28"/>
      <c r="L34" s="30"/>
      <c r="M34" s="29"/>
      <c r="N34" s="28"/>
      <c r="O34" s="28"/>
      <c r="P34" s="28"/>
      <c r="Q34" s="28"/>
      <c r="R34" s="30"/>
      <c r="S34" s="29"/>
      <c r="T34" s="28"/>
      <c r="U34" s="28"/>
      <c r="V34" s="28"/>
      <c r="W34" s="28"/>
      <c r="X34" s="30"/>
      <c r="Y34" s="29"/>
      <c r="Z34" s="28"/>
      <c r="AA34" s="28"/>
      <c r="AB34" s="28"/>
      <c r="AC34" s="28"/>
      <c r="AD34" s="30"/>
      <c r="AE34" s="29"/>
      <c r="AF34" s="28"/>
    </row>
    <row r="35" spans="3:32" x14ac:dyDescent="0.25">
      <c r="C35" s="8"/>
      <c r="D35" s="7"/>
      <c r="E35" s="9"/>
      <c r="F35" s="30"/>
      <c r="G35" s="29"/>
      <c r="H35" s="28"/>
      <c r="I35" s="28"/>
      <c r="J35" s="28"/>
      <c r="K35" s="28"/>
      <c r="L35" s="30"/>
      <c r="M35" s="29"/>
      <c r="N35" s="28"/>
      <c r="O35" s="28"/>
      <c r="P35" s="28"/>
      <c r="Q35" s="28"/>
      <c r="R35" s="30"/>
      <c r="S35" s="29"/>
      <c r="T35" s="28"/>
      <c r="U35" s="28"/>
      <c r="V35" s="28"/>
      <c r="W35" s="28"/>
      <c r="X35" s="30"/>
      <c r="Y35" s="29"/>
      <c r="Z35" s="28"/>
      <c r="AA35" s="28"/>
      <c r="AB35" s="28"/>
      <c r="AC35" s="28"/>
      <c r="AD35" s="30"/>
      <c r="AE35" s="29"/>
      <c r="AF35" s="28"/>
    </row>
    <row r="36" spans="3:32" x14ac:dyDescent="0.25">
      <c r="C36" s="8">
        <v>13</v>
      </c>
      <c r="D36" s="7" t="s">
        <v>27</v>
      </c>
      <c r="E36" s="9"/>
      <c r="F36" s="27">
        <v>58305344</v>
      </c>
      <c r="G36" s="25">
        <v>58171866</v>
      </c>
      <c r="H36" s="26">
        <v>57977755.25</v>
      </c>
      <c r="I36" s="26">
        <v>57392931</v>
      </c>
      <c r="J36" s="26">
        <v>56559452</v>
      </c>
      <c r="K36" s="26">
        <v>56844697.333333336</v>
      </c>
      <c r="L36" s="27">
        <v>57064132.916666664</v>
      </c>
      <c r="M36" s="25">
        <v>57254769</v>
      </c>
      <c r="N36" s="26">
        <v>58609367</v>
      </c>
      <c r="O36" s="26">
        <v>59465343</v>
      </c>
      <c r="P36" s="26">
        <v>59981834</v>
      </c>
      <c r="Q36" s="26">
        <v>60579762</v>
      </c>
      <c r="R36" s="27">
        <v>61066603</v>
      </c>
      <c r="S36" s="25">
        <v>61573324</v>
      </c>
      <c r="T36" s="26">
        <v>61303334</v>
      </c>
      <c r="U36" s="26">
        <v>61179675</v>
      </c>
      <c r="V36" s="26">
        <v>61734433</v>
      </c>
      <c r="W36" s="26">
        <v>61860141</v>
      </c>
      <c r="X36" s="27">
        <v>62317793</v>
      </c>
      <c r="Y36" s="25">
        <v>62174882</v>
      </c>
      <c r="Z36" s="26">
        <v>61059440</v>
      </c>
      <c r="AA36" s="26">
        <v>60416343</v>
      </c>
      <c r="AB36" s="26">
        <v>60368896</v>
      </c>
      <c r="AC36" s="26">
        <v>60032067</v>
      </c>
      <c r="AD36" s="27">
        <v>59625075</v>
      </c>
      <c r="AE36" s="25">
        <v>58982499</v>
      </c>
      <c r="AF36" s="26">
        <v>59250981</v>
      </c>
    </row>
    <row r="37" spans="3:32" x14ac:dyDescent="0.25">
      <c r="C37" s="8"/>
      <c r="D37" s="7" t="s">
        <v>28</v>
      </c>
      <c r="E37" s="9"/>
      <c r="F37" s="15"/>
      <c r="G37" s="13"/>
      <c r="H37" s="14"/>
      <c r="I37" s="14"/>
      <c r="J37" s="14"/>
      <c r="K37" s="14"/>
      <c r="L37" s="15"/>
      <c r="M37" s="13"/>
      <c r="N37" s="14"/>
      <c r="O37" s="14"/>
      <c r="P37" s="14"/>
      <c r="Q37" s="14"/>
      <c r="R37" s="15"/>
      <c r="S37" s="13"/>
      <c r="T37" s="14"/>
      <c r="U37" s="14"/>
      <c r="V37" s="14"/>
      <c r="W37" s="14"/>
      <c r="X37" s="15"/>
      <c r="Y37" s="13"/>
      <c r="Z37" s="14"/>
      <c r="AA37" s="14"/>
      <c r="AB37" s="14"/>
      <c r="AC37" s="14"/>
      <c r="AD37" s="15"/>
      <c r="AE37" s="13"/>
      <c r="AF37" s="14"/>
    </row>
    <row r="38" spans="3:32" x14ac:dyDescent="0.25">
      <c r="C38" s="8"/>
      <c r="D38" s="7" t="s">
        <v>29</v>
      </c>
      <c r="E38" s="9"/>
      <c r="F38" s="15"/>
      <c r="G38" s="13"/>
      <c r="H38" s="14"/>
      <c r="I38" s="14"/>
      <c r="J38" s="14"/>
      <c r="K38" s="14"/>
      <c r="L38" s="15"/>
      <c r="M38" s="13"/>
      <c r="N38" s="14"/>
      <c r="O38" s="14"/>
      <c r="P38" s="14"/>
      <c r="Q38" s="14"/>
      <c r="R38" s="15"/>
      <c r="S38" s="13"/>
      <c r="T38" s="14"/>
      <c r="U38" s="14"/>
      <c r="V38" s="14"/>
      <c r="W38" s="14"/>
      <c r="X38" s="15"/>
      <c r="Y38" s="13"/>
      <c r="Z38" s="14"/>
      <c r="AA38" s="14"/>
      <c r="AB38" s="14"/>
      <c r="AC38" s="14"/>
      <c r="AD38" s="15"/>
      <c r="AE38" s="13"/>
      <c r="AF38" s="14"/>
    </row>
    <row r="39" spans="3:32" x14ac:dyDescent="0.25">
      <c r="C39" s="8"/>
      <c r="D39" s="7"/>
      <c r="E39" s="9"/>
      <c r="F39" s="15"/>
      <c r="G39" s="13"/>
      <c r="H39" s="14"/>
      <c r="I39" s="14"/>
      <c r="J39" s="14"/>
      <c r="K39" s="14"/>
      <c r="L39" s="15"/>
      <c r="M39" s="13"/>
      <c r="N39" s="14"/>
      <c r="O39" s="14"/>
      <c r="P39" s="14"/>
      <c r="Q39" s="14"/>
      <c r="R39" s="15"/>
      <c r="S39" s="13"/>
      <c r="T39" s="14"/>
      <c r="U39" s="14"/>
      <c r="V39" s="14"/>
      <c r="W39" s="14"/>
      <c r="X39" s="15"/>
      <c r="Y39" s="13"/>
      <c r="Z39" s="14"/>
      <c r="AA39" s="14"/>
      <c r="AB39" s="14"/>
      <c r="AC39" s="14"/>
      <c r="AD39" s="15"/>
      <c r="AE39" s="13"/>
      <c r="AF39" s="14"/>
    </row>
    <row r="40" spans="3:32" x14ac:dyDescent="0.25">
      <c r="C40" s="8">
        <v>14</v>
      </c>
      <c r="D40" s="7" t="s">
        <v>30</v>
      </c>
      <c r="E40" s="9"/>
      <c r="F40" s="39">
        <f t="shared" ref="F40:Z40" si="27">F33/F36</f>
        <v>0.19863352899987735</v>
      </c>
      <c r="G40" s="37">
        <f t="shared" si="27"/>
        <v>0.18129038775327258</v>
      </c>
      <c r="H40" s="38">
        <f t="shared" si="27"/>
        <v>0.17752594581760034</v>
      </c>
      <c r="I40" s="38">
        <f t="shared" si="27"/>
        <v>0.15889614410350383</v>
      </c>
      <c r="J40" s="38">
        <f t="shared" si="27"/>
        <v>0.1753002745038586</v>
      </c>
      <c r="K40" s="38">
        <f t="shared" si="27"/>
        <v>0.20509138080855288</v>
      </c>
      <c r="L40" s="39">
        <f t="shared" si="27"/>
        <v>0.17873420027261427</v>
      </c>
      <c r="M40" s="37">
        <f t="shared" si="27"/>
        <v>0.16393207993902742</v>
      </c>
      <c r="N40" s="38">
        <f t="shared" si="27"/>
        <v>0.10790375800116536</v>
      </c>
      <c r="O40" s="38">
        <f t="shared" si="27"/>
        <v>7.2902311566060196E-2</v>
      </c>
      <c r="P40" s="38">
        <f t="shared" si="27"/>
        <v>0.13518072422487551</v>
      </c>
      <c r="Q40" s="38">
        <f t="shared" si="27"/>
        <v>0.14485780769238443</v>
      </c>
      <c r="R40" s="39">
        <f t="shared" si="27"/>
        <v>0.15842030503477922</v>
      </c>
      <c r="S40" s="37">
        <f t="shared" si="27"/>
        <v>0.15588100881464229</v>
      </c>
      <c r="T40" s="38">
        <f t="shared" si="27"/>
        <v>0.14174299993750639</v>
      </c>
      <c r="U40" s="38">
        <f t="shared" si="27"/>
        <v>0.1519212071584892</v>
      </c>
      <c r="V40" s="38">
        <f t="shared" si="27"/>
        <v>0.1542002561588269</v>
      </c>
      <c r="W40" s="38">
        <f t="shared" si="27"/>
        <v>0.16161944914949861</v>
      </c>
      <c r="X40" s="39">
        <f t="shared" si="27"/>
        <v>0.16825349011214255</v>
      </c>
      <c r="Y40" s="37">
        <f t="shared" si="27"/>
        <v>0.14681810998095696</v>
      </c>
      <c r="Z40" s="38">
        <f t="shared" si="27"/>
        <v>0.12156945215236747</v>
      </c>
      <c r="AA40" s="38">
        <f t="shared" ref="AA40" si="28">AA33/AA36</f>
        <v>0.12097961518947931</v>
      </c>
      <c r="AB40" s="38">
        <f t="shared" ref="AB40:AF40" si="29">AB33/AB36</f>
        <v>0.15226413473819397</v>
      </c>
      <c r="AC40" s="38">
        <f t="shared" si="29"/>
        <v>0.15774503103348847</v>
      </c>
      <c r="AD40" s="39">
        <f t="shared" si="29"/>
        <v>0.18941404228576314</v>
      </c>
      <c r="AE40" s="37">
        <f t="shared" si="29"/>
        <v>0.18620146992222719</v>
      </c>
      <c r="AF40" s="38">
        <f t="shared" si="29"/>
        <v>0.18164396382068751</v>
      </c>
    </row>
    <row r="41" spans="3:32" x14ac:dyDescent="0.25">
      <c r="C41" s="8"/>
      <c r="D41" s="7" t="s">
        <v>31</v>
      </c>
      <c r="E41" s="9"/>
      <c r="F41" s="15"/>
      <c r="G41" s="13"/>
      <c r="H41" s="14"/>
      <c r="I41" s="14"/>
      <c r="J41" s="14"/>
      <c r="K41" s="14"/>
      <c r="L41" s="15"/>
      <c r="M41" s="13"/>
      <c r="N41" s="14"/>
      <c r="O41" s="14"/>
      <c r="P41" s="14"/>
      <c r="Q41" s="14"/>
      <c r="R41" s="15"/>
      <c r="S41" s="13"/>
      <c r="T41" s="14"/>
      <c r="U41" s="14"/>
      <c r="V41" s="14"/>
      <c r="W41" s="14"/>
      <c r="X41" s="15"/>
      <c r="Y41" s="13"/>
      <c r="Z41" s="14"/>
      <c r="AA41" s="14"/>
      <c r="AB41" s="14"/>
      <c r="AC41" s="14"/>
      <c r="AD41" s="15"/>
      <c r="AE41" s="13"/>
      <c r="AF41" s="14"/>
    </row>
    <row r="42" spans="3:32" x14ac:dyDescent="0.25">
      <c r="C42" s="8"/>
      <c r="D42" s="7"/>
      <c r="E42" s="9"/>
      <c r="F42" s="15"/>
      <c r="G42" s="13"/>
      <c r="H42" s="14"/>
      <c r="I42" s="14"/>
      <c r="J42" s="14"/>
      <c r="K42" s="14"/>
      <c r="L42" s="15"/>
      <c r="M42" s="13"/>
      <c r="N42" s="14"/>
      <c r="O42" s="14"/>
      <c r="P42" s="14"/>
      <c r="Q42" s="14"/>
      <c r="R42" s="15"/>
      <c r="S42" s="13"/>
      <c r="T42" s="14"/>
      <c r="U42" s="14"/>
      <c r="V42" s="14"/>
      <c r="W42" s="14"/>
      <c r="X42" s="15"/>
      <c r="Y42" s="13"/>
      <c r="Z42" s="14"/>
      <c r="AA42" s="14"/>
      <c r="AB42" s="14"/>
      <c r="AC42" s="14"/>
      <c r="AD42" s="15"/>
      <c r="AE42" s="13"/>
      <c r="AF42" s="14"/>
    </row>
    <row r="43" spans="3:32" x14ac:dyDescent="0.25">
      <c r="C43" s="8">
        <v>15</v>
      </c>
      <c r="D43" s="7" t="s">
        <v>32</v>
      </c>
      <c r="E43" s="9"/>
      <c r="F43" s="24">
        <v>0</v>
      </c>
      <c r="G43" s="22">
        <v>0</v>
      </c>
      <c r="H43" s="23">
        <v>0</v>
      </c>
      <c r="I43" s="23">
        <v>0</v>
      </c>
      <c r="J43" s="23">
        <v>0</v>
      </c>
      <c r="K43" s="23">
        <v>0</v>
      </c>
      <c r="L43" s="24">
        <v>0</v>
      </c>
      <c r="M43" s="22">
        <v>0</v>
      </c>
      <c r="N43" s="23">
        <v>0</v>
      </c>
      <c r="O43" s="23">
        <v>0</v>
      </c>
      <c r="P43" s="23">
        <v>0</v>
      </c>
      <c r="Q43" s="23">
        <v>0</v>
      </c>
      <c r="R43" s="24">
        <v>0</v>
      </c>
      <c r="S43" s="22">
        <v>0</v>
      </c>
      <c r="T43" s="23">
        <v>0</v>
      </c>
      <c r="U43" s="23">
        <v>0</v>
      </c>
      <c r="V43" s="23">
        <v>0</v>
      </c>
      <c r="W43" s="23">
        <v>0</v>
      </c>
      <c r="X43" s="24">
        <v>0</v>
      </c>
      <c r="Y43" s="22">
        <v>0</v>
      </c>
      <c r="Z43" s="23">
        <v>0</v>
      </c>
      <c r="AA43" s="23">
        <v>0</v>
      </c>
      <c r="AB43" s="23">
        <v>0</v>
      </c>
      <c r="AC43" s="23">
        <v>0</v>
      </c>
      <c r="AD43" s="24">
        <v>0</v>
      </c>
      <c r="AE43" s="22">
        <v>0</v>
      </c>
      <c r="AF43" s="23">
        <v>0</v>
      </c>
    </row>
    <row r="44" spans="3:32" x14ac:dyDescent="0.25">
      <c r="C44" s="8"/>
      <c r="D44" s="7"/>
      <c r="E44" s="9"/>
      <c r="F44" s="15"/>
      <c r="G44" s="13"/>
      <c r="H44" s="14"/>
      <c r="I44" s="14"/>
      <c r="J44" s="14"/>
      <c r="K44" s="14"/>
      <c r="L44" s="15"/>
      <c r="M44" s="13"/>
      <c r="N44" s="14"/>
      <c r="O44" s="14"/>
      <c r="P44" s="14"/>
      <c r="Q44" s="14"/>
      <c r="R44" s="15"/>
      <c r="S44" s="13"/>
      <c r="T44" s="14"/>
      <c r="U44" s="14"/>
      <c r="V44" s="14"/>
      <c r="W44" s="14"/>
      <c r="X44" s="15"/>
      <c r="Y44" s="13"/>
      <c r="Z44" s="14"/>
      <c r="AA44" s="14"/>
      <c r="AB44" s="14"/>
      <c r="AC44" s="14"/>
      <c r="AD44" s="15"/>
      <c r="AE44" s="13"/>
      <c r="AF44" s="14"/>
    </row>
    <row r="45" spans="3:32" x14ac:dyDescent="0.25">
      <c r="C45" s="8">
        <v>16</v>
      </c>
      <c r="D45" s="7" t="s">
        <v>33</v>
      </c>
      <c r="E45" s="9"/>
      <c r="F45" s="24">
        <f t="shared" ref="F45:Z45" si="30">F40-F43</f>
        <v>0.19863352899987735</v>
      </c>
      <c r="G45" s="22">
        <f t="shared" si="30"/>
        <v>0.18129038775327258</v>
      </c>
      <c r="H45" s="23">
        <f t="shared" si="30"/>
        <v>0.17752594581760034</v>
      </c>
      <c r="I45" s="23">
        <f t="shared" si="30"/>
        <v>0.15889614410350383</v>
      </c>
      <c r="J45" s="23">
        <f t="shared" si="30"/>
        <v>0.1753002745038586</v>
      </c>
      <c r="K45" s="23">
        <f t="shared" si="30"/>
        <v>0.20509138080855288</v>
      </c>
      <c r="L45" s="24">
        <f t="shared" si="30"/>
        <v>0.17873420027261427</v>
      </c>
      <c r="M45" s="22">
        <f t="shared" si="30"/>
        <v>0.16393207993902742</v>
      </c>
      <c r="N45" s="23">
        <f t="shared" si="30"/>
        <v>0.10790375800116536</v>
      </c>
      <c r="O45" s="23">
        <f t="shared" si="30"/>
        <v>7.2902311566060196E-2</v>
      </c>
      <c r="P45" s="23">
        <f t="shared" si="30"/>
        <v>0.13518072422487551</v>
      </c>
      <c r="Q45" s="23">
        <f t="shared" si="30"/>
        <v>0.14485780769238443</v>
      </c>
      <c r="R45" s="24">
        <f t="shared" si="30"/>
        <v>0.15842030503477922</v>
      </c>
      <c r="S45" s="22">
        <f t="shared" si="30"/>
        <v>0.15588100881464229</v>
      </c>
      <c r="T45" s="23">
        <f t="shared" si="30"/>
        <v>0.14174299993750639</v>
      </c>
      <c r="U45" s="23">
        <f t="shared" si="30"/>
        <v>0.1519212071584892</v>
      </c>
      <c r="V45" s="23">
        <f t="shared" si="30"/>
        <v>0.1542002561588269</v>
      </c>
      <c r="W45" s="23">
        <f t="shared" si="30"/>
        <v>0.16161944914949861</v>
      </c>
      <c r="X45" s="24">
        <f t="shared" si="30"/>
        <v>0.16825349011214255</v>
      </c>
      <c r="Y45" s="22">
        <f t="shared" si="30"/>
        <v>0.14681810998095696</v>
      </c>
      <c r="Z45" s="23">
        <f t="shared" si="30"/>
        <v>0.12156945215236747</v>
      </c>
      <c r="AA45" s="23">
        <f t="shared" ref="AA45" si="31">AA40-AA43</f>
        <v>0.12097961518947931</v>
      </c>
      <c r="AB45" s="23">
        <f t="shared" ref="AB45:AF45" si="32">AB40-AB43</f>
        <v>0.15226413473819397</v>
      </c>
      <c r="AC45" s="23">
        <f t="shared" si="32"/>
        <v>0.15774503103348847</v>
      </c>
      <c r="AD45" s="24">
        <f t="shared" si="32"/>
        <v>0.18941404228576314</v>
      </c>
      <c r="AE45" s="22">
        <f t="shared" si="32"/>
        <v>0.18620146992222719</v>
      </c>
      <c r="AF45" s="23">
        <f t="shared" si="32"/>
        <v>0.18164396382068751</v>
      </c>
    </row>
    <row r="46" spans="3:32" x14ac:dyDescent="0.25">
      <c r="C46" s="8"/>
      <c r="D46" s="7"/>
      <c r="E46" s="9"/>
      <c r="F46" s="15"/>
      <c r="G46" s="13"/>
      <c r="H46" s="14"/>
      <c r="I46" s="14"/>
      <c r="J46" s="14"/>
      <c r="K46" s="14"/>
      <c r="L46" s="15"/>
      <c r="M46" s="13"/>
      <c r="N46" s="14"/>
      <c r="O46" s="14"/>
      <c r="P46" s="14"/>
      <c r="Q46" s="14"/>
      <c r="R46" s="15"/>
      <c r="S46" s="13"/>
      <c r="T46" s="14"/>
      <c r="U46" s="14"/>
      <c r="V46" s="14"/>
      <c r="W46" s="14"/>
      <c r="X46" s="15"/>
      <c r="Y46" s="13"/>
      <c r="Z46" s="14"/>
      <c r="AA46" s="14"/>
      <c r="AB46" s="14"/>
      <c r="AC46" s="14"/>
      <c r="AD46" s="15"/>
      <c r="AE46" s="13"/>
      <c r="AF46" s="14"/>
    </row>
    <row r="47" spans="3:32" x14ac:dyDescent="0.25">
      <c r="C47" s="8">
        <v>17</v>
      </c>
      <c r="D47" s="7" t="s">
        <v>34</v>
      </c>
      <c r="E47" s="9"/>
      <c r="F47" s="12">
        <f t="shared" ref="F47:Z47" si="33">F45*F36</f>
        <v>11581396.238271825</v>
      </c>
      <c r="G47" s="10">
        <f t="shared" si="33"/>
        <v>10546000.143471414</v>
      </c>
      <c r="H47" s="11">
        <f t="shared" si="33"/>
        <v>10292555.837137593</v>
      </c>
      <c r="I47" s="11">
        <f t="shared" si="33"/>
        <v>9119515.4346984532</v>
      </c>
      <c r="J47" s="11">
        <f t="shared" si="33"/>
        <v>9914887.461387815</v>
      </c>
      <c r="K47" s="11">
        <f t="shared" si="33"/>
        <v>11658357.467737598</v>
      </c>
      <c r="L47" s="12">
        <f t="shared" si="33"/>
        <v>10199312.16111058</v>
      </c>
      <c r="M47" s="10">
        <f t="shared" si="33"/>
        <v>9385893.3685985487</v>
      </c>
      <c r="N47" s="11">
        <f t="shared" si="33"/>
        <v>6324170.9533694871</v>
      </c>
      <c r="O47" s="11">
        <f t="shared" si="33"/>
        <v>4335160.9627686366</v>
      </c>
      <c r="P47" s="11">
        <f t="shared" si="33"/>
        <v>8108387.7604562612</v>
      </c>
      <c r="Q47" s="11">
        <f t="shared" si="33"/>
        <v>8775451.5138464179</v>
      </c>
      <c r="R47" s="12">
        <f t="shared" si="33"/>
        <v>9674189.8746977635</v>
      </c>
      <c r="S47" s="10">
        <f t="shared" si="33"/>
        <v>9598111.8611908257</v>
      </c>
      <c r="T47" s="11">
        <f t="shared" si="33"/>
        <v>8689318.4673309326</v>
      </c>
      <c r="U47" s="11">
        <f t="shared" si="33"/>
        <v>9294490.0795640424</v>
      </c>
      <c r="V47" s="11">
        <f t="shared" si="33"/>
        <v>9519465.3824199364</v>
      </c>
      <c r="W47" s="11">
        <f t="shared" si="33"/>
        <v>9997801.9127303138</v>
      </c>
      <c r="X47" s="12">
        <f t="shared" si="33"/>
        <v>10485186.168336047</v>
      </c>
      <c r="Y47" s="10">
        <f t="shared" si="33"/>
        <v>9128398.6635290217</v>
      </c>
      <c r="Z47" s="11">
        <f t="shared" si="33"/>
        <v>7422962.6695303526</v>
      </c>
      <c r="AA47" s="11">
        <f t="shared" ref="AA47" si="34">AA45*AA36</f>
        <v>7309145.9272955917</v>
      </c>
      <c r="AB47" s="11">
        <f t="shared" ref="AB47:AF47" si="35">AB45*AB36</f>
        <v>9192017.7145400196</v>
      </c>
      <c r="AC47" s="11">
        <f t="shared" si="35"/>
        <v>9469760.2719194591</v>
      </c>
      <c r="AD47" s="12">
        <f t="shared" si="35"/>
        <v>11293826.477341799</v>
      </c>
      <c r="AE47" s="10">
        <f t="shared" si="35"/>
        <v>10982628.013486296</v>
      </c>
      <c r="AF47" s="11">
        <f t="shared" si="35"/>
        <v>10762583.049104244</v>
      </c>
    </row>
    <row r="48" spans="3:32" x14ac:dyDescent="0.25">
      <c r="C48" s="8"/>
      <c r="D48" s="7"/>
      <c r="E48" s="9"/>
      <c r="F48" s="15"/>
      <c r="G48" s="13"/>
      <c r="H48" s="14"/>
      <c r="I48" s="14"/>
      <c r="J48" s="14"/>
      <c r="K48" s="14"/>
      <c r="L48" s="15"/>
      <c r="M48" s="13"/>
      <c r="N48" s="14"/>
      <c r="O48" s="14"/>
      <c r="P48" s="14"/>
      <c r="Q48" s="14"/>
      <c r="R48" s="15"/>
      <c r="S48" s="13"/>
      <c r="T48" s="14"/>
      <c r="U48" s="14"/>
      <c r="V48" s="14"/>
      <c r="W48" s="14"/>
      <c r="X48" s="15"/>
      <c r="Y48" s="13"/>
      <c r="Z48" s="14"/>
      <c r="AA48" s="14"/>
      <c r="AB48" s="14"/>
      <c r="AC48" s="14"/>
      <c r="AD48" s="15"/>
      <c r="AE48" s="13"/>
      <c r="AF48" s="14"/>
    </row>
    <row r="49" spans="3:32" x14ac:dyDescent="0.25">
      <c r="C49" s="8">
        <v>18</v>
      </c>
      <c r="D49" s="7" t="s">
        <v>35</v>
      </c>
      <c r="E49" s="9"/>
      <c r="F49" s="12">
        <v>7847085</v>
      </c>
      <c r="G49" s="10">
        <v>11149952</v>
      </c>
      <c r="H49" s="11">
        <v>11328230</v>
      </c>
      <c r="I49" s="11">
        <v>10484453</v>
      </c>
      <c r="J49" s="11">
        <v>7524262</v>
      </c>
      <c r="K49" s="11">
        <v>8857196</v>
      </c>
      <c r="L49" s="12">
        <v>11428536</v>
      </c>
      <c r="M49" s="10">
        <v>13062314</v>
      </c>
      <c r="N49" s="11">
        <v>14250277</v>
      </c>
      <c r="O49" s="11">
        <v>7329818</v>
      </c>
      <c r="P49" s="11">
        <v>4618988</v>
      </c>
      <c r="Q49" s="11">
        <v>7321299</v>
      </c>
      <c r="R49" s="12">
        <v>8226765</v>
      </c>
      <c r="S49" s="10">
        <v>9854020</v>
      </c>
      <c r="T49" s="11">
        <v>9241653</v>
      </c>
      <c r="U49" s="11">
        <v>8156721</v>
      </c>
      <c r="V49" s="11">
        <v>8199007</v>
      </c>
      <c r="W49" s="11">
        <v>8018877</v>
      </c>
      <c r="X49" s="12">
        <v>9887364</v>
      </c>
      <c r="Y49" s="10">
        <v>12007143</v>
      </c>
      <c r="Z49" s="11">
        <v>10794261</v>
      </c>
      <c r="AA49" s="11">
        <v>7317741</v>
      </c>
      <c r="AB49" s="11">
        <v>7592782</v>
      </c>
      <c r="AC49" s="11">
        <v>7625129</v>
      </c>
      <c r="AD49" s="12">
        <v>8177456</v>
      </c>
      <c r="AE49" s="10">
        <v>10316783</v>
      </c>
      <c r="AF49" s="11">
        <v>11631733</v>
      </c>
    </row>
    <row r="50" spans="3:32" x14ac:dyDescent="0.25">
      <c r="C50" s="8"/>
      <c r="D50" s="7"/>
      <c r="E50" s="9"/>
      <c r="F50" s="30"/>
      <c r="G50" s="29"/>
      <c r="H50" s="28"/>
      <c r="I50" s="28"/>
      <c r="J50" s="28"/>
      <c r="K50" s="28"/>
      <c r="L50" s="30"/>
      <c r="M50" s="29"/>
      <c r="N50" s="28"/>
      <c r="O50" s="28"/>
      <c r="P50" s="28"/>
      <c r="Q50" s="28"/>
      <c r="R50" s="30"/>
      <c r="S50" s="29"/>
      <c r="T50" s="28"/>
      <c r="U50" s="28"/>
      <c r="V50" s="28"/>
      <c r="W50" s="28"/>
      <c r="X50" s="30"/>
      <c r="Y50" s="29"/>
      <c r="Z50" s="28"/>
      <c r="AA50" s="28"/>
      <c r="AB50" s="28"/>
      <c r="AC50" s="28"/>
      <c r="AD50" s="30"/>
      <c r="AE50" s="29"/>
      <c r="AF50" s="28"/>
    </row>
    <row r="51" spans="3:32" x14ac:dyDescent="0.25">
      <c r="C51" s="8">
        <v>19</v>
      </c>
      <c r="D51" s="7" t="s">
        <v>36</v>
      </c>
      <c r="E51" s="9"/>
      <c r="F51" s="36">
        <f>8952154-F49</f>
        <v>1105069</v>
      </c>
      <c r="G51" s="34">
        <f>F47-G49</f>
        <v>431444.23827182502</v>
      </c>
      <c r="H51" s="35">
        <f t="shared" ref="H51:AA51" si="36">G47-H49</f>
        <v>-782229.85652858578</v>
      </c>
      <c r="I51" s="35">
        <f t="shared" si="36"/>
        <v>-191897.16286240704</v>
      </c>
      <c r="J51" s="35">
        <f t="shared" si="36"/>
        <v>1595253.4346984532</v>
      </c>
      <c r="K51" s="35">
        <f t="shared" si="36"/>
        <v>1057691.461387815</v>
      </c>
      <c r="L51" s="36">
        <f t="shared" si="36"/>
        <v>229821.46773759834</v>
      </c>
      <c r="M51" s="34">
        <f t="shared" si="36"/>
        <v>-2863001.83888942</v>
      </c>
      <c r="N51" s="35">
        <f t="shared" si="36"/>
        <v>-4864383.6314014513</v>
      </c>
      <c r="O51" s="35">
        <f t="shared" si="36"/>
        <v>-1005647.0466305129</v>
      </c>
      <c r="P51" s="35">
        <f t="shared" ref="P51" si="37">O47-P49</f>
        <v>-283827.03723136336</v>
      </c>
      <c r="Q51" s="35">
        <f t="shared" ref="Q51" si="38">P47-Q49</f>
        <v>787088.76045626123</v>
      </c>
      <c r="R51" s="36">
        <f t="shared" si="36"/>
        <v>548686.51384641789</v>
      </c>
      <c r="S51" s="34">
        <f t="shared" si="36"/>
        <v>-179830.12530223653</v>
      </c>
      <c r="T51" s="34">
        <f t="shared" si="36"/>
        <v>356458.8611908257</v>
      </c>
      <c r="U51" s="34">
        <f t="shared" si="36"/>
        <v>532597.46733093262</v>
      </c>
      <c r="V51" s="32">
        <f t="shared" si="36"/>
        <v>1095483.0795640424</v>
      </c>
      <c r="W51" s="32">
        <f t="shared" si="36"/>
        <v>1500588.3824199364</v>
      </c>
      <c r="X51" s="33">
        <f t="shared" si="36"/>
        <v>110437.91273031384</v>
      </c>
      <c r="Y51" s="34">
        <f t="shared" si="36"/>
        <v>-1521956.8316639531</v>
      </c>
      <c r="Z51" s="34">
        <f t="shared" si="36"/>
        <v>-1665862.3364709783</v>
      </c>
      <c r="AA51" s="35">
        <f t="shared" si="36"/>
        <v>105221.66953035258</v>
      </c>
      <c r="AB51" s="35">
        <f t="shared" ref="AB51" si="39">AA47-AB49</f>
        <v>-283636.07270440832</v>
      </c>
      <c r="AC51" s="35">
        <f t="shared" ref="AC51" si="40">AB47-AC49</f>
        <v>1566888.7145400196</v>
      </c>
      <c r="AD51" s="36">
        <f t="shared" ref="AD51" si="41">AC47-AD49</f>
        <v>1292304.2719194591</v>
      </c>
      <c r="AE51" s="34">
        <f t="shared" ref="AE51" si="42">AD47-AE49</f>
        <v>977043.47734179907</v>
      </c>
      <c r="AF51" s="35">
        <f t="shared" ref="AF51" si="43">AE47-AF49</f>
        <v>-649104.98651370406</v>
      </c>
    </row>
    <row r="52" spans="3:32" x14ac:dyDescent="0.25">
      <c r="C52" s="40"/>
      <c r="D52" s="41" t="s">
        <v>37</v>
      </c>
      <c r="E52" s="42"/>
      <c r="F52" s="44"/>
      <c r="G52" s="45"/>
      <c r="H52" s="43"/>
      <c r="I52" s="43"/>
      <c r="J52" s="43"/>
      <c r="K52" s="43"/>
      <c r="L52" s="44"/>
      <c r="M52" s="46"/>
      <c r="N52" s="47"/>
      <c r="O52" s="47"/>
      <c r="P52" s="47"/>
      <c r="Q52" s="47"/>
      <c r="R52" s="48"/>
      <c r="S52" s="45"/>
      <c r="T52" s="43"/>
      <c r="U52" s="43"/>
      <c r="V52" s="43"/>
      <c r="W52" s="43"/>
      <c r="X52" s="44"/>
      <c r="Y52" s="45"/>
      <c r="Z52" s="43"/>
      <c r="AA52" s="43"/>
      <c r="AB52" s="43"/>
      <c r="AC52" s="43"/>
      <c r="AD52" s="44"/>
      <c r="AE52" s="45"/>
      <c r="AF52" s="4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EKPC O-U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Bickham</dc:creator>
  <cp:lastModifiedBy>Ken Bickham</cp:lastModifiedBy>
  <cp:lastPrinted>2017-09-12T12:37:45Z</cp:lastPrinted>
  <dcterms:created xsi:type="dcterms:W3CDTF">2017-09-06T19:05:56Z</dcterms:created>
  <dcterms:modified xsi:type="dcterms:W3CDTF">2019-10-11T15:26:10Z</dcterms:modified>
</cp:coreProperties>
</file>