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33" i="4" s="1"/>
  <c r="E63" i="4"/>
  <c r="E32" i="4" s="1"/>
  <c r="D63" i="4"/>
  <c r="G42" i="4"/>
  <c r="D33" i="4"/>
  <c r="D32" i="4"/>
  <c r="E31" i="4"/>
  <c r="D31" i="4"/>
  <c r="G31" i="4" s="1"/>
  <c r="E23" i="4"/>
  <c r="D23" i="4"/>
  <c r="F23" i="4" s="1"/>
  <c r="D22" i="4"/>
  <c r="F22" i="4" s="1"/>
  <c r="D21" i="4"/>
  <c r="F21" i="4" s="1"/>
  <c r="D20" i="4"/>
  <c r="F20" i="4" s="1"/>
  <c r="F19" i="4"/>
  <c r="D19" i="4"/>
  <c r="D18" i="4"/>
  <c r="F18" i="4" s="1"/>
  <c r="F17" i="4"/>
  <c r="D17" i="4"/>
  <c r="D16" i="4"/>
  <c r="F16" i="4" s="1"/>
  <c r="G15" i="4"/>
  <c r="G16" i="4" s="1"/>
  <c r="G17" i="4" s="1"/>
  <c r="G33" i="4" l="1"/>
  <c r="G34" i="4"/>
  <c r="G43" i="4" s="1"/>
  <c r="G45" i="4" s="1"/>
  <c r="G32" i="4"/>
  <c r="G18" i="4"/>
  <c r="G19" i="4" s="1"/>
  <c r="G20" i="4" s="1"/>
  <c r="G21" i="4" s="1"/>
  <c r="G49" i="4"/>
  <c r="F63" i="3"/>
  <c r="E33" i="3" s="1"/>
  <c r="E63" i="3"/>
  <c r="E32" i="3" s="1"/>
  <c r="D63" i="3"/>
  <c r="G42" i="3"/>
  <c r="D33" i="3"/>
  <c r="D32" i="3"/>
  <c r="E31" i="3"/>
  <c r="D31" i="3"/>
  <c r="G31" i="3" s="1"/>
  <c r="D23" i="3"/>
  <c r="F23" i="3" s="1"/>
  <c r="F22" i="3"/>
  <c r="D22" i="3"/>
  <c r="D21" i="3"/>
  <c r="F21" i="3" s="1"/>
  <c r="D20" i="3"/>
  <c r="F20" i="3" s="1"/>
  <c r="D19" i="3"/>
  <c r="F19" i="3" s="1"/>
  <c r="D18" i="3"/>
  <c r="F18" i="3" s="1"/>
  <c r="D17" i="3"/>
  <c r="F17" i="3" s="1"/>
  <c r="D16" i="3"/>
  <c r="F16" i="3" s="1"/>
  <c r="G49" i="3" s="1"/>
  <c r="G15" i="3"/>
  <c r="G16" i="3" s="1"/>
  <c r="G17" i="3" s="1"/>
  <c r="G18" i="3" s="1"/>
  <c r="G19" i="3" s="1"/>
  <c r="G20" i="3" s="1"/>
  <c r="G21" i="3" s="1"/>
  <c r="G36" i="4" l="1"/>
  <c r="G22" i="4"/>
  <c r="G23" i="4" s="1"/>
  <c r="G22" i="3"/>
  <c r="G23" i="3" s="1"/>
  <c r="G33" i="3"/>
  <c r="G32" i="3"/>
  <c r="G34" i="3" s="1"/>
  <c r="G38" i="4" l="1"/>
  <c r="G47" i="4"/>
  <c r="G51" i="4" s="1"/>
  <c r="G43" i="3"/>
  <c r="G45" i="3" s="1"/>
  <c r="G36" i="3"/>
  <c r="G47" i="3" l="1"/>
  <c r="G51" i="3" s="1"/>
  <c r="G38" i="3"/>
  <c r="F63" i="2" l="1"/>
  <c r="E33" i="2" s="1"/>
  <c r="E63" i="2"/>
  <c r="D63" i="2"/>
  <c r="G42" i="2"/>
  <c r="D33" i="2"/>
  <c r="G33" i="2" s="1"/>
  <c r="E32" i="2"/>
  <c r="G32" i="2" s="1"/>
  <c r="D32" i="2"/>
  <c r="E31" i="2"/>
  <c r="D31" i="2"/>
  <c r="G31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F17" i="2"/>
  <c r="D17" i="2"/>
  <c r="D16" i="2"/>
  <c r="F16" i="2" s="1"/>
  <c r="G15" i="2"/>
  <c r="G16" i="2" s="1"/>
  <c r="G17" i="2" s="1"/>
  <c r="G18" i="2" s="1"/>
  <c r="G19" i="2" s="1"/>
  <c r="G20" i="2" s="1"/>
  <c r="G21" i="2" s="1"/>
  <c r="G34" i="2" l="1"/>
  <c r="G43" i="2" s="1"/>
  <c r="G36" i="2"/>
  <c r="G22" i="2"/>
  <c r="G23" i="2" s="1"/>
  <c r="G49" i="2"/>
  <c r="G45" i="2"/>
  <c r="G38" i="2" l="1"/>
  <c r="G47" i="2"/>
  <c r="G51" i="2" s="1"/>
  <c r="F63" i="1" l="1"/>
  <c r="E33" i="1" s="1"/>
  <c r="E63" i="1"/>
  <c r="D63" i="1"/>
  <c r="G42" i="1"/>
  <c r="D33" i="1"/>
  <c r="G33" i="1" s="1"/>
  <c r="E32" i="1"/>
  <c r="G32" i="1" s="1"/>
  <c r="D32" i="1"/>
  <c r="E31" i="1"/>
  <c r="D31" i="1"/>
  <c r="G31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F17" i="1"/>
  <c r="D17" i="1"/>
  <c r="E16" i="1"/>
  <c r="D16" i="1"/>
  <c r="F16" i="1" s="1"/>
  <c r="G15" i="1"/>
  <c r="G16" i="1" s="1"/>
  <c r="G17" i="1" s="1"/>
  <c r="G18" i="1" l="1"/>
  <c r="G19" i="1" s="1"/>
  <c r="G20" i="1" s="1"/>
  <c r="G21" i="1" s="1"/>
  <c r="G49" i="1"/>
  <c r="G34" i="1"/>
  <c r="G43" i="1" s="1"/>
  <c r="G45" i="1" s="1"/>
  <c r="G36" i="1" l="1"/>
  <c r="G22" i="1"/>
  <c r="G23" i="1" s="1"/>
  <c r="G38" i="1" l="1"/>
  <c r="G47" i="1"/>
  <c r="G51" i="1" s="1"/>
</calcChain>
</file>

<file path=xl/sharedStrings.xml><?xml version="1.0" encoding="utf-8"?>
<sst xmlns="http://schemas.openxmlformats.org/spreadsheetml/2006/main" count="280" uniqueCount="77">
  <si>
    <t>Farmers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</si>
  <si>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</si>
  <si>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</si>
  <si>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</si>
  <si>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</si>
  <si>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</si>
  <si>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</si>
  <si>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</si>
  <si>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</si>
  <si>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</si>
  <si>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</si>
  <si>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</si>
  <si>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</si>
  <si>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</si>
  <si>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</si>
  <si>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</si>
  <si>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</si>
  <si>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</si>
  <si>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</si>
  <si>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</si>
  <si>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</si>
  <si>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</si>
  <si>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</si>
  <si>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</si>
  <si>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</si>
  <si>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</si>
  <si>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</si>
  <si>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</si>
  <si>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</si>
  <si>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</si>
  <si>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</si>
  <si>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</si>
  <si>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</si>
  <si>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</si>
  <si>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</si>
  <si>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</si>
  <si>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</si>
  <si>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</si>
  <si>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</si>
  <si>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</si>
  <si>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</si>
  <si>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</si>
  <si>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</si>
  <si>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</si>
  <si>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</si>
  <si>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</si>
  <si>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</si>
  <si>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</si>
  <si>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</si>
  <si>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</si>
  <si>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</si>
  <si>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</si>
  <si>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</si>
  <si>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</si>
  <si>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</si>
  <si>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</si>
  <si>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</si>
  <si>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</si>
  <si>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</si>
  <si>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</si>
  <si>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</si>
  <si>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</si>
  <si>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</si>
  <si>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</si>
  <si>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</si>
  <si>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2018</t>
  </si>
  <si>
    <t>Case No. 2018-00075 Recovery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</si>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</sst>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-44586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53793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-18185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-8978</v>
      </c>
    </row>
    <row r="16" spans="2:7" x14ac:dyDescent="0.2">
      <c r="B16" s="4">
        <v>2</v>
      </c>
      <c r="C16" s="13">
        <v>42917</v>
      </c>
      <c r="D16" s="14">
        <f>502221-932</f>
        <v>501289</v>
      </c>
      <c r="E16" s="15">
        <f>527377.8</f>
        <v>527377.80000000005</v>
      </c>
      <c r="F16" s="16">
        <f t="shared" ref="F16:F23" si="0">D16-E16</f>
        <v>-26088.800000000047</v>
      </c>
      <c r="G16" s="12">
        <f>G15+F16</f>
        <v>-35066.800000000047</v>
      </c>
    </row>
    <row r="17" spans="2:7" x14ac:dyDescent="0.2">
      <c r="B17" s="4">
        <v>3</v>
      </c>
      <c r="C17" s="17">
        <v>42948</v>
      </c>
      <c r="D17" s="18">
        <f>463319-911</f>
        <v>462408</v>
      </c>
      <c r="E17" s="19">
        <v>503350.99</v>
      </c>
      <c r="F17" s="20">
        <f t="shared" si="0"/>
        <v>-40942.989999999991</v>
      </c>
      <c r="G17" s="21">
        <f t="shared" ref="G17:G23" si="1">G16+F17</f>
        <v>-76009.790000000037</v>
      </c>
    </row>
    <row r="18" spans="2:7" x14ac:dyDescent="0.2">
      <c r="B18" s="4">
        <v>4</v>
      </c>
      <c r="C18" s="17">
        <v>42979</v>
      </c>
      <c r="D18" s="18">
        <f>326337-815</f>
        <v>325522</v>
      </c>
      <c r="E18" s="19">
        <v>452199.87</v>
      </c>
      <c r="F18" s="20">
        <f t="shared" si="0"/>
        <v>-126677.87</v>
      </c>
      <c r="G18" s="21">
        <f t="shared" si="1"/>
        <v>-202687.66000000003</v>
      </c>
    </row>
    <row r="19" spans="2:7" x14ac:dyDescent="0.2">
      <c r="B19" s="4">
        <v>5</v>
      </c>
      <c r="C19" s="17">
        <v>43009</v>
      </c>
      <c r="D19" s="18">
        <f>377121-899</f>
        <v>376222</v>
      </c>
      <c r="E19" s="19">
        <v>338911.01</v>
      </c>
      <c r="F19" s="20">
        <f t="shared" si="0"/>
        <v>37310.989999999991</v>
      </c>
      <c r="G19" s="21">
        <f t="shared" si="1"/>
        <v>-165376.67000000004</v>
      </c>
    </row>
    <row r="20" spans="2:7" x14ac:dyDescent="0.2">
      <c r="B20" s="4">
        <v>6</v>
      </c>
      <c r="C20" s="17">
        <v>43040</v>
      </c>
      <c r="D20" s="18">
        <f>480410-1052</f>
        <v>479358</v>
      </c>
      <c r="E20" s="19">
        <v>382652.75</v>
      </c>
      <c r="F20" s="20">
        <f t="shared" si="0"/>
        <v>96705.25</v>
      </c>
      <c r="G20" s="21">
        <f t="shared" si="1"/>
        <v>-68671.420000000042</v>
      </c>
    </row>
    <row r="21" spans="2:7" x14ac:dyDescent="0.2">
      <c r="B21" s="4">
        <v>7</v>
      </c>
      <c r="C21" s="17">
        <v>43070</v>
      </c>
      <c r="D21" s="18">
        <f>541781-917</f>
        <v>540864</v>
      </c>
      <c r="E21" s="19">
        <v>574324.6</v>
      </c>
      <c r="F21" s="22">
        <f t="shared" si="0"/>
        <v>-33460.599999999977</v>
      </c>
      <c r="G21" s="23">
        <f t="shared" si="1"/>
        <v>-102132.02000000002</v>
      </c>
    </row>
    <row r="22" spans="2:7" x14ac:dyDescent="0.2">
      <c r="B22" s="24" t="s">
        <v>25</v>
      </c>
      <c r="C22" s="13">
        <v>43101</v>
      </c>
      <c r="D22" s="14">
        <f>598568-841</f>
        <v>597727</v>
      </c>
      <c r="E22" s="15">
        <v>625734.72</v>
      </c>
      <c r="F22" s="16">
        <f t="shared" si="0"/>
        <v>-28007.719999999972</v>
      </c>
      <c r="G22" s="12">
        <f t="shared" si="1"/>
        <v>-130139.73999999999</v>
      </c>
    </row>
    <row r="23" spans="2:7" x14ac:dyDescent="0.2">
      <c r="B23" s="25" t="s">
        <v>26</v>
      </c>
      <c r="C23" s="26">
        <v>43132</v>
      </c>
      <c r="D23" s="27">
        <f>306755-554</f>
        <v>306201</v>
      </c>
      <c r="E23" s="28">
        <v>498298.64</v>
      </c>
      <c r="F23" s="22">
        <f t="shared" si="0"/>
        <v>-192097.64</v>
      </c>
      <c r="G23" s="23">
        <f t="shared" si="1"/>
        <v>-322237.38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44586</v>
      </c>
      <c r="E31" s="12">
        <f>D63</f>
        <v>-44586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-53793</v>
      </c>
      <c r="E32" s="21">
        <f>E63</f>
        <v>44830</v>
      </c>
      <c r="F32" s="3"/>
      <c r="G32" s="21">
        <f>D32+E32</f>
        <v>-8963</v>
      </c>
    </row>
    <row r="33" spans="2:7" x14ac:dyDescent="0.2">
      <c r="B33" s="33" t="s">
        <v>45</v>
      </c>
      <c r="C33" s="34" t="s">
        <v>46</v>
      </c>
      <c r="D33" s="23">
        <f>-G14</f>
        <v>18185</v>
      </c>
      <c r="E33" s="23">
        <f>F63</f>
        <v>0</v>
      </c>
      <c r="F33" s="34"/>
      <c r="G33" s="23">
        <f>D33+E33</f>
        <v>18185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9222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-92910.020000000019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-15485.003333333336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-8978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9222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244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-92910.020000000019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-93154.020000000019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244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  <c r="G55" s="33"/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  <c r="G56" s="33"/>
    </row>
    <row r="57" spans="2:7" x14ac:dyDescent="0.2">
      <c r="C57" s="13">
        <v>42917</v>
      </c>
      <c r="D57" s="14">
        <v>-8917</v>
      </c>
      <c r="E57" s="14">
        <v>0</v>
      </c>
      <c r="F57" s="12">
        <v>0</v>
      </c>
      <c r="G57" s="20"/>
    </row>
    <row r="58" spans="2:7" x14ac:dyDescent="0.2">
      <c r="C58" s="17">
        <v>42948</v>
      </c>
      <c r="D58" s="18">
        <v>-8917</v>
      </c>
      <c r="E58" s="18">
        <v>8966</v>
      </c>
      <c r="F58" s="21">
        <v>0</v>
      </c>
      <c r="G58" s="20"/>
    </row>
    <row r="59" spans="2:7" x14ac:dyDescent="0.2">
      <c r="C59" s="17">
        <v>42979</v>
      </c>
      <c r="D59" s="18">
        <v>-8917</v>
      </c>
      <c r="E59" s="18">
        <v>8966</v>
      </c>
      <c r="F59" s="21">
        <v>0</v>
      </c>
      <c r="G59" s="20"/>
    </row>
    <row r="60" spans="2:7" x14ac:dyDescent="0.2">
      <c r="C60" s="17">
        <v>43009</v>
      </c>
      <c r="D60" s="18">
        <v>-8917</v>
      </c>
      <c r="E60" s="18">
        <v>8966</v>
      </c>
      <c r="F60" s="21">
        <v>0</v>
      </c>
      <c r="G60" s="20"/>
    </row>
    <row r="61" spans="2:7" x14ac:dyDescent="0.2">
      <c r="C61" s="17">
        <v>43040</v>
      </c>
      <c r="D61" s="18">
        <v>-8918</v>
      </c>
      <c r="E61" s="18">
        <v>8966</v>
      </c>
      <c r="F61" s="21">
        <v>0</v>
      </c>
      <c r="G61" s="20"/>
    </row>
    <row r="62" spans="2:7" x14ac:dyDescent="0.2">
      <c r="C62" s="26">
        <v>43070</v>
      </c>
      <c r="D62" s="18">
        <v>0</v>
      </c>
      <c r="E62" s="27">
        <v>8966</v>
      </c>
      <c r="F62" s="23">
        <v>0</v>
      </c>
      <c r="G62" s="20"/>
    </row>
    <row r="63" spans="2:7" x14ac:dyDescent="0.2">
      <c r="C63" s="52" t="s">
        <v>63</v>
      </c>
      <c r="D63" s="41">
        <f>SUM(D57:D62)</f>
        <v>-44586</v>
      </c>
      <c r="E63" s="41">
        <f>SUM(E57:E62)</f>
        <v>44830</v>
      </c>
      <c r="F63" s="41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20</v>
      </c>
      <c r="D12" s="8"/>
      <c r="E12" s="8"/>
      <c r="F12" s="9"/>
      <c r="G12" s="10">
        <v>8963</v>
      </c>
    </row>
    <row r="13" spans="2:7" x14ac:dyDescent="0.2">
      <c r="B13" s="4" t="s">
        <v>19</v>
      </c>
      <c r="C13" s="8" t="s">
        <v>22</v>
      </c>
      <c r="D13" s="8"/>
      <c r="E13" s="8"/>
      <c r="F13" s="9"/>
      <c r="G13" s="10">
        <v>-18185</v>
      </c>
    </row>
    <row r="14" spans="2:7" x14ac:dyDescent="0.2">
      <c r="B14" s="4" t="s">
        <v>21</v>
      </c>
      <c r="C14" s="8" t="s">
        <v>64</v>
      </c>
      <c r="D14" s="8"/>
      <c r="E14" s="8"/>
      <c r="F14" s="9"/>
      <c r="G14" s="10">
        <v>-92910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-102132</v>
      </c>
    </row>
    <row r="16" spans="2:7" x14ac:dyDescent="0.2">
      <c r="B16" s="4">
        <v>2</v>
      </c>
      <c r="C16" s="13">
        <v>43101</v>
      </c>
      <c r="D16" s="14">
        <f>598568-841</f>
        <v>597727</v>
      </c>
      <c r="E16" s="15">
        <v>625734.72</v>
      </c>
      <c r="F16" s="16">
        <f t="shared" ref="F16:F23" si="0">D16-E16</f>
        <v>-28007.719999999972</v>
      </c>
      <c r="G16" s="12">
        <f t="shared" ref="G16:G23" si="1">G15+F16</f>
        <v>-130139.71999999997</v>
      </c>
    </row>
    <row r="17" spans="2:7" x14ac:dyDescent="0.2">
      <c r="B17" s="4">
        <v>3</v>
      </c>
      <c r="C17" s="17">
        <v>43132</v>
      </c>
      <c r="D17" s="18">
        <f>306755-554</f>
        <v>306201</v>
      </c>
      <c r="E17" s="19">
        <v>498298.64</v>
      </c>
      <c r="F17" s="20">
        <f t="shared" si="0"/>
        <v>-192097.64</v>
      </c>
      <c r="G17" s="21">
        <f t="shared" si="1"/>
        <v>-322237.36</v>
      </c>
    </row>
    <row r="18" spans="2:7" x14ac:dyDescent="0.2">
      <c r="B18" s="4">
        <v>4</v>
      </c>
      <c r="C18" s="17">
        <v>43160</v>
      </c>
      <c r="D18" s="18">
        <f>188985-374</f>
        <v>188611</v>
      </c>
      <c r="E18" s="19">
        <v>275316.32</v>
      </c>
      <c r="F18" s="20">
        <f t="shared" si="0"/>
        <v>-86705.32</v>
      </c>
      <c r="G18" s="21">
        <f t="shared" si="1"/>
        <v>-408942.68</v>
      </c>
    </row>
    <row r="19" spans="2:7" x14ac:dyDescent="0.2">
      <c r="B19" s="4">
        <v>5</v>
      </c>
      <c r="C19" s="17">
        <v>43191</v>
      </c>
      <c r="D19" s="18">
        <f>302963-694</f>
        <v>302269</v>
      </c>
      <c r="E19" s="19">
        <v>195608.63</v>
      </c>
      <c r="F19" s="20">
        <f t="shared" si="0"/>
        <v>106660.37</v>
      </c>
      <c r="G19" s="21">
        <f t="shared" si="1"/>
        <v>-302282.31</v>
      </c>
    </row>
    <row r="20" spans="2:7" x14ac:dyDescent="0.2">
      <c r="B20" s="4">
        <v>6</v>
      </c>
      <c r="C20" s="17">
        <v>43221</v>
      </c>
      <c r="D20" s="18">
        <f>355972-744</f>
        <v>355228</v>
      </c>
      <c r="E20" s="19">
        <v>304465.7</v>
      </c>
      <c r="F20" s="20">
        <f t="shared" si="0"/>
        <v>50762.299999999988</v>
      </c>
      <c r="G20" s="21">
        <f t="shared" si="1"/>
        <v>-251520.01</v>
      </c>
    </row>
    <row r="21" spans="2:7" x14ac:dyDescent="0.2">
      <c r="B21" s="4">
        <v>7</v>
      </c>
      <c r="C21" s="17">
        <v>43252</v>
      </c>
      <c r="D21" s="18">
        <f>441103-813</f>
        <v>440290</v>
      </c>
      <c r="E21" s="19">
        <v>390277.71</v>
      </c>
      <c r="F21" s="22">
        <f t="shared" si="0"/>
        <v>50012.289999999979</v>
      </c>
      <c r="G21" s="23">
        <f t="shared" si="1"/>
        <v>-201507.72000000003</v>
      </c>
    </row>
    <row r="22" spans="2:7" x14ac:dyDescent="0.2">
      <c r="B22" s="24" t="s">
        <v>25</v>
      </c>
      <c r="C22" s="13">
        <v>43282</v>
      </c>
      <c r="D22" s="14">
        <f>413520-800</f>
        <v>412720</v>
      </c>
      <c r="E22" s="15">
        <v>440299.05</v>
      </c>
      <c r="F22" s="16">
        <f t="shared" si="0"/>
        <v>-27579.049999999988</v>
      </c>
      <c r="G22" s="12">
        <f t="shared" si="1"/>
        <v>-229086.77000000002</v>
      </c>
    </row>
    <row r="23" spans="2:7" x14ac:dyDescent="0.2">
      <c r="B23" s="25" t="s">
        <v>26</v>
      </c>
      <c r="C23" s="26">
        <v>43313</v>
      </c>
      <c r="D23" s="27">
        <f>366821-727</f>
        <v>366094</v>
      </c>
      <c r="E23" s="28">
        <v>438462.51</v>
      </c>
      <c r="F23" s="22">
        <f t="shared" si="0"/>
        <v>-72368.510000000009</v>
      </c>
      <c r="G23" s="23">
        <f t="shared" si="1"/>
        <v>-301455.28000000003</v>
      </c>
    </row>
    <row r="24" spans="2:7" x14ac:dyDescent="0.2">
      <c r="B24" s="5"/>
      <c r="C24" s="29" t="s">
        <v>65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44</v>
      </c>
      <c r="D31" s="12">
        <f>-G12</f>
        <v>-8963</v>
      </c>
      <c r="E31" s="12">
        <f>D63</f>
        <v>8963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46</v>
      </c>
      <c r="D32" s="21">
        <f>-G13</f>
        <v>18185</v>
      </c>
      <c r="E32" s="21">
        <f>E63</f>
        <v>-15155</v>
      </c>
      <c r="F32" s="3"/>
      <c r="G32" s="21">
        <f>D32+E32</f>
        <v>3030</v>
      </c>
    </row>
    <row r="33" spans="2:7" x14ac:dyDescent="0.2">
      <c r="B33" s="33" t="s">
        <v>45</v>
      </c>
      <c r="C33" s="34" t="s">
        <v>66</v>
      </c>
      <c r="D33" s="23">
        <f>-G14</f>
        <v>92910</v>
      </c>
      <c r="E33" s="23">
        <f>F63</f>
        <v>0</v>
      </c>
      <c r="F33" s="34"/>
      <c r="G33" s="23">
        <f>D33+E33</f>
        <v>92910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95940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-105567.72000000003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-17594.620000000006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-102132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95940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-6192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-105567.72000000003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-99375.72000000003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-6192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  <c r="G55" s="33"/>
    </row>
    <row r="56" spans="2:7" x14ac:dyDescent="0.2">
      <c r="B56" s="38"/>
      <c r="C56" s="5" t="s">
        <v>11</v>
      </c>
      <c r="D56" s="5" t="s">
        <v>61</v>
      </c>
      <c r="E56" s="5" t="s">
        <v>62</v>
      </c>
      <c r="F56" s="5" t="s">
        <v>67</v>
      </c>
      <c r="G56" s="33"/>
    </row>
    <row r="57" spans="2:7" x14ac:dyDescent="0.2">
      <c r="C57" s="13">
        <v>43101</v>
      </c>
      <c r="D57" s="14">
        <v>8963</v>
      </c>
      <c r="E57" s="14">
        <v>0</v>
      </c>
      <c r="F57" s="12">
        <v>0</v>
      </c>
      <c r="G57" s="20"/>
    </row>
    <row r="58" spans="2:7" x14ac:dyDescent="0.2">
      <c r="C58" s="17">
        <v>43132</v>
      </c>
      <c r="D58" s="18">
        <v>0</v>
      </c>
      <c r="E58" s="18">
        <v>-3031</v>
      </c>
      <c r="F58" s="21">
        <v>0</v>
      </c>
      <c r="G58" s="20"/>
    </row>
    <row r="59" spans="2:7" x14ac:dyDescent="0.2">
      <c r="C59" s="17">
        <v>43160</v>
      </c>
      <c r="D59" s="18">
        <v>0</v>
      </c>
      <c r="E59" s="18">
        <v>-3031</v>
      </c>
      <c r="F59" s="21">
        <v>0</v>
      </c>
      <c r="G59" s="20"/>
    </row>
    <row r="60" spans="2:7" x14ac:dyDescent="0.2">
      <c r="C60" s="17">
        <v>43191</v>
      </c>
      <c r="D60" s="18">
        <v>0</v>
      </c>
      <c r="E60" s="18">
        <v>-3031</v>
      </c>
      <c r="F60" s="21">
        <v>0</v>
      </c>
      <c r="G60" s="20"/>
    </row>
    <row r="61" spans="2:7" x14ac:dyDescent="0.2">
      <c r="C61" s="17">
        <v>43221</v>
      </c>
      <c r="D61" s="18">
        <v>0</v>
      </c>
      <c r="E61" s="18">
        <v>-3031</v>
      </c>
      <c r="F61" s="21">
        <v>0</v>
      </c>
      <c r="G61" s="20"/>
    </row>
    <row r="62" spans="2:7" x14ac:dyDescent="0.2">
      <c r="C62" s="26">
        <v>43252</v>
      </c>
      <c r="D62" s="18">
        <v>0</v>
      </c>
      <c r="E62" s="27">
        <v>-3031</v>
      </c>
      <c r="F62" s="23">
        <v>0</v>
      </c>
      <c r="G62" s="20"/>
    </row>
    <row r="63" spans="2:7" x14ac:dyDescent="0.2">
      <c r="C63" s="52" t="s">
        <v>63</v>
      </c>
      <c r="D63" s="41">
        <f>SUM(D57:D62)</f>
        <v>8963</v>
      </c>
      <c r="E63" s="41">
        <f>SUM(E57:E62)</f>
        <v>-15155</v>
      </c>
      <c r="F63" s="41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-3030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-92910</v>
      </c>
    </row>
    <row r="14" spans="2:7" x14ac:dyDescent="0.2">
      <c r="B14" s="4" t="s">
        <v>21</v>
      </c>
      <c r="C14" s="8" t="s">
        <v>68</v>
      </c>
      <c r="D14" s="8"/>
      <c r="E14" s="8"/>
      <c r="F14" s="9"/>
      <c r="G14" s="10">
        <v>-105568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-201508</v>
      </c>
    </row>
    <row r="16" spans="2:7" x14ac:dyDescent="0.2">
      <c r="B16" s="4">
        <v>2</v>
      </c>
      <c r="C16" s="13">
        <v>43282</v>
      </c>
      <c r="D16" s="14">
        <f>413520-800</f>
        <v>412720</v>
      </c>
      <c r="E16" s="15">
        <v>440299.05</v>
      </c>
      <c r="F16" s="16">
        <f t="shared" ref="F16:F23" si="0">D16-E16</f>
        <v>-27579.049999999988</v>
      </c>
      <c r="G16" s="12">
        <f t="shared" ref="G16:G23" si="1">G15+F16</f>
        <v>-229087.05</v>
      </c>
    </row>
    <row r="17" spans="2:7" x14ac:dyDescent="0.2">
      <c r="B17" s="4">
        <v>3</v>
      </c>
      <c r="C17" s="17">
        <v>43313</v>
      </c>
      <c r="D17" s="18">
        <f>366821-727</f>
        <v>366094</v>
      </c>
      <c r="E17" s="19">
        <v>438462.51</v>
      </c>
      <c r="F17" s="20">
        <f t="shared" si="0"/>
        <v>-72368.510000000009</v>
      </c>
      <c r="G17" s="21">
        <f t="shared" si="1"/>
        <v>-301455.56</v>
      </c>
    </row>
    <row r="18" spans="2:7" x14ac:dyDescent="0.2">
      <c r="B18" s="4">
        <v>4</v>
      </c>
      <c r="C18" s="17">
        <v>43344</v>
      </c>
      <c r="D18" s="18">
        <f>356344-779</f>
        <v>355565</v>
      </c>
      <c r="E18" s="19">
        <v>350532.8</v>
      </c>
      <c r="F18" s="20">
        <f t="shared" si="0"/>
        <v>5032.2000000000116</v>
      </c>
      <c r="G18" s="21">
        <f t="shared" si="1"/>
        <v>-296423.36</v>
      </c>
    </row>
    <row r="19" spans="2:7" x14ac:dyDescent="0.2">
      <c r="B19" s="4">
        <v>5</v>
      </c>
      <c r="C19" s="17">
        <v>43374</v>
      </c>
      <c r="D19" s="18">
        <f>339377-790</f>
        <v>338587</v>
      </c>
      <c r="E19" s="19">
        <v>320548.71999999997</v>
      </c>
      <c r="F19" s="20">
        <f t="shared" si="0"/>
        <v>18038.280000000028</v>
      </c>
      <c r="G19" s="21">
        <f t="shared" si="1"/>
        <v>-278385.07999999996</v>
      </c>
    </row>
    <row r="20" spans="2:7" x14ac:dyDescent="0.2">
      <c r="B20" s="4">
        <v>6</v>
      </c>
      <c r="C20" s="17">
        <v>43405</v>
      </c>
      <c r="D20" s="18">
        <f>418582-827</f>
        <v>417755</v>
      </c>
      <c r="E20" s="19">
        <v>340063.88</v>
      </c>
      <c r="F20" s="20">
        <f t="shared" si="0"/>
        <v>77691.12</v>
      </c>
      <c r="G20" s="21">
        <f t="shared" si="1"/>
        <v>-200693.95999999996</v>
      </c>
    </row>
    <row r="21" spans="2:7" x14ac:dyDescent="0.2">
      <c r="B21" s="4">
        <v>7</v>
      </c>
      <c r="C21" s="17">
        <v>43435</v>
      </c>
      <c r="D21" s="18">
        <f>488040-861</f>
        <v>487179</v>
      </c>
      <c r="E21" s="19">
        <v>430678.98</v>
      </c>
      <c r="F21" s="22">
        <f t="shared" si="0"/>
        <v>56500.020000000019</v>
      </c>
      <c r="G21" s="23">
        <f t="shared" si="1"/>
        <v>-144193.93999999994</v>
      </c>
    </row>
    <row r="22" spans="2:7" x14ac:dyDescent="0.2">
      <c r="B22" s="24" t="s">
        <v>25</v>
      </c>
      <c r="C22" s="13">
        <v>43466</v>
      </c>
      <c r="D22" s="14">
        <f>439846-751</f>
        <v>439095</v>
      </c>
      <c r="E22" s="15">
        <v>444270.38</v>
      </c>
      <c r="F22" s="16">
        <f t="shared" si="0"/>
        <v>-5175.3800000000047</v>
      </c>
      <c r="G22" s="12">
        <f t="shared" si="1"/>
        <v>-149369.31999999995</v>
      </c>
    </row>
    <row r="23" spans="2:7" x14ac:dyDescent="0.2">
      <c r="B23" s="25" t="s">
        <v>26</v>
      </c>
      <c r="C23" s="26">
        <v>43497</v>
      </c>
      <c r="D23" s="27">
        <f>305367-622</f>
        <v>304745</v>
      </c>
      <c r="E23" s="28">
        <v>443505.76</v>
      </c>
      <c r="F23" s="22">
        <f t="shared" si="0"/>
        <v>-138760.76</v>
      </c>
      <c r="G23" s="23">
        <f t="shared" si="1"/>
        <v>-288130.07999999996</v>
      </c>
    </row>
    <row r="24" spans="2:7" x14ac:dyDescent="0.2">
      <c r="B24" s="5"/>
      <c r="C24" s="29" t="s">
        <v>69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46</v>
      </c>
      <c r="D31" s="12">
        <f>-G12</f>
        <v>3030</v>
      </c>
      <c r="E31" s="12">
        <f>D63</f>
        <v>-3030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66</v>
      </c>
      <c r="D32" s="21">
        <f>-G13</f>
        <v>92910</v>
      </c>
      <c r="E32" s="21">
        <f>E63</f>
        <v>-61940</v>
      </c>
      <c r="F32" s="3"/>
      <c r="G32" s="21">
        <f>D32+E32</f>
        <v>30970</v>
      </c>
    </row>
    <row r="33" spans="2:7" x14ac:dyDescent="0.2">
      <c r="B33" s="33" t="s">
        <v>45</v>
      </c>
      <c r="C33" s="34" t="s">
        <v>70</v>
      </c>
      <c r="D33" s="23">
        <f>-G14</f>
        <v>105568</v>
      </c>
      <c r="E33" s="23">
        <f>F63</f>
        <v>0</v>
      </c>
      <c r="F33" s="34"/>
      <c r="G33" s="23">
        <f>D33+E33</f>
        <v>105568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136538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-7655.9399999999441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-1275.9899999999907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-201508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136538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-64970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-7655.9399999999441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57314.060000000056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-64970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  <c r="G55" s="33"/>
    </row>
    <row r="56" spans="2:7" x14ac:dyDescent="0.2">
      <c r="B56" s="38"/>
      <c r="C56" s="5" t="s">
        <v>11</v>
      </c>
      <c r="D56" s="5" t="s">
        <v>62</v>
      </c>
      <c r="E56" s="5" t="s">
        <v>67</v>
      </c>
      <c r="F56" s="5" t="s">
        <v>71</v>
      </c>
      <c r="G56" s="33"/>
    </row>
    <row r="57" spans="2:7" x14ac:dyDescent="0.2">
      <c r="C57" s="13">
        <v>43282</v>
      </c>
      <c r="D57" s="14">
        <v>-3030</v>
      </c>
      <c r="E57" s="14">
        <v>0</v>
      </c>
      <c r="F57" s="12">
        <v>0</v>
      </c>
      <c r="G57" s="20"/>
    </row>
    <row r="58" spans="2:7" x14ac:dyDescent="0.2">
      <c r="C58" s="17">
        <v>43313</v>
      </c>
      <c r="D58" s="18">
        <v>0</v>
      </c>
      <c r="E58" s="18">
        <v>0</v>
      </c>
      <c r="F58" s="21">
        <v>0</v>
      </c>
      <c r="G58" s="20"/>
    </row>
    <row r="59" spans="2:7" x14ac:dyDescent="0.2">
      <c r="C59" s="17">
        <v>43344</v>
      </c>
      <c r="D59" s="18">
        <v>0</v>
      </c>
      <c r="E59" s="18">
        <v>-15485</v>
      </c>
      <c r="F59" s="21">
        <v>0</v>
      </c>
      <c r="G59" s="20"/>
    </row>
    <row r="60" spans="2:7" x14ac:dyDescent="0.2">
      <c r="C60" s="17">
        <v>43374</v>
      </c>
      <c r="D60" s="18">
        <v>0</v>
      </c>
      <c r="E60" s="18">
        <v>-15485</v>
      </c>
      <c r="F60" s="21">
        <v>0</v>
      </c>
      <c r="G60" s="20"/>
    </row>
    <row r="61" spans="2:7" x14ac:dyDescent="0.2">
      <c r="C61" s="17">
        <v>43405</v>
      </c>
      <c r="D61" s="18">
        <v>0</v>
      </c>
      <c r="E61" s="18">
        <v>-15485</v>
      </c>
      <c r="F61" s="21">
        <v>0</v>
      </c>
      <c r="G61" s="20"/>
    </row>
    <row r="62" spans="2:7" x14ac:dyDescent="0.2">
      <c r="C62" s="26">
        <v>43435</v>
      </c>
      <c r="D62" s="18">
        <v>0</v>
      </c>
      <c r="E62" s="27">
        <v>-15485</v>
      </c>
      <c r="F62" s="23">
        <v>0</v>
      </c>
      <c r="G62" s="20"/>
    </row>
    <row r="63" spans="2:7" x14ac:dyDescent="0.2">
      <c r="C63" s="52" t="s">
        <v>63</v>
      </c>
      <c r="D63" s="41">
        <f>SUM(D57:D62)</f>
        <v>-3030</v>
      </c>
      <c r="E63" s="41">
        <f>SUM(E57:E62)</f>
        <v>-61940</v>
      </c>
      <c r="F63" s="41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-30970</v>
      </c>
    </row>
    <row r="13" spans="2:7" x14ac:dyDescent="0.2">
      <c r="B13" s="4" t="s">
        <v>19</v>
      </c>
      <c r="C13" s="8" t="s">
        <v>68</v>
      </c>
      <c r="D13" s="8"/>
      <c r="E13" s="8"/>
      <c r="F13" s="9"/>
      <c r="G13" s="10">
        <v>-105568</v>
      </c>
    </row>
    <row r="14" spans="2:7" x14ac:dyDescent="0.2">
      <c r="B14" s="4" t="s">
        <v>21</v>
      </c>
      <c r="C14" s="8" t="s">
        <v>72</v>
      </c>
      <c r="D14" s="8"/>
      <c r="E14" s="8"/>
      <c r="F14" s="9"/>
      <c r="G14" s="10">
        <v>-7656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-144194</v>
      </c>
    </row>
    <row r="16" spans="2:7" x14ac:dyDescent="0.2">
      <c r="B16" s="4">
        <v>2</v>
      </c>
      <c r="C16" s="13">
        <v>43466</v>
      </c>
      <c r="D16" s="14">
        <f>439846-751</f>
        <v>439095</v>
      </c>
      <c r="E16" s="15">
        <v>444270.38</v>
      </c>
      <c r="F16" s="16">
        <f t="shared" ref="F16:F23" si="0">D16-E16</f>
        <v>-5175.3800000000047</v>
      </c>
      <c r="G16" s="12">
        <f t="shared" ref="G16:G23" si="1">G15+F16</f>
        <v>-149369.38</v>
      </c>
    </row>
    <row r="17" spans="2:7" x14ac:dyDescent="0.2">
      <c r="B17" s="4">
        <v>3</v>
      </c>
      <c r="C17" s="17">
        <v>43497</v>
      </c>
      <c r="D17" s="18">
        <f>305367-622</f>
        <v>304745</v>
      </c>
      <c r="E17" s="19">
        <v>443505.76</v>
      </c>
      <c r="F17" s="20">
        <f t="shared" si="0"/>
        <v>-138760.76</v>
      </c>
      <c r="G17" s="21">
        <f t="shared" si="1"/>
        <v>-288130.14</v>
      </c>
    </row>
    <row r="18" spans="2:7" x14ac:dyDescent="0.2">
      <c r="B18" s="4">
        <v>4</v>
      </c>
      <c r="C18" s="17">
        <v>43525</v>
      </c>
      <c r="D18" s="18">
        <f>315301-619</f>
        <v>314682</v>
      </c>
      <c r="E18" s="19">
        <v>297681.64</v>
      </c>
      <c r="F18" s="20">
        <f t="shared" si="0"/>
        <v>17000.359999999986</v>
      </c>
      <c r="G18" s="21">
        <f t="shared" si="1"/>
        <v>-271129.78000000003</v>
      </c>
    </row>
    <row r="19" spans="2:7" x14ac:dyDescent="0.2">
      <c r="B19" s="4">
        <v>5</v>
      </c>
      <c r="C19" s="17">
        <v>43556</v>
      </c>
      <c r="D19" s="18">
        <f>309263-777</f>
        <v>308486</v>
      </c>
      <c r="E19" s="19">
        <v>246196.53</v>
      </c>
      <c r="F19" s="20">
        <f t="shared" si="0"/>
        <v>62289.47</v>
      </c>
      <c r="G19" s="21">
        <f t="shared" si="1"/>
        <v>-208840.31000000003</v>
      </c>
    </row>
    <row r="20" spans="2:7" x14ac:dyDescent="0.2">
      <c r="B20" s="4">
        <v>6</v>
      </c>
      <c r="C20" s="17">
        <v>43586</v>
      </c>
      <c r="D20" s="18">
        <f>355526-803</f>
        <v>354723</v>
      </c>
      <c r="E20" s="19">
        <v>283423.51</v>
      </c>
      <c r="F20" s="20">
        <f t="shared" si="0"/>
        <v>71299.489999999991</v>
      </c>
      <c r="G20" s="21">
        <f t="shared" si="1"/>
        <v>-137540.82000000004</v>
      </c>
    </row>
    <row r="21" spans="2:7" x14ac:dyDescent="0.2">
      <c r="B21" s="4">
        <v>7</v>
      </c>
      <c r="C21" s="17">
        <v>43617</v>
      </c>
      <c r="D21" s="18">
        <f>449840-964</f>
        <v>448876</v>
      </c>
      <c r="E21" s="19">
        <v>358228.15</v>
      </c>
      <c r="F21" s="22">
        <f t="shared" si="0"/>
        <v>90647.849999999977</v>
      </c>
      <c r="G21" s="23">
        <f t="shared" si="1"/>
        <v>-46892.970000000059</v>
      </c>
    </row>
    <row r="22" spans="2:7" x14ac:dyDescent="0.2">
      <c r="B22" s="24" t="s">
        <v>25</v>
      </c>
      <c r="C22" s="13">
        <v>43647</v>
      </c>
      <c r="D22" s="14">
        <f>502570-947</f>
        <v>501623</v>
      </c>
      <c r="E22" s="15">
        <v>441475.44</v>
      </c>
      <c r="F22" s="16">
        <f t="shared" si="0"/>
        <v>60147.56</v>
      </c>
      <c r="G22" s="12">
        <f t="shared" si="1"/>
        <v>13254.589999999938</v>
      </c>
    </row>
    <row r="23" spans="2:7" x14ac:dyDescent="0.2">
      <c r="B23" s="25" t="s">
        <v>26</v>
      </c>
      <c r="C23" s="26">
        <v>43678</v>
      </c>
      <c r="D23" s="27">
        <f>484384-923</f>
        <v>483461</v>
      </c>
      <c r="E23" s="28">
        <f>478986.99</f>
        <v>478986.99</v>
      </c>
      <c r="F23" s="22">
        <f t="shared" si="0"/>
        <v>4474.0100000000093</v>
      </c>
      <c r="G23" s="23">
        <f t="shared" si="1"/>
        <v>17728.599999999948</v>
      </c>
    </row>
    <row r="24" spans="2:7" x14ac:dyDescent="0.2">
      <c r="B24" s="5"/>
      <c r="C24" s="29" t="s">
        <v>73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30970</v>
      </c>
      <c r="E31" s="12">
        <f>D63</f>
        <v>-30970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70</v>
      </c>
      <c r="D32" s="21">
        <f>-G13</f>
        <v>105568</v>
      </c>
      <c r="E32" s="21">
        <f>E63</f>
        <v>-70380</v>
      </c>
      <c r="F32" s="3"/>
      <c r="G32" s="21">
        <f>D32+E32</f>
        <v>35188</v>
      </c>
    </row>
    <row r="33" spans="2:7" x14ac:dyDescent="0.2">
      <c r="B33" s="33" t="s">
        <v>45</v>
      </c>
      <c r="C33" s="34" t="s">
        <v>74</v>
      </c>
      <c r="D33" s="23">
        <f>-G14</f>
        <v>7656</v>
      </c>
      <c r="E33" s="23">
        <f>F63</f>
        <v>0</v>
      </c>
      <c r="F33" s="34"/>
      <c r="G33" s="23">
        <f>D33+E33</f>
        <v>7656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42844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-4048.9700000000594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76</v>
      </c>
      <c r="D38" s="8"/>
      <c r="E38" s="8"/>
      <c r="F38" s="9"/>
      <c r="G38" s="41">
        <f>G36/6</f>
        <v>-674.82833333334327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-144194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42844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-101350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-4048.9700000000594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97301.029999999941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-101350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  <c r="G55" s="33"/>
    </row>
    <row r="56" spans="2:7" x14ac:dyDescent="0.2">
      <c r="B56" s="38"/>
      <c r="C56" s="5" t="s">
        <v>11</v>
      </c>
      <c r="D56" s="5" t="s">
        <v>67</v>
      </c>
      <c r="E56" s="5" t="s">
        <v>71</v>
      </c>
      <c r="F56" s="5" t="s">
        <v>75</v>
      </c>
      <c r="G56" s="33"/>
    </row>
    <row r="57" spans="2:7" x14ac:dyDescent="0.2">
      <c r="C57" s="13">
        <v>43466</v>
      </c>
      <c r="D57" s="14">
        <v>-15485</v>
      </c>
      <c r="E57" s="14">
        <v>0</v>
      </c>
      <c r="F57" s="12">
        <v>0</v>
      </c>
      <c r="G57" s="20"/>
    </row>
    <row r="58" spans="2:7" x14ac:dyDescent="0.2">
      <c r="C58" s="17">
        <v>43497</v>
      </c>
      <c r="D58" s="18">
        <v>-15485</v>
      </c>
      <c r="E58" s="18">
        <v>0</v>
      </c>
      <c r="F58" s="21">
        <v>0</v>
      </c>
      <c r="G58" s="20"/>
    </row>
    <row r="59" spans="2:7" x14ac:dyDescent="0.2">
      <c r="C59" s="17">
        <v>43525</v>
      </c>
      <c r="D59" s="18">
        <v>0</v>
      </c>
      <c r="E59" s="18">
        <v>-17595</v>
      </c>
      <c r="F59" s="21">
        <v>0</v>
      </c>
      <c r="G59" s="20"/>
    </row>
    <row r="60" spans="2:7" x14ac:dyDescent="0.2">
      <c r="C60" s="17">
        <v>43556</v>
      </c>
      <c r="D60" s="18">
        <v>0</v>
      </c>
      <c r="E60" s="18">
        <v>-17595</v>
      </c>
      <c r="F60" s="21">
        <v>0</v>
      </c>
      <c r="G60" s="20"/>
    </row>
    <row r="61" spans="2:7" x14ac:dyDescent="0.2">
      <c r="C61" s="17">
        <v>43586</v>
      </c>
      <c r="D61" s="18">
        <v>0</v>
      </c>
      <c r="E61" s="18">
        <v>-17595</v>
      </c>
      <c r="F61" s="21">
        <v>0</v>
      </c>
      <c r="G61" s="20"/>
    </row>
    <row r="62" spans="2:7" x14ac:dyDescent="0.2">
      <c r="C62" s="26">
        <v>43617</v>
      </c>
      <c r="D62" s="18">
        <v>0</v>
      </c>
      <c r="E62" s="27">
        <v>-17595</v>
      </c>
      <c r="F62" s="23">
        <v>0</v>
      </c>
      <c r="G62" s="20"/>
    </row>
    <row r="63" spans="2:7" x14ac:dyDescent="0.2">
      <c r="C63" s="52" t="s">
        <v>63</v>
      </c>
      <c r="D63" s="41">
        <f>SUM(D57:D62)</f>
        <v>-30970</v>
      </c>
      <c r="E63" s="41">
        <f>SUM(E57:E62)</f>
        <v>-70380</v>
      </c>
      <c r="F63" s="41">
        <f>SUM(F57:F62)</f>
        <v>0</v>
      </c>
      <c r="G63" s="20"/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2019-12-06T19:18:55Z</dcterms:modified>
</cp:coreProperties>
</file>