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63" i="4"/>
  <c r="D63" i="4"/>
  <c r="E33" i="4"/>
  <c r="D33" i="4"/>
  <c r="G33" i="4" s="1"/>
  <c r="G32" i="4"/>
  <c r="E32" i="4"/>
  <c r="D32" i="4"/>
  <c r="E31" i="4"/>
  <c r="D31" i="4"/>
  <c r="G31" i="4" s="1"/>
  <c r="D23" i="4"/>
  <c r="F23" i="4" s="1"/>
  <c r="D22" i="4"/>
  <c r="F22" i="4" s="1"/>
  <c r="D21" i="4"/>
  <c r="F21" i="4" s="1"/>
  <c r="F20" i="4"/>
  <c r="D20" i="4"/>
  <c r="D19" i="4"/>
  <c r="F19" i="4" s="1"/>
  <c r="D18" i="4"/>
  <c r="F18" i="4" s="1"/>
  <c r="F17" i="4"/>
  <c r="D17" i="4"/>
  <c r="D16" i="4"/>
  <c r="F16" i="4" s="1"/>
  <c r="G15" i="4"/>
  <c r="G42" i="4" s="1"/>
  <c r="G49" i="4" l="1"/>
  <c r="G34" i="4"/>
  <c r="G43" i="4" s="1"/>
  <c r="G45" i="4" s="1"/>
  <c r="G16" i="4"/>
  <c r="G17" i="4" s="1"/>
  <c r="G18" i="4" s="1"/>
  <c r="G19" i="4" s="1"/>
  <c r="G20" i="4" s="1"/>
  <c r="G21" i="4" s="1"/>
  <c r="F63" i="3"/>
  <c r="E33" i="3" s="1"/>
  <c r="E63" i="3"/>
  <c r="E32" i="3" s="1"/>
  <c r="D63" i="3"/>
  <c r="G42" i="3"/>
  <c r="D33" i="3"/>
  <c r="D32" i="3"/>
  <c r="E31" i="3"/>
  <c r="D31" i="3"/>
  <c r="G31" i="3" s="1"/>
  <c r="D23" i="3"/>
  <c r="F23" i="3" s="1"/>
  <c r="F22" i="3"/>
  <c r="D22" i="3"/>
  <c r="D21" i="3"/>
  <c r="F21" i="3" s="1"/>
  <c r="D20" i="3"/>
  <c r="F20" i="3" s="1"/>
  <c r="D19" i="3"/>
  <c r="F19" i="3" s="1"/>
  <c r="D18" i="3"/>
  <c r="F18" i="3" s="1"/>
  <c r="D17" i="3"/>
  <c r="F17" i="3" s="1"/>
  <c r="E16" i="3"/>
  <c r="D16" i="3"/>
  <c r="F16" i="3" s="1"/>
  <c r="G49" i="3" s="1"/>
  <c r="G15" i="3"/>
  <c r="G22" i="4" l="1"/>
  <c r="G23" i="4" s="1"/>
  <c r="G36" i="4"/>
  <c r="G32" i="3"/>
  <c r="G34" i="3" s="1"/>
  <c r="G43" i="3" s="1"/>
  <c r="G45" i="3" s="1"/>
  <c r="G33" i="3"/>
  <c r="G16" i="3"/>
  <c r="G17" i="3" s="1"/>
  <c r="G18" i="3" s="1"/>
  <c r="G19" i="3" s="1"/>
  <c r="G20" i="3" s="1"/>
  <c r="G21" i="3" s="1"/>
  <c r="G47" i="4" l="1"/>
  <c r="G51" i="4" s="1"/>
  <c r="G38" i="4"/>
  <c r="G36" i="3"/>
  <c r="G22" i="3"/>
  <c r="G23" i="3" s="1"/>
  <c r="G47" i="3" l="1"/>
  <c r="G51" i="3" s="1"/>
  <c r="G38" i="3"/>
  <c r="F63" i="2" l="1"/>
  <c r="E33" i="2" s="1"/>
  <c r="E63" i="2"/>
  <c r="E32" i="2" s="1"/>
  <c r="D63" i="2"/>
  <c r="E31" i="2" s="1"/>
  <c r="G31" i="2" s="1"/>
  <c r="G42" i="2"/>
  <c r="D33" i="2"/>
  <c r="G33" i="2" s="1"/>
  <c r="D32" i="2"/>
  <c r="G32" i="2" s="1"/>
  <c r="D31" i="2"/>
  <c r="D23" i="2"/>
  <c r="F23" i="2" s="1"/>
  <c r="F22" i="2"/>
  <c r="E22" i="2"/>
  <c r="D22" i="2"/>
  <c r="D21" i="2"/>
  <c r="F21" i="2" s="1"/>
  <c r="D20" i="2"/>
  <c r="F20" i="2" s="1"/>
  <c r="D19" i="2"/>
  <c r="F19" i="2" s="1"/>
  <c r="D18" i="2"/>
  <c r="F18" i="2" s="1"/>
  <c r="F17" i="2"/>
  <c r="D17" i="2"/>
  <c r="D16" i="2"/>
  <c r="F16" i="2" s="1"/>
  <c r="G15" i="2"/>
  <c r="G16" i="2" s="1"/>
  <c r="G17" i="2" s="1"/>
  <c r="G45" i="2" l="1"/>
  <c r="G18" i="2"/>
  <c r="G19" i="2" s="1"/>
  <c r="G20" i="2" s="1"/>
  <c r="G21" i="2" s="1"/>
  <c r="G34" i="2"/>
  <c r="G43" i="2" s="1"/>
  <c r="G49" i="2"/>
  <c r="G36" i="2" l="1"/>
  <c r="G22" i="2"/>
  <c r="G23" i="2" s="1"/>
  <c r="G38" i="2" l="1"/>
  <c r="G47" i="2"/>
  <c r="G51" i="2" s="1"/>
  <c r="F63" i="1" l="1"/>
  <c r="E63" i="1"/>
  <c r="E32" i="1" s="1"/>
  <c r="D63" i="1"/>
  <c r="G33" i="1"/>
  <c r="E33" i="1"/>
  <c r="D33" i="1"/>
  <c r="D32" i="1"/>
  <c r="G32" i="1" s="1"/>
  <c r="E31" i="1"/>
  <c r="D31" i="1"/>
  <c r="G31" i="1" s="1"/>
  <c r="G34" i="1" s="1"/>
  <c r="G43" i="1" s="1"/>
  <c r="F23" i="1"/>
  <c r="D23" i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D16" i="1"/>
  <c r="F16" i="1" s="1"/>
  <c r="G15" i="1"/>
  <c r="G42" i="1" s="1"/>
  <c r="G49" i="1" l="1"/>
  <c r="G16" i="1"/>
  <c r="G17" i="1" s="1"/>
  <c r="G18" i="1" s="1"/>
  <c r="G19" i="1" s="1"/>
  <c r="G20" i="1" s="1"/>
  <c r="G21" i="1" s="1"/>
  <c r="G45" i="1"/>
  <c r="G22" i="1" l="1"/>
  <c r="G23" i="1" s="1"/>
  <c r="G36" i="1"/>
  <c r="G47" i="1" l="1"/>
  <c r="G51" i="1" s="1"/>
  <c r="G38" i="1"/>
</calcChain>
</file>

<file path=xl/sharedStrings.xml><?xml version="1.0" encoding="utf-8"?>
<sst xmlns="http://schemas.openxmlformats.org/spreadsheetml/2006/main" count="280" uniqueCount="77">
  <si>
    <t>Clark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</si>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</sst>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18</v>
      </c>
      <c r="D12" s="8"/>
      <c r="E12" s="8"/>
      <c r="F12" s="9"/>
      <c r="G12" s="10">
        <v>26700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-46680</v>
      </c>
    </row>
    <row r="14" spans="2:7" x14ac:dyDescent="0.2">
      <c r="B14" s="4" t="s">
        <v>21</v>
      </c>
      <c r="C14" s="8" t="s">
        <v>22</v>
      </c>
      <c r="D14" s="8"/>
      <c r="E14" s="8"/>
      <c r="F14" s="9"/>
      <c r="G14" s="10">
        <v>61310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41330</v>
      </c>
    </row>
    <row r="16" spans="2:7" x14ac:dyDescent="0.2">
      <c r="B16" s="4">
        <v>2</v>
      </c>
      <c r="C16" s="13">
        <v>42917</v>
      </c>
      <c r="D16" s="14">
        <f>401548-336</f>
        <v>401212</v>
      </c>
      <c r="E16" s="15">
        <v>423529.95</v>
      </c>
      <c r="F16" s="16">
        <f t="shared" ref="F16:F23" si="0">D16-E16</f>
        <v>-22317.950000000012</v>
      </c>
      <c r="G16" s="12">
        <f>G15+F16</f>
        <v>19012.049999999988</v>
      </c>
    </row>
    <row r="17" spans="2:7" x14ac:dyDescent="0.2">
      <c r="B17" s="4">
        <v>3</v>
      </c>
      <c r="C17" s="17">
        <v>42948</v>
      </c>
      <c r="D17" s="18">
        <f>420217-306</f>
        <v>419911</v>
      </c>
      <c r="E17" s="19">
        <v>415106.89</v>
      </c>
      <c r="F17" s="20">
        <f t="shared" si="0"/>
        <v>4804.109999999986</v>
      </c>
      <c r="G17" s="21">
        <f t="shared" ref="G17:G23" si="1">G16+F17</f>
        <v>23816.159999999974</v>
      </c>
    </row>
    <row r="18" spans="2:7" x14ac:dyDescent="0.2">
      <c r="B18" s="4">
        <v>4</v>
      </c>
      <c r="C18" s="17">
        <v>42979</v>
      </c>
      <c r="D18" s="18">
        <f>376869-299</f>
        <v>376570</v>
      </c>
      <c r="E18" s="19">
        <v>348236.2</v>
      </c>
      <c r="F18" s="20">
        <f t="shared" si="0"/>
        <v>28333.799999999988</v>
      </c>
      <c r="G18" s="21">
        <f t="shared" si="1"/>
        <v>52149.959999999963</v>
      </c>
    </row>
    <row r="19" spans="2:7" x14ac:dyDescent="0.2">
      <c r="B19" s="4">
        <v>5</v>
      </c>
      <c r="C19" s="17">
        <v>43009</v>
      </c>
      <c r="D19" s="18">
        <f>258867-268</f>
        <v>258599</v>
      </c>
      <c r="E19" s="19">
        <v>277581.11</v>
      </c>
      <c r="F19" s="20">
        <f t="shared" si="0"/>
        <v>-18982.109999999986</v>
      </c>
      <c r="G19" s="21">
        <f t="shared" si="1"/>
        <v>33167.849999999977</v>
      </c>
    </row>
    <row r="20" spans="2:7" x14ac:dyDescent="0.2">
      <c r="B20" s="4">
        <v>6</v>
      </c>
      <c r="C20" s="17">
        <v>43040</v>
      </c>
      <c r="D20" s="18">
        <f>313696-296</f>
        <v>313400</v>
      </c>
      <c r="E20" s="19">
        <v>301006.78999999998</v>
      </c>
      <c r="F20" s="20">
        <f t="shared" si="0"/>
        <v>12393.210000000021</v>
      </c>
      <c r="G20" s="21">
        <f t="shared" si="1"/>
        <v>45561.06</v>
      </c>
    </row>
    <row r="21" spans="2:7" x14ac:dyDescent="0.2">
      <c r="B21" s="4">
        <v>7</v>
      </c>
      <c r="C21" s="17">
        <v>43070</v>
      </c>
      <c r="D21" s="18">
        <f>442962-346</f>
        <v>442616</v>
      </c>
      <c r="E21" s="19">
        <v>487958.75</v>
      </c>
      <c r="F21" s="22">
        <f t="shared" si="0"/>
        <v>-45342.75</v>
      </c>
      <c r="G21" s="23">
        <f t="shared" si="1"/>
        <v>218.30999999999767</v>
      </c>
    </row>
    <row r="22" spans="2:7" x14ac:dyDescent="0.2">
      <c r="B22" s="24" t="s">
        <v>25</v>
      </c>
      <c r="C22" s="13">
        <v>43101</v>
      </c>
      <c r="D22" s="14">
        <f>534747-303</f>
        <v>534444</v>
      </c>
      <c r="E22" s="15">
        <v>548856.59</v>
      </c>
      <c r="F22" s="16">
        <f t="shared" si="0"/>
        <v>-14412.589999999967</v>
      </c>
      <c r="G22" s="12">
        <f t="shared" si="1"/>
        <v>-14194.27999999997</v>
      </c>
    </row>
    <row r="23" spans="2:7" x14ac:dyDescent="0.2">
      <c r="B23" s="25" t="s">
        <v>26</v>
      </c>
      <c r="C23" s="26">
        <v>43132</v>
      </c>
      <c r="D23" s="27">
        <f>583751-278</f>
        <v>583473</v>
      </c>
      <c r="E23" s="28">
        <v>547287.18999999994</v>
      </c>
      <c r="F23" s="22">
        <f t="shared" si="0"/>
        <v>36185.810000000056</v>
      </c>
      <c r="G23" s="23">
        <f t="shared" si="1"/>
        <v>21991.530000000086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42</v>
      </c>
      <c r="D31" s="12">
        <f>-G12</f>
        <v>-26700</v>
      </c>
      <c r="E31" s="12">
        <f>D63</f>
        <v>26700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44</v>
      </c>
      <c r="D32" s="21">
        <f>-G13</f>
        <v>46680</v>
      </c>
      <c r="E32" s="21">
        <f>E63</f>
        <v>-38900</v>
      </c>
      <c r="F32" s="3"/>
      <c r="G32" s="21">
        <f>D32+E32</f>
        <v>7780</v>
      </c>
    </row>
    <row r="33" spans="2:7" x14ac:dyDescent="0.2">
      <c r="B33" s="33" t="s">
        <v>45</v>
      </c>
      <c r="C33" s="34" t="s">
        <v>46</v>
      </c>
      <c r="D33" s="23">
        <f>-G14</f>
        <v>-61310</v>
      </c>
      <c r="E33" s="23">
        <f>F63</f>
        <v>0</v>
      </c>
      <c r="F33" s="34"/>
      <c r="G33" s="23">
        <f>D33+E33</f>
        <v>-61310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-53530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-53311.69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-8885.2816666666677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41330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-53530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-12200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-53311.69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-41111.69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-12200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3">
        <v>42917</v>
      </c>
      <c r="D57" s="14">
        <v>5340</v>
      </c>
      <c r="E57" s="14">
        <v>0</v>
      </c>
      <c r="F57" s="12">
        <v>0</v>
      </c>
    </row>
    <row r="58" spans="2:7" x14ac:dyDescent="0.2">
      <c r="C58" s="17">
        <v>42948</v>
      </c>
      <c r="D58" s="18">
        <v>5340</v>
      </c>
      <c r="E58" s="18">
        <v>-7780</v>
      </c>
      <c r="F58" s="21">
        <v>0</v>
      </c>
    </row>
    <row r="59" spans="2:7" x14ac:dyDescent="0.2">
      <c r="C59" s="17">
        <v>42979</v>
      </c>
      <c r="D59" s="18">
        <v>5340</v>
      </c>
      <c r="E59" s="18">
        <v>-7780</v>
      </c>
      <c r="F59" s="21">
        <v>0</v>
      </c>
    </row>
    <row r="60" spans="2:7" x14ac:dyDescent="0.2">
      <c r="C60" s="17">
        <v>43009</v>
      </c>
      <c r="D60" s="18">
        <v>5340</v>
      </c>
      <c r="E60" s="18">
        <v>-7780</v>
      </c>
      <c r="F60" s="21">
        <v>0</v>
      </c>
    </row>
    <row r="61" spans="2:7" x14ac:dyDescent="0.2">
      <c r="C61" s="17">
        <v>43040</v>
      </c>
      <c r="D61" s="18">
        <v>5340</v>
      </c>
      <c r="E61" s="18">
        <v>-7780</v>
      </c>
      <c r="F61" s="21">
        <v>0</v>
      </c>
    </row>
    <row r="62" spans="2:7" x14ac:dyDescent="0.2">
      <c r="C62" s="26">
        <v>43070</v>
      </c>
      <c r="D62" s="27">
        <v>0</v>
      </c>
      <c r="E62" s="27">
        <v>-7780</v>
      </c>
      <c r="F62" s="23">
        <v>0</v>
      </c>
    </row>
    <row r="63" spans="2:7" x14ac:dyDescent="0.2">
      <c r="C63" s="52" t="s">
        <v>63</v>
      </c>
      <c r="D63" s="41">
        <f>SUM(D57:D62)</f>
        <v>26700</v>
      </c>
      <c r="E63" s="41">
        <f>SUM(E57:E62)</f>
        <v>-38900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20</v>
      </c>
      <c r="D12" s="8"/>
      <c r="E12" s="8"/>
      <c r="F12" s="9"/>
      <c r="G12" s="10">
        <v>-7780</v>
      </c>
    </row>
    <row r="13" spans="2:7" x14ac:dyDescent="0.2">
      <c r="B13" s="4" t="s">
        <v>19</v>
      </c>
      <c r="C13" s="8" t="s">
        <v>22</v>
      </c>
      <c r="D13" s="8"/>
      <c r="E13" s="8"/>
      <c r="F13" s="9"/>
      <c r="G13" s="10">
        <v>61310</v>
      </c>
    </row>
    <row r="14" spans="2:7" x14ac:dyDescent="0.2">
      <c r="B14" s="4" t="s">
        <v>21</v>
      </c>
      <c r="C14" s="8" t="s">
        <v>64</v>
      </c>
      <c r="D14" s="8"/>
      <c r="E14" s="8"/>
      <c r="F14" s="9"/>
      <c r="G14" s="10">
        <v>-53312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218</v>
      </c>
    </row>
    <row r="16" spans="2:7" x14ac:dyDescent="0.2">
      <c r="B16" s="4">
        <v>2</v>
      </c>
      <c r="C16" s="13">
        <v>43101</v>
      </c>
      <c r="D16" s="14">
        <f>534747-303</f>
        <v>534444</v>
      </c>
      <c r="E16" s="15">
        <v>548856.59</v>
      </c>
      <c r="F16" s="16">
        <f t="shared" ref="F16:F23" si="0">D16-E16</f>
        <v>-14412.589999999967</v>
      </c>
      <c r="G16" s="12">
        <f t="shared" ref="G16:G23" si="1">G15+F16</f>
        <v>-14194.589999999967</v>
      </c>
    </row>
    <row r="17" spans="2:7" x14ac:dyDescent="0.2">
      <c r="B17" s="4">
        <v>3</v>
      </c>
      <c r="C17" s="17">
        <v>43132</v>
      </c>
      <c r="D17" s="18">
        <f>583751-278</f>
        <v>583473</v>
      </c>
      <c r="E17" s="19">
        <v>547287.18999999994</v>
      </c>
      <c r="F17" s="20">
        <f t="shared" si="0"/>
        <v>36185.810000000056</v>
      </c>
      <c r="G17" s="21">
        <f t="shared" si="1"/>
        <v>21991.220000000088</v>
      </c>
    </row>
    <row r="18" spans="2:7" x14ac:dyDescent="0.2">
      <c r="B18" s="4">
        <v>4</v>
      </c>
      <c r="C18" s="17">
        <v>43160</v>
      </c>
      <c r="D18" s="18">
        <f>278520-183</f>
        <v>278337</v>
      </c>
      <c r="E18" s="19">
        <v>264169.24</v>
      </c>
      <c r="F18" s="20">
        <f t="shared" si="0"/>
        <v>14167.760000000009</v>
      </c>
      <c r="G18" s="21">
        <f t="shared" si="1"/>
        <v>36158.980000000098</v>
      </c>
    </row>
    <row r="19" spans="2:7" x14ac:dyDescent="0.2">
      <c r="B19" s="4">
        <v>5</v>
      </c>
      <c r="C19" s="17">
        <v>43191</v>
      </c>
      <c r="D19" s="18">
        <f>178427-123</f>
        <v>178304</v>
      </c>
      <c r="E19" s="19">
        <v>202907.94</v>
      </c>
      <c r="F19" s="20">
        <f t="shared" si="0"/>
        <v>-24603.940000000002</v>
      </c>
      <c r="G19" s="21">
        <f t="shared" si="1"/>
        <v>11555.040000000095</v>
      </c>
    </row>
    <row r="20" spans="2:7" x14ac:dyDescent="0.2">
      <c r="B20" s="4">
        <v>6</v>
      </c>
      <c r="C20" s="17">
        <v>43221</v>
      </c>
      <c r="D20" s="18">
        <f>274615-228</f>
        <v>274387</v>
      </c>
      <c r="E20" s="19">
        <v>280367.83</v>
      </c>
      <c r="F20" s="20">
        <f t="shared" si="0"/>
        <v>-5980.8300000000163</v>
      </c>
      <c r="G20" s="21">
        <f t="shared" si="1"/>
        <v>5574.2100000000792</v>
      </c>
    </row>
    <row r="21" spans="2:7" x14ac:dyDescent="0.2">
      <c r="B21" s="4">
        <v>7</v>
      </c>
      <c r="C21" s="17">
        <v>43252</v>
      </c>
      <c r="D21" s="18">
        <f>293423-244</f>
        <v>293179</v>
      </c>
      <c r="E21" s="19">
        <v>315599.5</v>
      </c>
      <c r="F21" s="22">
        <f t="shared" si="0"/>
        <v>-22420.5</v>
      </c>
      <c r="G21" s="23">
        <f t="shared" si="1"/>
        <v>-16846.289999999921</v>
      </c>
    </row>
    <row r="22" spans="2:7" x14ac:dyDescent="0.2">
      <c r="B22" s="24" t="s">
        <v>25</v>
      </c>
      <c r="C22" s="13">
        <v>43282</v>
      </c>
      <c r="D22" s="14">
        <f>352713-267</f>
        <v>352446</v>
      </c>
      <c r="E22" s="15">
        <f>383057.05</f>
        <v>383057.05</v>
      </c>
      <c r="F22" s="16">
        <f t="shared" si="0"/>
        <v>-30611.049999999988</v>
      </c>
      <c r="G22" s="12">
        <f t="shared" si="1"/>
        <v>-47457.339999999909</v>
      </c>
    </row>
    <row r="23" spans="2:7" x14ac:dyDescent="0.2">
      <c r="B23" s="25" t="s">
        <v>26</v>
      </c>
      <c r="C23" s="26">
        <v>43313</v>
      </c>
      <c r="D23" s="27">
        <f>344806-262</f>
        <v>344544</v>
      </c>
      <c r="E23" s="28">
        <v>366063.89</v>
      </c>
      <c r="F23" s="22">
        <f t="shared" si="0"/>
        <v>-21519.890000000014</v>
      </c>
      <c r="G23" s="23">
        <f t="shared" si="1"/>
        <v>-68977.229999999923</v>
      </c>
    </row>
    <row r="24" spans="2:7" x14ac:dyDescent="0.2">
      <c r="B24" s="5"/>
      <c r="C24" s="29" t="s">
        <v>65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44</v>
      </c>
      <c r="D31" s="12">
        <f>-G12</f>
        <v>7780</v>
      </c>
      <c r="E31" s="12">
        <f>D63</f>
        <v>-7780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46</v>
      </c>
      <c r="D32" s="21">
        <f>-G13</f>
        <v>-61310</v>
      </c>
      <c r="E32" s="21">
        <f>E63</f>
        <v>51090</v>
      </c>
      <c r="F32" s="3"/>
      <c r="G32" s="21">
        <f>D32+E32</f>
        <v>-10220</v>
      </c>
    </row>
    <row r="33" spans="2:7" x14ac:dyDescent="0.2">
      <c r="B33" s="33" t="s">
        <v>45</v>
      </c>
      <c r="C33" s="34" t="s">
        <v>66</v>
      </c>
      <c r="D33" s="23">
        <f>-G14</f>
        <v>53312</v>
      </c>
      <c r="E33" s="23">
        <f>F63</f>
        <v>0</v>
      </c>
      <c r="F33" s="34"/>
      <c r="G33" s="23">
        <f>D33+E33</f>
        <v>53312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43092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26245.710000000079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4374.2850000000135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218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43092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43310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26245.710000000079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-17064.289999999921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43310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61</v>
      </c>
      <c r="E56" s="5" t="s">
        <v>62</v>
      </c>
      <c r="F56" s="5" t="s">
        <v>67</v>
      </c>
    </row>
    <row r="57" spans="2:7" x14ac:dyDescent="0.2">
      <c r="C57" s="13">
        <v>43101</v>
      </c>
      <c r="D57" s="14">
        <v>-7780</v>
      </c>
      <c r="E57" s="14">
        <v>0</v>
      </c>
      <c r="F57" s="12">
        <v>0</v>
      </c>
    </row>
    <row r="58" spans="2:7" x14ac:dyDescent="0.2">
      <c r="C58" s="17">
        <v>43132</v>
      </c>
      <c r="D58" s="18">
        <v>0</v>
      </c>
      <c r="E58" s="18">
        <v>10218</v>
      </c>
      <c r="F58" s="21">
        <v>0</v>
      </c>
    </row>
    <row r="59" spans="2:7" x14ac:dyDescent="0.2">
      <c r="C59" s="17">
        <v>43160</v>
      </c>
      <c r="D59" s="18">
        <v>0</v>
      </c>
      <c r="E59" s="18">
        <v>10218</v>
      </c>
      <c r="F59" s="21">
        <v>0</v>
      </c>
    </row>
    <row r="60" spans="2:7" x14ac:dyDescent="0.2">
      <c r="C60" s="17">
        <v>43191</v>
      </c>
      <c r="D60" s="18">
        <v>0</v>
      </c>
      <c r="E60" s="18">
        <v>10218</v>
      </c>
      <c r="F60" s="21">
        <v>0</v>
      </c>
    </row>
    <row r="61" spans="2:7" x14ac:dyDescent="0.2">
      <c r="C61" s="17">
        <v>43221</v>
      </c>
      <c r="D61" s="18">
        <v>0</v>
      </c>
      <c r="E61" s="18">
        <v>10218</v>
      </c>
      <c r="F61" s="21">
        <v>0</v>
      </c>
    </row>
    <row r="62" spans="2:7" x14ac:dyDescent="0.2">
      <c r="C62" s="26">
        <v>43252</v>
      </c>
      <c r="D62" s="27">
        <v>0</v>
      </c>
      <c r="E62" s="27">
        <v>10218</v>
      </c>
      <c r="F62" s="23">
        <v>0</v>
      </c>
    </row>
    <row r="63" spans="2:7" x14ac:dyDescent="0.2">
      <c r="C63" s="52" t="s">
        <v>63</v>
      </c>
      <c r="D63" s="41">
        <f>SUM(D57:D62)</f>
        <v>-7780</v>
      </c>
      <c r="E63" s="41">
        <f>SUM(E57:E62)</f>
        <v>51090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22</v>
      </c>
      <c r="D12" s="8"/>
      <c r="E12" s="8"/>
      <c r="F12" s="9"/>
      <c r="G12" s="10">
        <v>10220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-53312</v>
      </c>
    </row>
    <row r="14" spans="2:7" x14ac:dyDescent="0.2">
      <c r="B14" s="4" t="s">
        <v>21</v>
      </c>
      <c r="C14" s="8" t="s">
        <v>68</v>
      </c>
      <c r="D14" s="8"/>
      <c r="E14" s="8"/>
      <c r="F14" s="9"/>
      <c r="G14" s="10">
        <v>26246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-16846</v>
      </c>
    </row>
    <row r="16" spans="2:7" x14ac:dyDescent="0.2">
      <c r="B16" s="4">
        <v>2</v>
      </c>
      <c r="C16" s="13">
        <v>43282</v>
      </c>
      <c r="D16" s="14">
        <f>352713-267</f>
        <v>352446</v>
      </c>
      <c r="E16" s="15">
        <f>383057.05</f>
        <v>383057.05</v>
      </c>
      <c r="F16" s="16">
        <f t="shared" ref="F16:F23" si="0">D16-E16</f>
        <v>-30611.049999999988</v>
      </c>
      <c r="G16" s="12">
        <f t="shared" ref="G16:G23" si="1">G15+F16</f>
        <v>-47457.049999999988</v>
      </c>
    </row>
    <row r="17" spans="2:7" x14ac:dyDescent="0.2">
      <c r="B17" s="4">
        <v>3</v>
      </c>
      <c r="C17" s="17">
        <v>43313</v>
      </c>
      <c r="D17" s="18">
        <f>344806-262</f>
        <v>344544</v>
      </c>
      <c r="E17" s="19">
        <v>366063.89</v>
      </c>
      <c r="F17" s="20">
        <f t="shared" si="0"/>
        <v>-21519.890000000014</v>
      </c>
      <c r="G17" s="21">
        <f t="shared" si="1"/>
        <v>-68976.94</v>
      </c>
    </row>
    <row r="18" spans="2:7" x14ac:dyDescent="0.2">
      <c r="B18" s="4">
        <v>4</v>
      </c>
      <c r="C18" s="17">
        <v>43344</v>
      </c>
      <c r="D18" s="18">
        <f>302518-238</f>
        <v>302280</v>
      </c>
      <c r="E18" s="19">
        <v>312729.03999999998</v>
      </c>
      <c r="F18" s="20">
        <f t="shared" si="0"/>
        <v>-10449.039999999979</v>
      </c>
      <c r="G18" s="21">
        <f t="shared" si="1"/>
        <v>-79425.979999999981</v>
      </c>
    </row>
    <row r="19" spans="2:7" x14ac:dyDescent="0.2">
      <c r="B19" s="4">
        <v>5</v>
      </c>
      <c r="C19" s="17">
        <v>43374</v>
      </c>
      <c r="D19" s="18">
        <f>299005-255</f>
        <v>298750</v>
      </c>
      <c r="E19" s="19">
        <v>280478.03000000003</v>
      </c>
      <c r="F19" s="20">
        <f t="shared" si="0"/>
        <v>18271.969999999972</v>
      </c>
      <c r="G19" s="21">
        <f t="shared" si="1"/>
        <v>-61154.010000000009</v>
      </c>
    </row>
    <row r="20" spans="2:7" x14ac:dyDescent="0.2">
      <c r="B20" s="4">
        <v>6</v>
      </c>
      <c r="C20" s="17">
        <v>43405</v>
      </c>
      <c r="D20" s="18">
        <f>291159-259</f>
        <v>290900</v>
      </c>
      <c r="E20" s="19">
        <v>301797.26</v>
      </c>
      <c r="F20" s="20">
        <f t="shared" si="0"/>
        <v>-10897.260000000009</v>
      </c>
      <c r="G20" s="21">
        <f t="shared" si="1"/>
        <v>-72051.270000000019</v>
      </c>
    </row>
    <row r="21" spans="2:7" x14ac:dyDescent="0.2">
      <c r="B21" s="4">
        <v>7</v>
      </c>
      <c r="C21" s="17">
        <v>43435</v>
      </c>
      <c r="D21" s="18">
        <f>385726-272</f>
        <v>385454</v>
      </c>
      <c r="E21" s="19">
        <v>409133.88</v>
      </c>
      <c r="F21" s="22">
        <f t="shared" si="0"/>
        <v>-23679.880000000005</v>
      </c>
      <c r="G21" s="23">
        <f t="shared" si="1"/>
        <v>-95731.150000000023</v>
      </c>
    </row>
    <row r="22" spans="2:7" x14ac:dyDescent="0.2">
      <c r="B22" s="24" t="s">
        <v>25</v>
      </c>
      <c r="C22" s="13">
        <v>43466</v>
      </c>
      <c r="D22" s="14">
        <f>473094-283</f>
        <v>472811</v>
      </c>
      <c r="E22" s="15">
        <v>438804.67</v>
      </c>
      <c r="F22" s="16">
        <f t="shared" si="0"/>
        <v>34006.330000000016</v>
      </c>
      <c r="G22" s="12">
        <f t="shared" si="1"/>
        <v>-61724.820000000007</v>
      </c>
    </row>
    <row r="23" spans="2:7" x14ac:dyDescent="0.2">
      <c r="B23" s="25" t="s">
        <v>26</v>
      </c>
      <c r="C23" s="26">
        <v>43497</v>
      </c>
      <c r="D23" s="27">
        <f>443718-247</f>
        <v>443471</v>
      </c>
      <c r="E23" s="28">
        <v>460119.55</v>
      </c>
      <c r="F23" s="22">
        <f t="shared" si="0"/>
        <v>-16648.549999999988</v>
      </c>
      <c r="G23" s="23">
        <f t="shared" si="1"/>
        <v>-78373.37</v>
      </c>
    </row>
    <row r="24" spans="2:7" x14ac:dyDescent="0.2">
      <c r="B24" s="5"/>
      <c r="C24" s="29" t="s">
        <v>69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46</v>
      </c>
      <c r="D31" s="12">
        <f>-G12</f>
        <v>-10220</v>
      </c>
      <c r="E31" s="12">
        <f>D63</f>
        <v>10220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66</v>
      </c>
      <c r="D32" s="21">
        <f>-G13</f>
        <v>53312</v>
      </c>
      <c r="E32" s="21">
        <f>E63</f>
        <v>-35540</v>
      </c>
      <c r="F32" s="3"/>
      <c r="G32" s="21">
        <f>D32+E32</f>
        <v>17772</v>
      </c>
    </row>
    <row r="33" spans="2:7" x14ac:dyDescent="0.2">
      <c r="B33" s="33" t="s">
        <v>45</v>
      </c>
      <c r="C33" s="34" t="s">
        <v>70</v>
      </c>
      <c r="D33" s="23">
        <f>-G14</f>
        <v>-26246</v>
      </c>
      <c r="E33" s="23">
        <f>F63</f>
        <v>0</v>
      </c>
      <c r="F33" s="34"/>
      <c r="G33" s="23">
        <f>D33+E33</f>
        <v>-26246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-8474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-104205.15000000002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-17367.525000000005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-16846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-8474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-25320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-104205.15000000002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-78885.150000000023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-25320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62</v>
      </c>
      <c r="E56" s="5" t="s">
        <v>67</v>
      </c>
      <c r="F56" s="5" t="s">
        <v>71</v>
      </c>
    </row>
    <row r="57" spans="2:7" x14ac:dyDescent="0.2">
      <c r="C57" s="13">
        <v>43282</v>
      </c>
      <c r="D57" s="14">
        <v>10220</v>
      </c>
      <c r="E57" s="14">
        <v>0</v>
      </c>
      <c r="F57" s="12">
        <v>0</v>
      </c>
    </row>
    <row r="58" spans="2:7" x14ac:dyDescent="0.2">
      <c r="C58" s="17">
        <v>43313</v>
      </c>
      <c r="D58" s="18">
        <v>0</v>
      </c>
      <c r="E58" s="18">
        <v>0</v>
      </c>
      <c r="F58" s="21">
        <v>0</v>
      </c>
    </row>
    <row r="59" spans="2:7" x14ac:dyDescent="0.2">
      <c r="C59" s="17">
        <v>43344</v>
      </c>
      <c r="D59" s="18">
        <v>0</v>
      </c>
      <c r="E59" s="18">
        <v>-8885</v>
      </c>
      <c r="F59" s="21">
        <v>0</v>
      </c>
    </row>
    <row r="60" spans="2:7" x14ac:dyDescent="0.2">
      <c r="C60" s="17">
        <v>43374</v>
      </c>
      <c r="D60" s="18">
        <v>0</v>
      </c>
      <c r="E60" s="18">
        <v>-8885</v>
      </c>
      <c r="F60" s="21">
        <v>0</v>
      </c>
    </row>
    <row r="61" spans="2:7" x14ac:dyDescent="0.2">
      <c r="C61" s="17">
        <v>43405</v>
      </c>
      <c r="D61" s="18">
        <v>0</v>
      </c>
      <c r="E61" s="18">
        <v>-8885</v>
      </c>
      <c r="F61" s="21">
        <v>0</v>
      </c>
    </row>
    <row r="62" spans="2:7" x14ac:dyDescent="0.2">
      <c r="C62" s="26">
        <v>43435</v>
      </c>
      <c r="D62" s="27">
        <v>0</v>
      </c>
      <c r="E62" s="27">
        <v>-8885</v>
      </c>
      <c r="F62" s="23">
        <v>0</v>
      </c>
    </row>
    <row r="63" spans="2:7" x14ac:dyDescent="0.2">
      <c r="C63" s="52" t="s">
        <v>63</v>
      </c>
      <c r="D63" s="41">
        <f>SUM(D57:D62)</f>
        <v>10220</v>
      </c>
      <c r="E63" s="41">
        <f>SUM(E57:E62)</f>
        <v>-35540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-17772</v>
      </c>
    </row>
    <row r="13" spans="2:7" x14ac:dyDescent="0.2">
      <c r="B13" s="4" t="s">
        <v>19</v>
      </c>
      <c r="C13" s="8" t="s">
        <v>68</v>
      </c>
      <c r="D13" s="8"/>
      <c r="E13" s="8"/>
      <c r="F13" s="9"/>
      <c r="G13" s="10">
        <v>26246</v>
      </c>
    </row>
    <row r="14" spans="2:7" x14ac:dyDescent="0.2">
      <c r="B14" s="4" t="s">
        <v>21</v>
      </c>
      <c r="C14" s="8" t="s">
        <v>72</v>
      </c>
      <c r="D14" s="8"/>
      <c r="E14" s="8"/>
      <c r="F14" s="9"/>
      <c r="G14" s="10">
        <v>-104205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-95731</v>
      </c>
    </row>
    <row r="16" spans="2:7" x14ac:dyDescent="0.2">
      <c r="B16" s="4">
        <v>2</v>
      </c>
      <c r="C16" s="13">
        <v>43466</v>
      </c>
      <c r="D16" s="14">
        <f>473094-283</f>
        <v>472811</v>
      </c>
      <c r="E16" s="15">
        <v>438804.67</v>
      </c>
      <c r="F16" s="16">
        <f t="shared" ref="F16:F23" si="0">D16-E16</f>
        <v>34006.330000000016</v>
      </c>
      <c r="G16" s="12">
        <f t="shared" ref="G16:G23" si="1">G15+F16</f>
        <v>-61724.669999999984</v>
      </c>
    </row>
    <row r="17" spans="2:7" x14ac:dyDescent="0.2">
      <c r="B17" s="4">
        <v>3</v>
      </c>
      <c r="C17" s="17">
        <v>43497</v>
      </c>
      <c r="D17" s="18">
        <f>443718-247</f>
        <v>443471</v>
      </c>
      <c r="E17" s="19">
        <v>460119.55</v>
      </c>
      <c r="F17" s="20">
        <f t="shared" si="0"/>
        <v>-16648.549999999988</v>
      </c>
      <c r="G17" s="21">
        <f t="shared" si="1"/>
        <v>-78373.219999999972</v>
      </c>
    </row>
    <row r="18" spans="2:7" x14ac:dyDescent="0.2">
      <c r="B18" s="4">
        <v>4</v>
      </c>
      <c r="C18" s="17">
        <v>43525</v>
      </c>
      <c r="D18" s="18">
        <f>281996-204</f>
        <v>281792</v>
      </c>
      <c r="E18" s="19">
        <v>293110.58</v>
      </c>
      <c r="F18" s="20">
        <f t="shared" si="0"/>
        <v>-11318.580000000016</v>
      </c>
      <c r="G18" s="21">
        <f t="shared" si="1"/>
        <v>-89691.799999999988</v>
      </c>
    </row>
    <row r="19" spans="2:7" x14ac:dyDescent="0.2">
      <c r="B19" s="4">
        <v>5</v>
      </c>
      <c r="C19" s="17">
        <v>43556</v>
      </c>
      <c r="D19" s="18">
        <f>296290-203</f>
        <v>296087</v>
      </c>
      <c r="E19" s="19">
        <v>251431.69</v>
      </c>
      <c r="F19" s="20">
        <f t="shared" si="0"/>
        <v>44655.31</v>
      </c>
      <c r="G19" s="21">
        <f t="shared" si="1"/>
        <v>-45036.489999999991</v>
      </c>
    </row>
    <row r="20" spans="2:7" x14ac:dyDescent="0.2">
      <c r="B20" s="4">
        <v>6</v>
      </c>
      <c r="C20" s="17">
        <v>43586</v>
      </c>
      <c r="D20" s="18">
        <f>273348-256</f>
        <v>273092</v>
      </c>
      <c r="E20" s="19">
        <v>253590.93</v>
      </c>
      <c r="F20" s="20">
        <f t="shared" si="0"/>
        <v>19501.070000000007</v>
      </c>
      <c r="G20" s="21">
        <f t="shared" si="1"/>
        <v>-25535.419999999984</v>
      </c>
    </row>
    <row r="21" spans="2:7" x14ac:dyDescent="0.2">
      <c r="B21" s="4">
        <v>7</v>
      </c>
      <c r="C21" s="17">
        <v>43617</v>
      </c>
      <c r="D21" s="18">
        <f>281972-266</f>
        <v>281706</v>
      </c>
      <c r="E21" s="19">
        <v>301245.40999999997</v>
      </c>
      <c r="F21" s="22">
        <f t="shared" si="0"/>
        <v>-19539.409999999974</v>
      </c>
      <c r="G21" s="23">
        <f t="shared" si="1"/>
        <v>-45074.829999999958</v>
      </c>
    </row>
    <row r="22" spans="2:7" x14ac:dyDescent="0.2">
      <c r="B22" s="24" t="s">
        <v>25</v>
      </c>
      <c r="C22" s="13">
        <v>43647</v>
      </c>
      <c r="D22" s="14">
        <f>375830-319</f>
        <v>375511</v>
      </c>
      <c r="E22" s="15">
        <v>385603.63</v>
      </c>
      <c r="F22" s="16">
        <f t="shared" si="0"/>
        <v>-10092.630000000005</v>
      </c>
      <c r="G22" s="12">
        <f t="shared" si="1"/>
        <v>-55167.459999999963</v>
      </c>
    </row>
    <row r="23" spans="2:7" x14ac:dyDescent="0.2">
      <c r="B23" s="25" t="s">
        <v>26</v>
      </c>
      <c r="C23" s="26">
        <v>43678</v>
      </c>
      <c r="D23" s="27">
        <f>436741-313</f>
        <v>436428</v>
      </c>
      <c r="E23" s="28">
        <v>438280.06</v>
      </c>
      <c r="F23" s="22">
        <f t="shared" si="0"/>
        <v>-1852.0599999999977</v>
      </c>
      <c r="G23" s="23">
        <f t="shared" si="1"/>
        <v>-57019.51999999996</v>
      </c>
    </row>
    <row r="24" spans="2:7" x14ac:dyDescent="0.2">
      <c r="B24" s="5"/>
      <c r="C24" s="29" t="s">
        <v>73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66</v>
      </c>
      <c r="D31" s="12">
        <f>-G12</f>
        <v>17772</v>
      </c>
      <c r="E31" s="12">
        <f>D63</f>
        <v>-17772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70</v>
      </c>
      <c r="D32" s="21">
        <f>-G13</f>
        <v>-26246</v>
      </c>
      <c r="E32" s="21">
        <f>E63</f>
        <v>17496</v>
      </c>
      <c r="F32" s="3"/>
      <c r="G32" s="21">
        <f>D32+E32</f>
        <v>-8750</v>
      </c>
    </row>
    <row r="33" spans="2:7" x14ac:dyDescent="0.2">
      <c r="B33" s="33" t="s">
        <v>45</v>
      </c>
      <c r="C33" s="34" t="s">
        <v>74</v>
      </c>
      <c r="D33" s="23">
        <f>-G14</f>
        <v>104205</v>
      </c>
      <c r="E33" s="23">
        <f>F63</f>
        <v>0</v>
      </c>
      <c r="F33" s="34"/>
      <c r="G33" s="23">
        <f>D33+E33</f>
        <v>104205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95455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50380.170000000042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76</v>
      </c>
      <c r="D38" s="8"/>
      <c r="E38" s="8"/>
      <c r="F38" s="9"/>
      <c r="G38" s="41">
        <f>G36/6</f>
        <v>8396.695000000007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-95731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95455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-276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50380.170000000042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50656.170000000042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-276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67</v>
      </c>
      <c r="E56" s="5" t="s">
        <v>71</v>
      </c>
      <c r="F56" s="5" t="s">
        <v>75</v>
      </c>
    </row>
    <row r="57" spans="2:7" x14ac:dyDescent="0.2">
      <c r="C57" s="13">
        <v>43466</v>
      </c>
      <c r="D57" s="14">
        <v>-8885</v>
      </c>
      <c r="E57" s="14">
        <v>0</v>
      </c>
      <c r="F57" s="12">
        <v>0</v>
      </c>
    </row>
    <row r="58" spans="2:7" x14ac:dyDescent="0.2">
      <c r="C58" s="17">
        <v>43497</v>
      </c>
      <c r="D58" s="18">
        <v>-8887</v>
      </c>
      <c r="E58" s="18">
        <v>0</v>
      </c>
      <c r="F58" s="21">
        <v>0</v>
      </c>
    </row>
    <row r="59" spans="2:7" x14ac:dyDescent="0.2">
      <c r="C59" s="17">
        <v>43525</v>
      </c>
      <c r="D59" s="18">
        <v>0</v>
      </c>
      <c r="E59" s="18">
        <v>4374</v>
      </c>
      <c r="F59" s="21">
        <v>0</v>
      </c>
    </row>
    <row r="60" spans="2:7" x14ac:dyDescent="0.2">
      <c r="C60" s="17">
        <v>43556</v>
      </c>
      <c r="D60" s="18">
        <v>0</v>
      </c>
      <c r="E60" s="18">
        <v>4374</v>
      </c>
      <c r="F60" s="21">
        <v>0</v>
      </c>
    </row>
    <row r="61" spans="2:7" x14ac:dyDescent="0.2">
      <c r="C61" s="17">
        <v>43586</v>
      </c>
      <c r="D61" s="18">
        <v>0</v>
      </c>
      <c r="E61" s="18">
        <v>4374</v>
      </c>
      <c r="F61" s="21">
        <v>0</v>
      </c>
    </row>
    <row r="62" spans="2:7" x14ac:dyDescent="0.2">
      <c r="C62" s="26">
        <v>43617</v>
      </c>
      <c r="D62" s="27">
        <v>0</v>
      </c>
      <c r="E62" s="27">
        <v>4374</v>
      </c>
      <c r="F62" s="23">
        <v>0</v>
      </c>
    </row>
    <row r="63" spans="2:7" x14ac:dyDescent="0.2">
      <c r="C63" s="52" t="s">
        <v>63</v>
      </c>
      <c r="D63" s="41">
        <f>SUM(D57:D62)</f>
        <v>-17772</v>
      </c>
      <c r="E63" s="41">
        <f>SUM(E57:E62)</f>
        <v>17496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2019-12-06T19:15:51Z</dcterms:modified>
</cp:coreProperties>
</file>