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Regulatory Services\02_Cases\2019 Cases\2019-00366 Home Energy Assistance Inv\07_Documents Filed February XX, 2020\"/>
    </mc:Choice>
  </mc:AlternateContent>
  <bookViews>
    <workbookView xWindow="0" yWindow="0" windowWidth="28800" windowHeight="13590"/>
  </bookViews>
  <sheets>
    <sheet name="Appendix C Pg1" sheetId="1" r:id="rId1"/>
    <sheet name="Appendix C Pg2" sheetId="2" r:id="rId2"/>
    <sheet name="Appendix C Pg3" sheetId="5" r:id="rId3"/>
    <sheet name="Appendix C Pg3 Detail"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5" l="1"/>
  <c r="G5" i="5"/>
  <c r="P3" i="2" l="1"/>
  <c r="D4" i="5"/>
  <c r="D3" i="5"/>
  <c r="D5" i="5" l="1"/>
  <c r="H4" i="5" l="1"/>
  <c r="H3" i="5"/>
  <c r="M3" i="5" l="1"/>
  <c r="M4" i="5"/>
  <c r="D26" i="4"/>
  <c r="D25" i="4"/>
  <c r="D7" i="4"/>
  <c r="D8" i="4" l="1"/>
  <c r="E3" i="5" l="1"/>
  <c r="D9" i="4"/>
  <c r="D11" i="4"/>
  <c r="F3" i="5" l="1"/>
  <c r="E4" i="5"/>
  <c r="F4" i="5" s="1"/>
  <c r="L4" i="5" s="1"/>
  <c r="D31" i="4"/>
  <c r="D45" i="4" s="1"/>
  <c r="D14" i="4"/>
  <c r="E5" i="5" l="1"/>
  <c r="L3" i="5"/>
  <c r="F5" i="5"/>
  <c r="D16" i="4"/>
  <c r="D17" i="4" s="1"/>
  <c r="D21" i="4" s="1"/>
  <c r="D28" i="4" s="1"/>
  <c r="D43" i="4"/>
  <c r="D33" i="4"/>
  <c r="D34" i="4" s="1"/>
  <c r="D38" i="4" s="1"/>
  <c r="D40" i="4" s="1"/>
  <c r="D20" i="4" l="1"/>
  <c r="D27" i="4" s="1"/>
  <c r="D37" i="4"/>
  <c r="D39" i="4" s="1"/>
</calcChain>
</file>

<file path=xl/sharedStrings.xml><?xml version="1.0" encoding="utf-8"?>
<sst xmlns="http://schemas.openxmlformats.org/spreadsheetml/2006/main" count="214" uniqueCount="136">
  <si>
    <t>Program Criteria</t>
  </si>
  <si>
    <t>Active Utility Customer (residential)</t>
  </si>
  <si>
    <t>Service in Applicant's Name</t>
  </si>
  <si>
    <t>&gt;&gt;&gt;Qualify for LIHEAP</t>
  </si>
  <si>
    <t>Be Enrolled in LIHEAP (and direct payments to Utility)</t>
  </si>
  <si>
    <t>Earn no more than:</t>
  </si>
  <si>
    <t>LIHEAP Maximum</t>
  </si>
  <si>
    <t>200% Federal Poverty</t>
  </si>
  <si>
    <t>150% Federal Poverty</t>
  </si>
  <si>
    <t>130% Federal Poverty</t>
  </si>
  <si>
    <t>110% Federal Poverty</t>
  </si>
  <si>
    <t>Earn at least $100/mo</t>
  </si>
  <si>
    <t>Apply and Accept Weatherization Services (If Available)</t>
  </si>
  <si>
    <t>Not Reside in a Multi-Unit Single Meter Building</t>
  </si>
  <si>
    <t>Have arrears (past due balance):</t>
  </si>
  <si>
    <t>Not more than 59 days late</t>
  </si>
  <si>
    <t>Not more than $1000</t>
  </si>
  <si>
    <t>Provide (Monthly) Access to Meters</t>
  </si>
  <si>
    <t>Enroll in an average monthly payment plan (budget)</t>
  </si>
  <si>
    <t>Agree that no benefit will be paid in cash to the participant</t>
  </si>
  <si>
    <t>(Not have received HEART funds)</t>
  </si>
  <si>
    <t>(Not have received THAW funds)</t>
  </si>
  <si>
    <t>Not have service discontinued</t>
  </si>
  <si>
    <t>(Use electricity as principal source of heating)</t>
  </si>
  <si>
    <t>(Use gas as principal source of heating)</t>
  </si>
  <si>
    <t>Be responsible for home heating costs</t>
  </si>
  <si>
    <t>(Not have presented Utility with a dishonored check more than once)</t>
  </si>
  <si>
    <t>(Not have engaged in fraudalent activity)</t>
  </si>
  <si>
    <t>(Qualify for at least $200 ASAP benefit) - based on income and energy bills</t>
  </si>
  <si>
    <t>Must attend mandatory energy education session /orientation</t>
  </si>
  <si>
    <t>Have liquid monetary assets that do not exceed: $1500</t>
  </si>
  <si>
    <t>Have liquid monteray assets that do not exceed: $4000</t>
  </si>
  <si>
    <t>Requires annual renewal/requalification</t>
  </si>
  <si>
    <t>Demonstrate hardship</t>
  </si>
  <si>
    <t>Outstanding Balance of at least $50.00</t>
  </si>
  <si>
    <t>Minimum Payment within 60 days of at least $25</t>
  </si>
  <si>
    <t>Funds from LIHEAP and WinterCare must be exhausted</t>
  </si>
  <si>
    <t>(Not operate a high energy usage in-home business)</t>
  </si>
  <si>
    <t>(Maintain good standing with payments)</t>
  </si>
  <si>
    <t>HEART</t>
  </si>
  <si>
    <t>HEART
(Donation)</t>
  </si>
  <si>
    <t>THAW</t>
  </si>
  <si>
    <t>x</t>
  </si>
  <si>
    <t>*</t>
  </si>
  <si>
    <t>If the customer heats primarily with electricity</t>
  </si>
  <si>
    <t>UPDATED INFORMATION</t>
  </si>
  <si>
    <t>APPENDIX C, Page 1 of 3</t>
  </si>
  <si>
    <t>Utility</t>
  </si>
  <si>
    <t>Active Year(s)</t>
  </si>
  <si>
    <t>Administrator</t>
  </si>
  <si>
    <t>Administrative Expenses</t>
  </si>
  <si>
    <t>Type</t>
  </si>
  <si>
    <t>(Oversight)</t>
  </si>
  <si>
    <t>Program(s)</t>
  </si>
  <si>
    <t>Funding Type(s)</t>
  </si>
  <si>
    <t>Benefit Calculation</t>
  </si>
  <si>
    <t>Benefit Form</t>
  </si>
  <si>
    <t>Term</t>
  </si>
  <si>
    <t>Active Months</t>
  </si>
  <si>
    <t>Rollover?</t>
  </si>
  <si>
    <t>Kentucky Power</t>
  </si>
  <si>
    <t>2007-Present</t>
  </si>
  <si>
    <t>CAK
(Formerly KACA)</t>
  </si>
  <si>
    <t>Agreement</t>
  </si>
  <si>
    <t>Annual CPA Audit</t>
  </si>
  <si>
    <t>Meter Charge (Residential, Matched by Kentucky Power) (75%)
Donations (Matched up to $20,000 by Kentucky Power)
Meter Charge (Residential, Matched by Kentucky Power) (25%)</t>
  </si>
  <si>
    <t>$0.30/Meter
Varies
$0.30/Meter</t>
  </si>
  <si>
    <t>* Kentucky Power matches funds received from the REA surcharge dollar for dollar from shareholder funds for HEART and THAW. Donation HEART is funded through customer donations and does not have a cap; however, the Company will only match up to $20,0000 annually.</t>
  </si>
  <si>
    <t>Fixed/Set Benefit
CAC based on Criteria</t>
  </si>
  <si>
    <t>Credit to Bill / Subsidy
Credit to Bill / Subsidy</t>
  </si>
  <si>
    <t>Benefit Amount**</t>
  </si>
  <si>
    <t>** Heat Customers, Non-Heat Customers</t>
  </si>
  <si>
    <t>monthly
yearly</t>
  </si>
  <si>
    <t>Jan-Apr
Jan-Apr</t>
  </si>
  <si>
    <t>Y</t>
  </si>
  <si>
    <t>Recovery/
Funding*</t>
  </si>
  <si>
    <t>Program Year</t>
  </si>
  <si>
    <t>Meter Charge</t>
  </si>
  <si>
    <t>Residential Customers</t>
  </si>
  <si>
    <t>Monthly REA Surcharge Collection</t>
  </si>
  <si>
    <t>Annual REA Surcharge Collection</t>
  </si>
  <si>
    <t>Annual KPCo Match</t>
  </si>
  <si>
    <t>Rollover from Prior Year</t>
  </si>
  <si>
    <t>Funds Available</t>
  </si>
  <si>
    <t>REA Surcharge</t>
  </si>
  <si>
    <t>% of Funding</t>
  </si>
  <si>
    <t>$ Funding</t>
  </si>
  <si>
    <t>$ Administrative Costs not to exceed</t>
  </si>
  <si>
    <t>Total HEART Funds for Distribution</t>
  </si>
  <si>
    <t>% of Funds for Heating Customers</t>
  </si>
  <si>
    <t>% of Funds for Non Heating Customers</t>
  </si>
  <si>
    <t>$ Funds for Heating Customers</t>
  </si>
  <si>
    <t>$ Funds for Non Heating Customers</t>
  </si>
  <si>
    <t>Heating Monthly Payments</t>
  </si>
  <si>
    <t>Non Heating Monthly Payments</t>
  </si>
  <si>
    <t>Total Months Paid</t>
  </si>
  <si>
    <t>Residential Heating Total Payout</t>
  </si>
  <si>
    <t>Residential Non-Heating Total Payout</t>
  </si>
  <si>
    <t>Slots Available for Heating Customers</t>
  </si>
  <si>
    <t>Slots Available for Non-Heating Customers</t>
  </si>
  <si>
    <t>Administrative Costs up to</t>
  </si>
  <si>
    <t>Total THAW Funds for Distribution</t>
  </si>
  <si>
    <t>Actual HEART Administrative Costs</t>
  </si>
  <si>
    <t>Actual THAW Administrative Costs</t>
  </si>
  <si>
    <t>Benefit Months</t>
  </si>
  <si>
    <t>Jan-Apr 2019</t>
  </si>
  <si>
    <t>Actual HEART Admin to Funds Collected</t>
  </si>
  <si>
    <t>Actual THAW Admin to Funds Collected</t>
  </si>
  <si>
    <t>ADMIN</t>
  </si>
  <si>
    <t>2018/2019</t>
  </si>
  <si>
    <t>Program</t>
  </si>
  <si>
    <t>Total Amount Collected</t>
  </si>
  <si>
    <t>Arrearage Forgiveness</t>
  </si>
  <si>
    <t>N/A</t>
  </si>
  <si>
    <t>No. of Participants</t>
  </si>
  <si>
    <t>Disconnections</t>
  </si>
  <si>
    <t>Heat slots with all at max benefit</t>
  </si>
  <si>
    <t>Non-Heat slots with all at max benefit</t>
  </si>
  <si>
    <t>If the customer does not primarily heat with electricity they are required to be enrolled in LIHEAP but not direct payments to Kentucky Power</t>
  </si>
  <si>
    <t>**</t>
  </si>
  <si>
    <t>Line No.</t>
  </si>
  <si>
    <t>Most Recent Annual***</t>
  </si>
  <si>
    <t>Year 2018 for HEART refers to applications which began November 1st 2018 and benefit months January through April 2019. Year 2018 for THAW refers to applications which began January 2019 and benefits awarded January 2019  through April 2019.</t>
  </si>
  <si>
    <t>*** Most recent annual represents the sum of the estimated meter charge, estimated company match of the residential energy assistance surcharge, and rollover funds. For further detail please see sheet "Appendix C Pg3 Detail."</t>
  </si>
  <si>
    <t>HEART
THAW</t>
  </si>
  <si>
    <t>7%
10%</t>
  </si>
  <si>
    <t>$115.00 / $58.00
$175.00 (Max)</t>
  </si>
  <si>
    <t>Admin Costs</t>
  </si>
  <si>
    <t>Admin Cost (% of funds Collected)</t>
  </si>
  <si>
    <t>Admin Cost (% of funds Disbursed)</t>
  </si>
  <si>
    <t>Total</t>
  </si>
  <si>
    <t xml:space="preserve">Actual collected meter charge from September 2018 through August 2019. Program slots/funds for the applicable program year are determined prior to the REA surcharge being collected. This is illustrated in "Appendix C Pg3 Detail." </t>
  </si>
  <si>
    <t>Customer Benefits</t>
  </si>
  <si>
    <t>Year*</t>
  </si>
  <si>
    <t>Meter Charge**</t>
  </si>
  <si>
    <t>Utility Donation / Contrib**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</si>
</sst>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b/>
      <sz val="11"/>
      <color theme="1"/>
      <name val="Times New Roman"/>
      <family val="1"/>
    </font>
    <font>
      <b/>
      <sz val="10"/>
      <color theme="1"/>
      <name val="Times New Roman"/>
      <family val="1"/>
    </font>
    <font>
      <sz val="10"/>
      <color theme="1"/>
      <name val="Times New Roman"/>
      <family val="1"/>
    </font>
    <font>
      <sz val="11"/>
      <color theme="1"/>
      <name val="Calibri"/>
      <family val="2"/>
      <scheme val="minor"/>
    </font>
    <font>
      <b/>
      <sz val="10"/>
      <color rgb="FF0000FF"/>
      <name val="Times New Roman"/>
      <family val="1"/>
    </font>
    <font>
      <b/>
      <sz val="8"/>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78">
    <xf numFmtId="0" fontId="0" fillId="0" borderId="0" xfId="0"/>
    <xf numFmtId="0" fontId="3" fillId="0" borderId="0" xfId="0" applyFont="1"/>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xf>
    <xf numFmtId="0" fontId="3" fillId="0" borderId="0" xfId="0" applyFont="1" applyBorder="1"/>
    <xf numFmtId="0" fontId="3" fillId="2" borderId="0" xfId="0" applyFont="1" applyFill="1"/>
    <xf numFmtId="0" fontId="3" fillId="0" borderId="0" xfId="0" applyFont="1" applyFill="1"/>
    <xf numFmtId="0" fontId="1" fillId="0" borderId="0" xfId="0" applyFont="1" applyFill="1" applyAlignment="1">
      <alignment horizontal="center" vertical="center"/>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wrapText="1"/>
    </xf>
    <xf numFmtId="44" fontId="3" fillId="0" borderId="0" xfId="2" applyFont="1"/>
    <xf numFmtId="9" fontId="3" fillId="0" borderId="0" xfId="3" applyFont="1"/>
    <xf numFmtId="44" fontId="3" fillId="0" borderId="0" xfId="0" applyNumberFormat="1" applyFont="1"/>
    <xf numFmtId="0" fontId="3" fillId="0" borderId="3" xfId="0" applyFont="1" applyBorder="1"/>
    <xf numFmtId="0" fontId="3" fillId="0" borderId="6" xfId="0" applyFont="1" applyBorder="1"/>
    <xf numFmtId="0" fontId="3" fillId="0" borderId="8" xfId="0" applyFont="1" applyBorder="1"/>
    <xf numFmtId="164" fontId="3" fillId="0" borderId="4" xfId="1" applyNumberFormat="1" applyFont="1" applyBorder="1"/>
    <xf numFmtId="44" fontId="3" fillId="0" borderId="6" xfId="2" applyFont="1" applyBorder="1"/>
    <xf numFmtId="44" fontId="3" fillId="0" borderId="9" xfId="2" applyFont="1" applyBorder="1"/>
    <xf numFmtId="9" fontId="3" fillId="0" borderId="4" xfId="3" applyFont="1" applyBorder="1"/>
    <xf numFmtId="44" fontId="3" fillId="0" borderId="6" xfId="0" applyNumberFormat="1" applyFont="1" applyBorder="1"/>
    <xf numFmtId="9" fontId="3" fillId="0" borderId="6" xfId="3" applyFont="1" applyBorder="1"/>
    <xf numFmtId="1" fontId="3" fillId="0" borderId="6" xfId="0" applyNumberFormat="1" applyFont="1" applyBorder="1"/>
    <xf numFmtId="1" fontId="3" fillId="0" borderId="9" xfId="0" applyNumberFormat="1" applyFont="1" applyBorder="1"/>
    <xf numFmtId="0" fontId="1" fillId="0" borderId="0" xfId="0" applyFont="1" applyAlignment="1">
      <alignment horizontal="center" vertical="center"/>
    </xf>
    <xf numFmtId="0" fontId="2" fillId="0" borderId="0" xfId="0" applyFont="1" applyAlignment="1">
      <alignment wrapText="1"/>
    </xf>
    <xf numFmtId="0" fontId="3" fillId="0" borderId="0" xfId="0" applyFont="1" applyAlignment="1">
      <alignment wrapText="1"/>
    </xf>
    <xf numFmtId="0" fontId="3" fillId="0" borderId="0" xfId="0" applyFont="1" applyFill="1" applyBorder="1"/>
    <xf numFmtId="0" fontId="2" fillId="0" borderId="0" xfId="0" applyFont="1" applyFill="1" applyAlignment="1">
      <alignment wrapText="1"/>
    </xf>
    <xf numFmtId="0" fontId="3" fillId="0" borderId="0" xfId="0" applyFont="1" applyAlignment="1">
      <alignment horizontal="right" wrapText="1"/>
    </xf>
    <xf numFmtId="44" fontId="3" fillId="0" borderId="4" xfId="2" applyFont="1" applyFill="1" applyBorder="1"/>
    <xf numFmtId="9" fontId="3" fillId="0" borderId="6" xfId="3" applyFont="1" applyFill="1" applyBorder="1"/>
    <xf numFmtId="44" fontId="3" fillId="0" borderId="6" xfId="2" applyFont="1" applyFill="1" applyBorder="1"/>
    <xf numFmtId="9" fontId="3" fillId="0" borderId="9" xfId="3" applyFont="1" applyBorder="1"/>
    <xf numFmtId="0" fontId="2" fillId="2" borderId="1" xfId="0" applyFont="1" applyFill="1" applyBorder="1" applyAlignment="1">
      <alignment horizontal="center" vertical="center"/>
    </xf>
    <xf numFmtId="0" fontId="2" fillId="0" borderId="0" xfId="0" applyFont="1" applyFill="1"/>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vertical="center"/>
    </xf>
    <xf numFmtId="0" fontId="3" fillId="3" borderId="17" xfId="0" applyFont="1" applyFill="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xf>
    <xf numFmtId="44" fontId="3" fillId="3" borderId="17" xfId="0" applyNumberFormat="1" applyFont="1" applyFill="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4" fontId="3" fillId="3" borderId="1" xfId="0" applyNumberFormat="1" applyFont="1" applyFill="1" applyBorder="1" applyAlignment="1">
      <alignment horizontal="center" vertical="center" wrapText="1"/>
    </xf>
    <xf numFmtId="44" fontId="3" fillId="0" borderId="1" xfId="0" applyNumberFormat="1" applyFont="1" applyBorder="1" applyAlignment="1">
      <alignment horizontal="center" vertical="center" wrapText="1"/>
    </xf>
    <xf numFmtId="1" fontId="3" fillId="3" borderId="1" xfId="0"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9" fontId="3" fillId="3" borderId="1" xfId="3"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6" fillId="0" borderId="2" xfId="0" applyFont="1" applyBorder="1" applyAlignment="1">
      <alignment horizontal="center" textRotation="255"/>
    </xf>
    <xf numFmtId="0" fontId="6" fillId="0" borderId="5" xfId="0" applyFont="1" applyBorder="1" applyAlignment="1">
      <alignment horizontal="center" textRotation="255"/>
    </xf>
    <xf numFmtId="0" fontId="6" fillId="0" borderId="7" xfId="0" applyFont="1" applyBorder="1" applyAlignment="1">
      <alignment horizontal="center" textRotation="255"/>
    </xf>
    <xf numFmtId="0" fontId="2" fillId="4" borderId="1" xfId="0" applyFont="1" applyFill="1" applyBorder="1" applyAlignment="1">
      <alignment horizontal="center" vertical="center"/>
    </xf>
    <xf numFmtId="0" fontId="3" fillId="0" borderId="0" xfId="0" applyFont="1" applyFill="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showGridLines="0" tabSelected="1" workbookViewId="0">
      <selection activeCell="M10" sqref="M10"/>
    </sheetView>
  </sheetViews>
  <sheetFormatPr defaultRowHeight="12.75" x14ac:dyDescent="0.2"/>
  <cols>
    <col min="1" max="1" width="9.140625" style="1"/>
    <col min="2" max="2" width="5.42578125" style="1" customWidth="1"/>
    <col min="3" max="3" width="55.28515625" style="1" customWidth="1"/>
    <col min="4" max="4" width="5.140625" style="8" customWidth="1"/>
    <col min="5" max="7" width="15.7109375" style="1" customWidth="1"/>
    <col min="8" max="8" width="5.140625" style="8" customWidth="1"/>
    <col min="9" max="11" width="15.7109375" style="1" customWidth="1"/>
    <col min="12" max="16384" width="9.140625" style="1"/>
  </cols>
  <sheetData>
    <row r="1" spans="1:12" x14ac:dyDescent="0.2">
      <c r="E1" s="62" t="s">
        <v>46</v>
      </c>
      <c r="F1" s="62"/>
      <c r="G1" s="62"/>
      <c r="I1" s="62" t="s">
        <v>45</v>
      </c>
      <c r="J1" s="62"/>
      <c r="K1" s="62"/>
    </row>
    <row r="2" spans="1:12" s="3" customFormat="1" ht="28.5" x14ac:dyDescent="0.25">
      <c r="A2" s="28" t="s">
        <v>120</v>
      </c>
      <c r="B2" s="61" t="s">
        <v>0</v>
      </c>
      <c r="C2" s="61"/>
      <c r="D2" s="9"/>
      <c r="E2" s="3" t="s">
        <v>39</v>
      </c>
      <c r="F2" s="4" t="s">
        <v>40</v>
      </c>
      <c r="G2" s="3" t="s">
        <v>41</v>
      </c>
      <c r="H2" s="9"/>
      <c r="I2" s="3" t="s">
        <v>39</v>
      </c>
      <c r="J2" s="4" t="s">
        <v>40</v>
      </c>
      <c r="K2" s="3" t="s">
        <v>41</v>
      </c>
    </row>
    <row r="3" spans="1:12" x14ac:dyDescent="0.2">
      <c r="A3" s="1">
        <v>1</v>
      </c>
      <c r="B3" s="7" t="s">
        <v>1</v>
      </c>
      <c r="C3" s="7"/>
      <c r="E3" s="38" t="s">
        <v>42</v>
      </c>
      <c r="F3" s="38" t="s">
        <v>42</v>
      </c>
      <c r="G3" s="38" t="s">
        <v>42</v>
      </c>
      <c r="H3" s="39"/>
      <c r="I3" s="38" t="s">
        <v>42</v>
      </c>
      <c r="J3" s="38" t="s">
        <v>42</v>
      </c>
      <c r="K3" s="38" t="s">
        <v>42</v>
      </c>
    </row>
    <row r="4" spans="1:12" x14ac:dyDescent="0.2">
      <c r="A4" s="1">
        <v>2</v>
      </c>
      <c r="B4" s="1" t="s">
        <v>2</v>
      </c>
      <c r="E4" s="40"/>
      <c r="F4" s="40" t="s">
        <v>42</v>
      </c>
      <c r="G4" s="40"/>
      <c r="H4" s="39"/>
      <c r="I4" s="40"/>
      <c r="J4" s="41"/>
      <c r="K4" s="40"/>
    </row>
    <row r="5" spans="1:12" x14ac:dyDescent="0.2">
      <c r="A5" s="1">
        <v>3</v>
      </c>
      <c r="B5" s="7" t="s">
        <v>3</v>
      </c>
      <c r="C5" s="7"/>
      <c r="E5" s="38"/>
      <c r="F5" s="38"/>
      <c r="G5" s="38"/>
      <c r="H5" s="39"/>
      <c r="I5" s="38"/>
      <c r="J5" s="38"/>
      <c r="K5" s="38"/>
    </row>
    <row r="6" spans="1:12" x14ac:dyDescent="0.2">
      <c r="B6" s="1" t="s">
        <v>4</v>
      </c>
      <c r="E6" s="40"/>
      <c r="F6" s="40" t="s">
        <v>42</v>
      </c>
      <c r="G6" s="40"/>
      <c r="H6" s="39"/>
      <c r="I6" s="41" t="s">
        <v>42</v>
      </c>
      <c r="J6" s="40" t="s">
        <v>42</v>
      </c>
      <c r="K6" s="40"/>
      <c r="L6" s="1" t="s">
        <v>43</v>
      </c>
    </row>
    <row r="7" spans="1:12" x14ac:dyDescent="0.2">
      <c r="B7" s="7" t="s">
        <v>5</v>
      </c>
      <c r="C7" s="7"/>
      <c r="E7" s="38"/>
      <c r="F7" s="38"/>
      <c r="G7" s="38"/>
      <c r="H7" s="39"/>
      <c r="I7" s="38"/>
      <c r="J7" s="38"/>
      <c r="K7" s="38"/>
    </row>
    <row r="8" spans="1:12" x14ac:dyDescent="0.2">
      <c r="C8" s="1" t="s">
        <v>6</v>
      </c>
      <c r="E8" s="40"/>
      <c r="F8" s="40"/>
      <c r="G8" s="40"/>
      <c r="H8" s="39"/>
      <c r="I8" s="41" t="s">
        <v>42</v>
      </c>
      <c r="J8" s="40"/>
      <c r="K8" s="40"/>
    </row>
    <row r="9" spans="1:12" x14ac:dyDescent="0.2">
      <c r="B9" s="7"/>
      <c r="C9" s="7" t="s">
        <v>7</v>
      </c>
      <c r="E9" s="38" t="s">
        <v>42</v>
      </c>
      <c r="F9" s="38"/>
      <c r="G9" s="38"/>
      <c r="H9" s="39"/>
      <c r="I9" s="41"/>
      <c r="J9" s="38"/>
      <c r="K9" s="38"/>
    </row>
    <row r="10" spans="1:12" x14ac:dyDescent="0.2">
      <c r="C10" s="1" t="s">
        <v>8</v>
      </c>
      <c r="E10" s="40"/>
      <c r="F10" s="40"/>
      <c r="G10" s="40"/>
      <c r="H10" s="39"/>
      <c r="I10" s="40"/>
      <c r="J10" s="40"/>
      <c r="K10" s="40"/>
    </row>
    <row r="11" spans="1:12" x14ac:dyDescent="0.2">
      <c r="B11" s="7"/>
      <c r="C11" s="7" t="s">
        <v>9</v>
      </c>
      <c r="E11" s="38"/>
      <c r="F11" s="38"/>
      <c r="G11" s="38"/>
      <c r="H11" s="39"/>
      <c r="I11" s="38"/>
      <c r="J11" s="38"/>
      <c r="K11" s="38"/>
    </row>
    <row r="12" spans="1:12" x14ac:dyDescent="0.2">
      <c r="C12" s="1" t="s">
        <v>10</v>
      </c>
      <c r="E12" s="40"/>
      <c r="F12" s="40" t="s">
        <v>42</v>
      </c>
      <c r="G12" s="40"/>
      <c r="H12" s="39"/>
      <c r="I12" s="40"/>
      <c r="J12" s="40" t="s">
        <v>42</v>
      </c>
      <c r="K12" s="40"/>
    </row>
    <row r="13" spans="1:12" x14ac:dyDescent="0.2">
      <c r="B13" s="7" t="s">
        <v>11</v>
      </c>
      <c r="C13" s="7"/>
      <c r="E13" s="38"/>
      <c r="F13" s="38"/>
      <c r="G13" s="38"/>
      <c r="H13" s="39"/>
      <c r="I13" s="38"/>
      <c r="J13" s="38"/>
      <c r="K13" s="38"/>
    </row>
    <row r="14" spans="1:12" x14ac:dyDescent="0.2">
      <c r="B14" s="1" t="s">
        <v>12</v>
      </c>
      <c r="E14" s="40"/>
      <c r="F14" s="40" t="s">
        <v>42</v>
      </c>
      <c r="G14" s="40"/>
      <c r="H14" s="39"/>
      <c r="I14" s="40"/>
      <c r="J14" s="41"/>
      <c r="K14" s="40"/>
    </row>
    <row r="15" spans="1:12" x14ac:dyDescent="0.2">
      <c r="B15" s="7" t="s">
        <v>13</v>
      </c>
      <c r="C15" s="7"/>
      <c r="E15" s="38" t="s">
        <v>42</v>
      </c>
      <c r="F15" s="38" t="s">
        <v>42</v>
      </c>
      <c r="G15" s="38"/>
      <c r="H15" s="39"/>
      <c r="I15" s="38" t="s">
        <v>42</v>
      </c>
      <c r="J15" s="38" t="s">
        <v>42</v>
      </c>
      <c r="K15" s="38"/>
    </row>
    <row r="16" spans="1:12" x14ac:dyDescent="0.2">
      <c r="B16" s="1" t="s">
        <v>14</v>
      </c>
      <c r="E16" s="40"/>
      <c r="F16" s="40"/>
      <c r="G16" s="40"/>
      <c r="H16" s="39"/>
      <c r="I16" s="40"/>
      <c r="J16" s="40"/>
      <c r="K16" s="40"/>
    </row>
    <row r="17" spans="2:11" x14ac:dyDescent="0.2">
      <c r="B17" s="7"/>
      <c r="C17" s="7" t="s">
        <v>15</v>
      </c>
      <c r="E17" s="38" t="s">
        <v>42</v>
      </c>
      <c r="F17" s="38" t="s">
        <v>42</v>
      </c>
      <c r="G17" s="38"/>
      <c r="H17" s="39"/>
      <c r="I17" s="38" t="s">
        <v>42</v>
      </c>
      <c r="J17" s="38" t="s">
        <v>42</v>
      </c>
      <c r="K17" s="38"/>
    </row>
    <row r="18" spans="2:11" x14ac:dyDescent="0.2">
      <c r="C18" s="1" t="s">
        <v>16</v>
      </c>
      <c r="E18" s="40"/>
      <c r="F18" s="40"/>
      <c r="G18" s="40"/>
      <c r="H18" s="39"/>
      <c r="I18" s="40"/>
      <c r="J18" s="40"/>
      <c r="K18" s="40"/>
    </row>
    <row r="19" spans="2:11" x14ac:dyDescent="0.2">
      <c r="B19" s="7" t="s">
        <v>17</v>
      </c>
      <c r="C19" s="7"/>
      <c r="E19" s="38"/>
      <c r="F19" s="38" t="s">
        <v>42</v>
      </c>
      <c r="G19" s="38"/>
      <c r="H19" s="39"/>
      <c r="I19" s="38"/>
      <c r="J19" s="41"/>
      <c r="K19" s="38"/>
    </row>
    <row r="20" spans="2:11" x14ac:dyDescent="0.2">
      <c r="B20" s="1" t="s">
        <v>18</v>
      </c>
      <c r="E20" s="40"/>
      <c r="F20" s="40" t="s">
        <v>42</v>
      </c>
      <c r="G20" s="40"/>
      <c r="H20" s="39"/>
      <c r="I20" s="40"/>
      <c r="J20" s="41"/>
      <c r="K20" s="40"/>
    </row>
    <row r="21" spans="2:11" x14ac:dyDescent="0.2">
      <c r="B21" s="7" t="s">
        <v>19</v>
      </c>
      <c r="C21" s="7"/>
      <c r="E21" s="38" t="s">
        <v>42</v>
      </c>
      <c r="F21" s="38" t="s">
        <v>42</v>
      </c>
      <c r="G21" s="38"/>
      <c r="H21" s="39"/>
      <c r="I21" s="38" t="s">
        <v>42</v>
      </c>
      <c r="J21" s="38" t="s">
        <v>42</v>
      </c>
      <c r="K21" s="38"/>
    </row>
    <row r="22" spans="2:11" x14ac:dyDescent="0.2">
      <c r="B22" s="1" t="s">
        <v>20</v>
      </c>
      <c r="E22" s="40"/>
      <c r="F22" s="40"/>
      <c r="G22" s="40" t="s">
        <v>42</v>
      </c>
      <c r="H22" s="39"/>
      <c r="I22" s="40"/>
      <c r="J22" s="40"/>
      <c r="K22" s="40" t="s">
        <v>42</v>
      </c>
    </row>
    <row r="23" spans="2:11" x14ac:dyDescent="0.2">
      <c r="B23" s="7" t="s">
        <v>21</v>
      </c>
      <c r="C23" s="7"/>
      <c r="E23" s="38" t="s">
        <v>42</v>
      </c>
      <c r="F23" s="38" t="s">
        <v>42</v>
      </c>
      <c r="G23" s="38"/>
      <c r="H23" s="39"/>
      <c r="I23" s="38" t="s">
        <v>42</v>
      </c>
      <c r="J23" s="38" t="s">
        <v>42</v>
      </c>
      <c r="K23" s="38"/>
    </row>
    <row r="24" spans="2:11" x14ac:dyDescent="0.2">
      <c r="B24" s="1" t="s">
        <v>22</v>
      </c>
      <c r="E24" s="40" t="s">
        <v>42</v>
      </c>
      <c r="F24" s="40" t="s">
        <v>42</v>
      </c>
      <c r="G24" s="40" t="s">
        <v>42</v>
      </c>
      <c r="H24" s="39"/>
      <c r="I24" s="40" t="s">
        <v>42</v>
      </c>
      <c r="J24" s="40" t="s">
        <v>42</v>
      </c>
      <c r="K24" s="76" t="s">
        <v>42</v>
      </c>
    </row>
    <row r="25" spans="2:11" x14ac:dyDescent="0.2">
      <c r="B25" s="7" t="s">
        <v>23</v>
      </c>
      <c r="C25" s="7"/>
      <c r="E25" s="38"/>
      <c r="F25" s="38" t="s">
        <v>42</v>
      </c>
      <c r="G25" s="38"/>
      <c r="H25" s="39"/>
      <c r="I25" s="38"/>
      <c r="J25" s="38" t="s">
        <v>42</v>
      </c>
      <c r="K25" s="38"/>
    </row>
    <row r="26" spans="2:11" x14ac:dyDescent="0.2">
      <c r="B26" s="1" t="s">
        <v>24</v>
      </c>
      <c r="E26" s="40"/>
      <c r="F26" s="40"/>
      <c r="G26" s="40"/>
      <c r="H26" s="39"/>
      <c r="I26" s="40"/>
      <c r="J26" s="40"/>
      <c r="K26" s="40"/>
    </row>
    <row r="27" spans="2:11" x14ac:dyDescent="0.2">
      <c r="B27" s="7" t="s">
        <v>25</v>
      </c>
      <c r="C27" s="7"/>
      <c r="E27" s="38"/>
      <c r="F27" s="38" t="s">
        <v>42</v>
      </c>
      <c r="G27" s="38"/>
      <c r="H27" s="39"/>
      <c r="I27" s="38"/>
      <c r="J27" s="38" t="s">
        <v>42</v>
      </c>
      <c r="K27" s="38"/>
    </row>
    <row r="28" spans="2:11" x14ac:dyDescent="0.2">
      <c r="B28" s="1" t="s">
        <v>26</v>
      </c>
      <c r="E28" s="40"/>
      <c r="F28" s="40"/>
      <c r="G28" s="40" t="s">
        <v>42</v>
      </c>
      <c r="H28" s="39"/>
      <c r="I28" s="40"/>
      <c r="J28" s="40"/>
      <c r="K28" s="41"/>
    </row>
    <row r="29" spans="2:11" x14ac:dyDescent="0.2">
      <c r="B29" s="7" t="s">
        <v>27</v>
      </c>
      <c r="C29" s="7"/>
      <c r="E29" s="38"/>
      <c r="F29" s="38"/>
      <c r="G29" s="38"/>
      <c r="H29" s="39"/>
      <c r="I29" s="38"/>
      <c r="J29" s="38"/>
      <c r="K29" s="38"/>
    </row>
    <row r="30" spans="2:11" x14ac:dyDescent="0.2">
      <c r="B30" s="1" t="s">
        <v>28</v>
      </c>
      <c r="E30" s="40"/>
      <c r="F30" s="40"/>
      <c r="G30" s="40"/>
      <c r="H30" s="39"/>
      <c r="I30" s="40"/>
      <c r="J30" s="40"/>
      <c r="K30" s="40"/>
    </row>
    <row r="31" spans="2:11" x14ac:dyDescent="0.2">
      <c r="B31" s="7" t="s">
        <v>29</v>
      </c>
      <c r="C31" s="7"/>
      <c r="E31" s="38"/>
      <c r="F31" s="38"/>
      <c r="G31" s="38"/>
      <c r="H31" s="39"/>
      <c r="I31" s="38"/>
      <c r="J31" s="38"/>
      <c r="K31" s="38"/>
    </row>
    <row r="32" spans="2:11" x14ac:dyDescent="0.2">
      <c r="E32" s="40"/>
      <c r="F32" s="40"/>
      <c r="G32" s="40"/>
      <c r="H32" s="39"/>
      <c r="I32" s="40"/>
      <c r="J32" s="40"/>
      <c r="K32" s="40"/>
    </row>
    <row r="33" spans="2:11" x14ac:dyDescent="0.2">
      <c r="B33" s="7" t="s">
        <v>30</v>
      </c>
      <c r="C33" s="7"/>
      <c r="E33" s="38"/>
      <c r="F33" s="38" t="s">
        <v>42</v>
      </c>
      <c r="G33" s="38"/>
      <c r="H33" s="39"/>
      <c r="I33" s="38"/>
      <c r="J33" s="38" t="s">
        <v>42</v>
      </c>
      <c r="K33" s="38"/>
    </row>
    <row r="34" spans="2:11" x14ac:dyDescent="0.2">
      <c r="B34" s="1" t="s">
        <v>31</v>
      </c>
      <c r="E34" s="40"/>
      <c r="F34" s="40" t="s">
        <v>42</v>
      </c>
      <c r="G34" s="40"/>
      <c r="H34" s="39"/>
      <c r="I34" s="40"/>
      <c r="J34" s="40" t="s">
        <v>42</v>
      </c>
      <c r="K34" s="40"/>
    </row>
    <row r="35" spans="2:11" x14ac:dyDescent="0.2">
      <c r="B35" s="7" t="s">
        <v>32</v>
      </c>
      <c r="C35" s="7"/>
      <c r="E35" s="38" t="s">
        <v>42</v>
      </c>
      <c r="F35" s="38" t="s">
        <v>42</v>
      </c>
      <c r="G35" s="38"/>
      <c r="H35" s="39"/>
      <c r="I35" s="38" t="s">
        <v>42</v>
      </c>
      <c r="J35" s="38" t="s">
        <v>42</v>
      </c>
      <c r="K35" s="41" t="s">
        <v>42</v>
      </c>
    </row>
    <row r="36" spans="2:11" x14ac:dyDescent="0.2">
      <c r="B36" s="1" t="s">
        <v>33</v>
      </c>
      <c r="E36" s="40"/>
      <c r="F36" s="40"/>
      <c r="G36" s="40" t="s">
        <v>42</v>
      </c>
      <c r="H36" s="39"/>
      <c r="I36" s="40"/>
      <c r="J36" s="40"/>
      <c r="K36" s="40" t="s">
        <v>42</v>
      </c>
    </row>
    <row r="37" spans="2:11" x14ac:dyDescent="0.2">
      <c r="B37" s="7"/>
      <c r="C37" s="7"/>
      <c r="E37" s="38"/>
      <c r="F37" s="38"/>
      <c r="G37" s="38"/>
      <c r="H37" s="39"/>
      <c r="I37" s="38"/>
      <c r="J37" s="38"/>
      <c r="K37" s="38"/>
    </row>
    <row r="38" spans="2:11" x14ac:dyDescent="0.2">
      <c r="B38" s="1" t="s">
        <v>34</v>
      </c>
      <c r="E38" s="40"/>
      <c r="F38" s="40"/>
      <c r="G38" s="40"/>
      <c r="H38" s="39"/>
      <c r="I38" s="40"/>
      <c r="J38" s="40"/>
      <c r="K38" s="40"/>
    </row>
    <row r="39" spans="2:11" x14ac:dyDescent="0.2">
      <c r="B39" s="7"/>
      <c r="C39" s="7"/>
      <c r="E39" s="38"/>
      <c r="F39" s="38"/>
      <c r="G39" s="38"/>
      <c r="H39" s="39"/>
      <c r="I39" s="38"/>
      <c r="J39" s="38"/>
      <c r="K39" s="38"/>
    </row>
    <row r="40" spans="2:11" x14ac:dyDescent="0.2">
      <c r="B40" s="1" t="s">
        <v>35</v>
      </c>
      <c r="E40" s="40"/>
      <c r="F40" s="40"/>
      <c r="G40" s="40"/>
      <c r="H40" s="39"/>
      <c r="I40" s="40"/>
      <c r="J40" s="40"/>
      <c r="K40" s="40"/>
    </row>
    <row r="41" spans="2:11" x14ac:dyDescent="0.2">
      <c r="B41" s="7"/>
      <c r="C41" s="7"/>
      <c r="E41" s="38"/>
      <c r="F41" s="38"/>
      <c r="G41" s="38"/>
      <c r="H41" s="39"/>
      <c r="I41" s="38"/>
      <c r="J41" s="38"/>
      <c r="K41" s="38"/>
    </row>
    <row r="42" spans="2:11" x14ac:dyDescent="0.2">
      <c r="B42" s="1" t="s">
        <v>36</v>
      </c>
      <c r="E42" s="40"/>
      <c r="F42" s="40"/>
      <c r="G42" s="40"/>
      <c r="H42" s="39"/>
      <c r="I42" s="40"/>
      <c r="J42" s="40"/>
      <c r="K42" s="40"/>
    </row>
    <row r="43" spans="2:11" x14ac:dyDescent="0.2">
      <c r="B43" s="7" t="s">
        <v>37</v>
      </c>
      <c r="C43" s="7"/>
      <c r="E43" s="38"/>
      <c r="F43" s="38"/>
      <c r="G43" s="38"/>
      <c r="H43" s="39"/>
      <c r="I43" s="38"/>
      <c r="J43" s="38"/>
      <c r="K43" s="38"/>
    </row>
    <row r="44" spans="2:11" x14ac:dyDescent="0.2">
      <c r="B44" s="1" t="s">
        <v>38</v>
      </c>
      <c r="E44" s="40"/>
      <c r="F44" s="40"/>
      <c r="G44" s="40"/>
      <c r="H44" s="39"/>
      <c r="I44" s="40"/>
      <c r="J44" s="40"/>
      <c r="K44" s="40"/>
    </row>
    <row r="45" spans="2:11" x14ac:dyDescent="0.2">
      <c r="E45" s="2"/>
      <c r="F45" s="2"/>
      <c r="G45" s="2"/>
      <c r="I45" s="2"/>
      <c r="J45" s="2"/>
      <c r="K45" s="2"/>
    </row>
    <row r="46" spans="2:11" x14ac:dyDescent="0.2">
      <c r="B46" s="10" t="s">
        <v>43</v>
      </c>
      <c r="C46" s="1" t="s">
        <v>44</v>
      </c>
      <c r="E46" s="2"/>
      <c r="F46" s="2"/>
      <c r="G46" s="2"/>
      <c r="I46" s="2"/>
      <c r="J46" s="2"/>
      <c r="K46" s="2"/>
    </row>
    <row r="47" spans="2:11" ht="38.25" x14ac:dyDescent="0.2">
      <c r="C47" s="12" t="s">
        <v>118</v>
      </c>
      <c r="E47" s="2"/>
      <c r="F47" s="2"/>
      <c r="G47" s="2"/>
      <c r="I47" s="2"/>
      <c r="J47" s="2"/>
      <c r="K47" s="2"/>
    </row>
    <row r="48" spans="2:11" x14ac:dyDescent="0.2">
      <c r="E48" s="2"/>
      <c r="F48" s="2"/>
      <c r="G48" s="2"/>
      <c r="I48" s="2"/>
      <c r="J48" s="2"/>
      <c r="K48" s="2"/>
    </row>
    <row r="49" spans="5:11" x14ac:dyDescent="0.2">
      <c r="E49" s="2"/>
      <c r="F49" s="2"/>
      <c r="G49" s="2"/>
      <c r="I49" s="2"/>
      <c r="J49" s="2"/>
      <c r="K49" s="2"/>
    </row>
    <row r="50" spans="5:11" x14ac:dyDescent="0.2">
      <c r="E50" s="2"/>
      <c r="F50" s="2"/>
      <c r="G50" s="2"/>
      <c r="I50" s="2"/>
      <c r="J50" s="2"/>
      <c r="K50" s="2"/>
    </row>
    <row r="51" spans="5:11" x14ac:dyDescent="0.2">
      <c r="E51" s="2"/>
      <c r="F51" s="2"/>
      <c r="G51" s="2"/>
      <c r="I51" s="2"/>
      <c r="J51" s="2"/>
      <c r="K51" s="2"/>
    </row>
    <row r="52" spans="5:11" x14ac:dyDescent="0.2">
      <c r="E52" s="2"/>
      <c r="F52" s="2"/>
      <c r="G52" s="2"/>
      <c r="I52" s="2"/>
      <c r="J52" s="2"/>
      <c r="K52" s="2"/>
    </row>
    <row r="53" spans="5:11" x14ac:dyDescent="0.2">
      <c r="E53" s="2"/>
      <c r="F53" s="2"/>
      <c r="G53" s="2"/>
      <c r="I53" s="2"/>
      <c r="J53" s="2"/>
      <c r="K53" s="2"/>
    </row>
    <row r="54" spans="5:11" x14ac:dyDescent="0.2">
      <c r="E54" s="2"/>
      <c r="F54" s="2"/>
      <c r="G54" s="2"/>
      <c r="I54" s="2"/>
      <c r="J54" s="2"/>
      <c r="K54" s="2"/>
    </row>
    <row r="55" spans="5:11" x14ac:dyDescent="0.2">
      <c r="E55" s="2"/>
      <c r="F55" s="2"/>
      <c r="G55" s="2"/>
      <c r="I55" s="2"/>
      <c r="J55" s="2"/>
      <c r="K55" s="2"/>
    </row>
    <row r="56" spans="5:11" x14ac:dyDescent="0.2">
      <c r="E56" s="2"/>
      <c r="F56" s="2"/>
      <c r="G56" s="2"/>
      <c r="I56" s="2"/>
      <c r="J56" s="2"/>
      <c r="K56" s="2"/>
    </row>
    <row r="57" spans="5:11" x14ac:dyDescent="0.2">
      <c r="E57" s="2"/>
      <c r="F57" s="2"/>
      <c r="G57" s="2"/>
      <c r="I57" s="2"/>
      <c r="J57" s="2"/>
      <c r="K57" s="2"/>
    </row>
    <row r="58" spans="5:11" x14ac:dyDescent="0.2">
      <c r="E58" s="2"/>
      <c r="F58" s="2"/>
      <c r="G58" s="2"/>
      <c r="I58" s="2"/>
      <c r="J58" s="2"/>
      <c r="K58" s="2"/>
    </row>
    <row r="59" spans="5:11" x14ac:dyDescent="0.2">
      <c r="E59" s="2"/>
      <c r="F59" s="2"/>
      <c r="G59" s="2"/>
      <c r="I59" s="2"/>
      <c r="J59" s="2"/>
      <c r="K59" s="2"/>
    </row>
    <row r="60" spans="5:11" x14ac:dyDescent="0.2">
      <c r="E60" s="2"/>
      <c r="F60" s="2"/>
      <c r="G60" s="2"/>
      <c r="I60" s="2"/>
      <c r="J60" s="2"/>
      <c r="K60" s="2"/>
    </row>
    <row r="61" spans="5:11" x14ac:dyDescent="0.2">
      <c r="E61" s="2"/>
      <c r="F61" s="2"/>
      <c r="G61" s="2"/>
      <c r="I61" s="2"/>
      <c r="J61" s="2"/>
      <c r="K61" s="2"/>
    </row>
    <row r="62" spans="5:11" x14ac:dyDescent="0.2">
      <c r="E62" s="2"/>
      <c r="F62" s="2"/>
      <c r="G62" s="2"/>
      <c r="I62" s="2"/>
      <c r="J62" s="2"/>
      <c r="K62" s="2"/>
    </row>
    <row r="63" spans="5:11" x14ac:dyDescent="0.2">
      <c r="E63" s="2"/>
      <c r="F63" s="2"/>
      <c r="G63" s="2"/>
      <c r="I63" s="2"/>
      <c r="J63" s="2"/>
      <c r="K63" s="2"/>
    </row>
    <row r="64" spans="5:11" x14ac:dyDescent="0.2">
      <c r="E64" s="2"/>
      <c r="F64" s="2"/>
      <c r="G64" s="2"/>
      <c r="I64" s="2"/>
      <c r="J64" s="2"/>
      <c r="K64" s="2"/>
    </row>
    <row r="65" spans="5:11" x14ac:dyDescent="0.2">
      <c r="E65" s="2"/>
      <c r="F65" s="2"/>
      <c r="G65" s="2"/>
      <c r="I65" s="2"/>
      <c r="J65" s="2"/>
      <c r="K65" s="2"/>
    </row>
    <row r="66" spans="5:11" x14ac:dyDescent="0.2">
      <c r="E66" s="2"/>
      <c r="F66" s="2"/>
      <c r="G66" s="2"/>
      <c r="I66" s="2"/>
      <c r="J66" s="2"/>
      <c r="K66" s="2"/>
    </row>
    <row r="67" spans="5:11" x14ac:dyDescent="0.2">
      <c r="E67" s="2"/>
      <c r="F67" s="2"/>
      <c r="G67" s="2"/>
      <c r="I67" s="2"/>
      <c r="J67" s="2"/>
      <c r="K67" s="2"/>
    </row>
    <row r="68" spans="5:11" x14ac:dyDescent="0.2">
      <c r="E68" s="2"/>
      <c r="F68" s="2"/>
      <c r="G68" s="2"/>
      <c r="I68" s="2"/>
      <c r="J68" s="2"/>
      <c r="K68" s="2"/>
    </row>
    <row r="69" spans="5:11" x14ac:dyDescent="0.2">
      <c r="E69" s="2"/>
      <c r="F69" s="2"/>
      <c r="G69" s="2"/>
      <c r="I69" s="2"/>
      <c r="J69" s="2"/>
      <c r="K69" s="2"/>
    </row>
    <row r="70" spans="5:11" x14ac:dyDescent="0.2">
      <c r="E70" s="2"/>
      <c r="F70" s="2"/>
      <c r="G70" s="2"/>
      <c r="I70" s="2"/>
      <c r="J70" s="2"/>
      <c r="K70" s="2"/>
    </row>
    <row r="71" spans="5:11" x14ac:dyDescent="0.2">
      <c r="E71" s="2"/>
      <c r="F71" s="2"/>
      <c r="G71" s="2"/>
      <c r="I71" s="2"/>
      <c r="J71" s="2"/>
      <c r="K71" s="2"/>
    </row>
    <row r="72" spans="5:11" x14ac:dyDescent="0.2">
      <c r="E72" s="2"/>
      <c r="F72" s="2"/>
      <c r="G72" s="2"/>
      <c r="I72" s="2"/>
      <c r="J72" s="2"/>
      <c r="K72" s="2"/>
    </row>
    <row r="73" spans="5:11" x14ac:dyDescent="0.2">
      <c r="E73" s="2"/>
      <c r="F73" s="2"/>
      <c r="G73" s="2"/>
      <c r="I73" s="2"/>
      <c r="J73" s="2"/>
      <c r="K73" s="2"/>
    </row>
    <row r="74" spans="5:11" x14ac:dyDescent="0.2">
      <c r="E74" s="2"/>
      <c r="F74" s="2"/>
      <c r="G74" s="2"/>
      <c r="I74" s="2"/>
      <c r="J74" s="2"/>
      <c r="K74" s="2"/>
    </row>
    <row r="75" spans="5:11" x14ac:dyDescent="0.2">
      <c r="E75" s="2"/>
      <c r="F75" s="2"/>
      <c r="G75" s="2"/>
      <c r="I75" s="2"/>
      <c r="J75" s="2"/>
      <c r="K75" s="2"/>
    </row>
    <row r="76" spans="5:11" x14ac:dyDescent="0.2">
      <c r="E76" s="2"/>
      <c r="F76" s="2"/>
      <c r="G76" s="2"/>
      <c r="I76" s="2"/>
      <c r="J76" s="2"/>
      <c r="K76" s="2"/>
    </row>
    <row r="77" spans="5:11" x14ac:dyDescent="0.2">
      <c r="E77" s="2"/>
      <c r="F77" s="2"/>
      <c r="G77" s="2"/>
      <c r="I77" s="2"/>
      <c r="J77" s="2"/>
      <c r="K77" s="2"/>
    </row>
    <row r="78" spans="5:11" x14ac:dyDescent="0.2">
      <c r="E78" s="2"/>
      <c r="F78" s="2"/>
      <c r="G78" s="2"/>
      <c r="I78" s="2"/>
      <c r="J78" s="2"/>
      <c r="K78" s="2"/>
    </row>
    <row r="79" spans="5:11" x14ac:dyDescent="0.2">
      <c r="E79" s="2"/>
      <c r="F79" s="2"/>
      <c r="G79" s="2"/>
      <c r="I79" s="2"/>
      <c r="J79" s="2"/>
      <c r="K79" s="2"/>
    </row>
    <row r="80" spans="5:11" x14ac:dyDescent="0.2">
      <c r="E80" s="2"/>
      <c r="F80" s="2"/>
      <c r="G80" s="2"/>
      <c r="I80" s="2"/>
      <c r="J80" s="2"/>
      <c r="K80" s="2"/>
    </row>
    <row r="81" spans="5:11" x14ac:dyDescent="0.2">
      <c r="E81" s="2"/>
      <c r="F81" s="2"/>
      <c r="G81" s="2"/>
      <c r="I81" s="2"/>
      <c r="J81" s="2"/>
      <c r="K81" s="2"/>
    </row>
    <row r="82" spans="5:11" x14ac:dyDescent="0.2">
      <c r="E82" s="2"/>
      <c r="F82" s="2"/>
      <c r="G82" s="2"/>
      <c r="I82" s="2"/>
      <c r="J82" s="2"/>
      <c r="K82" s="2"/>
    </row>
    <row r="83" spans="5:11" x14ac:dyDescent="0.2">
      <c r="E83" s="2"/>
      <c r="F83" s="2"/>
      <c r="G83" s="2"/>
      <c r="I83" s="2"/>
      <c r="J83" s="2"/>
      <c r="K83" s="2"/>
    </row>
    <row r="84" spans="5:11" x14ac:dyDescent="0.2">
      <c r="E84" s="2"/>
      <c r="F84" s="2"/>
      <c r="G84" s="2"/>
      <c r="I84" s="2"/>
      <c r="J84" s="2"/>
      <c r="K84" s="2"/>
    </row>
    <row r="85" spans="5:11" x14ac:dyDescent="0.2">
      <c r="E85" s="2"/>
      <c r="F85" s="2"/>
      <c r="G85" s="2"/>
      <c r="I85" s="2"/>
      <c r="J85" s="2"/>
      <c r="K85" s="2"/>
    </row>
    <row r="86" spans="5:11" x14ac:dyDescent="0.2">
      <c r="E86" s="2"/>
      <c r="F86" s="2"/>
      <c r="G86" s="2"/>
      <c r="I86" s="2"/>
      <c r="J86" s="2"/>
      <c r="K86" s="2"/>
    </row>
    <row r="87" spans="5:11" x14ac:dyDescent="0.2">
      <c r="E87" s="2"/>
      <c r="F87" s="2"/>
      <c r="G87" s="2"/>
      <c r="I87" s="2"/>
      <c r="J87" s="2"/>
      <c r="K87" s="2"/>
    </row>
    <row r="88" spans="5:11" x14ac:dyDescent="0.2">
      <c r="E88" s="2"/>
      <c r="F88" s="2"/>
      <c r="G88" s="2"/>
      <c r="I88" s="2"/>
      <c r="J88" s="2"/>
      <c r="K88" s="2"/>
    </row>
    <row r="89" spans="5:11" x14ac:dyDescent="0.2">
      <c r="E89" s="2"/>
      <c r="F89" s="2"/>
      <c r="G89" s="2"/>
      <c r="I89" s="2"/>
      <c r="J89" s="2"/>
      <c r="K89" s="2"/>
    </row>
    <row r="90" spans="5:11" x14ac:dyDescent="0.2">
      <c r="E90" s="2"/>
      <c r="F90" s="2"/>
      <c r="G90" s="2"/>
      <c r="I90" s="2"/>
      <c r="J90" s="2"/>
      <c r="K90" s="2"/>
    </row>
    <row r="91" spans="5:11" x14ac:dyDescent="0.2">
      <c r="E91" s="2"/>
      <c r="F91" s="2"/>
      <c r="G91" s="2"/>
      <c r="I91" s="2"/>
      <c r="J91" s="2"/>
      <c r="K91" s="2"/>
    </row>
    <row r="92" spans="5:11" x14ac:dyDescent="0.2">
      <c r="E92" s="2"/>
      <c r="F92" s="2"/>
      <c r="G92" s="2"/>
      <c r="I92" s="2"/>
      <c r="J92" s="2"/>
      <c r="K92" s="2"/>
    </row>
    <row r="93" spans="5:11" x14ac:dyDescent="0.2">
      <c r="E93" s="2"/>
      <c r="F93" s="2"/>
      <c r="G93" s="2"/>
      <c r="I93" s="2"/>
      <c r="J93" s="2"/>
      <c r="K93" s="2"/>
    </row>
    <row r="94" spans="5:11" x14ac:dyDescent="0.2">
      <c r="E94" s="2"/>
      <c r="F94" s="2"/>
      <c r="G94" s="2"/>
      <c r="I94" s="2"/>
      <c r="J94" s="2"/>
      <c r="K94" s="2"/>
    </row>
    <row r="95" spans="5:11" x14ac:dyDescent="0.2">
      <c r="E95" s="2"/>
      <c r="F95" s="2"/>
      <c r="G95" s="2"/>
      <c r="I95" s="2"/>
      <c r="J95" s="2"/>
      <c r="K95" s="2"/>
    </row>
    <row r="96" spans="5:11" x14ac:dyDescent="0.2">
      <c r="E96" s="2"/>
      <c r="F96" s="2"/>
      <c r="G96" s="2"/>
      <c r="I96" s="2"/>
      <c r="J96" s="2"/>
      <c r="K96" s="2"/>
    </row>
  </sheetData>
  <mergeCells count="3">
    <mergeCell ref="B2:C2"/>
    <mergeCell ref="E1:G1"/>
    <mergeCell ref="I1:K1"/>
  </mergeCells>
  <printOptions horizontalCentered="1"/>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
  <sheetViews>
    <sheetView showGridLines="0" workbookViewId="0">
      <selection activeCell="B6" sqref="B6"/>
    </sheetView>
  </sheetViews>
  <sheetFormatPr defaultRowHeight="12.75" x14ac:dyDescent="0.2"/>
  <cols>
    <col min="1" max="1" width="3.42578125" style="1" customWidth="1"/>
    <col min="2" max="2" width="13.7109375" style="1" bestFit="1" customWidth="1"/>
    <col min="3" max="3" width="8" style="1" customWidth="1"/>
    <col min="4" max="4" width="15.5703125" style="1" customWidth="1"/>
    <col min="5" max="5" width="13.28515625" style="1" customWidth="1"/>
    <col min="6" max="6" width="9.42578125" style="1" bestFit="1" customWidth="1"/>
    <col min="7" max="7" width="11.5703125" style="1" customWidth="1"/>
    <col min="8" max="8" width="11.28515625" style="1" customWidth="1"/>
    <col min="9" max="9" width="50.85546875" style="1" bestFit="1" customWidth="1"/>
    <col min="10" max="10" width="13.28515625" style="1" customWidth="1"/>
    <col min="11" max="11" width="19.42578125" style="1" customWidth="1"/>
    <col min="12" max="12" width="19.85546875" style="1" customWidth="1"/>
    <col min="13" max="13" width="22.5703125" style="1" customWidth="1"/>
    <col min="14" max="14" width="10.28515625" style="1" customWidth="1"/>
    <col min="15" max="15" width="12.7109375" style="1" bestFit="1" customWidth="1"/>
    <col min="16" max="16" width="17.28515625" style="1" bestFit="1" customWidth="1"/>
    <col min="17" max="17" width="8.28515625" style="1" bestFit="1" customWidth="1"/>
    <col min="18" max="16384" width="9.140625" style="1"/>
  </cols>
  <sheetData>
    <row r="1" spans="2:17" ht="13.5" thickBot="1" x14ac:dyDescent="0.25"/>
    <row r="2" spans="2:17" s="13" customFormat="1" ht="25.5" x14ac:dyDescent="0.25">
      <c r="B2" s="42" t="s">
        <v>47</v>
      </c>
      <c r="C2" s="43" t="s">
        <v>48</v>
      </c>
      <c r="D2" s="43" t="s">
        <v>49</v>
      </c>
      <c r="E2" s="43" t="s">
        <v>50</v>
      </c>
      <c r="F2" s="43" t="s">
        <v>51</v>
      </c>
      <c r="G2" s="43" t="s">
        <v>52</v>
      </c>
      <c r="H2" s="43" t="s">
        <v>53</v>
      </c>
      <c r="I2" s="43" t="s">
        <v>54</v>
      </c>
      <c r="J2" s="43" t="s">
        <v>75</v>
      </c>
      <c r="K2" s="43" t="s">
        <v>55</v>
      </c>
      <c r="L2" s="43" t="s">
        <v>56</v>
      </c>
      <c r="M2" s="43" t="s">
        <v>70</v>
      </c>
      <c r="N2" s="43" t="s">
        <v>57</v>
      </c>
      <c r="O2" s="43" t="s">
        <v>58</v>
      </c>
      <c r="P2" s="43" t="s">
        <v>121</v>
      </c>
      <c r="Q2" s="44" t="s">
        <v>59</v>
      </c>
    </row>
    <row r="3" spans="2:17" s="11" customFormat="1" ht="67.5" customHeight="1" thickBot="1" x14ac:dyDescent="0.3">
      <c r="B3" s="45" t="s">
        <v>60</v>
      </c>
      <c r="C3" s="46" t="s">
        <v>61</v>
      </c>
      <c r="D3" s="47" t="s">
        <v>62</v>
      </c>
      <c r="E3" s="48" t="s">
        <v>125</v>
      </c>
      <c r="F3" s="49" t="s">
        <v>63</v>
      </c>
      <c r="G3" s="47" t="s">
        <v>64</v>
      </c>
      <c r="H3" s="47" t="s">
        <v>124</v>
      </c>
      <c r="I3" s="47" t="s">
        <v>65</v>
      </c>
      <c r="J3" s="47" t="s">
        <v>66</v>
      </c>
      <c r="K3" s="47" t="s">
        <v>68</v>
      </c>
      <c r="L3" s="47" t="s">
        <v>69</v>
      </c>
      <c r="M3" s="48" t="s">
        <v>126</v>
      </c>
      <c r="N3" s="48" t="s">
        <v>72</v>
      </c>
      <c r="O3" s="48" t="s">
        <v>73</v>
      </c>
      <c r="P3" s="50">
        <f>'Appendix C Pg3 Detail'!D11</f>
        <v>1190867.8999999999</v>
      </c>
      <c r="Q3" s="51" t="s">
        <v>74</v>
      </c>
    </row>
    <row r="5" spans="2:17" x14ac:dyDescent="0.2">
      <c r="B5" s="1" t="s">
        <v>67</v>
      </c>
    </row>
    <row r="6" spans="2:17" x14ac:dyDescent="0.2">
      <c r="B6" s="1" t="s">
        <v>71</v>
      </c>
    </row>
    <row r="7" spans="2:17" x14ac:dyDescent="0.2">
      <c r="B7" s="8" t="s">
        <v>123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election activeCell="B8" sqref="B8:C9"/>
    </sheetView>
  </sheetViews>
  <sheetFormatPr defaultRowHeight="12.75" x14ac:dyDescent="0.2"/>
  <cols>
    <col min="1" max="2" width="9.140625" style="1"/>
    <col min="3" max="3" width="9.140625" style="1" customWidth="1"/>
    <col min="4" max="5" width="12" style="1" customWidth="1"/>
    <col min="6" max="7" width="12" style="8" customWidth="1"/>
    <col min="8" max="8" width="12" style="1" customWidth="1"/>
    <col min="9" max="9" width="11.5703125" style="1" customWidth="1"/>
    <col min="10" max="10" width="14.140625" style="1" bestFit="1" customWidth="1"/>
    <col min="11" max="11" width="14.140625" style="1" customWidth="1"/>
    <col min="12" max="12" width="14.140625" style="1" bestFit="1" customWidth="1"/>
    <col min="13" max="13" width="10.5703125" style="1" customWidth="1"/>
    <col min="14" max="14" width="14.140625" style="1" bestFit="1" customWidth="1"/>
    <col min="15" max="15" width="11.85546875" style="1" customWidth="1"/>
    <col min="16" max="16" width="14.140625" style="1" bestFit="1" customWidth="1"/>
    <col min="17" max="16384" width="9.140625" style="1"/>
  </cols>
  <sheetData>
    <row r="1" spans="1:14" x14ac:dyDescent="0.2">
      <c r="M1" s="63"/>
      <c r="N1" s="63"/>
    </row>
    <row r="2" spans="1:14" s="29" customFormat="1" ht="48.75" customHeight="1" x14ac:dyDescent="0.2">
      <c r="A2" s="29" t="s">
        <v>47</v>
      </c>
      <c r="B2" s="29" t="s">
        <v>110</v>
      </c>
      <c r="C2" s="32" t="s">
        <v>133</v>
      </c>
      <c r="D2" s="32" t="s">
        <v>134</v>
      </c>
      <c r="E2" s="32" t="s">
        <v>135</v>
      </c>
      <c r="F2" s="32" t="s">
        <v>111</v>
      </c>
      <c r="G2" s="32" t="s">
        <v>132</v>
      </c>
      <c r="H2" s="32" t="s">
        <v>127</v>
      </c>
      <c r="I2" s="32" t="s">
        <v>112</v>
      </c>
      <c r="J2" s="32" t="s">
        <v>114</v>
      </c>
      <c r="K2" s="32" t="s">
        <v>115</v>
      </c>
      <c r="L2" s="32" t="s">
        <v>128</v>
      </c>
      <c r="M2" s="32" t="s">
        <v>129</v>
      </c>
    </row>
    <row r="3" spans="1:14" s="30" customFormat="1" ht="33.75" customHeight="1" x14ac:dyDescent="0.2">
      <c r="A3" s="64" t="s">
        <v>60</v>
      </c>
      <c r="B3" s="52" t="s">
        <v>39</v>
      </c>
      <c r="C3" s="53">
        <v>2018</v>
      </c>
      <c r="D3" s="54">
        <f>484272.74*0.75</f>
        <v>363204.55499999999</v>
      </c>
      <c r="E3" s="54">
        <f>D3</f>
        <v>363204.55499999999</v>
      </c>
      <c r="F3" s="54">
        <f>SUM(D3:E3)</f>
        <v>726409.11</v>
      </c>
      <c r="G3" s="54">
        <v>467272</v>
      </c>
      <c r="H3" s="54">
        <f>'Appendix C Pg3 Detail'!D42</f>
        <v>36825</v>
      </c>
      <c r="I3" s="55" t="s">
        <v>113</v>
      </c>
      <c r="J3" s="56">
        <v>1046</v>
      </c>
      <c r="K3" s="57" t="s">
        <v>113</v>
      </c>
      <c r="L3" s="58">
        <f>H3/F3</f>
        <v>5.0694573475269331E-2</v>
      </c>
      <c r="M3" s="58">
        <f>H3/G3</f>
        <v>7.8808488417880809E-2</v>
      </c>
    </row>
    <row r="4" spans="1:14" s="30" customFormat="1" ht="33.75" customHeight="1" x14ac:dyDescent="0.2">
      <c r="A4" s="65"/>
      <c r="B4" s="52" t="s">
        <v>41</v>
      </c>
      <c r="C4" s="53">
        <v>2018</v>
      </c>
      <c r="D4" s="54">
        <f>484272.74*0.25</f>
        <v>121068.185</v>
      </c>
      <c r="E4" s="54">
        <f>D4</f>
        <v>121068.185</v>
      </c>
      <c r="F4" s="54">
        <f>SUM(D4:E4)</f>
        <v>242136.37</v>
      </c>
      <c r="G4" s="54">
        <v>127259.07</v>
      </c>
      <c r="H4" s="54">
        <f>'Appendix C Pg3 Detail'!D44</f>
        <v>21398.41</v>
      </c>
      <c r="I4" s="55" t="s">
        <v>113</v>
      </c>
      <c r="J4" s="56">
        <v>780</v>
      </c>
      <c r="K4" s="57" t="s">
        <v>113</v>
      </c>
      <c r="L4" s="58">
        <f>H4/F4</f>
        <v>8.8373382321705746E-2</v>
      </c>
      <c r="M4" s="58">
        <f>H4/G4</f>
        <v>0.16814840781093243</v>
      </c>
    </row>
    <row r="5" spans="1:14" s="30" customFormat="1" ht="33.75" customHeight="1" x14ac:dyDescent="0.2">
      <c r="A5" s="66"/>
      <c r="B5" s="52" t="s">
        <v>130</v>
      </c>
      <c r="C5" s="53">
        <v>2018</v>
      </c>
      <c r="D5" s="54">
        <f>SUM(D3:D4)</f>
        <v>484272.74</v>
      </c>
      <c r="E5" s="54">
        <f>SUM(E3:E4)</f>
        <v>484272.74</v>
      </c>
      <c r="F5" s="54">
        <f>SUM(F3:F4)</f>
        <v>968545.48</v>
      </c>
      <c r="G5" s="54">
        <f>SUM(G3:G4)</f>
        <v>594531.07000000007</v>
      </c>
      <c r="H5" s="54">
        <f>SUM(H3:H4)</f>
        <v>58223.41</v>
      </c>
      <c r="I5" s="57"/>
      <c r="J5" s="59"/>
      <c r="K5" s="57"/>
      <c r="L5" s="60"/>
      <c r="M5" s="60"/>
    </row>
    <row r="6" spans="1:14" x14ac:dyDescent="0.2">
      <c r="B6" s="6"/>
      <c r="C6" s="6"/>
      <c r="D6" s="6"/>
      <c r="E6" s="6"/>
      <c r="F6" s="31"/>
      <c r="G6" s="6"/>
      <c r="H6" s="6"/>
      <c r="I6" s="6"/>
      <c r="J6" s="6"/>
      <c r="K6" s="6"/>
      <c r="L6" s="6"/>
      <c r="M6" s="6"/>
      <c r="N6" s="6"/>
    </row>
    <row r="8" spans="1:14" x14ac:dyDescent="0.2">
      <c r="B8" s="77" t="s">
        <v>43</v>
      </c>
      <c r="C8" s="8" t="s">
        <v>122</v>
      </c>
    </row>
    <row r="9" spans="1:14" x14ac:dyDescent="0.2">
      <c r="B9" s="77" t="s">
        <v>119</v>
      </c>
      <c r="C9" s="8" t="s">
        <v>131</v>
      </c>
    </row>
    <row r="10" spans="1:14" x14ac:dyDescent="0.2">
      <c r="B10" s="10"/>
    </row>
    <row r="11" spans="1:14" x14ac:dyDescent="0.2">
      <c r="B11" s="10"/>
    </row>
    <row r="12" spans="1:14" x14ac:dyDescent="0.2">
      <c r="B12" s="10"/>
    </row>
    <row r="13" spans="1:14" x14ac:dyDescent="0.2">
      <c r="B13" s="10"/>
      <c r="C13" s="33"/>
    </row>
  </sheetData>
  <mergeCells count="2">
    <mergeCell ref="M1:N1"/>
    <mergeCell ref="A3:A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56"/>
  <sheetViews>
    <sheetView showGridLines="0" topLeftCell="A22" workbookViewId="0">
      <selection activeCell="F10" sqref="F10"/>
    </sheetView>
  </sheetViews>
  <sheetFormatPr defaultRowHeight="12.75" x14ac:dyDescent="0.2"/>
  <cols>
    <col min="1" max="2" width="9.140625" style="1"/>
    <col min="3" max="3" width="37.85546875" style="1" customWidth="1"/>
    <col min="4" max="4" width="18.85546875" style="1" customWidth="1"/>
    <col min="5" max="5" width="9.85546875" style="1" bestFit="1" customWidth="1"/>
    <col min="6" max="6" width="10.7109375" style="1" bestFit="1" customWidth="1"/>
    <col min="7" max="16384" width="9.140625" style="1"/>
  </cols>
  <sheetData>
    <row r="3" spans="2:6" s="5" customFormat="1" x14ac:dyDescent="0.2">
      <c r="C3" s="5" t="s">
        <v>76</v>
      </c>
      <c r="D3" s="5" t="s">
        <v>109</v>
      </c>
    </row>
    <row r="4" spans="2:6" s="5" customFormat="1" ht="13.5" thickBot="1" x14ac:dyDescent="0.25">
      <c r="C4" s="5" t="s">
        <v>104</v>
      </c>
      <c r="D4" s="5" t="s">
        <v>105</v>
      </c>
    </row>
    <row r="5" spans="2:6" x14ac:dyDescent="0.2">
      <c r="B5" s="67" t="s">
        <v>84</v>
      </c>
      <c r="C5" s="17" t="s">
        <v>78</v>
      </c>
      <c r="D5" s="20">
        <v>135372</v>
      </c>
    </row>
    <row r="6" spans="2:6" x14ac:dyDescent="0.2">
      <c r="B6" s="68"/>
      <c r="C6" s="6" t="s">
        <v>77</v>
      </c>
      <c r="D6" s="18">
        <v>0.3</v>
      </c>
    </row>
    <row r="7" spans="2:6" x14ac:dyDescent="0.2">
      <c r="B7" s="68"/>
      <c r="C7" s="6" t="s">
        <v>79</v>
      </c>
      <c r="D7" s="21">
        <f>D5*D6</f>
        <v>40611.599999999999</v>
      </c>
    </row>
    <row r="8" spans="2:6" x14ac:dyDescent="0.2">
      <c r="B8" s="68"/>
      <c r="C8" s="6" t="s">
        <v>80</v>
      </c>
      <c r="D8" s="21">
        <f>D7*12</f>
        <v>487339.19999999995</v>
      </c>
    </row>
    <row r="9" spans="2:6" x14ac:dyDescent="0.2">
      <c r="B9" s="68"/>
      <c r="C9" s="6" t="s">
        <v>81</v>
      </c>
      <c r="D9" s="21">
        <f>D8</f>
        <v>487339.19999999995</v>
      </c>
    </row>
    <row r="10" spans="2:6" x14ac:dyDescent="0.2">
      <c r="B10" s="68"/>
      <c r="C10" s="6" t="s">
        <v>82</v>
      </c>
      <c r="D10" s="21">
        <v>216189.5</v>
      </c>
      <c r="F10" s="16"/>
    </row>
    <row r="11" spans="2:6" ht="13.5" thickBot="1" x14ac:dyDescent="0.25">
      <c r="B11" s="69"/>
      <c r="C11" s="19" t="s">
        <v>83</v>
      </c>
      <c r="D11" s="22">
        <f>SUM(D8:D10)</f>
        <v>1190867.8999999999</v>
      </c>
      <c r="F11" s="16"/>
    </row>
    <row r="12" spans="2:6" ht="13.5" thickBot="1" x14ac:dyDescent="0.25"/>
    <row r="13" spans="2:6" ht="12.75" customHeight="1" x14ac:dyDescent="0.2">
      <c r="B13" s="70" t="s">
        <v>39</v>
      </c>
      <c r="C13" s="17" t="s">
        <v>85</v>
      </c>
      <c r="D13" s="23">
        <v>0.75</v>
      </c>
    </row>
    <row r="14" spans="2:6" x14ac:dyDescent="0.2">
      <c r="B14" s="71"/>
      <c r="C14" s="6" t="s">
        <v>86</v>
      </c>
      <c r="D14" s="24">
        <f>D13*D11</f>
        <v>893150.92499999993</v>
      </c>
    </row>
    <row r="15" spans="2:6" x14ac:dyDescent="0.2">
      <c r="B15" s="71"/>
      <c r="C15" s="6" t="s">
        <v>100</v>
      </c>
      <c r="D15" s="25">
        <v>7.0000000000000007E-2</v>
      </c>
    </row>
    <row r="16" spans="2:6" x14ac:dyDescent="0.2">
      <c r="B16" s="71"/>
      <c r="C16" s="6" t="s">
        <v>87</v>
      </c>
      <c r="D16" s="24">
        <f>D15*D14</f>
        <v>62520.564749999998</v>
      </c>
    </row>
    <row r="17" spans="2:4" x14ac:dyDescent="0.2">
      <c r="B17" s="71"/>
      <c r="C17" s="6" t="s">
        <v>88</v>
      </c>
      <c r="D17" s="24">
        <f>D14-D16</f>
        <v>830630.36024999991</v>
      </c>
    </row>
    <row r="18" spans="2:4" x14ac:dyDescent="0.2">
      <c r="B18" s="71"/>
      <c r="C18" s="6" t="s">
        <v>89</v>
      </c>
      <c r="D18" s="25">
        <v>0.85</v>
      </c>
    </row>
    <row r="19" spans="2:4" x14ac:dyDescent="0.2">
      <c r="B19" s="71"/>
      <c r="C19" s="6" t="s">
        <v>90</v>
      </c>
      <c r="D19" s="25">
        <v>0.15</v>
      </c>
    </row>
    <row r="20" spans="2:4" x14ac:dyDescent="0.2">
      <c r="B20" s="71"/>
      <c r="C20" s="6" t="s">
        <v>91</v>
      </c>
      <c r="D20" s="24">
        <f>D17*D18</f>
        <v>706035.80621249985</v>
      </c>
    </row>
    <row r="21" spans="2:4" x14ac:dyDescent="0.2">
      <c r="B21" s="71"/>
      <c r="C21" s="6" t="s">
        <v>92</v>
      </c>
      <c r="D21" s="24">
        <f>D17*D19</f>
        <v>124594.55403749998</v>
      </c>
    </row>
    <row r="22" spans="2:4" x14ac:dyDescent="0.2">
      <c r="B22" s="71"/>
      <c r="C22" s="6" t="s">
        <v>93</v>
      </c>
      <c r="D22" s="21">
        <v>115</v>
      </c>
    </row>
    <row r="23" spans="2:4" x14ac:dyDescent="0.2">
      <c r="B23" s="71"/>
      <c r="C23" s="6" t="s">
        <v>94</v>
      </c>
      <c r="D23" s="21">
        <v>58</v>
      </c>
    </row>
    <row r="24" spans="2:4" x14ac:dyDescent="0.2">
      <c r="B24" s="71"/>
      <c r="C24" s="6" t="s">
        <v>95</v>
      </c>
      <c r="D24" s="18">
        <v>4</v>
      </c>
    </row>
    <row r="25" spans="2:4" x14ac:dyDescent="0.2">
      <c r="B25" s="71"/>
      <c r="C25" s="6" t="s">
        <v>96</v>
      </c>
      <c r="D25" s="24">
        <f>D22*D24</f>
        <v>460</v>
      </c>
    </row>
    <row r="26" spans="2:4" x14ac:dyDescent="0.2">
      <c r="B26" s="71"/>
      <c r="C26" s="6" t="s">
        <v>97</v>
      </c>
      <c r="D26" s="24">
        <f>D24*D23</f>
        <v>232</v>
      </c>
    </row>
    <row r="27" spans="2:4" x14ac:dyDescent="0.2">
      <c r="B27" s="71"/>
      <c r="C27" s="6" t="s">
        <v>98</v>
      </c>
      <c r="D27" s="26">
        <f>D20/D25</f>
        <v>1534.8604482880432</v>
      </c>
    </row>
    <row r="28" spans="2:4" ht="13.5" thickBot="1" x14ac:dyDescent="0.25">
      <c r="B28" s="72"/>
      <c r="C28" s="19" t="s">
        <v>99</v>
      </c>
      <c r="D28" s="27">
        <f>D21/D26</f>
        <v>537.04549154094821</v>
      </c>
    </row>
    <row r="29" spans="2:4" ht="13.5" thickBot="1" x14ac:dyDescent="0.25"/>
    <row r="30" spans="2:4" x14ac:dyDescent="0.2">
      <c r="B30" s="70" t="s">
        <v>41</v>
      </c>
      <c r="C30" s="17" t="s">
        <v>85</v>
      </c>
      <c r="D30" s="23">
        <v>0.25</v>
      </c>
    </row>
    <row r="31" spans="2:4" x14ac:dyDescent="0.2">
      <c r="B31" s="71"/>
      <c r="C31" s="6" t="s">
        <v>86</v>
      </c>
      <c r="D31" s="24">
        <f>D30*D11</f>
        <v>297716.97499999998</v>
      </c>
    </row>
    <row r="32" spans="2:4" x14ac:dyDescent="0.2">
      <c r="B32" s="71"/>
      <c r="C32" s="6" t="s">
        <v>100</v>
      </c>
      <c r="D32" s="25">
        <v>0.1</v>
      </c>
    </row>
    <row r="33" spans="2:5" x14ac:dyDescent="0.2">
      <c r="B33" s="71"/>
      <c r="C33" s="6" t="s">
        <v>87</v>
      </c>
      <c r="D33" s="24">
        <f>D32*D31</f>
        <v>29771.697499999998</v>
      </c>
    </row>
    <row r="34" spans="2:5" x14ac:dyDescent="0.2">
      <c r="B34" s="71"/>
      <c r="C34" s="6" t="s">
        <v>101</v>
      </c>
      <c r="D34" s="24">
        <f>D31-D33</f>
        <v>267945.27749999997</v>
      </c>
      <c r="E34" s="16"/>
    </row>
    <row r="35" spans="2:5" x14ac:dyDescent="0.2">
      <c r="B35" s="71"/>
      <c r="C35" s="6" t="s">
        <v>89</v>
      </c>
      <c r="D35" s="25">
        <v>0.85</v>
      </c>
    </row>
    <row r="36" spans="2:5" x14ac:dyDescent="0.2">
      <c r="B36" s="71"/>
      <c r="C36" s="6" t="s">
        <v>90</v>
      </c>
      <c r="D36" s="25">
        <v>0.15</v>
      </c>
    </row>
    <row r="37" spans="2:5" x14ac:dyDescent="0.2">
      <c r="B37" s="71"/>
      <c r="C37" s="6" t="s">
        <v>91</v>
      </c>
      <c r="D37" s="24">
        <f>D34*D35</f>
        <v>227753.48587499995</v>
      </c>
    </row>
    <row r="38" spans="2:5" x14ac:dyDescent="0.2">
      <c r="B38" s="71"/>
      <c r="C38" s="6" t="s">
        <v>92</v>
      </c>
      <c r="D38" s="24">
        <f>D34*D36</f>
        <v>40191.791624999991</v>
      </c>
    </row>
    <row r="39" spans="2:5" x14ac:dyDescent="0.2">
      <c r="B39" s="71"/>
      <c r="C39" s="6" t="s">
        <v>116</v>
      </c>
      <c r="D39" s="26">
        <f>D37/175</f>
        <v>1301.4484907142855</v>
      </c>
    </row>
    <row r="40" spans="2:5" ht="13.5" thickBot="1" x14ac:dyDescent="0.25">
      <c r="B40" s="72"/>
      <c r="C40" s="19" t="s">
        <v>117</v>
      </c>
      <c r="D40" s="27">
        <f>D38/175</f>
        <v>229.66738071428566</v>
      </c>
    </row>
    <row r="41" spans="2:5" ht="13.5" thickBot="1" x14ac:dyDescent="0.25"/>
    <row r="42" spans="2:5" x14ac:dyDescent="0.2">
      <c r="B42" s="73" t="s">
        <v>108</v>
      </c>
      <c r="C42" s="17" t="s">
        <v>102</v>
      </c>
      <c r="D42" s="34">
        <v>36825</v>
      </c>
    </row>
    <row r="43" spans="2:5" ht="15" customHeight="1" x14ac:dyDescent="0.2">
      <c r="B43" s="74"/>
      <c r="C43" s="6" t="s">
        <v>106</v>
      </c>
      <c r="D43" s="35">
        <f>D42/D14</f>
        <v>4.1230433703016101E-2</v>
      </c>
    </row>
    <row r="44" spans="2:5" ht="15" customHeight="1" x14ac:dyDescent="0.2">
      <c r="B44" s="74"/>
      <c r="C44" s="6" t="s">
        <v>103</v>
      </c>
      <c r="D44" s="36">
        <v>21398.41</v>
      </c>
    </row>
    <row r="45" spans="2:5" ht="15.75" customHeight="1" thickBot="1" x14ac:dyDescent="0.25">
      <c r="B45" s="75"/>
      <c r="C45" s="19" t="s">
        <v>107</v>
      </c>
      <c r="D45" s="37">
        <f>D44/D31</f>
        <v>7.1875008134823351E-2</v>
      </c>
    </row>
    <row r="47" spans="2:5" x14ac:dyDescent="0.2">
      <c r="D47" s="14"/>
    </row>
    <row r="48" spans="2:5" x14ac:dyDescent="0.2">
      <c r="D48" s="15"/>
    </row>
    <row r="49" spans="4:4" x14ac:dyDescent="0.2">
      <c r="D49" s="16"/>
    </row>
    <row r="50" spans="4:4" x14ac:dyDescent="0.2">
      <c r="D50" s="15"/>
    </row>
    <row r="52" spans="4:4" x14ac:dyDescent="0.2">
      <c r="D52" s="16"/>
    </row>
    <row r="53" spans="4:4" x14ac:dyDescent="0.2">
      <c r="D53" s="16"/>
    </row>
    <row r="55" spans="4:4" x14ac:dyDescent="0.2">
      <c r="D55" s="16"/>
    </row>
    <row r="56" spans="4:4" x14ac:dyDescent="0.2">
      <c r="D56" s="15"/>
    </row>
  </sheetData>
  <mergeCells count="4">
    <mergeCell ref="B5:B11"/>
    <mergeCell ref="B13:B28"/>
    <mergeCell ref="B30:B40"/>
    <mergeCell ref="B42:B45"/>
  </mergeCells>
  <pageMargins left="0.7" right="0.7" top="0.75" bottom="0.75" header="0.3" footer="0.3"/>
  <pageSetup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file>

<file path=customXml/itemProps1.xml><?xml version="1.0" encoding="utf-8"?>
<ds:datastoreItem xmlns:ds="http://schemas.openxmlformats.org/officeDocument/2006/customXml" ds:itemID="{4E8D353E-62F7-4D4C-80E2-1FD2694522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Appendix C Pg1</vt:lpstr>
      <vt:lpstr>Appendix C Pg2</vt:lpstr>
      <vt:lpstr>Appendix C Pg3</vt:lpstr>
      <vt:lpstr>Appendix C Pg3 Detail</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lastModifiedBy>s290792</cp:lastModifiedBy>
  <cp:lastPrinted>2019-11-07T20:11:23Z</cp:lastPrinted>
  <dcterms:created xsi:type="dcterms:W3CDTF">2019-11-04T16:50:27Z</dcterms:created>
  <dcterms:modified xsi:type="dcterms:W3CDTF">2020-02-21T19:24:58Z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8bbaa38a-3689-4904-b2c2-448cb41a17e0</vt:lpwstr>
  </property>
  <property fmtid="{D5CDD505-2E9C-101B-9397-08002B2CF9AE}" pid="3" name="bjDocumentSecurityLabel">
    <vt:lpwstr>No Marking</vt:lpwstr>
  </property>
  <property fmtid="{D5CDD505-2E9C-101B-9397-08002B2CF9AE}" pid="4" name="bjSaver">
    <vt:lpwstr>Yzo6iu4RCOp5VcJWjy40zzIEO7NbA0wx</vt:lpwstr>
  </property>
</Properties>
</file>