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ckert\Downloads\"/>
    </mc:Choice>
  </mc:AlternateContent>
  <xr:revisionPtr revIDLastSave="0" documentId="8_{E3ED241C-57F2-4C88-92EE-59FA285677A8}" xr6:coauthVersionLast="44" xr6:coauthVersionMax="44" xr10:uidLastSave="{00000000-0000-0000-0000-000000000000}"/>
  <bookViews>
    <workbookView xWindow="-120" yWindow="-120" windowWidth="29040" windowHeight="15840" xr2:uid="{20041041-39A4-473C-BD89-635A002D6453}"/>
  </bookViews>
  <sheets>
    <sheet name="River Bluff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 l="1"/>
  <c r="D41" i="1"/>
  <c r="D40" i="1"/>
  <c r="E43" i="1"/>
  <c r="H23" i="1"/>
  <c r="D30" i="1" l="1"/>
  <c r="D31" i="1"/>
  <c r="D32" i="1"/>
  <c r="D33" i="1"/>
  <c r="D34" i="1"/>
  <c r="D35" i="1"/>
  <c r="D36" i="1"/>
  <c r="D37" i="1"/>
  <c r="D38" i="1"/>
  <c r="I8" i="1"/>
  <c r="I18" i="1"/>
  <c r="I16" i="1"/>
  <c r="I12" i="1"/>
  <c r="I10" i="1"/>
  <c r="I9" i="1"/>
  <c r="H17" i="1"/>
  <c r="I17" i="1" s="1"/>
  <c r="H15" i="1"/>
  <c r="I15" i="1" s="1"/>
  <c r="H14" i="1"/>
  <c r="I14" i="1" s="1"/>
  <c r="H13" i="1"/>
  <c r="I13" i="1" s="1"/>
  <c r="H11" i="1"/>
  <c r="I11" i="1" s="1"/>
  <c r="F20" i="1"/>
  <c r="D20" i="1"/>
  <c r="E49" i="1"/>
  <c r="D29" i="1"/>
  <c r="D28" i="1"/>
  <c r="I20" i="1" l="1"/>
  <c r="H20" i="1"/>
  <c r="I23" i="1"/>
  <c r="D42" i="1" s="1"/>
  <c r="E39" i="1" l="1"/>
  <c r="E44" i="1" s="1"/>
  <c r="D44" i="1"/>
  <c r="F49" i="1"/>
</calcChain>
</file>

<file path=xl/sharedStrings.xml><?xml version="1.0" encoding="utf-8"?>
<sst xmlns="http://schemas.openxmlformats.org/spreadsheetml/2006/main" count="77" uniqueCount="49">
  <si>
    <t>Bluegrass Water Utility Operating Company</t>
  </si>
  <si>
    <t>Purchase/Acquisition Assets</t>
  </si>
  <si>
    <t>Date of KY Annual Report Used</t>
  </si>
  <si>
    <t>In-Service Date</t>
  </si>
  <si>
    <t>System:</t>
  </si>
  <si>
    <t>Acct Name</t>
  </si>
  <si>
    <t>Acct #</t>
  </si>
  <si>
    <t>Plant Balance</t>
  </si>
  <si>
    <t>Dep %</t>
  </si>
  <si>
    <t>Total</t>
  </si>
  <si>
    <t>Balance</t>
  </si>
  <si>
    <t>Contributions in Aid of Construction</t>
  </si>
  <si>
    <t>Journal Entry to transfer In-Service assets post acquisition</t>
  </si>
  <si>
    <t>Debit</t>
  </si>
  <si>
    <t>Credit</t>
  </si>
  <si>
    <t>Note</t>
  </si>
  <si>
    <t>Utility Plant Purchased</t>
  </si>
  <si>
    <t>Total payments at closing</t>
  </si>
  <si>
    <t>Accumulated Depreciation</t>
  </si>
  <si>
    <t>Land &amp; Land Rights</t>
  </si>
  <si>
    <t>Land value per appraisal</t>
  </si>
  <si>
    <t>Land Parcel</t>
  </si>
  <si>
    <t>Appraised Value</t>
  </si>
  <si>
    <t>Pro-rated Book Value</t>
  </si>
  <si>
    <t>Easements</t>
  </si>
  <si>
    <t>2018 Annual Report</t>
  </si>
  <si>
    <t>Structures &amp; Improvements</t>
  </si>
  <si>
    <t>Wells and Springs</t>
  </si>
  <si>
    <t>Pumping Equipment</t>
  </si>
  <si>
    <t>Water Treatment Equipment</t>
  </si>
  <si>
    <t>Distribution Reservoirs &amp; Standpipes</t>
  </si>
  <si>
    <t>Transmission &amp; Distribution Mains</t>
  </si>
  <si>
    <t>Services</t>
  </si>
  <si>
    <t>Meters &amp; Meter Installations</t>
  </si>
  <si>
    <t>Office Furniture &amp; Euqipment</t>
  </si>
  <si>
    <t>Other Tangible Plant</t>
  </si>
  <si>
    <t>12/31/18 Reserve Bal</t>
  </si>
  <si>
    <t>2019-20 Dep</t>
  </si>
  <si>
    <t>Center Ridge</t>
  </si>
  <si>
    <t>Plant Land</t>
  </si>
  <si>
    <t>Forward from 2018 Annual Report</t>
  </si>
  <si>
    <t>Calculated from Annual Reports 2015 and forward</t>
  </si>
  <si>
    <t>2018 Reported Depreciation</t>
  </si>
  <si>
    <t>Net CIAC</t>
  </si>
  <si>
    <t>Acc Amort of Contributions in Aid of Constr.</t>
  </si>
  <si>
    <t>12/31/18 Acc Amort</t>
  </si>
  <si>
    <t>2019-20 Amort</t>
  </si>
  <si>
    <t>5/29/20 Acc Amort</t>
  </si>
  <si>
    <t>5/29/20 Reserve 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</si>
</sst>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"/>
    <numFmt numFmtId="165" formatCode="&quot;$&quot;#,##0.0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40" fontId="0" fillId="0" borderId="0" xfId="0" applyNumberFormat="1"/>
    <xf numFmtId="0" fontId="4" fillId="0" borderId="0" xfId="0" applyFont="1"/>
    <xf numFmtId="164" fontId="0" fillId="0" borderId="0" xfId="0" applyNumberFormat="1"/>
    <xf numFmtId="0" fontId="2" fillId="0" borderId="0" xfId="0" applyFont="1" applyAlignment="1">
      <alignment horizontal="right"/>
    </xf>
    <xf numFmtId="40" fontId="0" fillId="0" borderId="1" xfId="0" applyNumberFormat="1" applyBorder="1"/>
    <xf numFmtId="40" fontId="4" fillId="0" borderId="0" xfId="0" applyNumberFormat="1" applyFont="1"/>
    <xf numFmtId="43" fontId="0" fillId="0" borderId="0" xfId="0" applyNumberFormat="1"/>
    <xf numFmtId="0" fontId="5" fillId="0" borderId="2" xfId="0" applyFont="1" applyBorder="1"/>
    <xf numFmtId="0" fontId="0" fillId="0" borderId="2" xfId="0" applyBorder="1"/>
    <xf numFmtId="40" fontId="0" fillId="0" borderId="2" xfId="0" applyNumberFormat="1" applyBorder="1"/>
    <xf numFmtId="43" fontId="0" fillId="0" borderId="0" xfId="1" applyFont="1"/>
    <xf numFmtId="40" fontId="2" fillId="0" borderId="1" xfId="0" applyNumberFormat="1" applyFont="1" applyBorder="1"/>
    <xf numFmtId="165" fontId="0" fillId="0" borderId="0" xfId="0" applyNumberFormat="1"/>
    <xf numFmtId="43" fontId="2" fillId="0" borderId="1" xfId="0" applyNumberFormat="1" applyFont="1" applyBorder="1"/>
    <xf numFmtId="166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D4B51-C30F-420B-925C-7EB40904615B}">
  <sheetPr>
    <pageSetUpPr fitToPage="1"/>
  </sheetPr>
  <dimension ref="A1:K49"/>
  <sheetViews>
    <sheetView tabSelected="1" topLeftCell="A23" workbookViewId="0">
      <selection activeCell="H35" sqref="H35"/>
    </sheetView>
  </sheetViews>
  <sheetFormatPr defaultRowHeight="14.4" x14ac:dyDescent="0.55000000000000004"/>
  <cols>
    <col min="1" max="1" width="7.3671875" customWidth="1"/>
    <col min="2" max="2" width="37.83984375" customWidth="1"/>
    <col min="3" max="3" width="7.3671875" bestFit="1" customWidth="1"/>
    <col min="4" max="4" width="14" bestFit="1" customWidth="1"/>
    <col min="5" max="5" width="14.68359375" bestFit="1" customWidth="1"/>
    <col min="6" max="6" width="18.68359375" bestFit="1" customWidth="1"/>
    <col min="7" max="7" width="13.3671875" customWidth="1"/>
    <col min="8" max="8" width="13.3125" bestFit="1" customWidth="1"/>
    <col min="9" max="9" width="17.734375" bestFit="1" customWidth="1"/>
    <col min="11" max="11" width="11.05078125" bestFit="1" customWidth="1"/>
  </cols>
  <sheetData>
    <row r="1" spans="1:11" ht="15.6" x14ac:dyDescent="0.6">
      <c r="A1" s="1" t="s">
        <v>0</v>
      </c>
    </row>
    <row r="2" spans="1:11" x14ac:dyDescent="0.55000000000000004">
      <c r="A2" t="s">
        <v>1</v>
      </c>
    </row>
    <row r="3" spans="1:11" x14ac:dyDescent="0.55000000000000004">
      <c r="A3" s="2"/>
      <c r="F3" s="3" t="s">
        <v>2</v>
      </c>
      <c r="G3" s="2">
        <v>43465</v>
      </c>
    </row>
    <row r="4" spans="1:11" x14ac:dyDescent="0.55000000000000004">
      <c r="F4" s="3" t="s">
        <v>3</v>
      </c>
      <c r="G4" s="2">
        <v>43980</v>
      </c>
    </row>
    <row r="5" spans="1:11" x14ac:dyDescent="0.55000000000000004">
      <c r="A5" t="s">
        <v>4</v>
      </c>
      <c r="B5" s="4" t="s">
        <v>38</v>
      </c>
      <c r="F5" s="3" t="s">
        <v>42</v>
      </c>
      <c r="G5" s="5">
        <v>12645.76</v>
      </c>
    </row>
    <row r="7" spans="1:11" s="6" customFormat="1" x14ac:dyDescent="0.55000000000000004">
      <c r="B7" s="6" t="s">
        <v>5</v>
      </c>
      <c r="C7" s="6" t="s">
        <v>6</v>
      </c>
      <c r="D7" s="6" t="s">
        <v>7</v>
      </c>
      <c r="E7" s="6" t="s">
        <v>8</v>
      </c>
      <c r="F7" s="6" t="s">
        <v>36</v>
      </c>
      <c r="H7" s="6" t="s">
        <v>37</v>
      </c>
      <c r="I7" s="6" t="s">
        <v>48</v>
      </c>
    </row>
    <row r="8" spans="1:11" x14ac:dyDescent="0.55000000000000004">
      <c r="B8" t="s">
        <v>19</v>
      </c>
      <c r="C8" s="7">
        <v>303</v>
      </c>
      <c r="D8" s="5">
        <v>2000</v>
      </c>
      <c r="E8" s="19"/>
      <c r="F8" s="5">
        <v>0</v>
      </c>
      <c r="G8" s="5"/>
      <c r="H8" s="5">
        <v>0</v>
      </c>
      <c r="I8" s="5">
        <f>F8+H8</f>
        <v>0</v>
      </c>
      <c r="K8" s="5"/>
    </row>
    <row r="9" spans="1:11" x14ac:dyDescent="0.55000000000000004">
      <c r="B9" t="s">
        <v>26</v>
      </c>
      <c r="C9" s="7">
        <v>304</v>
      </c>
      <c r="D9" s="5">
        <v>2991</v>
      </c>
      <c r="E9" s="19"/>
      <c r="F9" s="5">
        <v>2991</v>
      </c>
      <c r="G9" s="5"/>
      <c r="H9" s="5">
        <v>0</v>
      </c>
      <c r="I9" s="5">
        <f t="shared" ref="I9:I18" si="0">F9+H9</f>
        <v>2991</v>
      </c>
      <c r="K9" s="5"/>
    </row>
    <row r="10" spans="1:11" x14ac:dyDescent="0.55000000000000004">
      <c r="B10" t="s">
        <v>27</v>
      </c>
      <c r="C10" s="7">
        <v>307</v>
      </c>
      <c r="D10" s="5">
        <v>1110</v>
      </c>
      <c r="E10" s="19"/>
      <c r="F10" s="5">
        <v>1110</v>
      </c>
      <c r="G10" s="5"/>
      <c r="H10" s="5">
        <v>0</v>
      </c>
      <c r="I10" s="5">
        <f t="shared" si="0"/>
        <v>1110</v>
      </c>
      <c r="K10" s="5"/>
    </row>
    <row r="11" spans="1:11" x14ac:dyDescent="0.55000000000000004">
      <c r="B11" t="s">
        <v>28</v>
      </c>
      <c r="C11" s="7">
        <v>311</v>
      </c>
      <c r="D11" s="5">
        <v>40412</v>
      </c>
      <c r="E11" s="19"/>
      <c r="F11" s="5">
        <v>37862</v>
      </c>
      <c r="G11" s="5"/>
      <c r="H11" s="5">
        <f>((D11/(SUM($D$11,$D$13,$D$14,$D$15,$D$17)))*$G$5)*(_xlfn.DAYS($G$4,$G$3)/365)</f>
        <v>1799.9049937315674</v>
      </c>
      <c r="I11" s="5">
        <f t="shared" si="0"/>
        <v>39661.904993731565</v>
      </c>
      <c r="K11" s="5"/>
    </row>
    <row r="12" spans="1:11" x14ac:dyDescent="0.55000000000000004">
      <c r="B12" t="s">
        <v>29</v>
      </c>
      <c r="C12" s="7">
        <v>320</v>
      </c>
      <c r="D12" s="5">
        <v>710</v>
      </c>
      <c r="E12" s="19"/>
      <c r="F12" s="5">
        <v>710</v>
      </c>
      <c r="G12" s="5"/>
      <c r="H12" s="5">
        <v>0</v>
      </c>
      <c r="I12" s="5">
        <f t="shared" si="0"/>
        <v>710</v>
      </c>
      <c r="K12" s="5"/>
    </row>
    <row r="13" spans="1:11" x14ac:dyDescent="0.55000000000000004">
      <c r="B13" t="s">
        <v>30</v>
      </c>
      <c r="C13" s="7">
        <v>330</v>
      </c>
      <c r="D13" s="5">
        <v>54530</v>
      </c>
      <c r="E13" s="19"/>
      <c r="F13" s="5">
        <v>43624</v>
      </c>
      <c r="G13" s="5"/>
      <c r="H13" s="5">
        <f>((D13/(SUM($D$11,$D$13,$D$14,$D$15,$D$17)))*$G$5)*(_xlfn.DAYS($G$4,$G$3)/365)</f>
        <v>2428.7048230273772</v>
      </c>
      <c r="I13" s="5">
        <f t="shared" si="0"/>
        <v>46052.704823027379</v>
      </c>
      <c r="K13" s="5"/>
    </row>
    <row r="14" spans="1:11" x14ac:dyDescent="0.55000000000000004">
      <c r="B14" t="s">
        <v>31</v>
      </c>
      <c r="C14" s="7">
        <v>331</v>
      </c>
      <c r="D14" s="5">
        <v>291621</v>
      </c>
      <c r="E14" s="19"/>
      <c r="F14" s="5">
        <v>103066.88</v>
      </c>
      <c r="G14" s="5"/>
      <c r="H14" s="5">
        <f>((D14/(SUM($D$11,$D$13,$D$14,$D$15,$D$17)))*$G$5)*(_xlfn.DAYS($G$4,$G$3)/365)</f>
        <v>12988.471102073478</v>
      </c>
      <c r="I14" s="5">
        <f t="shared" si="0"/>
        <v>116055.35110207349</v>
      </c>
      <c r="K14" s="5"/>
    </row>
    <row r="15" spans="1:11" x14ac:dyDescent="0.55000000000000004">
      <c r="B15" t="s">
        <v>32</v>
      </c>
      <c r="C15" s="7">
        <v>333</v>
      </c>
      <c r="D15" s="5">
        <v>9250</v>
      </c>
      <c r="E15" s="19"/>
      <c r="F15" s="5">
        <v>3452</v>
      </c>
      <c r="G15" s="5"/>
      <c r="H15" s="5">
        <f>((D15/(SUM($D$11,$D$13,$D$14,$D$15,$D$17)))*$G$5)*(_xlfn.DAYS($G$4,$G$3)/365)</f>
        <v>411.98458853847859</v>
      </c>
      <c r="I15" s="5">
        <f t="shared" si="0"/>
        <v>3863.9845885384784</v>
      </c>
      <c r="K15" s="5"/>
    </row>
    <row r="16" spans="1:11" x14ac:dyDescent="0.55000000000000004">
      <c r="B16" t="s">
        <v>33</v>
      </c>
      <c r="C16" s="7">
        <v>334</v>
      </c>
      <c r="D16" s="5">
        <v>8412</v>
      </c>
      <c r="E16" s="19"/>
      <c r="F16" s="5">
        <v>8412</v>
      </c>
      <c r="G16" s="5"/>
      <c r="H16" s="5">
        <v>0</v>
      </c>
      <c r="I16" s="5">
        <f t="shared" si="0"/>
        <v>8412</v>
      </c>
      <c r="K16" s="5"/>
    </row>
    <row r="17" spans="2:11" x14ac:dyDescent="0.55000000000000004">
      <c r="B17" t="s">
        <v>34</v>
      </c>
      <c r="C17" s="7">
        <v>340</v>
      </c>
      <c r="D17" s="5">
        <v>4795.41</v>
      </c>
      <c r="E17" s="19"/>
      <c r="F17" s="5">
        <v>3256.64</v>
      </c>
      <c r="G17" s="5"/>
      <c r="H17" s="5">
        <f>((D17/(SUM($D$11,$D$13,$D$14,$D$15,$D$17)))*$G$5)*(_xlfn.DAYS($G$4,$G$3)/365)</f>
        <v>213.58216386197898</v>
      </c>
      <c r="I17" s="5">
        <f t="shared" si="0"/>
        <v>3470.222163861979</v>
      </c>
      <c r="K17" s="5"/>
    </row>
    <row r="18" spans="2:11" x14ac:dyDescent="0.55000000000000004">
      <c r="B18" t="s">
        <v>35</v>
      </c>
      <c r="C18" s="7">
        <v>348</v>
      </c>
      <c r="D18" s="5">
        <v>300</v>
      </c>
      <c r="E18" s="19"/>
      <c r="F18" s="5">
        <v>300</v>
      </c>
      <c r="G18" s="5"/>
      <c r="H18" s="5">
        <v>0</v>
      </c>
      <c r="I18" s="5">
        <f t="shared" si="0"/>
        <v>300</v>
      </c>
      <c r="K18" s="5"/>
    </row>
    <row r="19" spans="2:11" x14ac:dyDescent="0.55000000000000004">
      <c r="C19" s="7"/>
      <c r="D19" s="5"/>
      <c r="E19" s="5"/>
      <c r="F19" s="5"/>
      <c r="G19" s="5"/>
      <c r="H19" s="5"/>
      <c r="I19" s="5"/>
    </row>
    <row r="20" spans="2:11" x14ac:dyDescent="0.55000000000000004">
      <c r="B20" s="8" t="s">
        <v>9</v>
      </c>
      <c r="C20" s="7"/>
      <c r="D20" s="9">
        <f>SUM(D8:D18)</f>
        <v>416131.41</v>
      </c>
      <c r="E20" s="5"/>
      <c r="F20" s="9">
        <f>SUM(F8:F18)</f>
        <v>204784.52000000002</v>
      </c>
      <c r="G20" s="5"/>
      <c r="H20" s="9">
        <f>SUM(H8:H18)</f>
        <v>17842.647671232877</v>
      </c>
      <c r="I20" s="9">
        <f>SUM(I8:I18)</f>
        <v>222627.16767123289</v>
      </c>
    </row>
    <row r="21" spans="2:11" x14ac:dyDescent="0.55000000000000004">
      <c r="C21" s="7"/>
      <c r="D21" s="5"/>
      <c r="E21" s="5"/>
      <c r="F21" s="5"/>
      <c r="G21" s="5"/>
      <c r="H21" s="5"/>
      <c r="I21" s="5"/>
    </row>
    <row r="22" spans="2:11" x14ac:dyDescent="0.55000000000000004">
      <c r="C22" s="7"/>
      <c r="D22" s="10" t="s">
        <v>10</v>
      </c>
      <c r="E22" s="10"/>
      <c r="F22" s="10" t="s">
        <v>45</v>
      </c>
      <c r="G22" s="10" t="s">
        <v>43</v>
      </c>
      <c r="H22" s="10" t="s">
        <v>46</v>
      </c>
      <c r="I22" s="10" t="s">
        <v>47</v>
      </c>
    </row>
    <row r="23" spans="2:11" x14ac:dyDescent="0.55000000000000004">
      <c r="B23" t="s">
        <v>11</v>
      </c>
      <c r="C23" s="7">
        <v>272</v>
      </c>
      <c r="D23" s="5">
        <v>343080</v>
      </c>
      <c r="E23" s="5"/>
      <c r="F23" s="11">
        <v>201107</v>
      </c>
      <c r="G23" s="5">
        <f>D23-F23</f>
        <v>141973</v>
      </c>
      <c r="H23" s="11">
        <f>18595*(_xlfn.DAYS(G4,G3)/365)</f>
        <v>26236.780821917811</v>
      </c>
      <c r="I23" s="11">
        <f>H23+F23</f>
        <v>227343.78082191781</v>
      </c>
    </row>
    <row r="24" spans="2:11" x14ac:dyDescent="0.55000000000000004">
      <c r="C24" s="7"/>
      <c r="D24" s="5"/>
      <c r="E24" s="5"/>
      <c r="F24" s="5"/>
      <c r="G24" s="5"/>
      <c r="H24" s="5"/>
      <c r="I24" s="5"/>
    </row>
    <row r="25" spans="2:11" x14ac:dyDescent="0.55000000000000004">
      <c r="B25" s="12" t="s">
        <v>12</v>
      </c>
      <c r="C25" s="13"/>
      <c r="D25" s="14"/>
      <c r="E25" s="14"/>
      <c r="F25" s="14"/>
      <c r="G25" s="14"/>
      <c r="H25" s="5"/>
      <c r="I25" s="5"/>
    </row>
    <row r="26" spans="2:11" s="4" customFormat="1" x14ac:dyDescent="0.55000000000000004">
      <c r="B26" s="4" t="s">
        <v>5</v>
      </c>
      <c r="C26" s="4" t="s">
        <v>6</v>
      </c>
      <c r="D26" s="4" t="s">
        <v>13</v>
      </c>
      <c r="E26" s="4" t="s">
        <v>14</v>
      </c>
      <c r="F26" s="4" t="s">
        <v>15</v>
      </c>
    </row>
    <row r="27" spans="2:11" x14ac:dyDescent="0.55000000000000004">
      <c r="B27" t="s">
        <v>16</v>
      </c>
      <c r="C27" s="7">
        <v>106</v>
      </c>
      <c r="D27" s="5"/>
      <c r="E27" s="5">
        <v>120858.45</v>
      </c>
      <c r="F27" t="s">
        <v>17</v>
      </c>
    </row>
    <row r="28" spans="2:11" x14ac:dyDescent="0.55000000000000004">
      <c r="B28" t="s">
        <v>19</v>
      </c>
      <c r="C28" s="7">
        <v>303</v>
      </c>
      <c r="D28" s="5">
        <f>D8</f>
        <v>2000</v>
      </c>
      <c r="E28" s="5"/>
      <c r="F28" t="s">
        <v>25</v>
      </c>
    </row>
    <row r="29" spans="2:11" x14ac:dyDescent="0.55000000000000004">
      <c r="B29" t="s">
        <v>26</v>
      </c>
      <c r="C29" s="7">
        <v>304</v>
      </c>
      <c r="D29" s="5">
        <f>D9</f>
        <v>2991</v>
      </c>
      <c r="E29" s="5"/>
      <c r="F29" t="s">
        <v>25</v>
      </c>
    </row>
    <row r="30" spans="2:11" x14ac:dyDescent="0.55000000000000004">
      <c r="B30" t="s">
        <v>27</v>
      </c>
      <c r="C30" s="7">
        <v>307</v>
      </c>
      <c r="D30" s="5">
        <f t="shared" ref="D30:D38" si="1">D10</f>
        <v>1110</v>
      </c>
      <c r="E30" s="5"/>
      <c r="F30" t="s">
        <v>25</v>
      </c>
    </row>
    <row r="31" spans="2:11" x14ac:dyDescent="0.55000000000000004">
      <c r="B31" t="s">
        <v>28</v>
      </c>
      <c r="C31" s="7">
        <v>311</v>
      </c>
      <c r="D31" s="5">
        <f t="shared" si="1"/>
        <v>40412</v>
      </c>
      <c r="E31" s="5"/>
      <c r="F31" t="s">
        <v>25</v>
      </c>
    </row>
    <row r="32" spans="2:11" x14ac:dyDescent="0.55000000000000004">
      <c r="B32" t="s">
        <v>29</v>
      </c>
      <c r="C32" s="7">
        <v>320</v>
      </c>
      <c r="D32" s="5">
        <f t="shared" si="1"/>
        <v>710</v>
      </c>
      <c r="E32" s="5"/>
      <c r="F32" t="s">
        <v>25</v>
      </c>
    </row>
    <row r="33" spans="2:9" x14ac:dyDescent="0.55000000000000004">
      <c r="B33" t="s">
        <v>30</v>
      </c>
      <c r="C33" s="7">
        <v>330</v>
      </c>
      <c r="D33" s="5">
        <f t="shared" si="1"/>
        <v>54530</v>
      </c>
      <c r="E33" s="5"/>
      <c r="F33" t="s">
        <v>25</v>
      </c>
    </row>
    <row r="34" spans="2:9" x14ac:dyDescent="0.55000000000000004">
      <c r="B34" t="s">
        <v>31</v>
      </c>
      <c r="C34" s="7">
        <v>331</v>
      </c>
      <c r="D34" s="5">
        <f t="shared" si="1"/>
        <v>291621</v>
      </c>
      <c r="E34" s="5"/>
      <c r="F34" t="s">
        <v>25</v>
      </c>
    </row>
    <row r="35" spans="2:9" x14ac:dyDescent="0.55000000000000004">
      <c r="B35" t="s">
        <v>32</v>
      </c>
      <c r="C35" s="7">
        <v>333</v>
      </c>
      <c r="D35" s="5">
        <f t="shared" si="1"/>
        <v>9250</v>
      </c>
      <c r="E35" s="5"/>
      <c r="F35" t="s">
        <v>25</v>
      </c>
    </row>
    <row r="36" spans="2:9" x14ac:dyDescent="0.55000000000000004">
      <c r="B36" t="s">
        <v>33</v>
      </c>
      <c r="C36" s="7">
        <v>334</v>
      </c>
      <c r="D36" s="5">
        <f t="shared" si="1"/>
        <v>8412</v>
      </c>
      <c r="E36" s="5"/>
      <c r="F36" t="s">
        <v>25</v>
      </c>
    </row>
    <row r="37" spans="2:9" x14ac:dyDescent="0.55000000000000004">
      <c r="B37" t="s">
        <v>34</v>
      </c>
      <c r="C37" s="7">
        <v>340</v>
      </c>
      <c r="D37" s="5">
        <f t="shared" si="1"/>
        <v>4795.41</v>
      </c>
      <c r="E37" s="5"/>
      <c r="F37" t="s">
        <v>25</v>
      </c>
    </row>
    <row r="38" spans="2:9" x14ac:dyDescent="0.55000000000000004">
      <c r="B38" t="s">
        <v>35</v>
      </c>
      <c r="C38" s="7">
        <v>348</v>
      </c>
      <c r="D38" s="5">
        <f t="shared" si="1"/>
        <v>300</v>
      </c>
      <c r="E38" s="5"/>
      <c r="F38" t="s">
        <v>25</v>
      </c>
    </row>
    <row r="39" spans="2:9" x14ac:dyDescent="0.55000000000000004">
      <c r="B39" t="s">
        <v>18</v>
      </c>
      <c r="C39" s="7">
        <v>108</v>
      </c>
      <c r="D39" s="5"/>
      <c r="E39" s="5">
        <f>I20</f>
        <v>222627.16767123289</v>
      </c>
      <c r="F39" t="s">
        <v>40</v>
      </c>
      <c r="G39" s="15"/>
    </row>
    <row r="40" spans="2:9" x14ac:dyDescent="0.55000000000000004">
      <c r="B40" t="s">
        <v>19</v>
      </c>
      <c r="C40" s="7">
        <v>303</v>
      </c>
      <c r="D40" s="5">
        <f>F47</f>
        <v>10363.521139240507</v>
      </c>
      <c r="E40" s="5"/>
      <c r="F40" t="s">
        <v>20</v>
      </c>
    </row>
    <row r="41" spans="2:9" x14ac:dyDescent="0.55000000000000004">
      <c r="B41" t="s">
        <v>19</v>
      </c>
      <c r="C41" s="7">
        <v>303</v>
      </c>
      <c r="D41" s="5">
        <f>F48</f>
        <v>32726.908860759497</v>
      </c>
      <c r="E41" s="5"/>
      <c r="F41" t="s">
        <v>20</v>
      </c>
    </row>
    <row r="42" spans="2:9" x14ac:dyDescent="0.55000000000000004">
      <c r="B42" t="s">
        <v>44</v>
      </c>
      <c r="C42" s="7">
        <v>272</v>
      </c>
      <c r="D42" s="5">
        <f>I23</f>
        <v>227343.78082191781</v>
      </c>
      <c r="E42" s="5"/>
      <c r="F42" t="s">
        <v>41</v>
      </c>
    </row>
    <row r="43" spans="2:9" x14ac:dyDescent="0.55000000000000004">
      <c r="B43" t="s">
        <v>11</v>
      </c>
      <c r="C43" s="7">
        <v>271</v>
      </c>
      <c r="D43" s="5"/>
      <c r="E43" s="5">
        <f>D23</f>
        <v>343080</v>
      </c>
      <c r="F43" t="s">
        <v>41</v>
      </c>
    </row>
    <row r="44" spans="2:9" x14ac:dyDescent="0.55000000000000004">
      <c r="D44" s="16">
        <f>SUM(D27:D43)</f>
        <v>686565.6208219179</v>
      </c>
      <c r="E44" s="16">
        <f>SUM(E27:E43)</f>
        <v>686565.6176712329</v>
      </c>
      <c r="G44" s="17"/>
      <c r="H44" s="5"/>
      <c r="I44" s="5"/>
    </row>
    <row r="45" spans="2:9" x14ac:dyDescent="0.55000000000000004">
      <c r="I45" s="5"/>
    </row>
    <row r="46" spans="2:9" x14ac:dyDescent="0.55000000000000004">
      <c r="D46" s="6" t="s">
        <v>21</v>
      </c>
      <c r="E46" s="6" t="s">
        <v>22</v>
      </c>
      <c r="F46" s="6" t="s">
        <v>23</v>
      </c>
      <c r="I46" s="11"/>
    </row>
    <row r="47" spans="2:9" x14ac:dyDescent="0.55000000000000004">
      <c r="D47" t="s">
        <v>39</v>
      </c>
      <c r="E47" s="11">
        <v>57000</v>
      </c>
      <c r="F47" s="11">
        <v>10363.521139240507</v>
      </c>
    </row>
    <row r="48" spans="2:9" x14ac:dyDescent="0.55000000000000004">
      <c r="D48" t="s">
        <v>24</v>
      </c>
      <c r="E48" s="11">
        <v>180000</v>
      </c>
      <c r="F48" s="11">
        <v>32726.908860759497</v>
      </c>
    </row>
    <row r="49" spans="5:6" x14ac:dyDescent="0.55000000000000004">
      <c r="E49" s="18">
        <f>SUM(E47:E48)</f>
        <v>237000</v>
      </c>
      <c r="F49" s="18">
        <f>SUM(F47:F48)</f>
        <v>43090.430000000008</v>
      </c>
    </row>
  </sheetData>
  <pageMargins left="0.25" right="0.25" top="0.5" bottom="0.5" header="0.3" footer="0.3"/>
  <pageSetup scale="75" orientation="landscape" r:id="rId1"/>
  <headerFooter>
    <oddFooter>&amp;L&amp;9&amp;Z&amp;F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7C47726610B942A2BF4E859C02C42B" ma:contentTypeVersion="12" ma:contentTypeDescription="Create a new document." ma:contentTypeScope="" ma:versionID="df938cbb8c726e308077e4c796e0a6c1">
  <xsd:schema xmlns:xsd="http://www.w3.org/2001/XMLSchema" xmlns:xs="http://www.w3.org/2001/XMLSchema" xmlns:p="http://schemas.microsoft.com/office/2006/metadata/properties" xmlns:ns2="ce426531-eb52-4602-919d-027a2a672310" xmlns:ns3="219c5758-d311-4f49-8eb7-a0c37216249c" targetNamespace="http://schemas.microsoft.com/office/2006/metadata/properties" ma:root="true" ma:fieldsID="cc0ff366ba7b16795bf1f4206b978167" ns2:_="" ns3:_="">
    <xsd:import namespace="ce426531-eb52-4602-919d-027a2a672310"/>
    <xsd:import namespace="219c5758-d311-4f49-8eb7-a0c3721624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26531-eb52-4602-919d-027a2a6723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c5758-d311-4f49-8eb7-a0c37216249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5A7DB1-AB56-4F4A-BFE1-0EEAB5F3FC04}">
  <ds:schemaRefs>
    <ds:schemaRef ds:uri="http://purl.org/dc/terms/"/>
    <ds:schemaRef ds:uri="ce426531-eb52-4602-919d-027a2a67231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219c5758-d311-4f49-8eb7-a0c37216249c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D409D51-57F4-4868-B238-9CF61BBB9F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6FFAE7-D555-4E86-BFB1-4DC69F32EC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426531-eb52-4602-919d-027a2a672310"/>
    <ds:schemaRef ds:uri="219c5758-d311-4f49-8eb7-a0c3721624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River Bluffs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Thies</dc:creator>
  <cp:lastModifiedBy>Kathryn Eckert</cp:lastModifiedBy>
  <cp:lastPrinted>2020-06-24T13:45:42Z</cp:lastPrinted>
  <dcterms:created xsi:type="dcterms:W3CDTF">2020-06-23T22:48:38Z</dcterms:created>
  <dcterms:modified xsi:type="dcterms:W3CDTF">2020-06-29T12:16:59Z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0x010100B57C47726610B942A2BF4E859C02C42B</vt:lpwstr>
  </property>
</Properties>
</file>