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CFD6D537-F3D5-448E-BC1B-942C012B0B04}" xr6:coauthVersionLast="44" xr6:coauthVersionMax="44" xr10:uidLastSave="{00000000-0000-0000-0000-000000000000}"/>
  <bookViews>
    <workbookView xWindow="-96" yWindow="-96" windowWidth="19392" windowHeight="10392" tabRatio="653" xr2:uid="{D5DAEF36-9523-48F1-A3CE-CAD9810079E7}"/>
  </bookViews>
  <sheets>
    <sheet name="JoAnn Estates" sheetId="5" r:id="rId1"/>
    <sheet name="River Bluff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7" l="1"/>
  <c r="D29" i="7"/>
  <c r="E40" i="7" l="1"/>
  <c r="D27" i="7"/>
  <c r="D26" i="7"/>
  <c r="D25" i="7"/>
  <c r="I12" i="7"/>
  <c r="E13" i="5"/>
  <c r="D23" i="5"/>
  <c r="D22" i="5"/>
  <c r="D21" i="5"/>
  <c r="I11" i="5" l="1"/>
  <c r="J12" i="7" l="1"/>
  <c r="F13" i="7"/>
  <c r="D13" i="7"/>
  <c r="I13" i="7"/>
  <c r="F13" i="5"/>
  <c r="D13" i="5"/>
  <c r="J11" i="5"/>
  <c r="I13" i="5"/>
  <c r="G13" i="7" l="1"/>
  <c r="G13" i="5"/>
  <c r="J13" i="7"/>
  <c r="D26" i="5"/>
  <c r="J13" i="5"/>
  <c r="E33" i="7" l="1"/>
  <c r="E28" i="7"/>
  <c r="E24" i="5"/>
  <c r="E26" i="5" s="1"/>
  <c r="K13" i="7"/>
  <c r="K13" i="5"/>
  <c r="D33" i="7"/>
  <c r="F40" i="7"/>
</calcChain>
</file>

<file path=xl/sharedStrings.xml><?xml version="1.0" encoding="utf-8"?>
<sst xmlns="http://schemas.openxmlformats.org/spreadsheetml/2006/main" count="92" uniqueCount="51">
  <si>
    <t>Bluegrass Water Utility Operating Company</t>
  </si>
  <si>
    <t>Purchase/Acquisition Assets</t>
  </si>
  <si>
    <t>System:</t>
  </si>
  <si>
    <t>Date of KY Annual Report Used</t>
  </si>
  <si>
    <t>In-Service Date</t>
  </si>
  <si>
    <t>Acct Name</t>
  </si>
  <si>
    <t>Acct #</t>
  </si>
  <si>
    <t>Dep %</t>
  </si>
  <si>
    <t>Total</t>
  </si>
  <si>
    <t>Debit</t>
  </si>
  <si>
    <t>Credit</t>
  </si>
  <si>
    <t>Note</t>
  </si>
  <si>
    <t>Utility Plant Purchased</t>
  </si>
  <si>
    <t>Accumulated Depreciation</t>
  </si>
  <si>
    <t>Land &amp; Land Rights</t>
  </si>
  <si>
    <t>Acquisition Adjustment</t>
  </si>
  <si>
    <t>Plant Sewers</t>
  </si>
  <si>
    <t>Office Furniture &amp; Equipment</t>
  </si>
  <si>
    <t>Misc Intangible Plant</t>
  </si>
  <si>
    <t>Journal Entry to transfer In-Service assets post acquisition</t>
  </si>
  <si>
    <t>2018 Reported Depreciation</t>
  </si>
  <si>
    <t>Plant Balance</t>
  </si>
  <si>
    <t>Total payments at closing</t>
  </si>
  <si>
    <t>River Bluffs</t>
  </si>
  <si>
    <t>JoAnn Estates Utilities</t>
  </si>
  <si>
    <t>12/31/19 Reserve Bal</t>
  </si>
  <si>
    <t>12/31/19 NBV</t>
  </si>
  <si>
    <t>2020 Dep</t>
  </si>
  <si>
    <t>Transportation Equipment</t>
  </si>
  <si>
    <t>Power Operated Equipment</t>
  </si>
  <si>
    <t>Accumulated Prov for Depreciation</t>
  </si>
  <si>
    <t>4/30/20 Reserve Bal</t>
  </si>
  <si>
    <t>NBV - 4/30/20</t>
  </si>
  <si>
    <t>Appraised Value</t>
  </si>
  <si>
    <t>Pro-rated Book Value</t>
  </si>
  <si>
    <t>Land Parcel</t>
  </si>
  <si>
    <t>5/1/2020 Reserve Bal</t>
  </si>
  <si>
    <t>NBV - 5/1/020</t>
  </si>
  <si>
    <t>Other Collection Plant Facilities</t>
  </si>
  <si>
    <t>2019 Reported Depreciation</t>
  </si>
  <si>
    <t>Sewer Site</t>
  </si>
  <si>
    <t>Easements</t>
  </si>
  <si>
    <t>Contributions in Aid of Construction</t>
  </si>
  <si>
    <t>Land value per appraisal</t>
  </si>
  <si>
    <t>Acc Amortization of Contributions in Aid of Constr.</t>
  </si>
  <si>
    <t>12/31/18 Acc Amort Balance</t>
  </si>
  <si>
    <t>2019 - 2020 Amortization</t>
  </si>
  <si>
    <t>5/1/2020 Acc Amort Balance</t>
  </si>
  <si>
    <t>Balance</t>
  </si>
  <si>
    <t>2019 Annual Report</t>
  </si>
  <si>
    <t>Calculated from Annual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</si>
</sst>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40" fontId="0" fillId="0" borderId="0" xfId="0" applyNumberFormat="1"/>
    <xf numFmtId="9" fontId="0" fillId="0" borderId="0" xfId="1" applyFont="1"/>
    <xf numFmtId="0" fontId="2" fillId="0" borderId="0" xfId="0" applyFont="1" applyAlignment="1">
      <alignment horizontal="right"/>
    </xf>
    <xf numFmtId="40" fontId="0" fillId="0" borderId="1" xfId="0" applyNumberFormat="1" applyBorder="1"/>
    <xf numFmtId="40" fontId="2" fillId="0" borderId="1" xfId="0" applyNumberFormat="1" applyFont="1" applyBorder="1"/>
    <xf numFmtId="0" fontId="0" fillId="0" borderId="2" xfId="0" applyBorder="1"/>
    <xf numFmtId="40" fontId="0" fillId="0" borderId="2" xfId="0" applyNumberFormat="1" applyBorder="1"/>
    <xf numFmtId="0" fontId="5" fillId="0" borderId="2" xfId="0" applyFont="1" applyBorder="1"/>
    <xf numFmtId="43" fontId="0" fillId="0" borderId="0" xfId="2" applyFont="1"/>
    <xf numFmtId="43" fontId="0" fillId="0" borderId="0" xfId="0" applyNumberFormat="1"/>
    <xf numFmtId="9" fontId="0" fillId="0" borderId="0" xfId="1" applyNumberFormat="1" applyFont="1"/>
    <xf numFmtId="43" fontId="2" fillId="0" borderId="1" xfId="0" applyNumberFormat="1" applyFont="1" applyBorder="1"/>
    <xf numFmtId="165" fontId="0" fillId="0" borderId="0" xfId="0" applyNumberFormat="1"/>
    <xf numFmtId="40" fontId="3" fillId="0" borderId="0" xfId="0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7C4E-91C4-486A-8195-31AD9AE8889E}">
  <dimension ref="A1:K26"/>
  <sheetViews>
    <sheetView tabSelected="1" topLeftCell="A3" workbookViewId="0">
      <selection activeCell="F24" sqref="F24"/>
    </sheetView>
  </sheetViews>
  <sheetFormatPr defaultRowHeight="15" x14ac:dyDescent="0.25"/>
  <cols>
    <col min="1" max="1" width="9.42578125" bestFit="1" customWidth="1"/>
    <col min="2" max="2" width="33.5703125" customWidth="1"/>
    <col min="3" max="3" width="7.42578125" bestFit="1" customWidth="1"/>
    <col min="4" max="4" width="12.140625" bestFit="1" customWidth="1"/>
    <col min="5" max="5" width="9.5703125" bestFit="1" customWidth="1"/>
    <col min="6" max="6" width="18.7109375" bestFit="1" customWidth="1"/>
    <col min="7" max="7" width="13.42578125" customWidth="1"/>
    <col min="8" max="8" width="10.42578125" bestFit="1" customWidth="1"/>
    <col min="9" max="9" width="8.5703125" bestFit="1" customWidth="1"/>
    <col min="10" max="10" width="17.7109375" bestFit="1" customWidth="1"/>
    <col min="11" max="11" width="12.7109375" bestFit="1" customWidth="1"/>
  </cols>
  <sheetData>
    <row r="1" spans="1:11" ht="15.75" x14ac:dyDescent="0.25">
      <c r="A1" s="5" t="s">
        <v>0</v>
      </c>
    </row>
    <row r="2" spans="1:11" x14ac:dyDescent="0.25">
      <c r="A2" t="s">
        <v>1</v>
      </c>
    </row>
    <row r="3" spans="1:11" x14ac:dyDescent="0.25">
      <c r="A3" s="1"/>
      <c r="G3" s="2" t="s">
        <v>3</v>
      </c>
      <c r="H3" s="1">
        <v>43830</v>
      </c>
    </row>
    <row r="4" spans="1:11" x14ac:dyDescent="0.25">
      <c r="G4" s="2" t="s">
        <v>4</v>
      </c>
      <c r="H4" s="1">
        <v>43951</v>
      </c>
    </row>
    <row r="5" spans="1:11" x14ac:dyDescent="0.25">
      <c r="A5" t="s">
        <v>2</v>
      </c>
      <c r="B5" s="3" t="s">
        <v>24</v>
      </c>
      <c r="G5" s="2" t="s">
        <v>20</v>
      </c>
      <c r="H5" s="7">
        <v>1204</v>
      </c>
    </row>
    <row r="8" spans="1:11" s="4" customFormat="1" x14ac:dyDescent="0.25">
      <c r="B8" s="4" t="s">
        <v>5</v>
      </c>
      <c r="C8" s="4" t="s">
        <v>6</v>
      </c>
      <c r="D8" s="4" t="s">
        <v>21</v>
      </c>
      <c r="E8" s="4" t="s">
        <v>7</v>
      </c>
      <c r="F8" s="4" t="s">
        <v>25</v>
      </c>
      <c r="G8" s="4" t="s">
        <v>26</v>
      </c>
      <c r="I8" s="4" t="s">
        <v>27</v>
      </c>
      <c r="J8" s="4" t="s">
        <v>31</v>
      </c>
      <c r="K8" s="4" t="s">
        <v>32</v>
      </c>
    </row>
    <row r="9" spans="1:11" x14ac:dyDescent="0.25">
      <c r="B9" t="s">
        <v>16</v>
      </c>
      <c r="C9" s="6">
        <v>374</v>
      </c>
      <c r="D9" s="7">
        <v>55358</v>
      </c>
      <c r="E9" s="8"/>
      <c r="F9" s="7"/>
      <c r="G9" s="7"/>
      <c r="H9" s="7"/>
      <c r="I9" s="7"/>
      <c r="J9" s="7"/>
      <c r="K9" s="7"/>
    </row>
    <row r="10" spans="1:11" x14ac:dyDescent="0.25">
      <c r="B10" t="s">
        <v>28</v>
      </c>
      <c r="C10" s="6">
        <v>392</v>
      </c>
      <c r="D10" s="7">
        <v>7900</v>
      </c>
      <c r="E10" s="8"/>
      <c r="F10" s="7"/>
      <c r="G10" s="7"/>
      <c r="H10" s="7"/>
      <c r="I10" s="7"/>
      <c r="J10" s="7"/>
      <c r="K10" s="7"/>
    </row>
    <row r="11" spans="1:11" x14ac:dyDescent="0.25">
      <c r="B11" t="s">
        <v>29</v>
      </c>
      <c r="C11" s="6">
        <v>393</v>
      </c>
      <c r="D11" s="7">
        <v>14987</v>
      </c>
      <c r="E11" s="7"/>
      <c r="F11" s="7">
        <v>74519</v>
      </c>
      <c r="G11" s="7"/>
      <c r="H11" s="7"/>
      <c r="I11" s="7">
        <f>_xlfn.DAYS(H4,H3)/365*H5</f>
        <v>399.1342465753425</v>
      </c>
      <c r="J11" s="7">
        <f>F11+I11</f>
        <v>74918.134246575341</v>
      </c>
      <c r="K11" s="7"/>
    </row>
    <row r="12" spans="1:11" x14ac:dyDescent="0.25">
      <c r="C12" s="6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B13" s="9" t="s">
        <v>8</v>
      </c>
      <c r="C13" s="6"/>
      <c r="D13" s="10">
        <f>SUM(D9:D12)</f>
        <v>78245</v>
      </c>
      <c r="E13" s="17">
        <f>H5/D13</f>
        <v>1.5387564700619848E-2</v>
      </c>
      <c r="F13" s="10">
        <f>SUM(F9:F12)</f>
        <v>74519</v>
      </c>
      <c r="G13" s="10">
        <f>D13-F13</f>
        <v>3726</v>
      </c>
      <c r="H13" s="7"/>
      <c r="I13" s="10">
        <f>SUM(I9:I12)</f>
        <v>399.1342465753425</v>
      </c>
      <c r="J13" s="10">
        <f>SUM(J9:J12)</f>
        <v>74918.134246575341</v>
      </c>
      <c r="K13" s="10">
        <f>D13-J13</f>
        <v>3326.8657534246595</v>
      </c>
    </row>
    <row r="14" spans="1:11" x14ac:dyDescent="0.25">
      <c r="C14" s="6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C15" s="6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C16" s="6"/>
      <c r="D16" s="7"/>
      <c r="E16" s="7"/>
      <c r="F16" s="7"/>
      <c r="G16" s="7"/>
      <c r="H16" s="7"/>
      <c r="I16" s="7"/>
      <c r="J16" s="7"/>
      <c r="K16" s="7"/>
    </row>
    <row r="17" spans="2:11" x14ac:dyDescent="0.25">
      <c r="C17" s="6"/>
      <c r="D17" s="7"/>
      <c r="E17" s="7"/>
      <c r="F17" s="7"/>
      <c r="G17" s="7"/>
      <c r="H17" s="7"/>
      <c r="I17" s="7"/>
      <c r="J17" s="7"/>
      <c r="K17" s="7"/>
    </row>
    <row r="18" spans="2:11" x14ac:dyDescent="0.25">
      <c r="B18" s="14" t="s">
        <v>19</v>
      </c>
      <c r="C18" s="12"/>
      <c r="D18" s="13"/>
      <c r="E18" s="13"/>
      <c r="F18" s="13"/>
      <c r="G18" s="13"/>
      <c r="H18" s="13"/>
      <c r="I18" s="7"/>
      <c r="J18" s="7"/>
      <c r="K18" s="7"/>
    </row>
    <row r="19" spans="2:11" s="3" customFormat="1" x14ac:dyDescent="0.25">
      <c r="B19" s="3" t="s">
        <v>5</v>
      </c>
      <c r="C19" s="3" t="s">
        <v>6</v>
      </c>
      <c r="D19" s="3" t="s">
        <v>9</v>
      </c>
      <c r="E19" s="3" t="s">
        <v>10</v>
      </c>
      <c r="F19" s="3" t="s">
        <v>11</v>
      </c>
    </row>
    <row r="20" spans="2:11" x14ac:dyDescent="0.25">
      <c r="B20" t="s">
        <v>12</v>
      </c>
      <c r="C20" s="6">
        <v>106</v>
      </c>
      <c r="D20" s="7"/>
      <c r="E20" s="7">
        <v>3153.2</v>
      </c>
      <c r="F20" t="s">
        <v>22</v>
      </c>
    </row>
    <row r="21" spans="2:11" x14ac:dyDescent="0.25">
      <c r="B21" t="s">
        <v>16</v>
      </c>
      <c r="C21" s="6">
        <v>374</v>
      </c>
      <c r="D21" s="7">
        <f>D9</f>
        <v>55358</v>
      </c>
      <c r="E21" s="7"/>
      <c r="F21" t="s">
        <v>49</v>
      </c>
    </row>
    <row r="22" spans="2:11" x14ac:dyDescent="0.25">
      <c r="B22" t="s">
        <v>28</v>
      </c>
      <c r="C22" s="6">
        <v>392</v>
      </c>
      <c r="D22" s="7">
        <f>D10</f>
        <v>7900</v>
      </c>
      <c r="E22" s="7"/>
      <c r="F22" t="s">
        <v>49</v>
      </c>
    </row>
    <row r="23" spans="2:11" x14ac:dyDescent="0.25">
      <c r="B23" t="s">
        <v>29</v>
      </c>
      <c r="C23" s="6">
        <v>393</v>
      </c>
      <c r="D23" s="7">
        <f>D11</f>
        <v>14987</v>
      </c>
      <c r="E23" s="7"/>
      <c r="F23" t="s">
        <v>49</v>
      </c>
    </row>
    <row r="24" spans="2:11" x14ac:dyDescent="0.25">
      <c r="B24" t="s">
        <v>30</v>
      </c>
      <c r="C24" s="6">
        <v>110</v>
      </c>
      <c r="D24" s="7"/>
      <c r="E24" s="7">
        <f>J13</f>
        <v>74918.134246575341</v>
      </c>
      <c r="F24" t="s">
        <v>49</v>
      </c>
    </row>
    <row r="25" spans="2:11" x14ac:dyDescent="0.25">
      <c r="B25" t="s">
        <v>15</v>
      </c>
      <c r="C25" s="6">
        <v>108</v>
      </c>
      <c r="D25" s="7"/>
      <c r="E25" s="7">
        <v>173.67</v>
      </c>
      <c r="F25" t="s">
        <v>15</v>
      </c>
    </row>
    <row r="26" spans="2:11" x14ac:dyDescent="0.25">
      <c r="D26" s="11">
        <f>SUM(D20:D25)</f>
        <v>78245</v>
      </c>
      <c r="E26" s="11">
        <f>SUM(E20:E25)</f>
        <v>78245.004246575336</v>
      </c>
    </row>
  </sheetData>
  <pageMargins left="0.7" right="0.7" top="0.75" bottom="0.75" header="0.3" footer="0.3"/>
  <pageSetup orientation="portrait" r:id="rId1"/>
  <headerFooter>
    <oddFooter>&amp;L&amp;9&amp;Z&amp;F</oddFooter>
  </headerFooter>
  <ignoredErrors>
    <ignoredError sqref="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ED67D-8046-473C-B6EE-DC9F9269787F}">
  <dimension ref="A1:K40"/>
  <sheetViews>
    <sheetView topLeftCell="A7" workbookViewId="0">
      <selection activeCell="D31" sqref="D31"/>
    </sheetView>
  </sheetViews>
  <sheetFormatPr defaultRowHeight="15" x14ac:dyDescent="0.25"/>
  <cols>
    <col min="1" max="1" width="9.42578125" bestFit="1" customWidth="1"/>
    <col min="2" max="2" width="50" bestFit="1" customWidth="1"/>
    <col min="3" max="3" width="7.42578125" bestFit="1" customWidth="1"/>
    <col min="4" max="4" width="12.140625" bestFit="1" customWidth="1"/>
    <col min="5" max="5" width="14.7109375" bestFit="1" customWidth="1"/>
    <col min="6" max="6" width="18.7109375" bestFit="1" customWidth="1"/>
    <col min="7" max="8" width="13.42578125" customWidth="1"/>
    <col min="9" max="9" width="21.85546875" bestFit="1" customWidth="1"/>
    <col min="10" max="10" width="24.85546875" bestFit="1" customWidth="1"/>
    <col min="11" max="11" width="12.7109375" bestFit="1" customWidth="1"/>
  </cols>
  <sheetData>
    <row r="1" spans="1:11" ht="15.75" x14ac:dyDescent="0.25">
      <c r="A1" s="5" t="s">
        <v>0</v>
      </c>
    </row>
    <row r="2" spans="1:11" x14ac:dyDescent="0.25">
      <c r="A2" t="s">
        <v>1</v>
      </c>
    </row>
    <row r="3" spans="1:11" x14ac:dyDescent="0.25">
      <c r="A3" s="1"/>
      <c r="G3" s="2" t="s">
        <v>3</v>
      </c>
      <c r="H3" s="1">
        <v>43830</v>
      </c>
    </row>
    <row r="4" spans="1:11" x14ac:dyDescent="0.25">
      <c r="G4" s="2" t="s">
        <v>4</v>
      </c>
      <c r="H4" s="1">
        <v>43952</v>
      </c>
    </row>
    <row r="5" spans="1:11" x14ac:dyDescent="0.25">
      <c r="A5" t="s">
        <v>2</v>
      </c>
      <c r="B5" s="3" t="s">
        <v>23</v>
      </c>
      <c r="G5" s="2" t="s">
        <v>39</v>
      </c>
      <c r="H5" s="7">
        <v>3647</v>
      </c>
    </row>
    <row r="8" spans="1:11" s="4" customFormat="1" x14ac:dyDescent="0.25">
      <c r="B8" s="4" t="s">
        <v>5</v>
      </c>
      <c r="C8" s="4" t="s">
        <v>6</v>
      </c>
      <c r="D8" s="4" t="s">
        <v>21</v>
      </c>
      <c r="E8" s="4" t="s">
        <v>7</v>
      </c>
      <c r="F8" s="4" t="s">
        <v>25</v>
      </c>
      <c r="G8" s="4" t="s">
        <v>26</v>
      </c>
      <c r="I8" s="4" t="s">
        <v>27</v>
      </c>
      <c r="J8" s="4" t="s">
        <v>36</v>
      </c>
      <c r="K8" s="4" t="s">
        <v>37</v>
      </c>
    </row>
    <row r="9" spans="1:11" x14ac:dyDescent="0.25">
      <c r="B9" t="s">
        <v>18</v>
      </c>
      <c r="C9" s="6">
        <v>303</v>
      </c>
      <c r="D9" s="7">
        <v>16623</v>
      </c>
      <c r="E9" s="8"/>
      <c r="F9" s="7"/>
      <c r="G9" s="7"/>
      <c r="H9" s="7"/>
      <c r="I9" s="7"/>
      <c r="J9" s="7"/>
      <c r="K9" s="7"/>
    </row>
    <row r="10" spans="1:11" x14ac:dyDescent="0.25">
      <c r="B10" t="s">
        <v>38</v>
      </c>
      <c r="C10" s="6">
        <v>353</v>
      </c>
      <c r="D10" s="7">
        <v>304332</v>
      </c>
      <c r="E10" s="8"/>
      <c r="F10" s="7"/>
      <c r="G10" s="7"/>
      <c r="H10" s="7"/>
      <c r="I10" s="7"/>
      <c r="J10" s="7"/>
      <c r="K10" s="7"/>
    </row>
    <row r="11" spans="1:11" x14ac:dyDescent="0.25">
      <c r="B11" t="s">
        <v>17</v>
      </c>
      <c r="C11" s="6">
        <v>391</v>
      </c>
      <c r="D11" s="7">
        <v>2440</v>
      </c>
      <c r="E11" s="7"/>
      <c r="F11" s="7"/>
      <c r="G11" s="7"/>
      <c r="H11" s="7"/>
      <c r="I11" s="7"/>
      <c r="J11" s="7"/>
      <c r="K11" s="7"/>
    </row>
    <row r="12" spans="1:11" x14ac:dyDescent="0.25">
      <c r="C12" s="6"/>
      <c r="D12" s="7"/>
      <c r="E12" s="7"/>
      <c r="F12" s="7">
        <v>138979</v>
      </c>
      <c r="G12" s="7"/>
      <c r="H12" s="7"/>
      <c r="I12" s="7">
        <f>_xlfn.DAYS(H4,H3)/365*H5</f>
        <v>1218.9972602739726</v>
      </c>
      <c r="J12" s="7">
        <f>F12+I12</f>
        <v>140197.99726027396</v>
      </c>
      <c r="K12" s="7"/>
    </row>
    <row r="13" spans="1:11" x14ac:dyDescent="0.25">
      <c r="B13" s="9" t="s">
        <v>8</v>
      </c>
      <c r="C13" s="6"/>
      <c r="D13" s="10">
        <f>SUM(D9:D12)</f>
        <v>323395</v>
      </c>
      <c r="E13" s="7"/>
      <c r="F13" s="10">
        <f>SUM(F9:F12)</f>
        <v>138979</v>
      </c>
      <c r="G13" s="10">
        <f>D13-F13</f>
        <v>184416</v>
      </c>
      <c r="H13" s="7"/>
      <c r="I13" s="10">
        <f>SUM(I9:I12)</f>
        <v>1218.9972602739726</v>
      </c>
      <c r="J13" s="10">
        <f>SUM(J9:J12)</f>
        <v>140197.99726027396</v>
      </c>
      <c r="K13" s="10">
        <f>D13-J13</f>
        <v>183197.00273972604</v>
      </c>
    </row>
    <row r="14" spans="1:11" x14ac:dyDescent="0.25">
      <c r="C14" s="6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C15" s="6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C16" s="6"/>
      <c r="D16" s="20" t="s">
        <v>48</v>
      </c>
      <c r="E16" s="20"/>
      <c r="F16" s="20" t="s">
        <v>45</v>
      </c>
      <c r="G16" s="20"/>
      <c r="H16" s="20"/>
      <c r="I16" s="20" t="s">
        <v>46</v>
      </c>
      <c r="J16" s="20" t="s">
        <v>47</v>
      </c>
      <c r="K16" s="7"/>
    </row>
    <row r="17" spans="2:11" x14ac:dyDescent="0.25">
      <c r="B17" t="s">
        <v>42</v>
      </c>
      <c r="C17" s="6">
        <v>272</v>
      </c>
      <c r="D17" s="7">
        <v>213693</v>
      </c>
      <c r="E17" s="7"/>
      <c r="F17">
        <v>71746.02</v>
      </c>
      <c r="G17" s="7"/>
      <c r="H17" s="7"/>
      <c r="K17" s="7"/>
    </row>
    <row r="18" spans="2:11" x14ac:dyDescent="0.25">
      <c r="C18" s="6"/>
      <c r="D18" s="7"/>
      <c r="E18" s="7"/>
      <c r="F18" s="7"/>
      <c r="G18" s="7"/>
      <c r="H18" s="7"/>
      <c r="I18" s="7"/>
      <c r="J18" s="7"/>
      <c r="K18" s="7"/>
    </row>
    <row r="19" spans="2:11" x14ac:dyDescent="0.25">
      <c r="C19" s="6"/>
      <c r="D19" s="7"/>
      <c r="E19" s="7"/>
      <c r="F19" s="7"/>
      <c r="G19" s="7"/>
      <c r="H19" s="7"/>
      <c r="I19" s="7"/>
      <c r="J19" s="7"/>
      <c r="K19" s="7"/>
    </row>
    <row r="20" spans="2:11" x14ac:dyDescent="0.25">
      <c r="C20" s="6"/>
      <c r="D20" s="7"/>
      <c r="E20" s="7"/>
      <c r="F20" s="7"/>
      <c r="G20" s="7"/>
      <c r="H20" s="7"/>
      <c r="I20" s="7"/>
      <c r="J20" s="7"/>
      <c r="K20" s="7"/>
    </row>
    <row r="21" spans="2:11" x14ac:dyDescent="0.25">
      <c r="C21" s="6"/>
      <c r="D21" s="7"/>
      <c r="E21" s="7"/>
      <c r="F21" s="7"/>
      <c r="G21" s="7"/>
      <c r="H21" s="7"/>
      <c r="I21" s="7"/>
      <c r="J21" s="7"/>
      <c r="K21" s="7"/>
    </row>
    <row r="22" spans="2:11" x14ac:dyDescent="0.25">
      <c r="B22" s="14" t="s">
        <v>19</v>
      </c>
      <c r="C22" s="12"/>
      <c r="D22" s="13"/>
      <c r="E22" s="13"/>
      <c r="F22" s="13"/>
      <c r="G22" s="13"/>
      <c r="H22" s="13"/>
      <c r="I22" s="7"/>
      <c r="J22" s="7"/>
      <c r="K22" s="7"/>
    </row>
    <row r="23" spans="2:11" s="3" customFormat="1" x14ac:dyDescent="0.25">
      <c r="B23" s="3" t="s">
        <v>5</v>
      </c>
      <c r="C23" s="3" t="s">
        <v>6</v>
      </c>
      <c r="D23" s="3" t="s">
        <v>9</v>
      </c>
      <c r="E23" s="3" t="s">
        <v>10</v>
      </c>
      <c r="F23" s="3" t="s">
        <v>11</v>
      </c>
    </row>
    <row r="24" spans="2:11" x14ac:dyDescent="0.25">
      <c r="B24" t="s">
        <v>12</v>
      </c>
      <c r="C24" s="6">
        <v>106</v>
      </c>
      <c r="D24" s="7"/>
      <c r="E24" s="7">
        <v>240905.08</v>
      </c>
      <c r="F24" t="s">
        <v>22</v>
      </c>
    </row>
    <row r="25" spans="2:11" x14ac:dyDescent="0.25">
      <c r="B25" t="s">
        <v>18</v>
      </c>
      <c r="C25" s="6">
        <v>303</v>
      </c>
      <c r="D25" s="7">
        <f>D9</f>
        <v>16623</v>
      </c>
      <c r="E25" s="7"/>
      <c r="F25" t="s">
        <v>49</v>
      </c>
    </row>
    <row r="26" spans="2:11" x14ac:dyDescent="0.25">
      <c r="B26" t="s">
        <v>38</v>
      </c>
      <c r="C26" s="6">
        <v>353</v>
      </c>
      <c r="D26" s="7">
        <f>D10</f>
        <v>304332</v>
      </c>
      <c r="E26" s="7"/>
      <c r="F26" t="s">
        <v>49</v>
      </c>
    </row>
    <row r="27" spans="2:11" x14ac:dyDescent="0.25">
      <c r="B27" t="s">
        <v>17</v>
      </c>
      <c r="C27" s="6">
        <v>391</v>
      </c>
      <c r="D27" s="7">
        <f>D11</f>
        <v>2440</v>
      </c>
      <c r="E27" s="7"/>
      <c r="F27" t="s">
        <v>49</v>
      </c>
    </row>
    <row r="28" spans="2:11" x14ac:dyDescent="0.25">
      <c r="B28" t="s">
        <v>13</v>
      </c>
      <c r="C28" s="6">
        <v>108</v>
      </c>
      <c r="D28" s="7"/>
      <c r="E28" s="7">
        <f>J13</f>
        <v>140197.99726027396</v>
      </c>
      <c r="F28" t="s">
        <v>49</v>
      </c>
      <c r="H28" s="15"/>
      <c r="K28" s="7"/>
    </row>
    <row r="29" spans="2:11" x14ac:dyDescent="0.25">
      <c r="B29" t="s">
        <v>14</v>
      </c>
      <c r="C29" s="6">
        <v>310</v>
      </c>
      <c r="D29" s="7">
        <f>F38</f>
        <v>33729.890046218956</v>
      </c>
      <c r="E29" s="7"/>
      <c r="F29" t="s">
        <v>43</v>
      </c>
    </row>
    <row r="30" spans="2:11" x14ac:dyDescent="0.25">
      <c r="B30" t="s">
        <v>14</v>
      </c>
      <c r="C30" s="6">
        <v>310</v>
      </c>
      <c r="D30" s="7">
        <f>F39</f>
        <v>56953.74876656643</v>
      </c>
      <c r="E30" s="7"/>
      <c r="F30" t="s">
        <v>43</v>
      </c>
    </row>
    <row r="31" spans="2:11" x14ac:dyDescent="0.25">
      <c r="B31" t="s">
        <v>44</v>
      </c>
      <c r="C31" s="6">
        <v>272</v>
      </c>
      <c r="D31" s="7">
        <v>180717.43844748859</v>
      </c>
      <c r="E31" s="7"/>
      <c r="F31" t="s">
        <v>50</v>
      </c>
    </row>
    <row r="32" spans="2:11" x14ac:dyDescent="0.25">
      <c r="B32" t="s">
        <v>42</v>
      </c>
      <c r="C32" s="6">
        <v>271</v>
      </c>
      <c r="D32" s="7"/>
      <c r="E32" s="7">
        <v>213693</v>
      </c>
      <c r="F32" t="s">
        <v>49</v>
      </c>
    </row>
    <row r="33" spans="4:10" x14ac:dyDescent="0.25">
      <c r="D33" s="11">
        <f>SUM(D24:D32)</f>
        <v>594796.07726027397</v>
      </c>
      <c r="E33" s="11">
        <f>SUM(E24:E32)</f>
        <v>594796.07726027397</v>
      </c>
      <c r="H33" s="19"/>
      <c r="I33" s="7"/>
    </row>
    <row r="34" spans="4:10" x14ac:dyDescent="0.25">
      <c r="J34" s="7"/>
    </row>
    <row r="37" spans="4:10" x14ac:dyDescent="0.25">
      <c r="D37" s="4" t="s">
        <v>35</v>
      </c>
      <c r="E37" s="4" t="s">
        <v>33</v>
      </c>
      <c r="F37" s="4" t="s">
        <v>34</v>
      </c>
      <c r="J37" s="16"/>
    </row>
    <row r="38" spans="4:10" x14ac:dyDescent="0.25">
      <c r="D38" t="s">
        <v>40</v>
      </c>
      <c r="E38" s="16">
        <v>61000</v>
      </c>
      <c r="F38" s="16">
        <v>33729.890046218956</v>
      </c>
    </row>
    <row r="39" spans="4:10" x14ac:dyDescent="0.25">
      <c r="D39" t="s">
        <v>41</v>
      </c>
      <c r="E39" s="16">
        <v>103000</v>
      </c>
      <c r="F39" s="16">
        <v>56953.74876656643</v>
      </c>
    </row>
    <row r="40" spans="4:10" x14ac:dyDescent="0.25">
      <c r="E40" s="18">
        <f>SUM(E38:E39)</f>
        <v>164000</v>
      </c>
      <c r="F40" s="18">
        <f>SUM(F38:F39)</f>
        <v>90683.638812785386</v>
      </c>
    </row>
  </sheetData>
  <pageMargins left="0.7" right="0.7" top="0.75" bottom="0.75" header="0.3" footer="0.3"/>
  <pageSetup orientation="portrait" r:id="rId1"/>
  <headerFooter>
    <oddFooter>&amp;L&amp;9&amp;Z&amp;F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C47726610B942A2BF4E859C02C42B" ma:contentTypeVersion="12" ma:contentTypeDescription="Create a new document." ma:contentTypeScope="" ma:versionID="df938cbb8c726e308077e4c796e0a6c1">
  <xsd:schema xmlns:xsd="http://www.w3.org/2001/XMLSchema" xmlns:xs="http://www.w3.org/2001/XMLSchema" xmlns:p="http://schemas.microsoft.com/office/2006/metadata/properties" xmlns:ns2="ce426531-eb52-4602-919d-027a2a672310" xmlns:ns3="219c5758-d311-4f49-8eb7-a0c37216249c" targetNamespace="http://schemas.microsoft.com/office/2006/metadata/properties" ma:root="true" ma:fieldsID="cc0ff366ba7b16795bf1f4206b978167" ns2:_="" ns3:_="">
    <xsd:import namespace="ce426531-eb52-4602-919d-027a2a672310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26531-eb52-4602-919d-027a2a672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BE81B5-9F0C-4459-91F8-2649AD338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0A166-4BA4-4EBD-B2F3-E6B3D13EA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26531-eb52-4602-919d-027a2a672310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153E83-F8BD-480C-855A-82B10BD34EF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219c5758-d311-4f49-8eb7-a0c37216249c"/>
    <ds:schemaRef ds:uri="http://purl.org/dc/terms/"/>
    <ds:schemaRef ds:uri="http://schemas.microsoft.com/office/infopath/2007/PartnerControls"/>
    <ds:schemaRef ds:uri="ce426531-eb52-4602-919d-027a2a67231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JoAnn Estates</vt:lpstr>
      <vt:lpstr>River Bluffs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Kathryn Eckert</cp:lastModifiedBy>
  <cp:lastPrinted>2020-05-28T18:34:32Z</cp:lastPrinted>
  <dcterms:created xsi:type="dcterms:W3CDTF">2019-10-28T12:20:13Z</dcterms:created>
  <dcterms:modified xsi:type="dcterms:W3CDTF">2020-05-29T20:18:12Z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</Properties>
</file>