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PSC Case No 2019xxx 2019 Amendment to DSM/Discovery/STAFF 1st Set Data Request/"/>
    </mc:Choice>
  </mc:AlternateContent>
  <bookViews>
    <workbookView xWindow="0" yWindow="600" windowWidth="28800" windowHeight="12795"/>
  </bookViews>
  <sheets>
    <sheet name="Sheet1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  <c r="B10" i="3"/>
  <c r="C10" i="3"/>
  <c r="E9" i="3" l="1"/>
  <c r="D9" i="3"/>
  <c r="C9" i="3"/>
  <c r="B9" i="3"/>
  <c r="E12" i="3" l="1"/>
  <c r="D12" i="3"/>
  <c r="C12" i="3"/>
  <c r="B12" i="3"/>
  <c r="E8" i="3"/>
  <c r="D8" i="3"/>
  <c r="C8" i="3"/>
  <c r="B8" i="3"/>
</calcChain>
</file>

<file path=xl/sharedStrings.xml><?xml version="1.0" encoding="utf-8"?>
<sst xmlns="http://schemas.openxmlformats.org/spreadsheetml/2006/main" count="24" uniqueCount="24">
  <si>
    <t>Cumulative Elec Lost Rev Net of Fuel NF</t>
  </si>
  <si>
    <t>NPV Participant Costs (gross)</t>
  </si>
  <si>
    <t>NPV Participant Costs (net)</t>
  </si>
  <si>
    <t>Participant Elec Bill Savings (gross)</t>
  </si>
  <si>
    <t>Program Name</t>
  </si>
  <si>
    <t>UCT</t>
  </si>
  <si>
    <t>TRC</t>
  </si>
  <si>
    <t>RIM</t>
  </si>
  <si>
    <t>PCT</t>
  </si>
  <si>
    <t>NPV Incentives</t>
  </si>
  <si>
    <t>NPV Program Costs (Excl. Incentives and excl. EMV)</t>
  </si>
  <si>
    <t>Cumulative Cost-Based Avoided Elec Capacity</t>
  </si>
  <si>
    <t>Cumulative Cost-Based Avoided Elec Production</t>
  </si>
  <si>
    <t>Cumulative Avoided T&amp;D Electric</t>
  </si>
  <si>
    <t>Residential Programs</t>
  </si>
  <si>
    <t>My Home Energy Report</t>
  </si>
  <si>
    <t>Residential Smart $aver®</t>
  </si>
  <si>
    <t>Non-Residential Programs</t>
  </si>
  <si>
    <t>Smart $aver® Prescriptive</t>
  </si>
  <si>
    <t>(A) Cost effectiveness scores of the modified programs listed, as filed in 2019 amendment filing.</t>
  </si>
  <si>
    <t xml:space="preserve"> Most recent scores for existing programs can be found In the Company's annual true up filing, Case No. 2018-00370, Appendix A.</t>
  </si>
  <si>
    <t>Cost Effectiveness Test Results (A)</t>
  </si>
  <si>
    <t>Peak Time Rebate Pilot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</si>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</sst>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 applyFill="1" applyAlignment="1"/>
    <xf numFmtId="0" fontId="1" fillId="0" borderId="0" xfId="1" applyFill="1"/>
    <xf numFmtId="0" fontId="3" fillId="0" borderId="0" xfId="1" applyFont="1" applyFill="1"/>
    <xf numFmtId="0" fontId="2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Alignment="1"/>
    <xf numFmtId="0" fontId="6" fillId="0" borderId="1" xfId="1" applyFont="1" applyFill="1" applyBorder="1"/>
    <xf numFmtId="0" fontId="6" fillId="0" borderId="1" xfId="1" applyFont="1" applyFill="1" applyBorder="1" applyAlignment="1">
      <alignment horizontal="center"/>
    </xf>
    <xf numFmtId="164" fontId="1" fillId="0" borderId="0" xfId="1" applyNumberFormat="1" applyFill="1"/>
    <xf numFmtId="0" fontId="3" fillId="0" borderId="0" xfId="1" applyFont="1" applyFill="1" applyAlignment="1">
      <alignment wrapText="1"/>
    </xf>
    <xf numFmtId="0" fontId="1" fillId="0" borderId="0" xfId="1" applyFill="1" applyAlignment="1">
      <alignment wrapText="1"/>
    </xf>
    <xf numFmtId="0" fontId="7" fillId="2" borderId="1" xfId="1" applyFont="1" applyFill="1" applyBorder="1" applyAlignment="1">
      <alignment horizontal="center"/>
    </xf>
    <xf numFmtId="43" fontId="8" fillId="2" borderId="1" xfId="2" applyFont="1" applyFill="1" applyBorder="1"/>
    <xf numFmtId="0" fontId="3" fillId="2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left"/>
    </xf>
    <xf numFmtId="2" fontId="8" fillId="0" borderId="1" xfId="2" applyNumberFormat="1" applyFont="1" applyFill="1" applyBorder="1" applyAlignment="1">
      <alignment horizontal="center"/>
    </xf>
    <xf numFmtId="164" fontId="3" fillId="0" borderId="0" xfId="2" applyNumberFormat="1" applyFont="1" applyFill="1"/>
    <xf numFmtId="0" fontId="7" fillId="0" borderId="1" xfId="1" applyFont="1" applyFill="1" applyBorder="1"/>
    <xf numFmtId="2" fontId="8" fillId="2" borderId="1" xfId="2" applyNumberFormat="1" applyFont="1" applyFill="1" applyBorder="1" applyAlignment="1">
      <alignment horizontal="center"/>
    </xf>
    <xf numFmtId="164" fontId="3" fillId="2" borderId="2" xfId="2" applyNumberFormat="1" applyFont="1" applyFill="1" applyBorder="1"/>
    <xf numFmtId="0" fontId="0" fillId="0" borderId="0" xfId="0" applyFill="1"/>
    <xf numFmtId="0" fontId="0" fillId="0" borderId="0" xfId="0" applyFill="1" applyAlignment="1">
      <alignment horizontal="left" indent="2"/>
    </xf>
    <xf numFmtId="0" fontId="4" fillId="0" borderId="0" xfId="1" applyFont="1" applyFill="1" applyBorder="1" applyAlignment="1">
      <alignment horizontal="center"/>
    </xf>
  </cellXfs>
  <cellStyles count="4">
    <cellStyle name="Comma 2 6" xfId="3"/>
    <cellStyle name="Comma 20 5" xfId="2"/>
    <cellStyle name="Normal" xfId="0" builtinId="0"/>
    <cellStyle name="Normal 5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view="pageLayout" zoomScaleNormal="100" workbookViewId="0">
      <selection activeCell="M2" sqref="M2"/>
    </sheetView>
  </sheetViews>
  <sheetFormatPr defaultRowHeight="15" x14ac:dyDescent="0.25"/>
  <cols>
    <col min="1" max="1" width="56.7109375" customWidth="1"/>
    <col min="6" max="6" width="3.140625" customWidth="1"/>
    <col min="7" max="7" width="2.7109375" customWidth="1"/>
    <col min="8" max="16" width="16.7109375" customWidth="1"/>
  </cols>
  <sheetData>
    <row r="1" spans="1:16" ht="23.25" x14ac:dyDescent="0.35">
      <c r="A1" s="1"/>
      <c r="B1" s="1"/>
      <c r="C1" s="1"/>
      <c r="D1" s="1"/>
      <c r="E1" s="1"/>
      <c r="F1" s="2"/>
      <c r="G1" s="2"/>
      <c r="H1" s="3"/>
      <c r="I1" s="3"/>
      <c r="J1" s="3"/>
      <c r="K1" s="2"/>
      <c r="L1" s="3"/>
      <c r="M1" s="3"/>
      <c r="N1" s="3"/>
      <c r="O1" s="3"/>
      <c r="P1" s="3"/>
    </row>
    <row r="2" spans="1:16" ht="23.25" x14ac:dyDescent="0.35">
      <c r="A2" s="4"/>
      <c r="B2" s="4"/>
      <c r="C2" s="4"/>
      <c r="D2" s="4"/>
      <c r="E2" s="4"/>
      <c r="F2" s="2"/>
      <c r="G2" s="2"/>
      <c r="H2" s="3"/>
      <c r="I2" s="3"/>
      <c r="J2" s="3"/>
      <c r="K2" s="2"/>
      <c r="L2" s="3"/>
      <c r="M2" s="3"/>
      <c r="N2" s="3"/>
      <c r="O2" s="3"/>
      <c r="P2" s="3"/>
    </row>
    <row r="3" spans="1:16" ht="23.25" x14ac:dyDescent="0.35">
      <c r="A3" s="4"/>
      <c r="B3" s="4"/>
      <c r="C3" s="4"/>
      <c r="D3" s="4"/>
      <c r="E3" s="4"/>
      <c r="F3" s="2"/>
      <c r="G3" s="2"/>
      <c r="H3" s="3"/>
      <c r="I3" s="3"/>
      <c r="J3" s="3"/>
      <c r="K3" s="2"/>
      <c r="L3" s="3"/>
      <c r="M3" s="3"/>
      <c r="N3" s="3"/>
      <c r="O3" s="3"/>
      <c r="P3" s="3"/>
    </row>
    <row r="4" spans="1:16" ht="21" x14ac:dyDescent="0.35">
      <c r="A4" s="23"/>
      <c r="B4" s="23"/>
      <c r="C4" s="23"/>
      <c r="D4" s="23"/>
      <c r="E4" s="23"/>
      <c r="F4" s="2"/>
      <c r="G4" s="2"/>
      <c r="H4" s="3"/>
      <c r="I4" s="3"/>
      <c r="J4" s="3"/>
      <c r="K4" s="2"/>
      <c r="L4" s="3"/>
      <c r="M4" s="3"/>
      <c r="N4" s="3"/>
      <c r="O4" s="3"/>
      <c r="P4" s="3"/>
    </row>
    <row r="5" spans="1:16" ht="21" x14ac:dyDescent="0.35">
      <c r="A5" s="23" t="s">
        <v>21</v>
      </c>
      <c r="B5" s="23"/>
      <c r="C5" s="23"/>
      <c r="D5" s="23"/>
      <c r="E5" s="23"/>
      <c r="F5" s="2"/>
      <c r="G5" s="2"/>
      <c r="H5" s="5"/>
      <c r="I5" s="5"/>
      <c r="J5" s="5"/>
      <c r="K5" s="5"/>
      <c r="L5" s="6"/>
      <c r="M5" s="6"/>
      <c r="N5" s="5"/>
      <c r="O5" s="5"/>
      <c r="P5" s="5"/>
    </row>
    <row r="6" spans="1:16" ht="60.75" x14ac:dyDescent="0.3">
      <c r="A6" s="7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2"/>
      <c r="G6" s="9"/>
      <c r="H6" s="10" t="s">
        <v>0</v>
      </c>
      <c r="I6" s="10" t="s">
        <v>1</v>
      </c>
      <c r="J6" s="10" t="s">
        <v>2</v>
      </c>
      <c r="K6" s="11" t="s">
        <v>3</v>
      </c>
      <c r="L6" s="10" t="s">
        <v>9</v>
      </c>
      <c r="M6" s="10" t="s">
        <v>10</v>
      </c>
      <c r="N6" s="10" t="s">
        <v>11</v>
      </c>
      <c r="O6" s="10" t="s">
        <v>12</v>
      </c>
      <c r="P6" s="10" t="s">
        <v>13</v>
      </c>
    </row>
    <row r="7" spans="1:16" ht="15.75" x14ac:dyDescent="0.25">
      <c r="A7" s="12" t="s">
        <v>14</v>
      </c>
      <c r="B7" s="13"/>
      <c r="C7" s="13"/>
      <c r="D7" s="13"/>
      <c r="E7" s="13"/>
      <c r="F7" s="2"/>
      <c r="G7" s="9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5" t="s">
        <v>15</v>
      </c>
      <c r="B8" s="16">
        <f t="shared" ref="B8" si="0">IFERROR(SUM(N8:P8)/SUM(L8:M8),"")</f>
        <v>1.8646141217685075</v>
      </c>
      <c r="C8" s="16">
        <f t="shared" ref="C8" si="1">IFERROR(SUM(N8:P8)/SUM(M8,J8),"")</f>
        <v>1.8646141217685075</v>
      </c>
      <c r="D8" s="16">
        <f t="shared" ref="D8" si="2">IFERROR(SUM(N8:P8)/SUM(L8,M8,H8),"")</f>
        <v>0.79275876114158073</v>
      </c>
      <c r="E8" s="16" t="str">
        <f t="shared" ref="E8" si="3">IFERROR(SUM(L8,K8)/I8,"")</f>
        <v/>
      </c>
      <c r="F8" s="2"/>
      <c r="G8" s="2"/>
      <c r="H8" s="17">
        <v>211282.1857853751</v>
      </c>
      <c r="I8" s="17">
        <v>0</v>
      </c>
      <c r="J8" s="17">
        <v>0</v>
      </c>
      <c r="K8" s="17">
        <v>331519.49074950989</v>
      </c>
      <c r="L8" s="17">
        <v>0</v>
      </c>
      <c r="M8" s="17">
        <v>156267.16999999998</v>
      </c>
      <c r="N8" s="17">
        <v>79829.158987745046</v>
      </c>
      <c r="O8" s="17">
        <v>150049.22858203002</v>
      </c>
      <c r="P8" s="17">
        <v>61499.584381024993</v>
      </c>
    </row>
    <row r="9" spans="1:16" ht="15.75" x14ac:dyDescent="0.25">
      <c r="A9" s="18" t="s">
        <v>16</v>
      </c>
      <c r="B9" s="16">
        <f t="shared" ref="B9:B10" si="4">IFERROR(SUM(N9:P9)/SUM(L9:M9),"")</f>
        <v>2.3957760327133819</v>
      </c>
      <c r="C9" s="16">
        <f t="shared" ref="C9:C10" si="5">IFERROR(SUM(N9:P9)/SUM(M9,J9),"")</f>
        <v>1.3359036095235224</v>
      </c>
      <c r="D9" s="16">
        <f t="shared" ref="D9:D10" si="6">IFERROR(SUM(N9:P9)/SUM(L9,M9,H9),"")</f>
        <v>0.74106995954038246</v>
      </c>
      <c r="E9" s="16">
        <f t="shared" ref="E9" si="7">IFERROR(SUM(L9,K9)/I9,"")</f>
        <v>3.3479447898522441</v>
      </c>
      <c r="F9" s="2"/>
      <c r="G9" s="2"/>
      <c r="H9" s="17">
        <v>4032599.1025147079</v>
      </c>
      <c r="I9" s="17">
        <v>2559357.9468793049</v>
      </c>
      <c r="J9" s="17">
        <v>1965965.3450441638</v>
      </c>
      <c r="K9" s="17">
        <v>8035477.5136215053</v>
      </c>
      <c r="L9" s="17">
        <v>533111.59</v>
      </c>
      <c r="M9" s="17">
        <v>1272911.9100000006</v>
      </c>
      <c r="N9" s="17">
        <v>639479.27409421268</v>
      </c>
      <c r="O9" s="17">
        <v>2980190.3334005885</v>
      </c>
      <c r="P9" s="17">
        <v>707158.20832233573</v>
      </c>
    </row>
    <row r="10" spans="1:16" ht="15.75" x14ac:dyDescent="0.25">
      <c r="A10" s="18" t="s">
        <v>22</v>
      </c>
      <c r="B10" s="16">
        <f t="shared" si="4"/>
        <v>0.19451145996972158</v>
      </c>
      <c r="C10" s="16">
        <f t="shared" si="5"/>
        <v>0.19961840091520103</v>
      </c>
      <c r="D10" s="16">
        <f t="shared" si="6"/>
        <v>0.19451145996972158</v>
      </c>
      <c r="E10" s="16" t="s">
        <v>23</v>
      </c>
      <c r="F10" s="2"/>
      <c r="G10" s="2"/>
      <c r="H10" s="17">
        <v>0</v>
      </c>
      <c r="I10" s="17">
        <v>0</v>
      </c>
      <c r="J10" s="17">
        <v>0</v>
      </c>
      <c r="K10" s="17">
        <v>0</v>
      </c>
      <c r="L10" s="17">
        <v>13436.146945744178</v>
      </c>
      <c r="M10" s="17">
        <v>511751.47445122059</v>
      </c>
      <c r="N10" s="17">
        <v>0</v>
      </c>
      <c r="O10" s="17">
        <v>59889.366362789973</v>
      </c>
      <c r="P10" s="17">
        <v>42265.644633159041</v>
      </c>
    </row>
    <row r="11" spans="1:16" ht="15.75" x14ac:dyDescent="0.25">
      <c r="A11" s="12" t="s">
        <v>17</v>
      </c>
      <c r="B11" s="19"/>
      <c r="C11" s="19"/>
      <c r="D11" s="19"/>
      <c r="E11" s="19"/>
      <c r="F11" s="2"/>
      <c r="G11" s="2"/>
      <c r="H11" s="20"/>
      <c r="I11" s="20"/>
      <c r="J11" s="20"/>
      <c r="K11" s="20"/>
      <c r="L11" s="20"/>
      <c r="M11" s="20"/>
      <c r="N11" s="20"/>
      <c r="O11" s="20"/>
      <c r="P11" s="20"/>
    </row>
    <row r="12" spans="1:16" ht="15.75" x14ac:dyDescent="0.25">
      <c r="A12" s="15" t="s">
        <v>18</v>
      </c>
      <c r="B12" s="16">
        <f t="shared" ref="B12" si="8">IFERROR(SUM(N12:P12)/SUM(L12:M12),"")</f>
        <v>4.2287541878429735</v>
      </c>
      <c r="C12" s="16">
        <f t="shared" ref="C12" si="9">IFERROR(SUM(N12:P12)/SUM(M12,J12),"")</f>
        <v>1.9343327347779049</v>
      </c>
      <c r="D12" s="16">
        <f t="shared" ref="D12" si="10">IFERROR(SUM(N12:P12)/SUM(L12,M12,H12),"")</f>
        <v>1.0509335765561245</v>
      </c>
      <c r="E12" s="16">
        <f t="shared" ref="E12" si="11">IFERROR(SUM(L12,K12)/I12,"")</f>
        <v>3.2771434945933908</v>
      </c>
      <c r="F12" s="2"/>
      <c r="G12" s="2"/>
      <c r="H12" s="17">
        <v>4878839.6764400769</v>
      </c>
      <c r="I12" s="17">
        <v>3541507.9916454456</v>
      </c>
      <c r="J12" s="17">
        <v>2521170.7236040179</v>
      </c>
      <c r="K12" s="17">
        <v>10998693.965871377</v>
      </c>
      <c r="L12" s="17">
        <v>607335.91</v>
      </c>
      <c r="M12" s="17">
        <v>1006139.8199999997</v>
      </c>
      <c r="N12" s="17">
        <v>1415121.8313990938</v>
      </c>
      <c r="O12" s="17">
        <v>4416315.6971871546</v>
      </c>
      <c r="P12" s="17">
        <v>991554.7216342506</v>
      </c>
    </row>
    <row r="15" spans="1:16" x14ac:dyDescent="0.25">
      <c r="A15" t="s">
        <v>19</v>
      </c>
      <c r="B15" s="21"/>
      <c r="C15" s="21"/>
      <c r="D15" s="21"/>
      <c r="E15" s="21"/>
    </row>
    <row r="16" spans="1:16" x14ac:dyDescent="0.25">
      <c r="A16" s="22" t="s">
        <v>20</v>
      </c>
      <c r="B16" s="21"/>
      <c r="C16" s="21"/>
      <c r="D16" s="21"/>
      <c r="E16" s="21"/>
    </row>
  </sheetData>
  <mergeCells count="2">
    <mergeCell ref="A4:E4"/>
    <mergeCell ref="A5:E5"/>
  </mergeCells>
  <pageMargins left="0.25" right="0.25" top="0.75" bottom="0.75" header="0.3" footer="0.3"/>
  <pageSetup scale="54" orientation="landscape" r:id="rId1"/>
  <headerFooter>
    <oddHeader>&amp;R&amp;"Times New Roman,Bold"&amp;10KyPSC Case No. 2019-00277
STAFF-DR-01-010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D56EAF2639B040A1B41B132DE9539E" ma:contentTypeVersion="4" ma:contentTypeDescription="Create a new document." ma:contentTypeScope="" ma:versionID="ea685aa9ac629586547f3c9172b78ef7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6F1A94A7-6FBD-49AE-8C76-B910AD9939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02D4EC-336F-42F0-9DF2-E104955A6F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836E98-2A80-463F-AA8E-C65CA94AF019}">
  <ds:schemaRefs>
    <ds:schemaRef ds:uri="http://purl.org/dc/dcmitype/"/>
    <ds:schemaRef ds:uri="http://schemas.microsoft.com/office/infopath/2007/PartnerControls"/>
    <ds:schemaRef ds:uri="3c9d8c27-8a6d-4d9e-a15e-ef5d28c114af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2612a682-5ffb-4b9c-9555-01761893517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Simpson, Stephanie Nicole</dc:creator>
  <cp:lastModifiedBy>D'Ascenzo, Rocco</cp:lastModifiedBy>
  <cp:lastPrinted>2019-10-21T20:09:41Z</cp:lastPrinted>
  <dcterms:created xsi:type="dcterms:W3CDTF">2019-10-16T18:55:21Z</dcterms:created>
  <dcterms:modified xsi:type="dcterms:W3CDTF">2019-10-22T14:00:54Z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0x01010033D56EAF2639B040A1B41B132DE9539E</vt:lpwstr>
  </property>
</Properties>
</file>