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2nd Set Data Request/"/>
    </mc:Choice>
  </mc:AlternateContent>
  <bookViews>
    <workbookView xWindow="0" yWindow="0" windowWidth="20730" windowHeight="112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D47" i="1"/>
  <c r="E46" i="1"/>
  <c r="D46" i="1"/>
  <c r="E45" i="1"/>
  <c r="D45" i="1"/>
  <c r="E44" i="1"/>
  <c r="D44" i="1"/>
  <c r="E36" i="1"/>
  <c r="E37" i="1" s="1"/>
  <c r="E35" i="1"/>
  <c r="E34" i="1"/>
  <c r="E29" i="1"/>
  <c r="E30" i="1" s="1"/>
  <c r="E28" i="1"/>
  <c r="E27" i="1"/>
  <c r="E26" i="1"/>
  <c r="E25" i="1"/>
  <c r="C21" i="1"/>
  <c r="B21" i="1"/>
</calcChain>
</file>

<file path=xl/sharedStrings.xml><?xml version="1.0" encoding="utf-8"?>
<sst xmlns="http://schemas.openxmlformats.org/spreadsheetml/2006/main" count="108" uniqueCount="88">
  <si>
    <t>Utility</t>
  </si>
  <si>
    <t>State</t>
  </si>
  <si>
    <t>Program</t>
  </si>
  <si>
    <t>Application Fee</t>
  </si>
  <si>
    <t>Admin Fee</t>
  </si>
  <si>
    <t>Resrvation Fee</t>
  </si>
  <si>
    <t>Terms</t>
  </si>
  <si>
    <t>RECs</t>
  </si>
  <si>
    <t>XCEL</t>
  </si>
  <si>
    <t>CO</t>
  </si>
  <si>
    <t>Suscription</t>
  </si>
  <si>
    <t>$/kWh</t>
  </si>
  <si>
    <t>Monthly, 5 yrs, 10 yrs</t>
  </si>
  <si>
    <t>Xcel retires or transfers to WREGIS</t>
  </si>
  <si>
    <t>Sleeve</t>
  </si>
  <si>
    <t>Kentucky Power</t>
  </si>
  <si>
    <t>KY</t>
  </si>
  <si>
    <t>Consumers Energy</t>
  </si>
  <si>
    <t>MI</t>
  </si>
  <si>
    <t>Only if utilty sells RECs</t>
  </si>
  <si>
    <t>Utility retires or transfers to customer</t>
  </si>
  <si>
    <t>MN</t>
  </si>
  <si>
    <t>$0.001-$0.0055/kWh</t>
  </si>
  <si>
    <t>Utilty retires</t>
  </si>
  <si>
    <t>NM</t>
  </si>
  <si>
    <t>Public Service NM</t>
  </si>
  <si>
    <t>none</t>
  </si>
  <si>
    <t>Utility registers</t>
  </si>
  <si>
    <t>Rocky Mountain Power</t>
  </si>
  <si>
    <t>UT</t>
  </si>
  <si>
    <t>$150/mo per delivery</t>
  </si>
  <si>
    <t>Supplier provides to customer</t>
  </si>
  <si>
    <t>Negotiated by customer</t>
  </si>
  <si>
    <t>Appalachian Power</t>
  </si>
  <si>
    <t>VA</t>
  </si>
  <si>
    <t>Utilty retains or retires</t>
  </si>
  <si>
    <t>1 year +</t>
  </si>
  <si>
    <t>Dominion Energy</t>
  </si>
  <si>
    <t>$500/mo per delivery</t>
  </si>
  <si>
    <t>Market-Based Rate</t>
  </si>
  <si>
    <t>Min 3 years</t>
  </si>
  <si>
    <t>CRG (like CFD)</t>
  </si>
  <si>
    <t>Varies</t>
  </si>
  <si>
    <t>Puget Sound Energy</t>
  </si>
  <si>
    <t>WA</t>
  </si>
  <si>
    <t>Subscription</t>
  </si>
  <si>
    <t>10, 15, 20 years</t>
  </si>
  <si>
    <t>Included in COS</t>
  </si>
  <si>
    <t>Georgia Power</t>
  </si>
  <si>
    <t>GA</t>
  </si>
  <si>
    <t>$0.00105/kWh</t>
  </si>
  <si>
    <t>10-30 years</t>
  </si>
  <si>
    <t>Bundled with COS</t>
  </si>
  <si>
    <t>Subscription or MBR</t>
  </si>
  <si>
    <t>Hours / Month</t>
  </si>
  <si>
    <t>Admin $/kWh</t>
  </si>
  <si>
    <t>Ave project size (kW)</t>
  </si>
  <si>
    <t>Monthly Admin Fee</t>
  </si>
  <si>
    <t>GA Power</t>
  </si>
  <si>
    <t>XCEL MN</t>
  </si>
  <si>
    <t>Platform Set-up</t>
  </si>
  <si>
    <t>Hours</t>
  </si>
  <si>
    <t>Rate</t>
  </si>
  <si>
    <t>Customers</t>
  </si>
  <si>
    <t>Application Review</t>
  </si>
  <si>
    <t>Marketing</t>
  </si>
  <si>
    <t>Contracting</t>
  </si>
  <si>
    <t>Total</t>
  </si>
  <si>
    <t>REC Retirement</t>
  </si>
  <si>
    <t>Billing</t>
  </si>
  <si>
    <t>Monthly $/Customer</t>
  </si>
  <si>
    <t>Application Fee/Customer</t>
  </si>
  <si>
    <t>Application Fees</t>
  </si>
  <si>
    <t>Admin Fees</t>
  </si>
  <si>
    <t>customer would have access to all standard contracts. Would be able to upload documents</t>
  </si>
  <si>
    <t xml:space="preserve">customer would be making payments online </t>
  </si>
  <si>
    <t>have a running enrollment to show how much program capacity is available</t>
  </si>
  <si>
    <t>Duke would execute PPA with the Supplier 60 days after the GSA Services Agreement is received</t>
  </si>
  <si>
    <t>GSA Bill Credit will be established before the enrollment period starts</t>
  </si>
  <si>
    <t>Matching up of Supply and Demand for STd offer, they have fees to cover that - bid fees cover those costs (I/A)</t>
  </si>
  <si>
    <t>you can recover that amount of procurment but need to think through what we're going to do with the recs; if duke is holding the recs for some period of time, is there a cost to that and who's going to manage it.</t>
  </si>
  <si>
    <t>have all docs there, user portal for webinars, all apps date-stamped, review for completeness, be able to tell me they got all this stuff done, when was application approved, would cover first 3 line items and still hit the $2,000 (Cost significantly lower do to work and framework already established by other Duke jurisdictions)</t>
  </si>
  <si>
    <t>eligibility - we'd verify customer eligibility; navigant would tell us who applied and how much they applied for  (Cost significantly lower do to work and framework already established by other Duke jurisdictions)</t>
  </si>
  <si>
    <t>In the SS, have to submit completed Term sheet within 30 days</t>
  </si>
  <si>
    <t>Allocation of generation based on customer capacity of overall facility</t>
  </si>
  <si>
    <t>Application Cost Recovery</t>
  </si>
  <si>
    <t>upon submission of customer application, customer would have 30 days to submit completed GSA Services Agreement; for standard offer</t>
  </si>
  <si>
    <t>we need admin fee to recover costs to get the output of the projects and take that customer's percentage of the portfolio and you'll give them their % of bill credit and RECs; if you had 100 MW in PJM customer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</si>
</sst>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* #,##0_);_(* \(#,##0\);_(* &quot;-&quot;??_);_(@_)"/>
    <numFmt numFmtId="166" formatCode="_(&quot;$&quot;* #,##0_);_(&quot;$&quot;* \(#,##0\);_(&quot;$&quot;* &quot;-&quot;?????_);_(@_)"/>
    <numFmt numFmtId="167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6" fontId="0" fillId="0" borderId="0" xfId="0" applyNumberFormat="1"/>
    <xf numFmtId="164" fontId="0" fillId="0" borderId="0" xfId="2" applyNumberFormat="1" applyFont="1"/>
    <xf numFmtId="165" fontId="0" fillId="0" borderId="0" xfId="1" applyNumberFormat="1" applyFont="1"/>
    <xf numFmtId="166" fontId="0" fillId="0" borderId="0" xfId="0" applyNumberFormat="1"/>
    <xf numFmtId="164" fontId="0" fillId="0" borderId="1" xfId="2" applyNumberFormat="1" applyFont="1" applyBorder="1"/>
    <xf numFmtId="0" fontId="0" fillId="0" borderId="0" xfId="0" applyAlignment="1">
      <alignment horizontal="center"/>
    </xf>
    <xf numFmtId="167" fontId="0" fillId="0" borderId="0" xfId="2" applyNumberFormat="1" applyFont="1"/>
    <xf numFmtId="0" fontId="0" fillId="0" borderId="1" xfId="0" applyBorder="1"/>
    <xf numFmtId="167" fontId="0" fillId="0" borderId="1" xfId="2" applyNumberFormat="1" applyFont="1" applyBorder="1"/>
    <xf numFmtId="0" fontId="0" fillId="0" borderId="0" xfId="0" applyBorder="1"/>
    <xf numFmtId="167" fontId="0" fillId="0" borderId="0" xfId="2" applyNumberFormat="1" applyFont="1" applyBorder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7" fontId="0" fillId="3" borderId="0" xfId="2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="60" zoomScaleNormal="100" workbookViewId="0"/>
  </sheetViews>
  <sheetFormatPr defaultRowHeight="15" x14ac:dyDescent="0.25"/>
  <cols>
    <col min="1" max="1" width="21.5703125" customWidth="1"/>
    <col min="2" max="2" width="10" customWidth="1"/>
    <col min="3" max="3" width="18.42578125" customWidth="1"/>
    <col min="4" max="4" width="35.140625" customWidth="1"/>
    <col min="5" max="5" width="18.42578125" customWidth="1"/>
    <col min="6" max="6" width="82.85546875" customWidth="1"/>
    <col min="7" max="8" width="18.42578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1" t="s">
        <v>5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12</v>
      </c>
      <c r="F2" t="s">
        <v>52</v>
      </c>
      <c r="H2" t="s">
        <v>13</v>
      </c>
    </row>
    <row r="3" spans="1:8" x14ac:dyDescent="0.25">
      <c r="A3" t="s">
        <v>15</v>
      </c>
      <c r="B3" t="s">
        <v>16</v>
      </c>
      <c r="C3" t="s">
        <v>14</v>
      </c>
    </row>
    <row r="4" spans="1:8" x14ac:dyDescent="0.25">
      <c r="A4" t="s">
        <v>17</v>
      </c>
      <c r="B4" t="s">
        <v>18</v>
      </c>
      <c r="C4" t="s">
        <v>53</v>
      </c>
      <c r="F4" t="s">
        <v>19</v>
      </c>
      <c r="H4" t="s">
        <v>20</v>
      </c>
    </row>
    <row r="5" spans="1:8" x14ac:dyDescent="0.25">
      <c r="A5" t="s">
        <v>8</v>
      </c>
      <c r="B5" t="s">
        <v>21</v>
      </c>
      <c r="C5" t="s">
        <v>10</v>
      </c>
      <c r="D5" t="s">
        <v>12</v>
      </c>
      <c r="F5" t="s">
        <v>22</v>
      </c>
      <c r="H5" t="s">
        <v>23</v>
      </c>
    </row>
    <row r="6" spans="1:8" x14ac:dyDescent="0.25">
      <c r="A6" t="s">
        <v>25</v>
      </c>
      <c r="B6" t="s">
        <v>24</v>
      </c>
      <c r="C6" t="s">
        <v>14</v>
      </c>
      <c r="F6" t="s">
        <v>26</v>
      </c>
      <c r="H6" t="s">
        <v>27</v>
      </c>
    </row>
    <row r="7" spans="1:8" x14ac:dyDescent="0.25">
      <c r="A7" t="s">
        <v>28</v>
      </c>
      <c r="B7" t="s">
        <v>29</v>
      </c>
      <c r="C7" t="s">
        <v>14</v>
      </c>
      <c r="D7" t="s">
        <v>32</v>
      </c>
      <c r="E7" s="2">
        <v>5000</v>
      </c>
      <c r="F7" t="s">
        <v>30</v>
      </c>
      <c r="H7" t="s">
        <v>31</v>
      </c>
    </row>
    <row r="8" spans="1:8" x14ac:dyDescent="0.25">
      <c r="A8" t="s">
        <v>33</v>
      </c>
      <c r="B8" t="s">
        <v>34</v>
      </c>
      <c r="C8" t="s">
        <v>10</v>
      </c>
      <c r="D8" t="s">
        <v>36</v>
      </c>
      <c r="F8" t="s">
        <v>26</v>
      </c>
      <c r="H8" t="s">
        <v>35</v>
      </c>
    </row>
    <row r="9" spans="1:8" x14ac:dyDescent="0.25">
      <c r="A9" t="s">
        <v>37</v>
      </c>
      <c r="B9" t="s">
        <v>34</v>
      </c>
      <c r="C9" t="s">
        <v>14</v>
      </c>
      <c r="F9" t="s">
        <v>38</v>
      </c>
    </row>
    <row r="10" spans="1:8" x14ac:dyDescent="0.25">
      <c r="A10" t="s">
        <v>37</v>
      </c>
      <c r="B10" t="s">
        <v>34</v>
      </c>
      <c r="C10" t="s">
        <v>39</v>
      </c>
      <c r="D10" t="s">
        <v>40</v>
      </c>
      <c r="F10" t="s">
        <v>11</v>
      </c>
    </row>
    <row r="11" spans="1:8" x14ac:dyDescent="0.25">
      <c r="A11" t="s">
        <v>37</v>
      </c>
      <c r="B11" t="s">
        <v>34</v>
      </c>
      <c r="C11" t="s">
        <v>41</v>
      </c>
      <c r="E11" s="2">
        <v>2000</v>
      </c>
      <c r="F11" t="s">
        <v>42</v>
      </c>
      <c r="H11" t="s">
        <v>23</v>
      </c>
    </row>
    <row r="12" spans="1:8" x14ac:dyDescent="0.25">
      <c r="A12" t="s">
        <v>43</v>
      </c>
      <c r="B12" t="s">
        <v>44</v>
      </c>
      <c r="C12" t="s">
        <v>45</v>
      </c>
      <c r="D12" t="s">
        <v>46</v>
      </c>
      <c r="F12" t="s">
        <v>47</v>
      </c>
      <c r="H12" t="s">
        <v>23</v>
      </c>
    </row>
    <row r="13" spans="1:8" x14ac:dyDescent="0.25">
      <c r="A13" t="s">
        <v>48</v>
      </c>
      <c r="B13" t="s">
        <v>49</v>
      </c>
      <c r="C13" t="s">
        <v>45</v>
      </c>
      <c r="D13" t="s">
        <v>51</v>
      </c>
      <c r="E13" s="2">
        <v>5000</v>
      </c>
      <c r="F13" t="s">
        <v>50</v>
      </c>
    </row>
    <row r="17" spans="1:7" x14ac:dyDescent="0.25">
      <c r="B17" s="7" t="s">
        <v>58</v>
      </c>
      <c r="C17" s="7" t="s">
        <v>59</v>
      </c>
      <c r="D17" s="7"/>
      <c r="E17" s="7"/>
      <c r="F17" s="7"/>
      <c r="G17" s="7"/>
    </row>
    <row r="18" spans="1:7" x14ac:dyDescent="0.25">
      <c r="A18" t="s">
        <v>56</v>
      </c>
      <c r="B18" s="4">
        <v>5000</v>
      </c>
      <c r="C18">
        <v>5000</v>
      </c>
    </row>
    <row r="19" spans="1:7" x14ac:dyDescent="0.25">
      <c r="A19" t="s">
        <v>54</v>
      </c>
      <c r="B19">
        <v>500</v>
      </c>
      <c r="C19">
        <v>500</v>
      </c>
    </row>
    <row r="20" spans="1:7" x14ac:dyDescent="0.25">
      <c r="A20" t="s">
        <v>55</v>
      </c>
      <c r="B20" s="6">
        <v>1.0499999999999999E-3</v>
      </c>
      <c r="C20" s="6">
        <v>1E-3</v>
      </c>
      <c r="D20" s="3"/>
      <c r="E20" s="3"/>
    </row>
    <row r="21" spans="1:7" x14ac:dyDescent="0.25">
      <c r="A21" t="s">
        <v>57</v>
      </c>
      <c r="B21" s="5">
        <f>+B18*B19*B20</f>
        <v>2625</v>
      </c>
      <c r="C21" s="5">
        <f>+C18*C19*C20</f>
        <v>2500</v>
      </c>
    </row>
    <row r="23" spans="1:7" x14ac:dyDescent="0.25">
      <c r="A23" s="11"/>
      <c r="B23" s="11"/>
      <c r="C23" s="11"/>
      <c r="D23" s="11"/>
      <c r="E23" s="11"/>
    </row>
    <row r="24" spans="1:7" x14ac:dyDescent="0.25">
      <c r="A24" s="9" t="s">
        <v>72</v>
      </c>
      <c r="B24" s="9" t="s">
        <v>63</v>
      </c>
      <c r="C24" s="9" t="s">
        <v>61</v>
      </c>
      <c r="D24" s="9" t="s">
        <v>62</v>
      </c>
      <c r="E24" s="9" t="s">
        <v>67</v>
      </c>
    </row>
    <row r="25" spans="1:7" ht="79.5" customHeight="1" x14ac:dyDescent="0.25">
      <c r="A25" t="s">
        <v>60</v>
      </c>
      <c r="B25" s="16"/>
      <c r="C25">
        <v>15</v>
      </c>
      <c r="D25" s="8">
        <v>300</v>
      </c>
      <c r="E25" s="8">
        <f>D25*C25</f>
        <v>4500</v>
      </c>
      <c r="F25" s="14" t="s">
        <v>81</v>
      </c>
    </row>
    <row r="26" spans="1:7" ht="45" x14ac:dyDescent="0.25">
      <c r="A26" t="s">
        <v>65</v>
      </c>
      <c r="B26" s="16"/>
      <c r="C26">
        <v>15</v>
      </c>
      <c r="D26" s="8">
        <v>300</v>
      </c>
      <c r="E26" s="8">
        <f>D26*C26</f>
        <v>4500</v>
      </c>
      <c r="F26" s="14" t="s">
        <v>82</v>
      </c>
    </row>
    <row r="27" spans="1:7" x14ac:dyDescent="0.25">
      <c r="A27" t="s">
        <v>64</v>
      </c>
      <c r="B27" s="17"/>
      <c r="C27" s="11">
        <v>2</v>
      </c>
      <c r="D27" s="12">
        <v>200</v>
      </c>
      <c r="E27" s="8">
        <f>D27*C27*B30</f>
        <v>4000</v>
      </c>
      <c r="F27" t="s">
        <v>74</v>
      </c>
    </row>
    <row r="28" spans="1:7" x14ac:dyDescent="0.25">
      <c r="A28" t="s">
        <v>66</v>
      </c>
      <c r="B28" s="18"/>
      <c r="C28" s="9">
        <v>35</v>
      </c>
      <c r="D28" s="10">
        <v>200</v>
      </c>
      <c r="E28" s="10">
        <f>D28*C28</f>
        <v>7000</v>
      </c>
      <c r="F28" t="s">
        <v>75</v>
      </c>
    </row>
    <row r="29" spans="1:7" x14ac:dyDescent="0.25">
      <c r="B29" s="13"/>
      <c r="D29" s="8"/>
      <c r="E29" s="8">
        <f>SUM(E25:E28)</f>
        <v>20000</v>
      </c>
      <c r="F29" t="s">
        <v>76</v>
      </c>
    </row>
    <row r="30" spans="1:7" x14ac:dyDescent="0.25">
      <c r="A30" t="s">
        <v>71</v>
      </c>
      <c r="B30" s="13">
        <v>10</v>
      </c>
      <c r="D30" s="8"/>
      <c r="E30" s="19">
        <f>E29/B30</f>
        <v>2000</v>
      </c>
      <c r="F30" t="s">
        <v>85</v>
      </c>
    </row>
    <row r="31" spans="1:7" ht="30" x14ac:dyDescent="0.25">
      <c r="D31" s="8"/>
      <c r="E31" s="8"/>
      <c r="F31" s="14" t="s">
        <v>86</v>
      </c>
    </row>
    <row r="32" spans="1:7" x14ac:dyDescent="0.25">
      <c r="A32" s="11"/>
      <c r="B32" s="11"/>
      <c r="C32" s="11"/>
      <c r="D32" s="12"/>
      <c r="E32" s="8"/>
      <c r="F32" t="s">
        <v>83</v>
      </c>
    </row>
    <row r="33" spans="1:6" x14ac:dyDescent="0.25">
      <c r="A33" s="9" t="s">
        <v>73</v>
      </c>
      <c r="B33" s="9" t="s">
        <v>63</v>
      </c>
      <c r="C33" s="9" t="s">
        <v>61</v>
      </c>
      <c r="D33" s="9" t="s">
        <v>62</v>
      </c>
      <c r="E33" s="9" t="s">
        <v>67</v>
      </c>
      <c r="F33" s="13" t="s">
        <v>77</v>
      </c>
    </row>
    <row r="34" spans="1:6" x14ac:dyDescent="0.25">
      <c r="A34" t="s">
        <v>68</v>
      </c>
      <c r="B34">
        <v>10</v>
      </c>
      <c r="C34">
        <v>0.5</v>
      </c>
      <c r="D34">
        <v>195</v>
      </c>
      <c r="E34" s="8">
        <f>+B34*C34*D34</f>
        <v>975</v>
      </c>
      <c r="F34" s="13" t="s">
        <v>78</v>
      </c>
    </row>
    <row r="35" spans="1:6" x14ac:dyDescent="0.25">
      <c r="A35" t="s">
        <v>69</v>
      </c>
      <c r="B35" s="9">
        <v>10</v>
      </c>
      <c r="C35" s="9">
        <v>1.5</v>
      </c>
      <c r="D35" s="9">
        <v>185</v>
      </c>
      <c r="E35" s="10">
        <f t="shared" ref="E35" si="0">+B35*C35*D35</f>
        <v>2775</v>
      </c>
      <c r="F35" s="13" t="s">
        <v>79</v>
      </c>
    </row>
    <row r="36" spans="1:6" x14ac:dyDescent="0.25">
      <c r="B36">
        <v>10</v>
      </c>
      <c r="E36" s="8">
        <f>SUM(E34:E35)</f>
        <v>3750</v>
      </c>
      <c r="F36" s="13" t="s">
        <v>84</v>
      </c>
    </row>
    <row r="37" spans="1:6" ht="45" x14ac:dyDescent="0.25">
      <c r="A37" t="s">
        <v>70</v>
      </c>
      <c r="E37" s="8">
        <f>+E36/B36</f>
        <v>375</v>
      </c>
      <c r="F37" s="15" t="s">
        <v>87</v>
      </c>
    </row>
    <row r="42" spans="1:6" ht="105" x14ac:dyDescent="0.25">
      <c r="D42" s="14" t="s">
        <v>80</v>
      </c>
    </row>
    <row r="44" spans="1:6" x14ac:dyDescent="0.25">
      <c r="D44">
        <f>100*0.3</f>
        <v>30</v>
      </c>
      <c r="E44">
        <f>D44/2</f>
        <v>15</v>
      </c>
      <c r="F44">
        <v>15</v>
      </c>
    </row>
    <row r="45" spans="1:6" x14ac:dyDescent="0.25">
      <c r="D45">
        <f>250*0.3</f>
        <v>75</v>
      </c>
      <c r="E45">
        <f t="shared" ref="E45:E47" si="1">D45/2</f>
        <v>37.5</v>
      </c>
      <c r="F45">
        <v>37.5</v>
      </c>
    </row>
    <row r="46" spans="1:6" x14ac:dyDescent="0.25">
      <c r="D46">
        <f>160*0.3</f>
        <v>48</v>
      </c>
      <c r="E46">
        <f t="shared" si="1"/>
        <v>24</v>
      </c>
      <c r="F46">
        <v>24</v>
      </c>
    </row>
    <row r="47" spans="1:6" x14ac:dyDescent="0.25">
      <c r="D47">
        <f>90*0.3</f>
        <v>27</v>
      </c>
      <c r="E47">
        <f t="shared" si="1"/>
        <v>13.5</v>
      </c>
      <c r="F47">
        <v>13.5</v>
      </c>
    </row>
  </sheetData>
  <pageMargins left="0.25" right="0.25" top="0.75" bottom="0.75" header="0.3" footer="0.3"/>
  <pageSetup scale="56" fitToHeight="0" orientation="landscape" r:id="rId1"/>
  <headerFooter>
    <oddHeader>&amp;R&amp;"Times New Roman,Bold"&amp;10KyPSC Case No. 2019-00271
STAFF-DR-02-142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Props1.xml><?xml version="1.0" encoding="utf-8"?>
<ds:datastoreItem xmlns:ds="http://schemas.openxmlformats.org/officeDocument/2006/customXml" ds:itemID="{FAE97C1C-325B-4294-9CB9-98C10BF0DE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9D97C1-A7BA-45FA-863A-8FFA981FE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7673CF-D61B-4F0A-BCF0-C9D4472CDECA}">
  <ds:schemaRefs>
    <ds:schemaRef ds:uri="http://schemas.microsoft.com/office/2006/metadata/properties"/>
    <ds:schemaRef ds:uri="a1b08b4f-a83f-4c03-90bd-2a79b6ed54d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fb86b3f3-0c45-4486-810b-39aa0a1cbb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Chip Wood</dc:creator>
  <cp:lastModifiedBy>Gates, Debbie</cp:lastModifiedBy>
  <cp:lastPrinted>2019-10-25T21:39:58Z</cp:lastPrinted>
  <dcterms:created xsi:type="dcterms:W3CDTF">2018-01-17T02:54:21Z</dcterms:created>
  <dcterms:modified xsi:type="dcterms:W3CDTF">2019-10-25T21:41:08Z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