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2nd Set Data Request/"/>
    </mc:Choice>
  </mc:AlternateContent>
  <bookViews>
    <workbookView xWindow="0" yWindow="0" windowWidth="28800" windowHeight="12210"/>
  </bookViews>
  <sheets>
    <sheet name="Comparison" sheetId="5" r:id="rId1"/>
    <sheet name="2019_Rate_Case_table1" sheetId="2" r:id="rId2"/>
    <sheet name="2018_LF_section_3_tables" sheetId="1" r:id="rId3"/>
    <sheet name="2017_rate_case_table1" sheetId="4" r:id="rId4"/>
  </sheets>
  <externalReferences>
    <externalReference r:id="rId5"/>
    <externalReference r:id="rId6"/>
    <externalReference r:id="rId7"/>
  </externalReferences>
  <definedNames>
    <definedName name="GR_anchor">'2018_LF_section_3_tables'!$B$3</definedName>
    <definedName name="MWH_noUEE">'2018_LF_section_3_tables'!#REF!</definedName>
    <definedName name="MWH_wUEE">'2018_LF_section_3_tables'!$I$11:$I$31</definedName>
    <definedName name="peak_forecast_anchor">[1]mPeak_forecast!$B$4</definedName>
    <definedName name="Retail_Pk_2016">[2]FreqT_Mfcst_Pk!$D$8</definedName>
    <definedName name="s17_peakcast">[3]mPeak_Detail_spr17!$B$4</definedName>
    <definedName name="smr_peak_forecast">'2018_LF_section_3_tables'!#REF!</definedName>
    <definedName name="Start_Com">[1]MLT_FOR_TEMPLATE!$N$4</definedName>
    <definedName name="Start_Ind">[1]MLT_FOR_TEMPLATE!$X$4</definedName>
    <definedName name="Start_OPA">[1]MLT_FOR_TEMPLATE!$AF$4</definedName>
    <definedName name="start_peakcast">[3]mPeak_Detail!$B$4</definedName>
    <definedName name="Start_Res">[1]MLT_FOR_TEMPLATE!$D$4</definedName>
    <definedName name="Start_SL">[1]MLT_FOR_TEMPLATE!$AL$4</definedName>
    <definedName name="wntr_Peak_Forecast">'2018_LF_section_3_tables'!#REF!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4" l="1"/>
  <c r="H6" i="5" s="1"/>
  <c r="F5" i="4"/>
  <c r="G6" i="5" s="1"/>
  <c r="E5" i="4"/>
  <c r="F6" i="5" s="1"/>
  <c r="D5" i="4"/>
  <c r="E6" i="5" s="1"/>
  <c r="C5" i="4"/>
  <c r="D6" i="5" s="1"/>
  <c r="I13" i="4"/>
  <c r="I14" i="4"/>
  <c r="I15" i="4"/>
  <c r="I16" i="4"/>
  <c r="I17" i="4"/>
  <c r="I19" i="4"/>
  <c r="I21" i="4"/>
  <c r="I22" i="4"/>
  <c r="I23" i="4"/>
  <c r="I24" i="4"/>
  <c r="I25" i="4"/>
  <c r="I27" i="4"/>
  <c r="I28" i="4"/>
  <c r="I29" i="4"/>
  <c r="I30" i="4"/>
  <c r="I31" i="4"/>
  <c r="I33" i="4"/>
  <c r="I34" i="4"/>
  <c r="I35" i="4"/>
  <c r="I36" i="4"/>
  <c r="I37" i="4"/>
  <c r="I39" i="4"/>
  <c r="I40" i="4"/>
  <c r="I41" i="4"/>
  <c r="I42" i="4"/>
  <c r="I43" i="4"/>
  <c r="I5" i="4" s="1"/>
  <c r="J6" i="5" s="1"/>
  <c r="I5" i="2" l="1"/>
  <c r="J8" i="5" s="1"/>
  <c r="G5" i="2"/>
  <c r="H8" i="5" s="1"/>
  <c r="F5" i="2"/>
  <c r="G8" i="5" s="1"/>
  <c r="E5" i="2"/>
  <c r="F8" i="5" s="1"/>
  <c r="D5" i="2"/>
  <c r="E8" i="5" s="1"/>
  <c r="C5" i="2"/>
  <c r="D8" i="5" s="1"/>
  <c r="I15" i="1" l="1"/>
  <c r="G3" i="1"/>
  <c r="G7" i="5" s="1"/>
  <c r="I11" i="1"/>
  <c r="K11" i="1" s="1"/>
  <c r="F3" i="1"/>
  <c r="H7" i="5" s="1"/>
  <c r="I9" i="1" l="1"/>
  <c r="K9" i="1" s="1"/>
  <c r="E3" i="1"/>
  <c r="F7" i="5" s="1"/>
  <c r="I8" i="1"/>
  <c r="K8" i="1" s="1"/>
  <c r="K15" i="1"/>
  <c r="I12" i="1"/>
  <c r="K12" i="1" s="1"/>
  <c r="I10" i="1"/>
  <c r="K10" i="1" s="1"/>
  <c r="I31" i="1"/>
  <c r="I3" i="1" s="1"/>
  <c r="J7" i="5" s="1"/>
  <c r="I7" i="1"/>
  <c r="K7" i="1" s="1"/>
  <c r="I20" i="1"/>
  <c r="K20" i="1" s="1"/>
  <c r="I23" i="1"/>
  <c r="K23" i="1" s="1"/>
  <c r="I21" i="1"/>
  <c r="K21" i="1" s="1"/>
  <c r="I13" i="1"/>
  <c r="K13" i="1" s="1"/>
  <c r="I16" i="1"/>
  <c r="K16" i="1" s="1"/>
  <c r="I19" i="1"/>
  <c r="K19" i="1" s="1"/>
  <c r="C3" i="1"/>
  <c r="D7" i="5" s="1"/>
  <c r="I22" i="1"/>
  <c r="K22" i="1" s="1"/>
  <c r="I24" i="1"/>
  <c r="K24" i="1" s="1"/>
  <c r="I27" i="1"/>
  <c r="K27" i="1" s="1"/>
  <c r="I32" i="1"/>
  <c r="K32" i="1" s="1"/>
  <c r="I18" i="1"/>
  <c r="K18" i="1" s="1"/>
  <c r="I25" i="1"/>
  <c r="K25" i="1" s="1"/>
  <c r="I28" i="1"/>
  <c r="K28" i="1" s="1"/>
  <c r="I14" i="1"/>
  <c r="K14" i="1" s="1"/>
  <c r="I17" i="1"/>
  <c r="K17" i="1" s="1"/>
  <c r="I26" i="1"/>
  <c r="K26" i="1" s="1"/>
  <c r="I29" i="1"/>
  <c r="K29" i="1" s="1"/>
  <c r="I30" i="1"/>
  <c r="K30" i="1" s="1"/>
  <c r="D3" i="1"/>
  <c r="E7" i="5" s="1"/>
  <c r="K31" i="1" l="1"/>
</calcChain>
</file>

<file path=xl/sharedStrings.xml><?xml version="1.0" encoding="utf-8"?>
<sst xmlns="http://schemas.openxmlformats.org/spreadsheetml/2006/main" count="64" uniqueCount="37">
  <si>
    <t>History is billed; forecast is calendar</t>
  </si>
  <si>
    <t>20-year GR</t>
  </si>
  <si>
    <t>**Spring 2018 Forecast, including UEE achievements</t>
  </si>
  <si>
    <t>Res</t>
  </si>
  <si>
    <t>Com</t>
  </si>
  <si>
    <t>Ind</t>
  </si>
  <si>
    <t>OPA</t>
  </si>
  <si>
    <t>SL</t>
  </si>
  <si>
    <t>ID</t>
  </si>
  <si>
    <t>TOTAL</t>
  </si>
  <si>
    <t>CU</t>
  </si>
  <si>
    <t>Total w CU</t>
  </si>
  <si>
    <t>DUKE ENERGY KENTUCKY</t>
  </si>
  <si>
    <t>SERVICE AREA ENERGY FORECAST (MEGAWATT HOURS) (a)</t>
  </si>
  <si>
    <t>(1)</t>
  </si>
  <si>
    <t>(2)</t>
  </si>
  <si>
    <t>(3)</t>
  </si>
  <si>
    <t>(4)</t>
  </si>
  <si>
    <t>(5)</t>
  </si>
  <si>
    <t>(6)</t>
  </si>
  <si>
    <t>(7)</t>
  </si>
  <si>
    <t>(1+2+3+4+5+6)</t>
  </si>
  <si>
    <t>YEAR</t>
  </si>
  <si>
    <t>RESIDENTIAL</t>
  </si>
  <si>
    <t>COMMERCIAL</t>
  </si>
  <si>
    <t>INDUSTRIAL</t>
  </si>
  <si>
    <t>STREET-HWY LIGHTING</t>
  </si>
  <si>
    <t>OTHER</t>
  </si>
  <si>
    <t>TOTAL CONSUMPTION</t>
  </si>
  <si>
    <t>(a) Figures in years -5 through -1 reflect the impact of historical demand side programs</t>
  </si>
  <si>
    <t>2018 IRP Filing:</t>
  </si>
  <si>
    <t>2019 rate case filing:</t>
  </si>
  <si>
    <t>2017 Base Rate Case:</t>
  </si>
  <si>
    <t>Streetlighting</t>
  </si>
  <si>
    <t>Comparison of 20-year growth rate for years 2017-2037 across several annual filings</t>
  </si>
  <si>
    <t>Attachment BWP-1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</si>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</sst>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quotePrefix="1"/>
    <xf numFmtId="164" fontId="0" fillId="0" borderId="0" xfId="1" applyNumberFormat="1" applyFont="1"/>
    <xf numFmtId="3" fontId="0" fillId="0" borderId="0" xfId="0" applyNumberFormat="1"/>
    <xf numFmtId="10" fontId="0" fillId="0" borderId="0" xfId="0" applyNumberFormat="1"/>
    <xf numFmtId="0" fontId="0" fillId="2" borderId="0" xfId="0" applyFill="1"/>
    <xf numFmtId="164" fontId="0" fillId="0" borderId="0" xfId="0" applyNumberFormat="1" applyAlignment="1">
      <alignment horizontal="center"/>
    </xf>
    <xf numFmtId="164" fontId="1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wrapText="1"/>
    </xf>
    <xf numFmtId="1" fontId="0" fillId="2" borderId="0" xfId="0" applyNumberFormat="1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2" borderId="0" xfId="0" quotePrefix="1" applyFill="1" applyAlignment="1">
      <alignment horizontal="center" wrapText="1"/>
    </xf>
    <xf numFmtId="0" fontId="0" fillId="2" borderId="0" xfId="0" quotePrefix="1" applyFill="1" applyAlignment="1">
      <alignment horizontal="center"/>
    </xf>
    <xf numFmtId="0" fontId="3" fillId="0" borderId="0" xfId="0" applyFont="1" applyAlignment="1">
      <alignment horizontal="right"/>
    </xf>
    <xf numFmtId="0" fontId="0" fillId="2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Data%20Requests/DEK_IRP/KY%20IRP%20SPR18%20Section%203%20Tables_base_ca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TBruns\AppData\Local\Microsoft\Windows\Temporary%20Internet%20Files\Content.Outlook\97V3AS84\DEI_2016_fall_peak_sales_foreca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ATA\NAM\pos9532\Documents\1%20-%20Phil\Z%20-%20Trash%20Floder\2017-09%20-%20Fall%20Update%20-%20Annual%20Peak%20comparison%20-%20NEW%20FORMAT-D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A; 3B"/>
      <sheetName val="Fig 3-1; 3-2; 3-3"/>
      <sheetName val="Annual_summ"/>
      <sheetName val="Table 3-C"/>
      <sheetName val="Table 3-C (REV)"/>
      <sheetName val="MLT_FOR_TEMPLATE"/>
      <sheetName val="Peak_4cast"/>
      <sheetName val="mPeak_forecast"/>
      <sheetName val="High_low"/>
    </sheetNames>
    <sheetDataSet>
      <sheetData sheetId="0"/>
      <sheetData sheetId="1"/>
      <sheetData sheetId="2"/>
      <sheetData sheetId="3"/>
      <sheetData sheetId="4"/>
      <sheetData sheetId="5">
        <row r="4">
          <cell r="D4">
            <v>74927.346153809587</v>
          </cell>
          <cell r="N4">
            <v>101876.88936728601</v>
          </cell>
          <cell r="X4">
            <v>64750.000000000007</v>
          </cell>
          <cell r="AF4">
            <v>22528.779655124537</v>
          </cell>
          <cell r="AL4">
            <v>1279.1359999999956</v>
          </cell>
        </row>
      </sheetData>
      <sheetData sheetId="6"/>
      <sheetData sheetId="7">
        <row r="4">
          <cell r="B4">
            <v>706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 - History and IRP"/>
      <sheetName val="Peak Charts - SDI"/>
      <sheetName val="Peak Charts - NUCOR"/>
      <sheetName val="Peak Charts - System"/>
      <sheetName val="adjustments"/>
      <sheetName val="peak_forecast"/>
      <sheetName val="DEI_peak_IRP"/>
      <sheetName val="peak_archives_robertson"/>
      <sheetName val="graph_builder"/>
      <sheetName val="FreqT_Mfcst_Pk"/>
      <sheetName val="nucor_forec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D8">
            <v>5643.37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V New"/>
      <sheetName val="DEC"/>
      <sheetName val="DEP"/>
      <sheetName val="DEF"/>
      <sheetName val="DEI"/>
      <sheetName val="mPeak_Detail_spr17"/>
      <sheetName val="mPeak_Detail"/>
      <sheetName val="GR_compare"/>
      <sheetName val="WN_scratch"/>
      <sheetName val="DEO"/>
      <sheetName val="DEK"/>
      <sheetName val="DEC (orig)"/>
      <sheetName val="DEP(orig)"/>
      <sheetName val="DEF (orig)"/>
      <sheetName val="DEI(Orig)"/>
      <sheetName val="DEO (Orig)"/>
      <sheetName val="DEK (ORIG)"/>
      <sheetName val="DEC Compare to IRP and Sale"/>
      <sheetName val="DEP Compare to IRP and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B4">
            <v>3100.6803269607649</v>
          </cell>
        </row>
      </sheetData>
      <sheetData sheetId="6">
        <row r="4">
          <cell r="B4">
            <v>3069.7750955578281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"/>
  <sheetViews>
    <sheetView tabSelected="1" view="pageLayout" zoomScaleNormal="100" workbookViewId="0">
      <selection activeCell="F2" sqref="F2"/>
    </sheetView>
  </sheetViews>
  <sheetFormatPr defaultRowHeight="15" x14ac:dyDescent="0.25"/>
  <cols>
    <col min="3" max="3" width="10.5703125" customWidth="1"/>
    <col min="4" max="4" width="12.7109375" customWidth="1"/>
    <col min="5" max="5" width="14" customWidth="1"/>
    <col min="7" max="7" width="14.28515625" customWidth="1"/>
  </cols>
  <sheetData>
    <row r="3" spans="2:10" x14ac:dyDescent="0.25">
      <c r="B3" t="s">
        <v>34</v>
      </c>
    </row>
    <row r="5" spans="2:10" x14ac:dyDescent="0.25">
      <c r="D5" t="s">
        <v>23</v>
      </c>
      <c r="E5" t="s">
        <v>24</v>
      </c>
      <c r="F5" t="s">
        <v>25</v>
      </c>
      <c r="G5" t="s">
        <v>33</v>
      </c>
      <c r="H5" t="s">
        <v>6</v>
      </c>
      <c r="J5" t="s">
        <v>28</v>
      </c>
    </row>
    <row r="6" spans="2:10" x14ac:dyDescent="0.25">
      <c r="B6" t="s">
        <v>32</v>
      </c>
      <c r="D6" s="5">
        <f>'2017_rate_case_table1'!C5</f>
        <v>1.036622096886352E-2</v>
      </c>
      <c r="E6" s="5">
        <f>'2017_rate_case_table1'!D5</f>
        <v>2.7236754948513834E-3</v>
      </c>
      <c r="F6" s="5">
        <f>'2017_rate_case_table1'!E5</f>
        <v>7.6035350011925391E-4</v>
      </c>
      <c r="G6" s="5">
        <f>'2017_rate_case_table1'!F5</f>
        <v>8.779096165502829E-4</v>
      </c>
      <c r="H6" s="5">
        <f>'2017_rate_case_table1'!G5</f>
        <v>-1.1332568584712927E-2</v>
      </c>
      <c r="J6" s="5">
        <f>'2017_rate_case_table1'!I5</f>
        <v>4.3826449864922176E-3</v>
      </c>
    </row>
    <row r="7" spans="2:10" x14ac:dyDescent="0.25">
      <c r="B7" t="s">
        <v>30</v>
      </c>
      <c r="D7" s="5">
        <f>'2018_LF_section_3_tables'!C3</f>
        <v>1.1370302092287052E-2</v>
      </c>
      <c r="E7" s="5">
        <f>'2018_LF_section_3_tables'!D3</f>
        <v>4.9688525913293962E-3</v>
      </c>
      <c r="F7" s="5">
        <f>'2018_LF_section_3_tables'!E3</f>
        <v>-5.6899898779733706E-3</v>
      </c>
      <c r="G7" s="5">
        <f>'2018_LF_section_3_tables'!G3</f>
        <v>-5.1541097672511181E-3</v>
      </c>
      <c r="H7" s="5">
        <f>'2018_LF_section_3_tables'!F3</f>
        <v>4.6920882416813465E-3</v>
      </c>
      <c r="J7" s="5">
        <f>'2018_LF_section_3_tables'!I3</f>
        <v>5.3758287172643972E-3</v>
      </c>
    </row>
    <row r="8" spans="2:10" x14ac:dyDescent="0.25">
      <c r="B8" t="s">
        <v>31</v>
      </c>
      <c r="D8" s="5">
        <f>'2019_Rate_Case_table1'!C5</f>
        <v>1.0682191012661005E-2</v>
      </c>
      <c r="E8" s="5">
        <f>'2019_Rate_Case_table1'!D5</f>
        <v>4.323114190308083E-3</v>
      </c>
      <c r="F8" s="5">
        <f>'2019_Rate_Case_table1'!E5</f>
        <v>1.8529851353640527E-2</v>
      </c>
      <c r="G8" s="5">
        <f>'2019_Rate_Case_table1'!F5</f>
        <v>-4.6506099614230505E-3</v>
      </c>
      <c r="H8" s="5">
        <f>'2019_Rate_Case_table1'!G5</f>
        <v>3.677304675098646E-3</v>
      </c>
      <c r="J8" s="5">
        <f>'2019_Rate_Case_table1'!I5</f>
        <v>9.6829167632363853E-3</v>
      </c>
    </row>
  </sheetData>
  <pageMargins left="0.7" right="0.7" top="0.75" bottom="0.75" header="0.3" footer="0.3"/>
  <pageSetup scale="92" orientation="landscape" r:id="rId1"/>
  <headerFooter>
    <oddHeader>&amp;R&amp;"Times New Roman,Bold"&amp;10KyPSC Case No. 2019-00271
STAFF-DR-02-113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Layout" zoomScaleNormal="100" workbookViewId="0">
      <selection activeCell="F2" sqref="F2"/>
    </sheetView>
  </sheetViews>
  <sheetFormatPr defaultRowHeight="15" x14ac:dyDescent="0.25"/>
  <cols>
    <col min="10" max="10" width="10.28515625" customWidth="1"/>
  </cols>
  <sheetData>
    <row r="1" spans="1:9" x14ac:dyDescent="0.25">
      <c r="A1" t="s">
        <v>12</v>
      </c>
    </row>
    <row r="2" spans="1:9" x14ac:dyDescent="0.25">
      <c r="A2" t="s">
        <v>13</v>
      </c>
    </row>
    <row r="5" spans="1:9" x14ac:dyDescent="0.25">
      <c r="B5" t="s">
        <v>1</v>
      </c>
      <c r="C5" s="5">
        <f>0.05*LN(C38/C13)</f>
        <v>1.0682191012661005E-2</v>
      </c>
      <c r="D5" s="5">
        <f>0.05*LN(D38/D13)</f>
        <v>4.323114190308083E-3</v>
      </c>
      <c r="E5" s="5">
        <f>0.05*LN(E38/E13)</f>
        <v>1.8529851353640527E-2</v>
      </c>
      <c r="F5" s="5">
        <f>0.05*LN(F38/F13)</f>
        <v>-4.6506099614230505E-3</v>
      </c>
      <c r="G5" s="5">
        <f>0.05*LN(G38/G13)</f>
        <v>3.677304675098646E-3</v>
      </c>
      <c r="H5" s="5"/>
      <c r="I5" s="5">
        <f>0.05*LN(I38/I13)</f>
        <v>9.6829167632363853E-3</v>
      </c>
    </row>
    <row r="7" spans="1:9" x14ac:dyDescent="0.25"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  <c r="I7" t="s">
        <v>20</v>
      </c>
    </row>
    <row r="8" spans="1:9" x14ac:dyDescent="0.25">
      <c r="I8" t="s">
        <v>21</v>
      </c>
    </row>
    <row r="9" spans="1:9" x14ac:dyDescent="0.25">
      <c r="B9" t="s">
        <v>22</v>
      </c>
      <c r="C9" t="s">
        <v>23</v>
      </c>
      <c r="D9" t="s">
        <v>24</v>
      </c>
      <c r="E9" t="s">
        <v>25</v>
      </c>
      <c r="F9" t="s">
        <v>26</v>
      </c>
      <c r="G9" t="s">
        <v>6</v>
      </c>
      <c r="H9" t="s">
        <v>27</v>
      </c>
      <c r="I9" t="s">
        <v>28</v>
      </c>
    </row>
    <row r="10" spans="1:9" x14ac:dyDescent="0.25">
      <c r="A10">
        <v>-5</v>
      </c>
      <c r="B10">
        <v>2014</v>
      </c>
      <c r="C10" s="4">
        <v>1489004.9999999998</v>
      </c>
      <c r="D10" s="4">
        <v>1469671</v>
      </c>
      <c r="E10" s="4">
        <v>828328</v>
      </c>
      <c r="F10" s="4">
        <v>16228.178999999996</v>
      </c>
      <c r="G10" s="4">
        <v>291989.99999999994</v>
      </c>
      <c r="H10" s="4">
        <v>804.05899999999997</v>
      </c>
      <c r="I10" s="4">
        <v>4096026.2379999999</v>
      </c>
    </row>
    <row r="11" spans="1:9" x14ac:dyDescent="0.25">
      <c r="A11">
        <v>-4</v>
      </c>
      <c r="B11">
        <v>2015</v>
      </c>
      <c r="C11" s="4">
        <v>1432815.0684067633</v>
      </c>
      <c r="D11" s="4">
        <v>1477124.0328233265</v>
      </c>
      <c r="E11" s="4">
        <v>812689.69348984724</v>
      </c>
      <c r="F11" s="4">
        <v>15924.225000000004</v>
      </c>
      <c r="G11" s="4">
        <v>291085.11701456527</v>
      </c>
      <c r="H11" s="4">
        <v>757.08100000000002</v>
      </c>
      <c r="I11" s="4">
        <v>4030395.2177345022</v>
      </c>
    </row>
    <row r="12" spans="1:9" x14ac:dyDescent="0.25">
      <c r="A12">
        <v>-3</v>
      </c>
      <c r="B12">
        <v>2016</v>
      </c>
      <c r="C12" s="4">
        <v>1450727</v>
      </c>
      <c r="D12" s="4">
        <v>1483496</v>
      </c>
      <c r="E12" s="4">
        <v>807422</v>
      </c>
      <c r="F12" s="4">
        <v>16021</v>
      </c>
      <c r="G12" s="4">
        <v>292100</v>
      </c>
      <c r="H12" s="4">
        <v>715.5138543553328</v>
      </c>
      <c r="I12" s="4">
        <v>4050481.5138543556</v>
      </c>
    </row>
    <row r="13" spans="1:9" x14ac:dyDescent="0.25">
      <c r="A13">
        <v>-2</v>
      </c>
      <c r="B13">
        <v>2017</v>
      </c>
      <c r="C13" s="4">
        <v>1449551</v>
      </c>
      <c r="D13" s="4">
        <v>1462040</v>
      </c>
      <c r="E13" s="4">
        <v>803532</v>
      </c>
      <c r="F13" s="4">
        <v>16213</v>
      </c>
      <c r="G13" s="4">
        <v>279085</v>
      </c>
      <c r="H13" s="4">
        <v>1136.1999999999998</v>
      </c>
      <c r="I13" s="4">
        <v>4011557.2</v>
      </c>
    </row>
    <row r="14" spans="1:9" x14ac:dyDescent="0.25">
      <c r="A14">
        <v>-1</v>
      </c>
      <c r="B14">
        <v>2018</v>
      </c>
      <c r="C14" s="4">
        <v>1451821.918873335</v>
      </c>
      <c r="D14" s="4">
        <v>1451337.2166229205</v>
      </c>
      <c r="E14" s="4">
        <v>806063.56162632955</v>
      </c>
      <c r="F14" s="4">
        <v>15006.512999999999</v>
      </c>
      <c r="G14" s="4">
        <v>279579.7884946806</v>
      </c>
      <c r="H14" s="4">
        <v>725.63</v>
      </c>
      <c r="I14" s="4">
        <v>4004534.6286172653</v>
      </c>
    </row>
    <row r="15" spans="1:9" x14ac:dyDescent="0.25">
      <c r="C15" s="4"/>
      <c r="D15" s="4"/>
      <c r="E15" s="4"/>
      <c r="F15" s="4"/>
      <c r="G15" s="4"/>
      <c r="H15" s="4"/>
      <c r="I15" s="4"/>
    </row>
    <row r="16" spans="1:9" x14ac:dyDescent="0.25">
      <c r="A16">
        <v>0</v>
      </c>
      <c r="B16">
        <v>2019</v>
      </c>
      <c r="C16" s="4">
        <v>1457668.88</v>
      </c>
      <c r="D16" s="4">
        <v>1436730.2999999996</v>
      </c>
      <c r="E16" s="4">
        <v>813219.06</v>
      </c>
      <c r="F16" s="4">
        <v>14960</v>
      </c>
      <c r="G16" s="4">
        <v>278419.78999999998</v>
      </c>
      <c r="H16" s="4">
        <v>715.34</v>
      </c>
      <c r="I16" s="4">
        <v>4001713.3699999996</v>
      </c>
    </row>
    <row r="17" spans="1:9" x14ac:dyDescent="0.25">
      <c r="C17" s="4"/>
      <c r="D17" s="4"/>
      <c r="E17" s="4"/>
      <c r="F17" s="4"/>
      <c r="G17" s="4"/>
      <c r="H17" s="4"/>
      <c r="I17" s="4"/>
    </row>
    <row r="18" spans="1:9" x14ac:dyDescent="0.25">
      <c r="A18">
        <v>1</v>
      </c>
      <c r="B18">
        <v>2020</v>
      </c>
      <c r="C18" s="4">
        <v>1465953.3699999996</v>
      </c>
      <c r="D18" s="4">
        <v>1448900.3699999999</v>
      </c>
      <c r="E18" s="4">
        <v>815469.16</v>
      </c>
      <c r="F18" s="4">
        <v>14901</v>
      </c>
      <c r="G18" s="4">
        <v>279845.22000000003</v>
      </c>
      <c r="H18" s="4">
        <v>717.18</v>
      </c>
      <c r="I18" s="4">
        <v>4025786.3</v>
      </c>
    </row>
    <row r="19" spans="1:9" x14ac:dyDescent="0.25">
      <c r="A19">
        <v>2</v>
      </c>
      <c r="B19">
        <v>2021</v>
      </c>
      <c r="C19" s="4">
        <v>1466896.4100000001</v>
      </c>
      <c r="D19" s="4">
        <v>1458280.8099999998</v>
      </c>
      <c r="E19" s="4">
        <v>897223.55</v>
      </c>
      <c r="F19" s="4">
        <v>14868</v>
      </c>
      <c r="G19" s="4">
        <v>278122.25</v>
      </c>
      <c r="H19" s="4">
        <v>715.34</v>
      </c>
      <c r="I19" s="4">
        <v>4116106.3599999994</v>
      </c>
    </row>
    <row r="20" spans="1:9" x14ac:dyDescent="0.25">
      <c r="A20">
        <v>3</v>
      </c>
      <c r="B20">
        <v>2022</v>
      </c>
      <c r="C20" s="4">
        <v>1473531.35</v>
      </c>
      <c r="D20" s="4">
        <v>1465081.3299999998</v>
      </c>
      <c r="E20" s="4">
        <v>1056481.19</v>
      </c>
      <c r="F20" s="4">
        <v>14871</v>
      </c>
      <c r="G20" s="4">
        <v>279172.27</v>
      </c>
      <c r="H20" s="4">
        <v>715.34</v>
      </c>
      <c r="I20" s="4">
        <v>4289852.4799999995</v>
      </c>
    </row>
    <row r="21" spans="1:9" x14ac:dyDescent="0.25">
      <c r="A21">
        <v>4</v>
      </c>
      <c r="B21">
        <v>2023</v>
      </c>
      <c r="C21" s="4">
        <v>1483281.18</v>
      </c>
      <c r="D21" s="4">
        <v>1468640.0999999996</v>
      </c>
      <c r="E21" s="4">
        <v>1075609.8799999999</v>
      </c>
      <c r="F21" s="4">
        <v>14887</v>
      </c>
      <c r="G21" s="4">
        <v>280638.52</v>
      </c>
      <c r="H21" s="4">
        <v>715.34</v>
      </c>
      <c r="I21" s="4">
        <v>4323772.0199999996</v>
      </c>
    </row>
    <row r="22" spans="1:9" x14ac:dyDescent="0.25">
      <c r="A22">
        <v>5</v>
      </c>
      <c r="B22">
        <v>2024</v>
      </c>
      <c r="C22" s="4">
        <v>1493302.9300000002</v>
      </c>
      <c r="D22" s="4">
        <v>1474307.63</v>
      </c>
      <c r="E22" s="4">
        <v>1095955.99</v>
      </c>
      <c r="F22" s="4">
        <v>14916</v>
      </c>
      <c r="G22" s="4">
        <v>282007.53000000003</v>
      </c>
      <c r="H22" s="4">
        <v>717.18</v>
      </c>
      <c r="I22" s="4">
        <v>4361207.26</v>
      </c>
    </row>
    <row r="23" spans="1:9" x14ac:dyDescent="0.25">
      <c r="C23" s="4"/>
      <c r="D23" s="4"/>
      <c r="E23" s="4"/>
      <c r="F23" s="4"/>
      <c r="G23" s="4"/>
      <c r="H23" s="4"/>
      <c r="I23" s="4"/>
    </row>
    <row r="24" spans="1:9" x14ac:dyDescent="0.25">
      <c r="A24">
        <v>6</v>
      </c>
      <c r="B24">
        <v>2025</v>
      </c>
      <c r="C24" s="4">
        <v>1508410.6900000002</v>
      </c>
      <c r="D24" s="4">
        <v>1483851.69</v>
      </c>
      <c r="E24" s="4">
        <v>1123130.2899999998</v>
      </c>
      <c r="F24" s="4">
        <v>14949</v>
      </c>
      <c r="G24" s="4">
        <v>283571.82000000007</v>
      </c>
      <c r="H24" s="4">
        <v>715.34</v>
      </c>
      <c r="I24" s="4">
        <v>4414628.83</v>
      </c>
    </row>
    <row r="25" spans="1:9" x14ac:dyDescent="0.25">
      <c r="A25">
        <v>7</v>
      </c>
      <c r="B25">
        <v>2026</v>
      </c>
      <c r="C25" s="4">
        <v>1523175.2600000005</v>
      </c>
      <c r="D25" s="4">
        <v>1489073.4599999995</v>
      </c>
      <c r="E25" s="4">
        <v>1149165.55</v>
      </c>
      <c r="F25" s="4">
        <v>14974</v>
      </c>
      <c r="G25" s="4">
        <v>285613.79000000004</v>
      </c>
      <c r="H25" s="4">
        <v>715.34</v>
      </c>
      <c r="I25" s="4">
        <v>4462717.3999999994</v>
      </c>
    </row>
    <row r="26" spans="1:9" x14ac:dyDescent="0.25">
      <c r="A26">
        <v>8</v>
      </c>
      <c r="B26">
        <v>2027</v>
      </c>
      <c r="C26" s="4">
        <v>1544607.3400000005</v>
      </c>
      <c r="D26" s="4">
        <v>1503236.3700000006</v>
      </c>
      <c r="E26" s="4">
        <v>1182364.4999999998</v>
      </c>
      <c r="F26" s="4">
        <v>15000</v>
      </c>
      <c r="G26" s="4">
        <v>287939.69000000006</v>
      </c>
      <c r="H26" s="4">
        <v>715.34</v>
      </c>
      <c r="I26" s="4">
        <v>4533863.2400000012</v>
      </c>
    </row>
    <row r="27" spans="1:9" x14ac:dyDescent="0.25">
      <c r="A27">
        <v>9</v>
      </c>
      <c r="B27">
        <v>2028</v>
      </c>
      <c r="C27" s="4">
        <v>1564676.24</v>
      </c>
      <c r="D27" s="4">
        <v>1516280.04</v>
      </c>
      <c r="E27" s="4">
        <v>1207870.5</v>
      </c>
      <c r="F27" s="4">
        <v>15019</v>
      </c>
      <c r="G27" s="4">
        <v>290187.08000000007</v>
      </c>
      <c r="H27" s="4">
        <v>717.18</v>
      </c>
      <c r="I27" s="4">
        <v>4594750.04</v>
      </c>
    </row>
    <row r="28" spans="1:9" x14ac:dyDescent="0.25">
      <c r="A28">
        <v>10</v>
      </c>
      <c r="B28">
        <v>2029</v>
      </c>
      <c r="C28" s="4">
        <v>1586475.0100000007</v>
      </c>
      <c r="D28" s="4">
        <v>1529727.19</v>
      </c>
      <c r="E28" s="4">
        <v>1204530.4699999997</v>
      </c>
      <c r="F28" s="4">
        <v>15037</v>
      </c>
      <c r="G28" s="4">
        <v>292085.46000000002</v>
      </c>
      <c r="H28" s="4">
        <v>715.34</v>
      </c>
      <c r="I28" s="4">
        <v>4628570.47</v>
      </c>
    </row>
    <row r="29" spans="1:9" x14ac:dyDescent="0.25">
      <c r="C29" s="4"/>
      <c r="D29" s="4"/>
      <c r="E29" s="4"/>
      <c r="F29" s="4"/>
      <c r="G29" s="4"/>
      <c r="H29" s="4"/>
      <c r="I29" s="4"/>
    </row>
    <row r="30" spans="1:9" x14ac:dyDescent="0.25">
      <c r="A30">
        <v>11</v>
      </c>
      <c r="B30">
        <v>2030</v>
      </c>
      <c r="C30" s="4">
        <v>1613123.7699999998</v>
      </c>
      <c r="D30" s="4">
        <v>1537441.27</v>
      </c>
      <c r="E30" s="4">
        <v>1201054.49</v>
      </c>
      <c r="F30" s="4">
        <v>14991</v>
      </c>
      <c r="G30" s="4">
        <v>293569.57000000007</v>
      </c>
      <c r="H30" s="4">
        <v>715.34</v>
      </c>
      <c r="I30" s="4">
        <v>4660895.4400000004</v>
      </c>
    </row>
    <row r="31" spans="1:9" x14ac:dyDescent="0.25">
      <c r="A31">
        <v>12</v>
      </c>
      <c r="B31">
        <v>2031</v>
      </c>
      <c r="C31" s="4">
        <v>1634201.2999999998</v>
      </c>
      <c r="D31" s="4">
        <v>1541035.29</v>
      </c>
      <c r="E31" s="4">
        <v>1197236.21</v>
      </c>
      <c r="F31" s="4">
        <v>14948</v>
      </c>
      <c r="G31" s="4">
        <v>294723.17000000004</v>
      </c>
      <c r="H31" s="4">
        <v>715.34</v>
      </c>
      <c r="I31" s="4">
        <v>4682859.3099999996</v>
      </c>
    </row>
    <row r="32" spans="1:9" x14ac:dyDescent="0.25">
      <c r="A32">
        <v>13</v>
      </c>
      <c r="B32">
        <v>2032</v>
      </c>
      <c r="C32" s="4">
        <v>1654747.39</v>
      </c>
      <c r="D32" s="4">
        <v>1545543.67</v>
      </c>
      <c r="E32" s="4">
        <v>1192916.0599999998</v>
      </c>
      <c r="F32" s="4">
        <v>14909</v>
      </c>
      <c r="G32" s="4">
        <v>295742.25</v>
      </c>
      <c r="H32" s="4">
        <v>717.18</v>
      </c>
      <c r="I32" s="4">
        <v>4704575.5499999989</v>
      </c>
    </row>
    <row r="33" spans="1:9" x14ac:dyDescent="0.25">
      <c r="A33">
        <v>14</v>
      </c>
      <c r="B33">
        <v>2033</v>
      </c>
      <c r="C33" s="4">
        <v>1680916.09</v>
      </c>
      <c r="D33" s="4">
        <v>1554135.88</v>
      </c>
      <c r="E33" s="4">
        <v>1188092.5</v>
      </c>
      <c r="F33" s="4">
        <v>14874</v>
      </c>
      <c r="G33" s="4">
        <v>296725.25</v>
      </c>
      <c r="H33" s="4">
        <v>715.34</v>
      </c>
      <c r="I33" s="4">
        <v>4735459.0599999996</v>
      </c>
    </row>
    <row r="34" spans="1:9" x14ac:dyDescent="0.25">
      <c r="A34">
        <v>15</v>
      </c>
      <c r="B34">
        <v>2034</v>
      </c>
      <c r="C34" s="4">
        <v>1707433.94</v>
      </c>
      <c r="D34" s="4">
        <v>1561956.49</v>
      </c>
      <c r="E34" s="4">
        <v>1182629.1500000001</v>
      </c>
      <c r="F34" s="4">
        <v>14847</v>
      </c>
      <c r="G34" s="4">
        <v>297728.25</v>
      </c>
      <c r="H34" s="4">
        <v>715.34</v>
      </c>
      <c r="I34" s="4">
        <v>4765310.17</v>
      </c>
    </row>
    <row r="35" spans="1:9" x14ac:dyDescent="0.25">
      <c r="C35" s="4"/>
      <c r="D35" s="4"/>
      <c r="E35" s="4"/>
      <c r="F35" s="4"/>
      <c r="G35" s="4"/>
      <c r="H35" s="4"/>
      <c r="I35" s="4"/>
    </row>
    <row r="36" spans="1:9" x14ac:dyDescent="0.25">
      <c r="A36">
        <v>16</v>
      </c>
      <c r="B36">
        <v>2035</v>
      </c>
      <c r="C36" s="4">
        <v>1737240.5400000003</v>
      </c>
      <c r="D36" s="4">
        <v>1573263.8599999999</v>
      </c>
      <c r="E36" s="4">
        <v>1176430.43</v>
      </c>
      <c r="F36" s="4">
        <v>14822</v>
      </c>
      <c r="G36" s="4">
        <v>298726.25</v>
      </c>
      <c r="H36" s="4">
        <v>715.34</v>
      </c>
      <c r="I36" s="4">
        <v>4801198.42</v>
      </c>
    </row>
    <row r="37" spans="1:9" x14ac:dyDescent="0.25">
      <c r="A37">
        <v>17</v>
      </c>
      <c r="B37">
        <v>2036</v>
      </c>
      <c r="C37" s="4">
        <v>1764395.0099999995</v>
      </c>
      <c r="D37" s="4">
        <v>1583029.6300000001</v>
      </c>
      <c r="E37" s="4">
        <v>1170271.08</v>
      </c>
      <c r="F37" s="4">
        <v>14799</v>
      </c>
      <c r="G37" s="4">
        <v>299553.25</v>
      </c>
      <c r="H37" s="4">
        <v>717.18</v>
      </c>
      <c r="I37" s="4">
        <v>4832765.1499999994</v>
      </c>
    </row>
    <row r="38" spans="1:9" x14ac:dyDescent="0.25">
      <c r="A38">
        <v>18</v>
      </c>
      <c r="B38">
        <v>2037</v>
      </c>
      <c r="C38" s="4">
        <v>1794807.3200000005</v>
      </c>
      <c r="D38" s="4">
        <v>1594077.1900000002</v>
      </c>
      <c r="E38" s="4">
        <v>1163995.82</v>
      </c>
      <c r="F38" s="4">
        <v>14773</v>
      </c>
      <c r="G38" s="4">
        <v>300384.25</v>
      </c>
      <c r="H38" s="4">
        <v>715.34</v>
      </c>
      <c r="I38" s="4">
        <v>4868752.9200000009</v>
      </c>
    </row>
    <row r="39" spans="1:9" x14ac:dyDescent="0.25">
      <c r="A39">
        <v>19</v>
      </c>
      <c r="B39">
        <v>2038</v>
      </c>
      <c r="C39" s="4">
        <v>1824892.5300000005</v>
      </c>
      <c r="D39" s="4">
        <v>1605667.97</v>
      </c>
      <c r="E39" s="4">
        <v>1157206.9699999997</v>
      </c>
      <c r="F39" s="4">
        <v>14745</v>
      </c>
      <c r="G39" s="4">
        <v>301151.25</v>
      </c>
      <c r="H39" s="4">
        <v>715.34</v>
      </c>
      <c r="I39" s="4">
        <v>4904379.0600000005</v>
      </c>
    </row>
    <row r="40" spans="1:9" x14ac:dyDescent="0.25">
      <c r="A40">
        <v>20</v>
      </c>
      <c r="B40">
        <v>2039</v>
      </c>
      <c r="C40" s="4">
        <v>1854154.7299999997</v>
      </c>
      <c r="D40" s="4">
        <v>1616840.0100000002</v>
      </c>
      <c r="E40" s="4">
        <v>1149893.67</v>
      </c>
      <c r="F40" s="4">
        <v>14717</v>
      </c>
      <c r="G40" s="4">
        <v>301910.25</v>
      </c>
      <c r="H40" s="4">
        <v>715.34</v>
      </c>
      <c r="I40" s="4">
        <v>4938231</v>
      </c>
    </row>
    <row r="42" spans="1:9" x14ac:dyDescent="0.25">
      <c r="A42" t="s">
        <v>29</v>
      </c>
    </row>
  </sheetData>
  <pageMargins left="0.7" right="0.7" top="0.75" bottom="0.75" header="0.3" footer="0.3"/>
  <pageSetup scale="92" orientation="portrait" r:id="rId1"/>
  <headerFooter>
    <oddHeader>&amp;R&amp;"Times New Roman,Bold"&amp;10KyPSC Case No. 2019-00271
STAFF-DR-02-113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Layout" zoomScaleNormal="100" workbookViewId="0">
      <selection activeCell="F2" sqref="F2"/>
    </sheetView>
  </sheetViews>
  <sheetFormatPr defaultRowHeight="15" x14ac:dyDescent="0.25"/>
  <cols>
    <col min="2" max="3" width="12.5703125" bestFit="1" customWidth="1"/>
    <col min="4" max="5" width="11.140625" bestFit="1" customWidth="1"/>
    <col min="8" max="8" width="12" bestFit="1" customWidth="1"/>
    <col min="9" max="11" width="10.5703125" bestFit="1" customWidth="1"/>
  </cols>
  <sheetData>
    <row r="1" spans="1:11" x14ac:dyDescent="0.25">
      <c r="A1" s="1" t="s">
        <v>0</v>
      </c>
    </row>
    <row r="3" spans="1:11" x14ac:dyDescent="0.25">
      <c r="B3" t="s">
        <v>1</v>
      </c>
      <c r="C3" s="5">
        <f>0.05*LN(C31/C11)</f>
        <v>1.1370302092287052E-2</v>
      </c>
      <c r="D3" s="5">
        <f t="shared" ref="D3:I3" si="0">0.05*LN(D31/D11)</f>
        <v>4.9688525913293962E-3</v>
      </c>
      <c r="E3" s="5">
        <f t="shared" si="0"/>
        <v>-5.6899898779733706E-3</v>
      </c>
      <c r="F3" s="5">
        <f t="shared" si="0"/>
        <v>4.6920882416813465E-3</v>
      </c>
      <c r="G3" s="5">
        <f t="shared" si="0"/>
        <v>-5.1541097672511181E-3</v>
      </c>
      <c r="H3" s="5"/>
      <c r="I3" s="5">
        <f t="shared" si="0"/>
        <v>5.3758287172643972E-3</v>
      </c>
    </row>
    <row r="5" spans="1:11" x14ac:dyDescent="0.25">
      <c r="C5" t="s">
        <v>2</v>
      </c>
    </row>
    <row r="6" spans="1:11" x14ac:dyDescent="0.25">
      <c r="C6" t="s">
        <v>3</v>
      </c>
      <c r="D6" t="s">
        <v>4</v>
      </c>
      <c r="E6" t="s">
        <v>5</v>
      </c>
      <c r="F6" t="s">
        <v>6</v>
      </c>
      <c r="G6" s="2" t="s">
        <v>7</v>
      </c>
      <c r="H6" s="2" t="s">
        <v>8</v>
      </c>
      <c r="I6" s="2" t="s">
        <v>9</v>
      </c>
      <c r="J6" t="s">
        <v>10</v>
      </c>
      <c r="K6" t="s">
        <v>11</v>
      </c>
    </row>
    <row r="7" spans="1:11" x14ac:dyDescent="0.25">
      <c r="A7">
        <v>-5</v>
      </c>
      <c r="B7">
        <v>2013</v>
      </c>
      <c r="C7" s="3">
        <v>1465360.77</v>
      </c>
      <c r="D7" s="3">
        <v>1454626.7390000001</v>
      </c>
      <c r="E7" s="3">
        <v>808830.69099999999</v>
      </c>
      <c r="F7" s="3">
        <v>289424.50899999996</v>
      </c>
      <c r="G7" s="3">
        <v>15362.174999999999</v>
      </c>
      <c r="H7" s="3">
        <v>872.81500000000017</v>
      </c>
      <c r="I7" s="3">
        <f>SUM(C7:H7)</f>
        <v>4034477.699</v>
      </c>
      <c r="J7" s="3">
        <v>720</v>
      </c>
      <c r="K7" s="3">
        <f>I7+J7</f>
        <v>4035197.699</v>
      </c>
    </row>
    <row r="8" spans="1:11" x14ac:dyDescent="0.25">
      <c r="A8">
        <v>-4</v>
      </c>
      <c r="B8">
        <v>2014</v>
      </c>
      <c r="C8" s="3">
        <v>1479746.2189999998</v>
      </c>
      <c r="D8" s="3">
        <v>1459943.9820000001</v>
      </c>
      <c r="E8" s="3">
        <v>827408.49099999992</v>
      </c>
      <c r="F8" s="3">
        <v>289830.74800000002</v>
      </c>
      <c r="G8" s="3">
        <v>15274.235000000002</v>
      </c>
      <c r="H8" s="3">
        <v>954.13499999999999</v>
      </c>
      <c r="I8" s="3">
        <f t="shared" ref="I8:I31" si="1">SUM(C8:H8)</f>
        <v>4073157.8099999996</v>
      </c>
      <c r="J8" s="3">
        <v>551</v>
      </c>
      <c r="K8" s="3">
        <f t="shared" ref="K8:K32" si="2">I8+J8</f>
        <v>4073708.8099999996</v>
      </c>
    </row>
    <row r="9" spans="1:11" x14ac:dyDescent="0.25">
      <c r="A9">
        <v>-3</v>
      </c>
      <c r="B9">
        <v>2015</v>
      </c>
      <c r="C9" s="3">
        <v>1445887.1330000001</v>
      </c>
      <c r="D9" s="3">
        <v>1477900.0859999999</v>
      </c>
      <c r="E9" s="3">
        <v>812522.10200000007</v>
      </c>
      <c r="F9" s="3">
        <v>290988.32</v>
      </c>
      <c r="G9" s="3">
        <v>15120.166000000001</v>
      </c>
      <c r="H9" s="3">
        <v>804.05899999999997</v>
      </c>
      <c r="I9" s="3">
        <f t="shared" si="1"/>
        <v>4043221.8659999999</v>
      </c>
      <c r="J9" s="3">
        <v>736</v>
      </c>
      <c r="K9" s="3">
        <f t="shared" si="2"/>
        <v>4043957.8659999999</v>
      </c>
    </row>
    <row r="10" spans="1:11" x14ac:dyDescent="0.25">
      <c r="A10">
        <v>-2</v>
      </c>
      <c r="B10">
        <v>2016</v>
      </c>
      <c r="C10" s="3">
        <v>1451681.6649999998</v>
      </c>
      <c r="D10" s="3">
        <v>1494014.3289999999</v>
      </c>
      <c r="E10" s="3">
        <v>810977.38299999991</v>
      </c>
      <c r="F10" s="3">
        <v>292466.701</v>
      </c>
      <c r="G10" s="3">
        <v>15263.851000000001</v>
      </c>
      <c r="H10" s="3">
        <v>757.08100000000002</v>
      </c>
      <c r="I10" s="3">
        <f t="shared" si="1"/>
        <v>4065161.0099999993</v>
      </c>
      <c r="J10" s="3">
        <v>694</v>
      </c>
      <c r="K10" s="3">
        <f t="shared" si="2"/>
        <v>4065855.0099999993</v>
      </c>
    </row>
    <row r="11" spans="1:11" x14ac:dyDescent="0.25">
      <c r="A11">
        <v>-1</v>
      </c>
      <c r="B11">
        <v>2017</v>
      </c>
      <c r="C11" s="3">
        <v>1395234.0320000001</v>
      </c>
      <c r="D11" s="3">
        <v>1450923.6409999998</v>
      </c>
      <c r="E11" s="3">
        <v>800033.97500000009</v>
      </c>
      <c r="F11" s="3">
        <v>276772.48100000003</v>
      </c>
      <c r="G11" s="3">
        <v>15076.635999999999</v>
      </c>
      <c r="H11" s="3">
        <v>1136.202</v>
      </c>
      <c r="I11" s="3">
        <f t="shared" si="1"/>
        <v>3939176.9670000002</v>
      </c>
      <c r="J11" s="3">
        <v>684</v>
      </c>
      <c r="K11" s="3">
        <f t="shared" si="2"/>
        <v>3939860.9670000002</v>
      </c>
    </row>
    <row r="12" spans="1:11" x14ac:dyDescent="0.25">
      <c r="A12">
        <v>0</v>
      </c>
      <c r="B12">
        <v>2018</v>
      </c>
      <c r="C12" s="3">
        <v>1450623.7759139601</v>
      </c>
      <c r="D12" s="3">
        <v>1468653.1502471259</v>
      </c>
      <c r="E12" s="3">
        <v>795884.11764340138</v>
      </c>
      <c r="F12" s="3">
        <v>281035.05880071665</v>
      </c>
      <c r="G12" s="3">
        <v>15212.268172227419</v>
      </c>
      <c r="H12" s="3">
        <v>725.62868603789286</v>
      </c>
      <c r="I12" s="3">
        <f t="shared" si="1"/>
        <v>4012133.9994634693</v>
      </c>
      <c r="J12" s="3">
        <v>610.76678596515706</v>
      </c>
      <c r="K12" s="3">
        <f t="shared" si="2"/>
        <v>4012744.7662494346</v>
      </c>
    </row>
    <row r="13" spans="1:11" x14ac:dyDescent="0.25">
      <c r="A13">
        <v>1</v>
      </c>
      <c r="B13">
        <v>2019</v>
      </c>
      <c r="C13" s="3">
        <v>1442414.3899170347</v>
      </c>
      <c r="D13" s="3">
        <v>1473226.7935813814</v>
      </c>
      <c r="E13" s="3">
        <v>796034.19486447447</v>
      </c>
      <c r="F13" s="3">
        <v>278254.15583114233</v>
      </c>
      <c r="G13" s="3">
        <v>15115.321320306186</v>
      </c>
      <c r="H13" s="3">
        <v>715.33976079952663</v>
      </c>
      <c r="I13" s="3">
        <f t="shared" si="1"/>
        <v>4005760.1952751381</v>
      </c>
      <c r="J13" s="3">
        <v>579.11806393246411</v>
      </c>
      <c r="K13" s="3">
        <f t="shared" si="2"/>
        <v>4006339.3133390704</v>
      </c>
    </row>
    <row r="14" spans="1:11" x14ac:dyDescent="0.25">
      <c r="A14">
        <v>2</v>
      </c>
      <c r="B14">
        <v>2020</v>
      </c>
      <c r="C14" s="3">
        <v>1448311.9335887078</v>
      </c>
      <c r="D14" s="3">
        <v>1477895.7891214788</v>
      </c>
      <c r="E14" s="3">
        <v>785649.70179856359</v>
      </c>
      <c r="F14" s="3">
        <v>275803.07401951822</v>
      </c>
      <c r="G14" s="3">
        <v>15051.311987459165</v>
      </c>
      <c r="H14" s="3">
        <v>717.17676792644056</v>
      </c>
      <c r="I14" s="3">
        <f t="shared" si="1"/>
        <v>4003428.9872836545</v>
      </c>
      <c r="J14" s="3">
        <v>578.77106738343775</v>
      </c>
      <c r="K14" s="3">
        <f t="shared" si="2"/>
        <v>4004007.7583510377</v>
      </c>
    </row>
    <row r="15" spans="1:11" x14ac:dyDescent="0.25">
      <c r="A15">
        <v>3</v>
      </c>
      <c r="B15">
        <v>2021</v>
      </c>
      <c r="C15" s="3">
        <v>1449673.9687293472</v>
      </c>
      <c r="D15" s="3">
        <v>1479156.8021964601</v>
      </c>
      <c r="E15" s="3">
        <v>775681.38174925419</v>
      </c>
      <c r="F15" s="3">
        <v>276811.02120131464</v>
      </c>
      <c r="G15" s="3">
        <v>14991.118584614986</v>
      </c>
      <c r="H15" s="3">
        <v>715.33976079952981</v>
      </c>
      <c r="I15" s="3">
        <f t="shared" si="1"/>
        <v>3997029.6322217905</v>
      </c>
      <c r="J15" s="3">
        <v>579.22333864831648</v>
      </c>
      <c r="K15" s="3">
        <f t="shared" si="2"/>
        <v>3997608.8555604387</v>
      </c>
    </row>
    <row r="16" spans="1:11" x14ac:dyDescent="0.25">
      <c r="A16">
        <v>4</v>
      </c>
      <c r="B16">
        <v>2022</v>
      </c>
      <c r="C16" s="3">
        <v>1457067.1509667272</v>
      </c>
      <c r="D16" s="3">
        <v>1481958.9144516555</v>
      </c>
      <c r="E16" s="3">
        <v>761313.50226865499</v>
      </c>
      <c r="F16" s="3">
        <v>277624.73244257784</v>
      </c>
      <c r="G16" s="3">
        <v>14935.805587167957</v>
      </c>
      <c r="H16" s="3">
        <v>715.33976079952902</v>
      </c>
      <c r="I16" s="3">
        <f t="shared" si="1"/>
        <v>3993615.4454775825</v>
      </c>
      <c r="J16" s="3">
        <v>579.40313600817422</v>
      </c>
      <c r="K16" s="3">
        <f t="shared" si="2"/>
        <v>3994194.8486135905</v>
      </c>
    </row>
    <row r="17" spans="1:11" x14ac:dyDescent="0.25">
      <c r="A17">
        <v>5</v>
      </c>
      <c r="B17">
        <v>2023</v>
      </c>
      <c r="C17" s="3">
        <v>1468887.242139064</v>
      </c>
      <c r="D17" s="3">
        <v>1484979.5963287922</v>
      </c>
      <c r="E17" s="3">
        <v>751419.64656393044</v>
      </c>
      <c r="F17" s="3">
        <v>278379.5700953356</v>
      </c>
      <c r="G17" s="3">
        <v>14866.158310997393</v>
      </c>
      <c r="H17" s="3">
        <v>715.33976079952959</v>
      </c>
      <c r="I17" s="3">
        <f t="shared" si="1"/>
        <v>3999247.5531989187</v>
      </c>
      <c r="J17" s="3">
        <v>579.36607144379661</v>
      </c>
      <c r="K17" s="3">
        <f t="shared" si="2"/>
        <v>3999826.9192703627</v>
      </c>
    </row>
    <row r="18" spans="1:11" x14ac:dyDescent="0.25">
      <c r="A18">
        <v>6</v>
      </c>
      <c r="B18">
        <v>2024</v>
      </c>
      <c r="C18" s="3">
        <v>1489100.0894424559</v>
      </c>
      <c r="D18" s="3">
        <v>1490496.1404603308</v>
      </c>
      <c r="E18" s="3">
        <v>743120.26417543332</v>
      </c>
      <c r="F18" s="3">
        <v>279238.17653451691</v>
      </c>
      <c r="G18" s="3">
        <v>14784.260265575107</v>
      </c>
      <c r="H18" s="3">
        <v>717.17676792644261</v>
      </c>
      <c r="I18" s="3">
        <f t="shared" si="1"/>
        <v>4017456.1076462385</v>
      </c>
      <c r="J18" s="3">
        <v>578.52629537026019</v>
      </c>
      <c r="K18" s="3">
        <f t="shared" si="2"/>
        <v>4018034.6339416089</v>
      </c>
    </row>
    <row r="19" spans="1:11" x14ac:dyDescent="0.25">
      <c r="A19">
        <v>7</v>
      </c>
      <c r="B19">
        <v>2025</v>
      </c>
      <c r="C19" s="3">
        <v>1498479.5851843273</v>
      </c>
      <c r="D19" s="3">
        <v>1491516.5048347949</v>
      </c>
      <c r="E19" s="3">
        <v>734745.69417671522</v>
      </c>
      <c r="F19" s="3">
        <v>279761.1030496668</v>
      </c>
      <c r="G19" s="3">
        <v>14724.6478459837</v>
      </c>
      <c r="H19" s="3">
        <v>715.33976079953084</v>
      </c>
      <c r="I19" s="3">
        <f t="shared" si="1"/>
        <v>4019942.8748522871</v>
      </c>
      <c r="J19" s="3">
        <v>579.4833478137715</v>
      </c>
      <c r="K19" s="3">
        <f t="shared" si="2"/>
        <v>4020522.3582001007</v>
      </c>
    </row>
    <row r="20" spans="1:11" x14ac:dyDescent="0.25">
      <c r="A20">
        <v>8</v>
      </c>
      <c r="B20">
        <v>2026</v>
      </c>
      <c r="C20" s="3">
        <v>1515503.8247099046</v>
      </c>
      <c r="D20" s="3">
        <v>1497186.6515125572</v>
      </c>
      <c r="E20" s="3">
        <v>729006.60085031611</v>
      </c>
      <c r="F20" s="3">
        <v>280704.5365291409</v>
      </c>
      <c r="G20" s="3">
        <v>14658.583399590543</v>
      </c>
      <c r="H20" s="3">
        <v>715.3397607995289</v>
      </c>
      <c r="I20" s="3">
        <f t="shared" si="1"/>
        <v>4037775.5367623093</v>
      </c>
      <c r="J20" s="3">
        <v>579.29155771617457</v>
      </c>
      <c r="K20" s="3">
        <f t="shared" si="2"/>
        <v>4038354.8283200255</v>
      </c>
    </row>
    <row r="21" spans="1:11" x14ac:dyDescent="0.25">
      <c r="A21">
        <v>9</v>
      </c>
      <c r="B21">
        <v>2027</v>
      </c>
      <c r="C21" s="3">
        <v>1535076.0218766266</v>
      </c>
      <c r="D21" s="3">
        <v>1505334.7192471793</v>
      </c>
      <c r="E21" s="3">
        <v>718363.16689113155</v>
      </c>
      <c r="F21" s="3">
        <v>282060.16713544639</v>
      </c>
      <c r="G21" s="3">
        <v>14582.823530681202</v>
      </c>
      <c r="H21" s="3">
        <v>715.33976079952799</v>
      </c>
      <c r="I21" s="3">
        <f t="shared" si="1"/>
        <v>4056132.2384418645</v>
      </c>
      <c r="J21" s="3">
        <v>579.48591023100551</v>
      </c>
      <c r="K21" s="3">
        <f t="shared" si="2"/>
        <v>4056711.7243520953</v>
      </c>
    </row>
    <row r="22" spans="1:11" x14ac:dyDescent="0.25">
      <c r="A22">
        <v>10</v>
      </c>
      <c r="B22">
        <v>2028</v>
      </c>
      <c r="C22" s="3">
        <v>1560805.1518698707</v>
      </c>
      <c r="D22" s="3">
        <v>1517768.9956761214</v>
      </c>
      <c r="E22" s="3">
        <v>709877.45506471407</v>
      </c>
      <c r="F22" s="3">
        <v>284011.66741370253</v>
      </c>
      <c r="G22" s="3">
        <v>14498.532098129672</v>
      </c>
      <c r="H22" s="3">
        <v>717.17676792644295</v>
      </c>
      <c r="I22" s="3">
        <f t="shared" si="1"/>
        <v>4087678.9788904656</v>
      </c>
      <c r="J22" s="3">
        <v>578.16108969621393</v>
      </c>
      <c r="K22" s="3">
        <f t="shared" si="2"/>
        <v>4088257.1399801616</v>
      </c>
    </row>
    <row r="23" spans="1:11" x14ac:dyDescent="0.25">
      <c r="A23">
        <v>11</v>
      </c>
      <c r="B23">
        <v>2029</v>
      </c>
      <c r="C23" s="3">
        <v>1577882.1974737146</v>
      </c>
      <c r="D23" s="3">
        <v>1526710.0904244457</v>
      </c>
      <c r="E23" s="3">
        <v>699954.27993246994</v>
      </c>
      <c r="F23" s="3">
        <v>285697.66376406839</v>
      </c>
      <c r="G23" s="3">
        <v>14406.426716819711</v>
      </c>
      <c r="H23" s="3">
        <v>715.33976079952913</v>
      </c>
      <c r="I23" s="3">
        <f t="shared" si="1"/>
        <v>4105365.9980723183</v>
      </c>
      <c r="J23" s="3">
        <v>576.72908454000446</v>
      </c>
      <c r="K23" s="3">
        <f t="shared" si="2"/>
        <v>4105942.7271568584</v>
      </c>
    </row>
    <row r="24" spans="1:11" x14ac:dyDescent="0.25">
      <c r="A24">
        <v>12</v>
      </c>
      <c r="B24">
        <v>2030</v>
      </c>
      <c r="C24" s="3">
        <v>1593042.263940847</v>
      </c>
      <c r="D24" s="3">
        <v>1532671.6558106299</v>
      </c>
      <c r="E24" s="3">
        <v>690873.62921474664</v>
      </c>
      <c r="F24" s="3">
        <v>286999.38405776722</v>
      </c>
      <c r="G24" s="3">
        <v>14331.831550607629</v>
      </c>
      <c r="H24" s="3">
        <v>715.33976079952981</v>
      </c>
      <c r="I24" s="3">
        <f t="shared" si="1"/>
        <v>4118634.1043353975</v>
      </c>
      <c r="J24" s="3">
        <v>579.11806067374255</v>
      </c>
      <c r="K24" s="3">
        <f t="shared" si="2"/>
        <v>4119213.2223960711</v>
      </c>
    </row>
    <row r="25" spans="1:11" x14ac:dyDescent="0.25">
      <c r="A25">
        <v>13</v>
      </c>
      <c r="B25">
        <v>2031</v>
      </c>
      <c r="C25" s="3">
        <v>1612262.3569628296</v>
      </c>
      <c r="D25" s="3">
        <v>1539461.936675316</v>
      </c>
      <c r="E25" s="3">
        <v>685438.46203176305</v>
      </c>
      <c r="F25" s="3">
        <v>288523.07023802085</v>
      </c>
      <c r="G25" s="3">
        <v>14246.958708144837</v>
      </c>
      <c r="H25" s="3">
        <v>715.33976079952743</v>
      </c>
      <c r="I25" s="3">
        <f t="shared" si="1"/>
        <v>4140648.1243768735</v>
      </c>
      <c r="J25" s="3">
        <v>579.48132490255671</v>
      </c>
      <c r="K25" s="3">
        <f t="shared" si="2"/>
        <v>4141227.6057017762</v>
      </c>
    </row>
    <row r="26" spans="1:11" x14ac:dyDescent="0.25">
      <c r="A26">
        <v>14</v>
      </c>
      <c r="B26">
        <v>2032</v>
      </c>
      <c r="C26" s="3">
        <v>1640733.206771126</v>
      </c>
      <c r="D26" s="3">
        <v>1550588.4390169217</v>
      </c>
      <c r="E26" s="3">
        <v>682371.60692273604</v>
      </c>
      <c r="F26" s="3">
        <v>290633.87944948726</v>
      </c>
      <c r="G26" s="3">
        <v>14153.327316841798</v>
      </c>
      <c r="H26" s="3">
        <v>717.17676792644295</v>
      </c>
      <c r="I26" s="3">
        <f t="shared" si="1"/>
        <v>4179197.6362450388</v>
      </c>
      <c r="J26" s="3">
        <v>578.51308510082231</v>
      </c>
      <c r="K26" s="3">
        <f t="shared" si="2"/>
        <v>4179776.1493301396</v>
      </c>
    </row>
    <row r="27" spans="1:11" x14ac:dyDescent="0.25">
      <c r="A27">
        <v>15</v>
      </c>
      <c r="B27">
        <v>2033</v>
      </c>
      <c r="C27" s="3">
        <v>1660000.2559156988</v>
      </c>
      <c r="D27" s="3">
        <v>1558338.413535509</v>
      </c>
      <c r="E27" s="3">
        <v>686701.45448145934</v>
      </c>
      <c r="F27" s="3">
        <v>293185.69234897656</v>
      </c>
      <c r="G27" s="3">
        <v>14051.431607327653</v>
      </c>
      <c r="H27" s="3">
        <v>715.33976079953118</v>
      </c>
      <c r="I27" s="3">
        <f t="shared" si="1"/>
        <v>4212992.587649771</v>
      </c>
      <c r="J27" s="3">
        <v>579.40313203654853</v>
      </c>
      <c r="K27" s="3">
        <f t="shared" si="2"/>
        <v>4213571.9907818073</v>
      </c>
    </row>
    <row r="28" spans="1:11" x14ac:dyDescent="0.25">
      <c r="A28">
        <v>16</v>
      </c>
      <c r="B28">
        <v>2034</v>
      </c>
      <c r="C28" s="3">
        <v>1683452.4868705866</v>
      </c>
      <c r="D28" s="3">
        <v>1569093.9071175989</v>
      </c>
      <c r="E28" s="3">
        <v>693274.1896202442</v>
      </c>
      <c r="F28" s="3">
        <v>296114.60158209462</v>
      </c>
      <c r="G28" s="3">
        <v>13944.873349117655</v>
      </c>
      <c r="H28" s="3">
        <v>715.33976079952879</v>
      </c>
      <c r="I28" s="3">
        <f t="shared" si="1"/>
        <v>4256595.3983004428</v>
      </c>
      <c r="J28" s="3">
        <v>579.3660714437973</v>
      </c>
      <c r="K28" s="3">
        <f t="shared" si="2"/>
        <v>4257174.7643718868</v>
      </c>
    </row>
    <row r="29" spans="1:11" x14ac:dyDescent="0.25">
      <c r="A29">
        <v>17</v>
      </c>
      <c r="B29">
        <v>2035</v>
      </c>
      <c r="C29" s="3">
        <v>1706980.3534562206</v>
      </c>
      <c r="D29" s="3">
        <v>1580529.0179651787</v>
      </c>
      <c r="E29" s="3">
        <v>699369.82545971288</v>
      </c>
      <c r="F29" s="3">
        <v>299002.36733397847</v>
      </c>
      <c r="G29" s="3">
        <v>13836.240609641673</v>
      </c>
      <c r="H29" s="3">
        <v>715.33976079952697</v>
      </c>
      <c r="I29" s="3">
        <f t="shared" si="1"/>
        <v>4300433.1445855331</v>
      </c>
      <c r="J29" s="3">
        <v>579.62404006418535</v>
      </c>
      <c r="K29" s="3">
        <f t="shared" si="2"/>
        <v>4301012.7686255975</v>
      </c>
    </row>
    <row r="30" spans="1:11" x14ac:dyDescent="0.25">
      <c r="A30">
        <v>18</v>
      </c>
      <c r="B30">
        <v>2036</v>
      </c>
      <c r="C30" s="3">
        <v>1733802.9072669854</v>
      </c>
      <c r="D30" s="3">
        <v>1593628.6555808999</v>
      </c>
      <c r="E30" s="3">
        <v>706050.3830633047</v>
      </c>
      <c r="F30" s="3">
        <v>301557.2793220692</v>
      </c>
      <c r="G30" s="3">
        <v>13721.552592033626</v>
      </c>
      <c r="H30" s="3">
        <v>717.17676792644409</v>
      </c>
      <c r="I30" s="3">
        <f t="shared" si="1"/>
        <v>4349477.9545932198</v>
      </c>
      <c r="J30" s="3">
        <v>578.38356880724632</v>
      </c>
      <c r="K30" s="3">
        <f t="shared" si="2"/>
        <v>4350056.3381620273</v>
      </c>
    </row>
    <row r="31" spans="1:11" x14ac:dyDescent="0.25">
      <c r="A31">
        <v>19</v>
      </c>
      <c r="B31">
        <v>2037</v>
      </c>
      <c r="C31" s="3">
        <v>1751492.3709507291</v>
      </c>
      <c r="D31" s="3">
        <v>1602520.0144606845</v>
      </c>
      <c r="E31" s="3">
        <v>713979.60532189417</v>
      </c>
      <c r="F31" s="3">
        <v>304002.99863308901</v>
      </c>
      <c r="G31" s="3">
        <v>13599.922108730167</v>
      </c>
      <c r="H31" s="3">
        <v>715.3397607995289</v>
      </c>
      <c r="I31" s="3">
        <f t="shared" si="1"/>
        <v>4386310.2512359275</v>
      </c>
      <c r="J31" s="3">
        <v>579.29155274226446</v>
      </c>
      <c r="K31" s="3">
        <f t="shared" si="2"/>
        <v>4386889.5427886695</v>
      </c>
    </row>
    <row r="32" spans="1:11" x14ac:dyDescent="0.25">
      <c r="A32">
        <v>20</v>
      </c>
      <c r="B32">
        <v>2038</v>
      </c>
      <c r="C32" s="3">
        <v>1773671.414713572</v>
      </c>
      <c r="D32" s="3">
        <v>1613600.9372040413</v>
      </c>
      <c r="E32" s="3">
        <v>722201.27469627489</v>
      </c>
      <c r="F32" s="3">
        <v>306384.69654430426</v>
      </c>
      <c r="G32" s="3">
        <v>13471.630981880407</v>
      </c>
      <c r="H32" s="3">
        <v>715.33976079952743</v>
      </c>
      <c r="I32" s="3">
        <f t="shared" ref="I32" si="3">SUM(C32:H32)</f>
        <v>4430045.2939008726</v>
      </c>
      <c r="J32" s="3">
        <v>579.48482868472615</v>
      </c>
      <c r="K32" s="3">
        <f t="shared" si="2"/>
        <v>4430624.7787295571</v>
      </c>
    </row>
  </sheetData>
  <pageMargins left="0.7" right="0.7" top="0.75" bottom="0.75" header="0.3" footer="0.3"/>
  <pageSetup scale="92" orientation="landscape" r:id="rId1"/>
  <headerFooter>
    <oddHeader>&amp;R&amp;"Times New Roman,Bold"&amp;10KyPSC Case No. 2019-00271
STAFF-DR-02-113 Attachment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tabSelected="1" view="pageLayout" zoomScaleNormal="100" workbookViewId="0">
      <selection activeCell="F2" sqref="F2"/>
    </sheetView>
  </sheetViews>
  <sheetFormatPr defaultRowHeight="15" x14ac:dyDescent="0.25"/>
  <cols>
    <col min="3" max="3" width="12" customWidth="1"/>
    <col min="4" max="4" width="12.85546875" customWidth="1"/>
    <col min="5" max="5" width="11.85546875" customWidth="1"/>
    <col min="6" max="6" width="10.85546875" customWidth="1"/>
    <col min="8" max="8" width="12.140625" customWidth="1"/>
    <col min="9" max="9" width="11" customWidth="1"/>
  </cols>
  <sheetData>
    <row r="2" spans="1:9" x14ac:dyDescent="0.25">
      <c r="I2" s="16" t="s">
        <v>35</v>
      </c>
    </row>
    <row r="3" spans="1:9" x14ac:dyDescent="0.25">
      <c r="I3" s="16" t="s">
        <v>36</v>
      </c>
    </row>
    <row r="5" spans="1:9" x14ac:dyDescent="0.25">
      <c r="B5" t="s">
        <v>1</v>
      </c>
      <c r="C5" s="5">
        <f>0.05*LN(C43/C19)</f>
        <v>1.036622096886352E-2</v>
      </c>
      <c r="D5" s="5">
        <f>0.05*LN(D43/D19)</f>
        <v>2.7236754948513834E-3</v>
      </c>
      <c r="E5" s="5">
        <f>0.05*LN(E43/E19)</f>
        <v>7.6035350011925391E-4</v>
      </c>
      <c r="F5" s="5">
        <f>0.05*LN(F43/F19)</f>
        <v>8.779096165502829E-4</v>
      </c>
      <c r="G5" s="5">
        <f>0.05*LN(G43/G19)</f>
        <v>-1.1332568584712927E-2</v>
      </c>
      <c r="H5" s="5"/>
      <c r="I5" s="5">
        <f>0.05*LN(I43/I19)</f>
        <v>4.3826449864922176E-3</v>
      </c>
    </row>
    <row r="7" spans="1:9" x14ac:dyDescent="0.25">
      <c r="A7" s="17" t="s">
        <v>12</v>
      </c>
      <c r="B7" s="17"/>
      <c r="C7" s="17"/>
      <c r="D7" s="17"/>
      <c r="E7" s="17"/>
      <c r="F7" s="17"/>
      <c r="G7" s="17"/>
      <c r="H7" s="17"/>
      <c r="I7" s="17"/>
    </row>
    <row r="8" spans="1:9" x14ac:dyDescent="0.25">
      <c r="A8" s="17" t="s">
        <v>13</v>
      </c>
      <c r="B8" s="17"/>
      <c r="C8" s="17"/>
      <c r="D8" s="17"/>
      <c r="E8" s="17"/>
      <c r="F8" s="17"/>
      <c r="G8" s="17"/>
      <c r="H8" s="17"/>
      <c r="I8" s="17"/>
    </row>
    <row r="9" spans="1:9" x14ac:dyDescent="0.25">
      <c r="A9" s="6"/>
      <c r="B9" s="6"/>
      <c r="C9" s="6"/>
      <c r="D9" s="6"/>
      <c r="E9" s="6"/>
      <c r="F9" s="6"/>
      <c r="G9" s="6"/>
      <c r="H9" s="6"/>
      <c r="I9" s="6"/>
    </row>
    <row r="10" spans="1:9" s="10" customFormat="1" x14ac:dyDescent="0.25">
      <c r="A10" s="9"/>
      <c r="B10" s="9"/>
      <c r="C10" s="15" t="s">
        <v>14</v>
      </c>
      <c r="D10" s="15" t="s">
        <v>15</v>
      </c>
      <c r="E10" s="15" t="s">
        <v>16</v>
      </c>
      <c r="F10" s="15" t="s">
        <v>17</v>
      </c>
      <c r="G10" s="15" t="s">
        <v>18</v>
      </c>
      <c r="H10" s="15" t="s">
        <v>19</v>
      </c>
      <c r="I10" s="15" t="s">
        <v>20</v>
      </c>
    </row>
    <row r="11" spans="1:9" s="10" customFormat="1" ht="30" x14ac:dyDescent="0.25">
      <c r="A11" s="9"/>
      <c r="B11" s="9"/>
      <c r="C11" s="15"/>
      <c r="D11" s="15"/>
      <c r="E11" s="15"/>
      <c r="F11" s="15"/>
      <c r="G11" s="15"/>
      <c r="H11" s="9"/>
      <c r="I11" s="14" t="s">
        <v>21</v>
      </c>
    </row>
    <row r="12" spans="1:9" s="13" customFormat="1" ht="45" x14ac:dyDescent="0.25">
      <c r="A12" s="11"/>
      <c r="B12" s="11" t="s">
        <v>22</v>
      </c>
      <c r="C12" s="11" t="s">
        <v>23</v>
      </c>
      <c r="D12" s="11" t="s">
        <v>24</v>
      </c>
      <c r="E12" s="11" t="s">
        <v>25</v>
      </c>
      <c r="F12" s="11" t="s">
        <v>26</v>
      </c>
      <c r="G12" s="11" t="s">
        <v>6</v>
      </c>
      <c r="H12" s="11" t="s">
        <v>27</v>
      </c>
      <c r="I12" s="11" t="s">
        <v>28</v>
      </c>
    </row>
    <row r="13" spans="1:9" s="10" customFormat="1" x14ac:dyDescent="0.25">
      <c r="A13" s="12">
        <v>-5</v>
      </c>
      <c r="B13" s="11">
        <v>2012</v>
      </c>
      <c r="C13" s="8">
        <v>1460789.3197142857</v>
      </c>
      <c r="D13" s="8">
        <v>1444273.334239525</v>
      </c>
      <c r="E13" s="8">
        <v>779644.28103904321</v>
      </c>
      <c r="F13" s="8">
        <v>15005.759</v>
      </c>
      <c r="G13" s="8">
        <v>297176.13417058357</v>
      </c>
      <c r="H13" s="8">
        <v>854.90700000000015</v>
      </c>
      <c r="I13" s="8">
        <f>SUM(C13:H13)</f>
        <v>3997743.7351634377</v>
      </c>
    </row>
    <row r="14" spans="1:9" s="10" customFormat="1" x14ac:dyDescent="0.25">
      <c r="A14" s="12">
        <v>-4</v>
      </c>
      <c r="B14" s="11">
        <v>2013</v>
      </c>
      <c r="C14" s="8">
        <v>1457587.9133044733</v>
      </c>
      <c r="D14" s="8">
        <v>1440597.6013469319</v>
      </c>
      <c r="E14" s="8">
        <v>803623.39017314662</v>
      </c>
      <c r="F14" s="8">
        <v>15362.174999999999</v>
      </c>
      <c r="G14" s="8">
        <v>289351.49370836141</v>
      </c>
      <c r="H14" s="8">
        <v>872.81500000000017</v>
      </c>
      <c r="I14" s="8">
        <f>SUM(C14:H14)</f>
        <v>4007395.3885329128</v>
      </c>
    </row>
    <row r="15" spans="1:9" s="10" customFormat="1" x14ac:dyDescent="0.25">
      <c r="A15" s="12">
        <v>-3</v>
      </c>
      <c r="B15" s="11">
        <v>2014</v>
      </c>
      <c r="C15" s="8">
        <v>1480911.4704285716</v>
      </c>
      <c r="D15" s="8">
        <v>1460551.6898885313</v>
      </c>
      <c r="E15" s="8">
        <v>827629.47458779323</v>
      </c>
      <c r="F15" s="8">
        <v>15274.235000000002</v>
      </c>
      <c r="G15" s="8">
        <v>289992.14781994879</v>
      </c>
      <c r="H15" s="8">
        <v>954.13499999999999</v>
      </c>
      <c r="I15" s="8">
        <f>SUM(C15:H15)</f>
        <v>4075313.1527248444</v>
      </c>
    </row>
    <row r="16" spans="1:9" s="10" customFormat="1" x14ac:dyDescent="0.25">
      <c r="A16" s="12">
        <v>-2</v>
      </c>
      <c r="B16" s="11">
        <v>2015</v>
      </c>
      <c r="C16" s="8">
        <v>1433315.8174285714</v>
      </c>
      <c r="D16" s="8">
        <v>1478984.460266961</v>
      </c>
      <c r="E16" s="8">
        <v>813519.37909961585</v>
      </c>
      <c r="F16" s="8">
        <v>15120.166000000001</v>
      </c>
      <c r="G16" s="8">
        <v>291545.58920350805</v>
      </c>
      <c r="H16" s="8">
        <v>804.05899999999997</v>
      </c>
      <c r="I16" s="8">
        <f>SUM(C16:H16)</f>
        <v>4033289.4709986565</v>
      </c>
    </row>
    <row r="17" spans="1:10" s="10" customFormat="1" x14ac:dyDescent="0.25">
      <c r="A17" s="12">
        <v>-1</v>
      </c>
      <c r="B17" s="11">
        <v>2016</v>
      </c>
      <c r="C17" s="8">
        <v>1472994.182</v>
      </c>
      <c r="D17" s="8">
        <v>1500729.8029999998</v>
      </c>
      <c r="E17" s="8">
        <v>815042.12799999991</v>
      </c>
      <c r="F17" s="8">
        <v>15263.851000000001</v>
      </c>
      <c r="G17" s="8">
        <v>294411.78000000003</v>
      </c>
      <c r="H17" s="8">
        <v>757.08100000000002</v>
      </c>
      <c r="I17" s="8">
        <f>SUM(C17:H17)</f>
        <v>4099198.8249999997</v>
      </c>
    </row>
    <row r="18" spans="1:10" s="10" customFormat="1" x14ac:dyDescent="0.25">
      <c r="A18" s="11"/>
      <c r="B18" s="11"/>
      <c r="C18" s="8"/>
      <c r="D18" s="8"/>
      <c r="E18" s="8"/>
      <c r="F18" s="8"/>
      <c r="G18" s="8"/>
      <c r="H18" s="8"/>
      <c r="I18" s="8"/>
    </row>
    <row r="19" spans="1:10" s="10" customFormat="1" x14ac:dyDescent="0.25">
      <c r="A19" s="6">
        <v>0</v>
      </c>
      <c r="B19" s="9">
        <v>2017</v>
      </c>
      <c r="C19" s="8">
        <v>1452266.05846999</v>
      </c>
      <c r="D19" s="8">
        <v>1482751.9889506504</v>
      </c>
      <c r="E19" s="8">
        <v>815925.26166457287</v>
      </c>
      <c r="F19" s="8">
        <v>15397.395391256297</v>
      </c>
      <c r="G19" s="8">
        <v>289613.15032616927</v>
      </c>
      <c r="H19" s="8">
        <v>715.5138543553328</v>
      </c>
      <c r="I19" s="8">
        <f>SUM(C19:H19)</f>
        <v>4056669.3686569943</v>
      </c>
      <c r="J19" s="7"/>
    </row>
    <row r="20" spans="1:10" s="10" customFormat="1" x14ac:dyDescent="0.25">
      <c r="A20" s="6"/>
      <c r="B20" s="9"/>
      <c r="C20" s="8"/>
      <c r="D20" s="8"/>
      <c r="E20" s="8"/>
      <c r="F20" s="8"/>
      <c r="G20" s="8"/>
      <c r="H20" s="8"/>
      <c r="I20" s="8"/>
      <c r="J20" s="7"/>
    </row>
    <row r="21" spans="1:10" s="10" customFormat="1" x14ac:dyDescent="0.25">
      <c r="A21" s="6">
        <v>1</v>
      </c>
      <c r="B21" s="9">
        <v>2018</v>
      </c>
      <c r="C21" s="8">
        <v>1465693.2961014446</v>
      </c>
      <c r="D21" s="8">
        <v>1489719.8601121183</v>
      </c>
      <c r="E21" s="8">
        <v>820173.65978492855</v>
      </c>
      <c r="F21" s="8">
        <v>15436.267664646266</v>
      </c>
      <c r="G21" s="8">
        <v>286072.3025013546</v>
      </c>
      <c r="H21" s="8">
        <v>715.51385435533348</v>
      </c>
      <c r="I21" s="8">
        <f>SUM(C21:H21)</f>
        <v>4077810.9000188475</v>
      </c>
      <c r="J21" s="7"/>
    </row>
    <row r="22" spans="1:10" s="10" customFormat="1" x14ac:dyDescent="0.25">
      <c r="A22" s="6">
        <v>2</v>
      </c>
      <c r="B22" s="9">
        <v>2019</v>
      </c>
      <c r="C22" s="8">
        <v>1477778.7230323607</v>
      </c>
      <c r="D22" s="8">
        <v>1495511.1850460693</v>
      </c>
      <c r="E22" s="8">
        <v>816917.74776620441</v>
      </c>
      <c r="F22" s="8">
        <v>15458.0324105694</v>
      </c>
      <c r="G22" s="8">
        <v>281099.48306589707</v>
      </c>
      <c r="H22" s="8">
        <v>715.5138543553328</v>
      </c>
      <c r="I22" s="8">
        <f>SUM(C22:H22)</f>
        <v>4087480.6851754566</v>
      </c>
      <c r="J22" s="7"/>
    </row>
    <row r="23" spans="1:10" s="10" customFormat="1" x14ac:dyDescent="0.25">
      <c r="A23" s="6">
        <v>3</v>
      </c>
      <c r="B23" s="9">
        <v>2020</v>
      </c>
      <c r="C23" s="8">
        <v>1477387.1749308489</v>
      </c>
      <c r="D23" s="8">
        <v>1498209.4555358563</v>
      </c>
      <c r="E23" s="8">
        <v>810671.90783943108</v>
      </c>
      <c r="F23" s="8">
        <v>15478.636209376155</v>
      </c>
      <c r="G23" s="8">
        <v>278801.30288348353</v>
      </c>
      <c r="H23" s="8">
        <v>717.61329107180654</v>
      </c>
      <c r="I23" s="8">
        <f>SUM(C23:H23)</f>
        <v>4081266.0906900675</v>
      </c>
      <c r="J23" s="7"/>
    </row>
    <row r="24" spans="1:10" s="10" customFormat="1" x14ac:dyDescent="0.25">
      <c r="A24" s="6">
        <v>4</v>
      </c>
      <c r="B24" s="9">
        <v>2021</v>
      </c>
      <c r="C24" s="8">
        <v>1477124.7876055865</v>
      </c>
      <c r="D24" s="8">
        <v>1486722.8659554855</v>
      </c>
      <c r="E24" s="8">
        <v>807414.7831036807</v>
      </c>
      <c r="F24" s="8">
        <v>15498.119571419105</v>
      </c>
      <c r="G24" s="8">
        <v>276452.86920437461</v>
      </c>
      <c r="H24" s="8">
        <v>715.51385435533211</v>
      </c>
      <c r="I24" s="8">
        <f>SUM(C24:H24)</f>
        <v>4063928.9392949017</v>
      </c>
      <c r="J24" s="7"/>
    </row>
    <row r="25" spans="1:10" s="10" customFormat="1" x14ac:dyDescent="0.25">
      <c r="A25" s="6">
        <v>5</v>
      </c>
      <c r="B25" s="9">
        <v>2022</v>
      </c>
      <c r="C25" s="8">
        <v>1488081.0835584169</v>
      </c>
      <c r="D25" s="8">
        <v>1481930.189595459</v>
      </c>
      <c r="E25" s="8">
        <v>804130.42563536461</v>
      </c>
      <c r="F25" s="8">
        <v>15516.498901610437</v>
      </c>
      <c r="G25" s="8">
        <v>275120.54252777685</v>
      </c>
      <c r="H25" s="8">
        <v>715.51385435533291</v>
      </c>
      <c r="I25" s="8">
        <f>SUM(C25:H25)</f>
        <v>4065494.2540729833</v>
      </c>
      <c r="J25" s="7"/>
    </row>
    <row r="26" spans="1:10" s="10" customFormat="1" x14ac:dyDescent="0.25">
      <c r="A26" s="6"/>
      <c r="B26" s="9"/>
      <c r="C26" s="8"/>
      <c r="D26" s="8"/>
      <c r="E26" s="8"/>
      <c r="F26" s="8"/>
      <c r="G26" s="8"/>
      <c r="H26" s="8"/>
      <c r="I26" s="8"/>
      <c r="J26" s="7"/>
    </row>
    <row r="27" spans="1:10" s="10" customFormat="1" x14ac:dyDescent="0.25">
      <c r="A27" s="6">
        <v>6</v>
      </c>
      <c r="B27" s="9">
        <v>2023</v>
      </c>
      <c r="C27" s="8">
        <v>1505842.4288378914</v>
      </c>
      <c r="D27" s="8">
        <v>1485617.8986083192</v>
      </c>
      <c r="E27" s="8">
        <v>808898.06463291857</v>
      </c>
      <c r="F27" s="8">
        <v>15533.790329910182</v>
      </c>
      <c r="G27" s="8">
        <v>274145.84109766339</v>
      </c>
      <c r="H27" s="8">
        <v>715.51385435533359</v>
      </c>
      <c r="I27" s="8">
        <f>SUM(C27:H27)</f>
        <v>4090753.5373610584</v>
      </c>
      <c r="J27" s="7"/>
    </row>
    <row r="28" spans="1:10" s="10" customFormat="1" x14ac:dyDescent="0.25">
      <c r="A28" s="6">
        <v>7</v>
      </c>
      <c r="B28" s="9">
        <v>2024</v>
      </c>
      <c r="C28" s="8">
        <v>1529948.7879665641</v>
      </c>
      <c r="D28" s="8">
        <v>1497047.7056553811</v>
      </c>
      <c r="E28" s="8">
        <v>811741.06530802534</v>
      </c>
      <c r="F28" s="8">
        <v>15550.009750566533</v>
      </c>
      <c r="G28" s="8">
        <v>273595.40059547609</v>
      </c>
      <c r="H28" s="8">
        <v>717.61329107180643</v>
      </c>
      <c r="I28" s="8">
        <f>SUM(C28:H28)</f>
        <v>4128600.5825670846</v>
      </c>
      <c r="J28" s="7"/>
    </row>
    <row r="29" spans="1:10" s="10" customFormat="1" x14ac:dyDescent="0.25">
      <c r="A29" s="6">
        <v>8</v>
      </c>
      <c r="B29" s="9">
        <v>2025</v>
      </c>
      <c r="C29" s="8">
        <v>1540195.3899787311</v>
      </c>
      <c r="D29" s="8">
        <v>1497126.3215966572</v>
      </c>
      <c r="E29" s="8">
        <v>812221.46648189926</v>
      </c>
      <c r="F29" s="8">
        <v>15565.17282561299</v>
      </c>
      <c r="G29" s="8">
        <v>272030.95302952756</v>
      </c>
      <c r="H29" s="8">
        <v>715.51385435533223</v>
      </c>
      <c r="I29" s="8">
        <f>SUM(C29:H29)</f>
        <v>4137854.8177667838</v>
      </c>
      <c r="J29" s="7"/>
    </row>
    <row r="30" spans="1:10" s="10" customFormat="1" x14ac:dyDescent="0.25">
      <c r="A30" s="6">
        <v>9</v>
      </c>
      <c r="B30" s="9">
        <v>2026</v>
      </c>
      <c r="C30" s="8">
        <v>1555294.0848922569</v>
      </c>
      <c r="D30" s="8">
        <v>1502749.56890174</v>
      </c>
      <c r="E30" s="8">
        <v>809551.60519861139</v>
      </c>
      <c r="F30" s="8">
        <v>15579.294988260322</v>
      </c>
      <c r="G30" s="8">
        <v>270361.98849555926</v>
      </c>
      <c r="H30" s="8">
        <v>715.51385435533348</v>
      </c>
      <c r="I30" s="8">
        <f>SUM(C30:H30)</f>
        <v>4154252.0563307838</v>
      </c>
      <c r="J30" s="7"/>
    </row>
    <row r="31" spans="1:10" s="10" customFormat="1" x14ac:dyDescent="0.25">
      <c r="A31" s="6">
        <v>10</v>
      </c>
      <c r="B31" s="9">
        <v>2027</v>
      </c>
      <c r="C31" s="8">
        <v>1571564.8104337554</v>
      </c>
      <c r="D31" s="8">
        <v>1510598.256630518</v>
      </c>
      <c r="E31" s="8">
        <v>810113.14716605342</v>
      </c>
      <c r="F31" s="8">
        <v>15592.391446240375</v>
      </c>
      <c r="G31" s="8">
        <v>268960.27353632066</v>
      </c>
      <c r="H31" s="8">
        <v>715.51385435533325</v>
      </c>
      <c r="I31" s="8">
        <f>SUM(C31:H31)</f>
        <v>4177544.393067243</v>
      </c>
      <c r="J31" s="7"/>
    </row>
    <row r="32" spans="1:10" s="10" customFormat="1" x14ac:dyDescent="0.25">
      <c r="A32" s="6"/>
      <c r="B32" s="9"/>
      <c r="C32" s="8"/>
      <c r="D32" s="8"/>
      <c r="E32" s="8"/>
      <c r="F32" s="8"/>
      <c r="G32" s="8"/>
      <c r="H32" s="8"/>
      <c r="I32" s="8"/>
      <c r="J32" s="7"/>
    </row>
    <row r="33" spans="1:10" s="10" customFormat="1" x14ac:dyDescent="0.25">
      <c r="A33" s="6">
        <v>11</v>
      </c>
      <c r="B33" s="9">
        <v>2028</v>
      </c>
      <c r="C33" s="8">
        <v>1591274.5696535015</v>
      </c>
      <c r="D33" s="8">
        <v>1522858.4197566188</v>
      </c>
      <c r="E33" s="8">
        <v>815924.74855414499</v>
      </c>
      <c r="F33" s="8">
        <v>15604.477185099757</v>
      </c>
      <c r="G33" s="8">
        <v>266083.34436930844</v>
      </c>
      <c r="H33" s="8">
        <v>717.61329107180882</v>
      </c>
      <c r="I33" s="8">
        <f>SUM(C33:H33)</f>
        <v>4212463.1728097452</v>
      </c>
      <c r="J33" s="7"/>
    </row>
    <row r="34" spans="1:10" s="10" customFormat="1" x14ac:dyDescent="0.25">
      <c r="A34" s="6">
        <v>12</v>
      </c>
      <c r="B34" s="9">
        <v>2029</v>
      </c>
      <c r="C34" s="8">
        <v>1601963.3822568273</v>
      </c>
      <c r="D34" s="8">
        <v>1523717.5753075138</v>
      </c>
      <c r="E34" s="8">
        <v>817766.84370647219</v>
      </c>
      <c r="F34" s="8">
        <v>15615.566971446397</v>
      </c>
      <c r="G34" s="8">
        <v>260335.60205096932</v>
      </c>
      <c r="H34" s="8">
        <v>715.51385435533291</v>
      </c>
      <c r="I34" s="8">
        <f>SUM(C34:H34)</f>
        <v>4220114.4841475841</v>
      </c>
      <c r="J34" s="7"/>
    </row>
    <row r="35" spans="1:10" x14ac:dyDescent="0.25">
      <c r="A35" s="6">
        <v>13</v>
      </c>
      <c r="B35" s="9">
        <v>2030</v>
      </c>
      <c r="C35" s="8">
        <v>1615451.186135005</v>
      </c>
      <c r="D35" s="8">
        <v>1519003.5228002123</v>
      </c>
      <c r="E35" s="8">
        <v>814847.50093724625</v>
      </c>
      <c r="F35" s="8">
        <v>15625.675356148053</v>
      </c>
      <c r="G35" s="8">
        <v>253992.93393237641</v>
      </c>
      <c r="H35" s="8">
        <v>715.51385435533462</v>
      </c>
      <c r="I35" s="8">
        <f>SUM(C35:H35)</f>
        <v>4219636.3330153432</v>
      </c>
      <c r="J35" s="7"/>
    </row>
    <row r="36" spans="1:10" x14ac:dyDescent="0.25">
      <c r="A36" s="6">
        <v>14</v>
      </c>
      <c r="B36" s="9">
        <v>2031</v>
      </c>
      <c r="C36" s="8">
        <v>1631032.0735150818</v>
      </c>
      <c r="D36" s="8">
        <v>1516253.6960728101</v>
      </c>
      <c r="E36" s="8">
        <v>811632.89864292543</v>
      </c>
      <c r="F36" s="8">
        <v>15634.816677484156</v>
      </c>
      <c r="G36" s="8">
        <v>247104.72795048295</v>
      </c>
      <c r="H36" s="8">
        <v>715.51385435533405</v>
      </c>
      <c r="I36" s="8">
        <f>SUM(C36:H36)</f>
        <v>4222373.7267131405</v>
      </c>
      <c r="J36" s="7"/>
    </row>
    <row r="37" spans="1:10" x14ac:dyDescent="0.25">
      <c r="A37" s="6">
        <v>15</v>
      </c>
      <c r="B37" s="9">
        <v>2032</v>
      </c>
      <c r="C37" s="8">
        <v>1657426.4603638547</v>
      </c>
      <c r="D37" s="8">
        <v>1524095.6825907142</v>
      </c>
      <c r="E37" s="8">
        <v>808893.13017591601</v>
      </c>
      <c r="F37" s="8">
        <v>15643.005064251942</v>
      </c>
      <c r="G37" s="8">
        <v>243597.98836172637</v>
      </c>
      <c r="H37" s="8">
        <v>717.61329107180757</v>
      </c>
      <c r="I37" s="8">
        <f>SUM(C37:H37)</f>
        <v>4250373.8798475349</v>
      </c>
      <c r="J37" s="7"/>
    </row>
    <row r="38" spans="1:10" x14ac:dyDescent="0.25">
      <c r="A38" s="6"/>
      <c r="B38" s="9"/>
      <c r="C38" s="8"/>
      <c r="D38" s="8"/>
      <c r="E38" s="8"/>
      <c r="F38" s="8"/>
      <c r="G38" s="8"/>
      <c r="H38" s="8"/>
      <c r="I38" s="8"/>
      <c r="J38" s="7"/>
    </row>
    <row r="39" spans="1:10" x14ac:dyDescent="0.25">
      <c r="A39" s="6">
        <v>16</v>
      </c>
      <c r="B39" s="9">
        <v>2033</v>
      </c>
      <c r="C39" s="8">
        <v>1676184.6394889595</v>
      </c>
      <c r="D39" s="8">
        <v>1525149.253526442</v>
      </c>
      <c r="E39" s="8">
        <v>810683.3589827586</v>
      </c>
      <c r="F39" s="8">
        <v>15650.254438826916</v>
      </c>
      <c r="G39" s="8">
        <v>239963.29141869218</v>
      </c>
      <c r="H39" s="8">
        <v>715.51385435533462</v>
      </c>
      <c r="I39" s="8">
        <f>SUM(C39:H39)</f>
        <v>4268346.3117100345</v>
      </c>
      <c r="J39" s="7"/>
    </row>
    <row r="40" spans="1:10" x14ac:dyDescent="0.25">
      <c r="A40" s="6">
        <v>17</v>
      </c>
      <c r="B40" s="9">
        <v>2034</v>
      </c>
      <c r="C40" s="8">
        <v>1702972.3127123553</v>
      </c>
      <c r="D40" s="8">
        <v>1533587.058358659</v>
      </c>
      <c r="E40" s="8">
        <v>814364.89197301923</v>
      </c>
      <c r="F40" s="8">
        <v>15656.578520178617</v>
      </c>
      <c r="G40" s="8">
        <v>237635.70954436116</v>
      </c>
      <c r="H40" s="8">
        <v>715.51385435533348</v>
      </c>
      <c r="I40" s="8">
        <f>SUM(C40:H40)</f>
        <v>4304932.0649629291</v>
      </c>
      <c r="J40" s="7"/>
    </row>
    <row r="41" spans="1:10" x14ac:dyDescent="0.25">
      <c r="A41" s="6">
        <v>18</v>
      </c>
      <c r="B41" s="9">
        <v>2035</v>
      </c>
      <c r="C41" s="8">
        <v>1730570.8748682186</v>
      </c>
      <c r="D41" s="8">
        <v>1542646.4280915172</v>
      </c>
      <c r="E41" s="8">
        <v>818561.96344186796</v>
      </c>
      <c r="F41" s="8">
        <v>15661.990826842395</v>
      </c>
      <c r="G41" s="8">
        <v>235089.32559379929</v>
      </c>
      <c r="H41" s="8">
        <v>715.51385435533211</v>
      </c>
      <c r="I41" s="8">
        <f>SUM(C41:H41)</f>
        <v>4343246.0966766002</v>
      </c>
      <c r="J41" s="7"/>
    </row>
    <row r="42" spans="1:10" x14ac:dyDescent="0.25">
      <c r="A42" s="6">
        <v>19</v>
      </c>
      <c r="B42" s="9">
        <v>2036</v>
      </c>
      <c r="C42" s="8">
        <v>1763269.8142714235</v>
      </c>
      <c r="D42" s="8">
        <v>1557601.9857776091</v>
      </c>
      <c r="E42" s="8">
        <v>823005.57153032161</v>
      </c>
      <c r="F42" s="8">
        <v>15666.504679847865</v>
      </c>
      <c r="G42" s="8">
        <v>232971.01080149942</v>
      </c>
      <c r="H42" s="8">
        <v>717.61329107180813</v>
      </c>
      <c r="I42" s="8">
        <f>SUM(C42:H42)</f>
        <v>4393232.5003517736</v>
      </c>
      <c r="J42" s="7"/>
    </row>
    <row r="43" spans="1:10" x14ac:dyDescent="0.25">
      <c r="A43" s="6">
        <v>20</v>
      </c>
      <c r="B43" s="9">
        <v>2037</v>
      </c>
      <c r="C43" s="8">
        <v>1786841.5335038747</v>
      </c>
      <c r="D43" s="8">
        <v>1565763.121983448</v>
      </c>
      <c r="E43" s="8">
        <v>828427.91767716187</v>
      </c>
      <c r="F43" s="8">
        <v>15670.133205604236</v>
      </c>
      <c r="G43" s="8">
        <v>230879.21532001527</v>
      </c>
      <c r="H43" s="8">
        <v>715.51385435533302</v>
      </c>
      <c r="I43" s="8">
        <f>SUM(C43:H43)</f>
        <v>4428297.4355444591</v>
      </c>
      <c r="J43" s="7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10" x14ac:dyDescent="0.25">
      <c r="A45" s="6" t="s">
        <v>29</v>
      </c>
      <c r="B45" s="6"/>
      <c r="C45" s="6"/>
      <c r="D45" s="6"/>
      <c r="E45" s="6"/>
      <c r="F45" s="6"/>
      <c r="G45" s="6"/>
      <c r="H45" s="6"/>
      <c r="I45" s="6"/>
    </row>
  </sheetData>
  <mergeCells count="2">
    <mergeCell ref="A7:I7"/>
    <mergeCell ref="A8:I8"/>
  </mergeCells>
  <pageMargins left="0.7" right="0.7" top="0.75" bottom="0.75" header="0.3" footer="0.3"/>
  <pageSetup scale="92" orientation="portrait" r:id="rId1"/>
  <headerFooter>
    <oddHeader>&amp;R&amp;"Times New Roman,Bold"&amp;10KyPSC Case No. 2019-00271
STAFF-DR-02-113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A2B978-2335-435D-BE3C-9F80B45C69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1b08b4f-a83f-4c03-90bd-2a79b6ed54d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b86b3f3-0c45-4486-810b-39aa0a1cbb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BAAB18-6629-4930-B108-D8757B482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3D6BE1-8042-41E8-808A-26EA4859D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Comparison</vt:lpstr>
      <vt:lpstr>2019_Rate_Case_table1</vt:lpstr>
      <vt:lpstr>2018_LF_section_3_tables</vt:lpstr>
      <vt:lpstr>2017_rate_case_table1</vt:lpstr>
      <vt:lpstr>GR_anchor</vt:lpstr>
      <vt:lpstr>MWH_wUEE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bwp-6</dc:subject>
  <dc:creator>Passty, Benjamin Walter</dc:creator>
  <cp:lastModifiedBy>Gates, Debbie</cp:lastModifiedBy>
  <cp:lastPrinted>2019-10-25T21:21:32Z</cp:lastPrinted>
  <dcterms:created xsi:type="dcterms:W3CDTF">2019-10-21T14:47:05Z</dcterms:created>
  <dcterms:modified xsi:type="dcterms:W3CDTF">2019-10-25T21:21:38Z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