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285" yWindow="240" windowWidth="19770" windowHeight="8640"/>
  </bookViews>
  <sheets>
    <sheet name="Schedule F2" sheetId="1" r:id="rId1"/>
    <sheet name="UL PAYMENT SCHEDULE" sheetId="3" r:id="rId2"/>
  </sheets>
  <externalReferences>
    <externalReference r:id="rId3"/>
  </externalReferences>
  <definedNames>
    <definedName name="\0">#REF!</definedName>
    <definedName name="\B">#REF!</definedName>
    <definedName name="\C">#REF!</definedName>
    <definedName name="\K">#REF!</definedName>
    <definedName name="\L">#REF!</definedName>
    <definedName name="\P">#REF!</definedName>
    <definedName name="\U">#REF!</definedName>
    <definedName name="_Dist_Bin" hidden="1">#REF!</definedName>
    <definedName name="_Dist_Values" hidden="1">#REF!</definedName>
    <definedName name="_Fill" hidden="1">#REF!</definedName>
    <definedName name="_WIT4">[1]LOGO!$G$9</definedName>
    <definedName name="_WIT7">[1]LOGO!$G$12</definedName>
    <definedName name="AccountBP">#REF!</definedName>
    <definedName name="AccountPP">#REF!</definedName>
    <definedName name="AccountRange">#REF!</definedName>
    <definedName name="ACCT">#REF!</definedName>
    <definedName name="AcctTAb1">#REF!</definedName>
    <definedName name="ALLOCTABLE">#REF!</definedName>
    <definedName name="AmountBP">#REF!</definedName>
    <definedName name="AmountFP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Period">#REF!</definedName>
    <definedName name="BPTotal">#REF!</definedName>
    <definedName name="Budget07">#N/A</definedName>
    <definedName name="C_1_PROEXP">#REF!</definedName>
    <definedName name="CalebBase">#N/A</definedName>
    <definedName name="CalebPrior">#N/A</definedName>
    <definedName name="CASE">[1]LOGO!$B$6</definedName>
    <definedName name="CheckTotal">#REF!</definedName>
    <definedName name="CODE">#REF!</definedName>
    <definedName name="CodeF">#REF!</definedName>
    <definedName name="CodePr">#REF!</definedName>
    <definedName name="COMPANY">[1]LOGO!$B$5</definedName>
    <definedName name="D_1_DEPR">#REF!</definedName>
    <definedName name="D_1_INTADJ">#N/A</definedName>
    <definedName name="D_1_OMEXP">#REF!</definedName>
    <definedName name="D_1_OTHTX">#REF!</definedName>
    <definedName name="D_1_REV">#REF!</definedName>
    <definedName name="Data">[1]LOGO!$B$12</definedName>
    <definedName name="DataB">[1]LOGO!$B$14</definedName>
    <definedName name="_xlnm.Database">#REF!</definedName>
    <definedName name="DataF">[1]LOGO!$B$13</definedName>
    <definedName name="DEFTAX">#REF!</definedName>
    <definedName name="DUKE_ENERGY_KENTUCKY">#REF!</definedName>
    <definedName name="ERBR_BP">#REF!</definedName>
    <definedName name="ERBR_FP">#REF!</definedName>
    <definedName name="FERCBP">#REF!</definedName>
    <definedName name="FERCFP">#REF!</definedName>
    <definedName name="FERCPP">#REF!</definedName>
    <definedName name="FIT">#REF!</definedName>
    <definedName name="Forecast">[1]LOGO!$B$11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unbilled">#REF!</definedName>
    <definedName name="GRBR_BP">#REF!</definedName>
    <definedName name="GRBR_FP">#REF!</definedName>
    <definedName name="GROSS_REVENUE_CONVERSION_FACTOR">#REF!</definedName>
    <definedName name="LaborIncrease">#REF!</definedName>
    <definedName name="LoadingRate">#REF!</definedName>
    <definedName name="MINCR">#REF!</definedName>
    <definedName name="PayrollTax">#REF!</definedName>
    <definedName name="PLANT_IN_SERVICE">#REF!</definedName>
    <definedName name="_xlnm.Print_Titles" localSheetId="1">'UL PAYMENT SCHEDULE'!$B:$L,'UL PAYMENT SCHEDULE'!$1:$1</definedName>
    <definedName name="Prior1">#REF!</definedName>
    <definedName name="Prior10">#REF!</definedName>
    <definedName name="Prior11">#REF!</definedName>
    <definedName name="Prior12">#REF!</definedName>
    <definedName name="Prior2">#REF!</definedName>
    <definedName name="Prior3">#REF!</definedName>
    <definedName name="Prior4">#REF!</definedName>
    <definedName name="Prior5">#REF!</definedName>
    <definedName name="Prior6">#REF!</definedName>
    <definedName name="Prior7">#REF!</definedName>
    <definedName name="Prior8">#REF!</definedName>
    <definedName name="Prior9">#REF!</definedName>
    <definedName name="PriorPeriod">#REF!</definedName>
    <definedName name="RBvsCAP_BP">#N/A</definedName>
    <definedName name="RBvsCAP_FP">#REF!</definedName>
    <definedName name="SCH_A">#REF!</definedName>
    <definedName name="SCH_B1">#REF!</definedName>
    <definedName name="SCH_B2.1P1">#REF!</definedName>
    <definedName name="SCH_B2.1P10">#REF!</definedName>
    <definedName name="SCH_B2.1P11">#REF!</definedName>
    <definedName name="SCH_B2.1P12">#REF!</definedName>
    <definedName name="SCH_B2.1P2">#REF!</definedName>
    <definedName name="SCH_B2.1P3">#REF!</definedName>
    <definedName name="SCH_B2.1P4">#REF!</definedName>
    <definedName name="SCH_B2.1P5">#REF!</definedName>
    <definedName name="SCH_B2.1P6">#REF!</definedName>
    <definedName name="SCH_B2.1P7">#REF!</definedName>
    <definedName name="SCH_B2.1P8">#REF!</definedName>
    <definedName name="SCH_B2.1P9">#REF!</definedName>
    <definedName name="SCH_B2.2P1">#REF!</definedName>
    <definedName name="SCH_B2.2P2">#REF!</definedName>
    <definedName name="SCH_B2.3P1">#REF!</definedName>
    <definedName name="SCH_B2.3P10">#REF!</definedName>
    <definedName name="SCH_B2.3P11">#REF!</definedName>
    <definedName name="SCH_B2.3P12">#REF!</definedName>
    <definedName name="SCH_B2.3P2">#REF!</definedName>
    <definedName name="SCH_B2.3P3">#REF!</definedName>
    <definedName name="SCH_B2.3P4">#REF!</definedName>
    <definedName name="SCH_B2.3P5">#REF!</definedName>
    <definedName name="SCH_B2.3P6">#REF!</definedName>
    <definedName name="SCH_B2.3P7">#REF!</definedName>
    <definedName name="SCH_B2.3P8">#REF!</definedName>
    <definedName name="SCH_B2.3P9">#REF!</definedName>
    <definedName name="SCH_B2.4P1">#REF!</definedName>
    <definedName name="SCH_B2.4P2">#REF!</definedName>
    <definedName name="SCH_B2.5P1">#REF!</definedName>
    <definedName name="SCH_B2.5P2">#REF!</definedName>
    <definedName name="SCH_B2.6">#REF!</definedName>
    <definedName name="SCH_B2.7P1">#REF!</definedName>
    <definedName name="SCH_B2P1">#REF!</definedName>
    <definedName name="SCH_B2P2">#REF!</definedName>
    <definedName name="SCH_B3.1P1">#REF!</definedName>
    <definedName name="SCH_B3.1P2">#REF!</definedName>
    <definedName name="SCH_B3.2P1">#REF!</definedName>
    <definedName name="SCH_B3.2P2">#REF!</definedName>
    <definedName name="SCH_B3.2P3">#REF!</definedName>
    <definedName name="SCH_B3.2P4">#REF!</definedName>
    <definedName name="SCH_B3.2P5">#REF!</definedName>
    <definedName name="SCH_B3.2P6">#REF!</definedName>
    <definedName name="SCH_B3P1">#REF!</definedName>
    <definedName name="SCH_B3P10">#REF!</definedName>
    <definedName name="SCH_B3P11">#REF!</definedName>
    <definedName name="SCH_B3P12">#REF!</definedName>
    <definedName name="SCH_B3P2">#REF!</definedName>
    <definedName name="SCH_B3P3">#REF!</definedName>
    <definedName name="SCH_B3P4">#REF!</definedName>
    <definedName name="SCH_B3P5">#REF!</definedName>
    <definedName name="SCH_B3P6">#REF!</definedName>
    <definedName name="SCH_B3P7">#REF!</definedName>
    <definedName name="SCH_B3P8">#REF!</definedName>
    <definedName name="SCH_B3P9">#REF!</definedName>
    <definedName name="SCH_B4.1">#REF!</definedName>
    <definedName name="SCH_B4.1P2">#REF!</definedName>
    <definedName name="SCH_B4.1P3">#REF!</definedName>
    <definedName name="SCH_B4.1P4">#REF!</definedName>
    <definedName name="SCH_B4P1">#REF!</definedName>
    <definedName name="SCH_B4P2">#REF!</definedName>
    <definedName name="SCH_B5">#REF!</definedName>
    <definedName name="SCH_B5.1">#REF!</definedName>
    <definedName name="SCH_B5.1P2">#REF!</definedName>
    <definedName name="SCH_B6P1">#REF!</definedName>
    <definedName name="SCH_B6P2">#REF!</definedName>
    <definedName name="SCH_B7.1">#REF!</definedName>
    <definedName name="SCH_B7.2">#REF!</definedName>
    <definedName name="SCH_B7P1">#REF!</definedName>
    <definedName name="SCH_B8P1">#REF!</definedName>
    <definedName name="SCH_B8P2">#REF!</definedName>
    <definedName name="SCH_C1">#REF!</definedName>
    <definedName name="SCH_C2">#REF!</definedName>
    <definedName name="SCH_C2.1FP1">#REF!</definedName>
    <definedName name="SCH_C2.1FP2">#REF!</definedName>
    <definedName name="SCH_C2.1FP3">#REF!</definedName>
    <definedName name="SCH_C2.1FP4">#REF!</definedName>
    <definedName name="SCH_C2.1FP5">#REF!</definedName>
    <definedName name="SCH_C2.1FP6">#REF!</definedName>
    <definedName name="SCH_C2.1FP7">#REF!</definedName>
    <definedName name="SCH_C2.1P1">#REF!</definedName>
    <definedName name="SCH_C2.1P2">#REF!</definedName>
    <definedName name="SCH_C2.1P3">#REF!</definedName>
    <definedName name="SCH_C2.1P4">#REF!</definedName>
    <definedName name="SCH_C2.1P5">#REF!</definedName>
    <definedName name="SCH_C2.1P6">#REF!</definedName>
    <definedName name="SCH_C2.1P7">#REF!</definedName>
    <definedName name="SCH_C2.2">#N/A</definedName>
    <definedName name="SCH_D1P1">#REF!</definedName>
    <definedName name="SCH_D1P2">#REF!</definedName>
    <definedName name="SCH_D1P3">#REF!</definedName>
    <definedName name="SCH_D1P4">#REF!</definedName>
    <definedName name="SCH_D1P5">#REF!</definedName>
    <definedName name="SCH_D1P6">#REF!</definedName>
    <definedName name="SCH_D1P7">#REF!</definedName>
    <definedName name="SCH_D1P8">#REF!</definedName>
    <definedName name="SCH_D2.1">#REF!</definedName>
    <definedName name="SCH_D2.10">#REF!</definedName>
    <definedName name="SCH_D2.11">#REF!</definedName>
    <definedName name="SCH_D2.12">#REF!</definedName>
    <definedName name="SCH_D2.13">#REF!</definedName>
    <definedName name="SCH_D2.14">#N/A</definedName>
    <definedName name="SCH_D2.15">#REF!</definedName>
    <definedName name="SCH_D2.16">#REF!</definedName>
    <definedName name="SCH_D2.17">#REF!</definedName>
    <definedName name="SCH_D2.17P2">#REF!</definedName>
    <definedName name="SCH_D2.17P3">#REF!</definedName>
    <definedName name="SCH_D2.18P1">#N/A</definedName>
    <definedName name="SCH_D2.18P2">#N/A</definedName>
    <definedName name="SCH_D2.19">#REF!</definedName>
    <definedName name="SCH_D2.19P2">#REF!</definedName>
    <definedName name="SCH_D2.19P3">#REF!</definedName>
    <definedName name="SCH_D2.2">#REF!</definedName>
    <definedName name="SCH_D2.20">#REF!</definedName>
    <definedName name="SCH_D2.21">#REF!</definedName>
    <definedName name="SCH_D2.21P2">#REF!</definedName>
    <definedName name="SCH_D2.21P3">#REF!</definedName>
    <definedName name="SCH_D2.22">#N/A</definedName>
    <definedName name="SCH_D2.23P1">#N/A</definedName>
    <definedName name="SCH_D2.23P2">#N/A</definedName>
    <definedName name="SCH_D2.23P3">#N/A</definedName>
    <definedName name="SCH_D2.24">#N/A</definedName>
    <definedName name="SCH_D2.24P2">#N/A</definedName>
    <definedName name="SCH_D2.24P3">#N/A</definedName>
    <definedName name="SCH_D2.25">#N/A</definedName>
    <definedName name="SCH_D2.26">#N/A</definedName>
    <definedName name="SCH_D2.27">#N/A</definedName>
    <definedName name="SCH_D2.28">#N/A</definedName>
    <definedName name="SCH_D2.29">#N/A</definedName>
    <definedName name="SCH_D2.3">#REF!</definedName>
    <definedName name="SCH_D2.30">#N/A</definedName>
    <definedName name="SCH_D2.31">#N/A</definedName>
    <definedName name="SCH_D2.32">#N/A</definedName>
    <definedName name="SCH_D2.33P1">#N/A</definedName>
    <definedName name="SCH_D2.34">#N/A</definedName>
    <definedName name="SCH_D2.35">#N/A</definedName>
    <definedName name="SCH_D2.4">#REF!</definedName>
    <definedName name="SCH_D2.5">#N/A</definedName>
    <definedName name="SCH_D2.6">#REF!</definedName>
    <definedName name="SCH_D2.7">#REF!</definedName>
    <definedName name="SCH_D2.8">#REF!</definedName>
    <definedName name="SCH_D2.9">#REF!</definedName>
    <definedName name="SCH_D3">#REF!</definedName>
    <definedName name="SCH_D3P3">#N/A</definedName>
    <definedName name="SCH_D4">#REF!</definedName>
    <definedName name="SCH_D5">#REF!</definedName>
    <definedName name="Sch_E1P1">#REF!</definedName>
    <definedName name="Sch_E1P2">#REF!</definedName>
    <definedName name="Sch_E1P3">#REF!</definedName>
    <definedName name="Sch_E2P1">#REF!</definedName>
    <definedName name="Sch_F1">#REF!</definedName>
    <definedName name="SCH_F2.1">#REF!</definedName>
    <definedName name="SCH_F2.2">#REF!</definedName>
    <definedName name="SCH_F2.3">#REF!</definedName>
    <definedName name="SCH_F3P1">#REF!</definedName>
    <definedName name="SCH_F4P1">#REF!</definedName>
    <definedName name="SCH_F4P2">#REF!</definedName>
    <definedName name="SCH_F5">#REF!</definedName>
    <definedName name="SCH_F5P2">#REF!</definedName>
    <definedName name="SCH_F6">#REF!</definedName>
    <definedName name="SCH_F7">#REF!</definedName>
    <definedName name="SCH_G1">#REF!</definedName>
    <definedName name="SCH_G2P1">#REF!</definedName>
    <definedName name="SCH_G2P2">#REF!</definedName>
    <definedName name="SCH_G2P3">#REF!</definedName>
    <definedName name="SCH_G2P4">#REF!</definedName>
    <definedName name="SCH_G2P5">#REF!</definedName>
    <definedName name="SCH_G2P6">#REF!</definedName>
    <definedName name="SCH_G2P7">#REF!</definedName>
    <definedName name="SCH_G2P8">#REF!</definedName>
    <definedName name="SCH_G3">#REF!</definedName>
    <definedName name="Sch_G3p2">#REF!</definedName>
    <definedName name="Sch_G3p3">#REF!</definedName>
    <definedName name="Sch_G3p4">#REF!</definedName>
    <definedName name="Sch_G3p5">#REF!</definedName>
    <definedName name="SCH_H">#REF!</definedName>
    <definedName name="SCH_H_FP">#REF!</definedName>
    <definedName name="SCH_I1">#REF!</definedName>
    <definedName name="SCH_I2.1">#REF!</definedName>
    <definedName name="SCH_I3">#REF!</definedName>
    <definedName name="SCH_I4">#REF!</definedName>
    <definedName name="SCH_I5">#REF!</definedName>
    <definedName name="SCH_J3_Base">#REF!</definedName>
    <definedName name="SCH_K1P1">#N/A</definedName>
    <definedName name="SCH_K1P2">#N/A</definedName>
    <definedName name="SCH_K1P3">#N/A</definedName>
    <definedName name="SCH_K1P4">#N/A</definedName>
    <definedName name="SCH_K1p5">#N/A</definedName>
    <definedName name="SIT">#REF!</definedName>
    <definedName name="SITFP">#REF!</definedName>
    <definedName name="SlippageFactor">#REF!</definedName>
    <definedName name="TAXRECONTABLE">#REF!</definedName>
    <definedName name="TESTYR">[1]LOGO!$B$10</definedName>
    <definedName name="Type">[1]LOGO!$B$15</definedName>
    <definedName name="WORKING_CAPITAL">#REF!</definedName>
    <definedName name="WPA_1a">#REF!</definedName>
    <definedName name="WPA_1b">#REF!</definedName>
    <definedName name="WPA_1c">#REF!</definedName>
    <definedName name="WPA_1d">#REF!</definedName>
    <definedName name="WPB_2.2a">#REF!</definedName>
    <definedName name="WPB_3.1a">#REF!</definedName>
    <definedName name="WPB_3.1b">#REF!</definedName>
    <definedName name="WPB_5.1a">#REF!</definedName>
    <definedName name="WPB_5.1b">#REF!</definedName>
    <definedName name="WPB_5.1c">#REF!</definedName>
    <definedName name="WPB_5.1d">#REF!</definedName>
    <definedName name="WPB_5.1dP2">#REF!</definedName>
    <definedName name="WPB_5.1e">#REF!</definedName>
    <definedName name="WPB_5.1f">#REF!</definedName>
    <definedName name="WPB_5.1g">#REF!</definedName>
    <definedName name="WPB_5.1h">#REF!</definedName>
    <definedName name="WPB_5.1i">#REF!</definedName>
    <definedName name="WPB_5.1j">#REF!</definedName>
    <definedName name="WPB_6a">#REF!</definedName>
    <definedName name="WPB_6b">#REF!</definedName>
    <definedName name="WPB_6c">#REF!</definedName>
    <definedName name="WPB_6d">#REF!</definedName>
    <definedName name="WPB_6e">#REF!</definedName>
    <definedName name="WPC_1a">#REF!</definedName>
    <definedName name="WPC_2.1a">#REF!</definedName>
    <definedName name="WPC_2a">#REF!</definedName>
    <definedName name="WPC_2b">#REF!</definedName>
    <definedName name="WPC_2c">#REF!</definedName>
    <definedName name="WPC_2d">#REF!</definedName>
    <definedName name="WPC_2e">#REF!</definedName>
    <definedName name="WPD_2.10a">#REF!</definedName>
    <definedName name="WPD_2.11a">#REF!</definedName>
    <definedName name="WPD_2.12a">#REF!</definedName>
    <definedName name="WPD_2.13a">#REF!</definedName>
    <definedName name="WPD_2.13b">#REF!</definedName>
    <definedName name="WPD_2.14a">#N/A</definedName>
    <definedName name="WPD_2.15a">#REF!</definedName>
    <definedName name="WPD_2.16a">#REF!</definedName>
    <definedName name="WPD_2.17a">#REF!</definedName>
    <definedName name="WPD_2.18a">#N/A</definedName>
    <definedName name="WPD_2.18b">#N/A</definedName>
    <definedName name="WPD_2.1a">#REF!</definedName>
    <definedName name="WPD_2.1e">#N/A</definedName>
    <definedName name="WPD_2.1f">#N/A</definedName>
    <definedName name="WPD_2.20a">#REF!</definedName>
    <definedName name="WPD_2.22a">#N/A</definedName>
    <definedName name="WPD_2.23a">#N/A</definedName>
    <definedName name="WPD_2.23b">#N/A</definedName>
    <definedName name="WPD_2.25a">#N/A</definedName>
    <definedName name="WPD_2.26a">#N/A</definedName>
    <definedName name="WPD_2.27a">#N/A</definedName>
    <definedName name="WPD_2.28a">#N/A</definedName>
    <definedName name="WPD_2.29a">#N/A</definedName>
    <definedName name="WPD_2.29b">#N/A</definedName>
    <definedName name="WPD_2.29c">#N/A</definedName>
    <definedName name="WPD_2.2a">#REF!</definedName>
    <definedName name="WPD_2.30a">#N/A</definedName>
    <definedName name="WPD_2.31a">#N/A</definedName>
    <definedName name="WPD_2.32a">#N/A</definedName>
    <definedName name="WPD_2.35a">#N/A</definedName>
    <definedName name="WPD_2.3a">#REF!</definedName>
    <definedName name="WPD_2.5a">#N/A</definedName>
    <definedName name="WPD_2.6a">#REF!</definedName>
    <definedName name="WPD_2.7a">#REF!</definedName>
    <definedName name="WPD_2.7b">#N/A</definedName>
    <definedName name="WPD_2.8a">#REF!</definedName>
    <definedName name="WPD_2.9a">#REF!</definedName>
    <definedName name="WPD_D2.35a">#N/A</definedName>
    <definedName name="WPE_1a">#REF!</definedName>
    <definedName name="WPE_1b">#REF!</definedName>
    <definedName name="WPF_4a">#REF!</definedName>
    <definedName name="WPF_4b">#REF!</definedName>
    <definedName name="WPF_5a">#REF!</definedName>
    <definedName name="WPF_5b">#REF!</definedName>
    <definedName name="WPG_2a">#REF!</definedName>
    <definedName name="WPG_2b">#REF!</definedName>
    <definedName name="WPG_2c">#REF!</definedName>
    <definedName name="WPG_2d">#REF!</definedName>
    <definedName name="WPG_2e">#REF!</definedName>
    <definedName name="WPG_2f">#REF!</definedName>
    <definedName name="WPH_a">#REF!</definedName>
    <definedName name="WPI_1a">#REF!</definedName>
    <definedName name="WPI_1b">#REF!</definedName>
  </definedNames>
  <calcPr calcId="171027" iterate="1"/>
</workbook>
</file>

<file path=xl/calcChain.xml><?xml version="1.0" encoding="utf-8"?>
<calcChain xmlns="http://schemas.openxmlformats.org/spreadsheetml/2006/main">
  <c r="D3" i="3" l="1"/>
  <c r="F3" i="3"/>
  <c r="G3" i="3"/>
  <c r="F4" i="3"/>
  <c r="G4" i="3"/>
  <c r="H4" i="3"/>
  <c r="K4" i="3"/>
  <c r="F5" i="3"/>
  <c r="G5" i="3"/>
  <c r="H5" i="3"/>
  <c r="K5" i="3"/>
  <c r="H13" i="1" l="1"/>
  <c r="A14" i="1"/>
  <c r="E14" i="1"/>
  <c r="A15" i="1"/>
  <c r="H15" i="1"/>
  <c r="A18" i="1"/>
  <c r="H18" i="1"/>
  <c r="A22" i="1"/>
  <c r="A24" i="1"/>
  <c r="A25" i="1" s="1"/>
  <c r="A27" i="1" s="1"/>
  <c r="A29" i="1" s="1"/>
  <c r="A30" i="1" s="1"/>
  <c r="G30" i="1"/>
  <c r="H14" i="1" l="1"/>
  <c r="E20" i="1"/>
  <c r="H20" i="1"/>
  <c r="H22" i="1" s="1"/>
</calcChain>
</file>

<file path=xl/sharedStrings.xml><?xml version="1.0" encoding="utf-8"?>
<sst xmlns="http://schemas.openxmlformats.org/spreadsheetml/2006/main" count="73" uniqueCount="71">
  <si>
    <t>Interest Cost Rate in sufficient detail to show the items of costs that cause the difference.</t>
  </si>
  <si>
    <t>Note:  In all instances where the Effective Interest Cost Rate is different from the Nominal Interest Rate, provide a calculation of the effective</t>
  </si>
  <si>
    <t>Average Short-Term Debt]  [Report in Col. (f) of this schedule]</t>
  </si>
  <si>
    <t xml:space="preserve">Test-Year Interest Cost Rate [Actual Interest / </t>
  </si>
  <si>
    <t>Average Short-Term Debt - Format 3, Schedule 2, Line 15 Col. (d) [Report in Col. (g) of this Schedule]</t>
  </si>
  <si>
    <t>Debt during the Test Year [report in Col. (g) of this schedule]</t>
  </si>
  <si>
    <t>Actual Interest Paid or Accrued on Short-Term</t>
  </si>
  <si>
    <t>Annualized Cost Rate [Total Col. (g) / Total Col. (d)]</t>
  </si>
  <si>
    <t>Total Short-Term Debt</t>
  </si>
  <si>
    <t>Amount Sold for Cash/Classified as Receivable</t>
  </si>
  <si>
    <t>Other:</t>
  </si>
  <si>
    <t>Capital Lease - Erlanger Facility</t>
  </si>
  <si>
    <t>Capital Lease - Meters (2010 Acquisitions)</t>
  </si>
  <si>
    <t>Capital Lease - Meters (2009 Acquisitions)</t>
  </si>
  <si>
    <t>Capital Leases:</t>
  </si>
  <si>
    <t>(g)</t>
  </si>
  <si>
    <t>(f)</t>
  </si>
  <si>
    <t>(e)</t>
  </si>
  <si>
    <t>(d)</t>
  </si>
  <si>
    <t>(c)</t>
  </si>
  <si>
    <t>(b)</t>
  </si>
  <si>
    <t>(a)</t>
  </si>
  <si>
    <t>Col. (f) x Col. (d)</t>
  </si>
  <si>
    <t>Rate</t>
  </si>
  <si>
    <t xml:space="preserve">Rate </t>
  </si>
  <si>
    <t>Outstanding</t>
  </si>
  <si>
    <t>Maturity</t>
  </si>
  <si>
    <t>Issue</t>
  </si>
  <si>
    <t>Debt Issue</t>
  </si>
  <si>
    <t>No.</t>
  </si>
  <si>
    <t>Cost</t>
  </si>
  <si>
    <t>Interest</t>
  </si>
  <si>
    <t xml:space="preserve">Amount </t>
  </si>
  <si>
    <t>Date of</t>
  </si>
  <si>
    <t xml:space="preserve">Date of </t>
  </si>
  <si>
    <t>Type of</t>
  </si>
  <si>
    <t>Line</t>
  </si>
  <si>
    <t>Annualized</t>
  </si>
  <si>
    <t>Effective</t>
  </si>
  <si>
    <t>Nominal</t>
  </si>
  <si>
    <t>Schedule of Short-Term Debt</t>
  </si>
  <si>
    <t>Formula:  Rate(J,E,-C,H,L)*12</t>
  </si>
  <si>
    <t>Formula:  RATE(D,E,-C,0,L)*12</t>
  </si>
  <si>
    <t>Meters</t>
  </si>
  <si>
    <t>Erlanger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</si>
  <si>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</si>
  <si>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</si>
  <si>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</si>
  <si>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</si>
  <si>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</si>
  <si>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</si>
  <si>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</si>
  <si>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</si>
  <si>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</si>
  <si>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</si>
  <si>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</si>
  <si>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</si>
  <si>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 xml:space="preserve">Payment Due (Beg of Month enter 1 or  </t>
  </si>
  <si>
    <t>Effective Interest Cost</t>
  </si>
  <si>
    <t>Balloon Payment Timing (period)</t>
  </si>
  <si>
    <t>Balloon Payment (% of Acq. Cost)</t>
  </si>
  <si>
    <t>Balloon Payment $</t>
  </si>
  <si>
    <t>Lease Interest Rate</t>
  </si>
  <si>
    <t>Payment Factor</t>
  </si>
  <si>
    <t>Monthly Payment</t>
  </si>
  <si>
    <t>Lease Term (months)</t>
  </si>
  <si>
    <t>Acquistion Cost</t>
  </si>
  <si>
    <t>Acquistion Date</t>
  </si>
  <si>
    <t>Type</t>
  </si>
  <si>
    <t>DUKE ENERGY KENTUCKY, INC.</t>
  </si>
  <si>
    <t>For The Period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</si>
</sst>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dd\-mmm\-yy_)"/>
    <numFmt numFmtId="168" formatCode="m/d/yy;@"/>
    <numFmt numFmtId="169" formatCode="_(* #,##0.0000000_);_(* \(#,##0.0000000\);_(* &quot;-&quot;??_);_(@_)"/>
    <numFmt numFmtId="170" formatCode="[$-409]mmm\-yy;@"/>
  </numFmts>
  <fonts count="14" x14ac:knownFonts="1"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8"/>
      <name val="Arial"/>
      <family val="2"/>
    </font>
    <font>
      <b/>
      <i/>
      <vertAlign val="superscript"/>
      <sz val="8"/>
      <name val="Arial"/>
      <family val="2"/>
    </font>
    <font>
      <sz val="10"/>
      <color rgb="FF0000FF"/>
      <name val="Arial"/>
      <family val="2"/>
    </font>
    <font>
      <i/>
      <sz val="8"/>
      <color indexed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4" fontId="10" fillId="0" borderId="0" applyFont="0" applyFill="0" applyBorder="0" applyAlignment="0" applyProtection="0"/>
    <xf numFmtId="0" fontId="11" fillId="0" borderId="4">
      <alignment horizontal="center"/>
    </xf>
    <xf numFmtId="0" fontId="2" fillId="0" borderId="0"/>
    <xf numFmtId="44" fontId="2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4" applyFont="1" applyFill="1"/>
    <xf numFmtId="37" fontId="2" fillId="0" borderId="0" xfId="4" applyNumberFormat="1" applyFont="1" applyFill="1"/>
    <xf numFmtId="0" fontId="3" fillId="0" borderId="0" xfId="4" applyFont="1" applyFill="1"/>
    <xf numFmtId="0" fontId="4" fillId="0" borderId="0" xfId="4" applyFont="1" applyFill="1" applyProtection="1"/>
    <xf numFmtId="10" fontId="2" fillId="0" borderId="0" xfId="3" applyNumberFormat="1" applyFont="1" applyFill="1"/>
    <xf numFmtId="164" fontId="2" fillId="0" borderId="1" xfId="3" applyNumberFormat="1" applyFont="1" applyFill="1" applyBorder="1"/>
    <xf numFmtId="0" fontId="2" fillId="0" borderId="0" xfId="4" applyFont="1" applyFill="1" applyAlignment="1">
      <alignment horizontal="left" indent="1"/>
    </xf>
    <xf numFmtId="0" fontId="2" fillId="0" borderId="0" xfId="4" applyFont="1" applyFill="1" applyAlignment="1">
      <alignment horizontal="center"/>
    </xf>
    <xf numFmtId="165" fontId="2" fillId="0" borderId="0" xfId="4" applyNumberFormat="1" applyFont="1" applyFill="1"/>
    <xf numFmtId="165" fontId="5" fillId="0" borderId="0" xfId="2" applyNumberFormat="1" applyFont="1" applyFill="1" applyProtection="1">
      <protection locked="0"/>
    </xf>
    <xf numFmtId="166" fontId="6" fillId="0" borderId="0" xfId="1" applyNumberFormat="1" applyFont="1" applyFill="1"/>
    <xf numFmtId="0" fontId="6" fillId="0" borderId="0" xfId="4" applyFont="1" applyFill="1" applyAlignment="1">
      <alignment horizontal="right"/>
    </xf>
    <xf numFmtId="0" fontId="2" fillId="0" borderId="0" xfId="4" applyFont="1" applyFill="1" applyAlignment="1" applyProtection="1">
      <alignment horizontal="center"/>
    </xf>
    <xf numFmtId="0" fontId="2" fillId="0" borderId="0" xfId="4" applyFont="1" applyFill="1" applyProtection="1"/>
    <xf numFmtId="166" fontId="2" fillId="0" borderId="2" xfId="1" applyNumberFormat="1" applyFont="1" applyFill="1" applyBorder="1"/>
    <xf numFmtId="164" fontId="2" fillId="0" borderId="2" xfId="4" applyNumberFormat="1" applyFont="1" applyFill="1" applyBorder="1"/>
    <xf numFmtId="164" fontId="2" fillId="0" borderId="2" xfId="3" applyNumberFormat="1" applyFont="1" applyFill="1" applyBorder="1"/>
    <xf numFmtId="37" fontId="2" fillId="0" borderId="2" xfId="4" applyNumberFormat="1" applyFont="1" applyFill="1" applyBorder="1"/>
    <xf numFmtId="0" fontId="2" fillId="0" borderId="2" xfId="4" applyFont="1" applyFill="1" applyBorder="1"/>
    <xf numFmtId="0" fontId="2" fillId="0" borderId="2" xfId="4" applyFont="1" applyFill="1" applyBorder="1" applyAlignment="1" applyProtection="1">
      <alignment horizontal="center"/>
    </xf>
    <xf numFmtId="164" fontId="2" fillId="0" borderId="0" xfId="3" applyNumberFormat="1" applyFont="1" applyFill="1"/>
    <xf numFmtId="166" fontId="2" fillId="0" borderId="0" xfId="1" applyNumberFormat="1" applyFont="1" applyFill="1"/>
    <xf numFmtId="164" fontId="2" fillId="0" borderId="0" xfId="4" applyNumberFormat="1" applyFont="1" applyFill="1"/>
    <xf numFmtId="167" fontId="2" fillId="0" borderId="0" xfId="4" applyNumberFormat="1" applyFont="1" applyFill="1" applyProtection="1">
      <protection locked="0"/>
    </xf>
    <xf numFmtId="10" fontId="2" fillId="0" borderId="0" xfId="4" applyNumberFormat="1" applyFont="1" applyFill="1"/>
    <xf numFmtId="164" fontId="5" fillId="0" borderId="0" xfId="3" applyNumberFormat="1" applyFont="1" applyFill="1"/>
    <xf numFmtId="166" fontId="5" fillId="0" borderId="0" xfId="1" applyNumberFormat="1" applyFont="1" applyFill="1"/>
    <xf numFmtId="164" fontId="2" fillId="0" borderId="0" xfId="3" applyNumberFormat="1" applyFont="1" applyFill="1" applyAlignment="1">
      <alignment horizontal="left" indent="2"/>
    </xf>
    <xf numFmtId="0" fontId="5" fillId="0" borderId="0" xfId="4" applyFont="1" applyFill="1"/>
    <xf numFmtId="166" fontId="2" fillId="0" borderId="0" xfId="4" applyNumberFormat="1" applyFont="1" applyFill="1"/>
    <xf numFmtId="168" fontId="5" fillId="0" borderId="0" xfId="5" applyNumberFormat="1" applyFont="1" applyFill="1" applyProtection="1">
      <protection locked="0"/>
    </xf>
    <xf numFmtId="0" fontId="2" fillId="0" borderId="0" xfId="4" applyFont="1" applyFill="1" applyBorder="1" applyAlignment="1" applyProtection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0" xfId="4" quotePrefix="1" applyFont="1" applyFill="1" applyBorder="1" applyAlignment="1" applyProtection="1">
      <alignment horizontal="center"/>
    </xf>
    <xf numFmtId="0" fontId="2" fillId="0" borderId="0" xfId="4" applyFont="1" applyFill="1" applyBorder="1"/>
    <xf numFmtId="0" fontId="2" fillId="0" borderId="3" xfId="4" applyFont="1" applyFill="1" applyBorder="1" applyAlignment="1" applyProtection="1">
      <alignment horizontal="center"/>
    </xf>
    <xf numFmtId="0" fontId="2" fillId="0" borderId="3" xfId="4" quotePrefix="1" applyFont="1" applyFill="1" applyBorder="1" applyAlignment="1">
      <alignment horizontal="center"/>
    </xf>
    <xf numFmtId="0" fontId="2" fillId="0" borderId="3" xfId="4" quotePrefix="1" applyFont="1" applyFill="1" applyBorder="1" applyAlignment="1" applyProtection="1">
      <alignment horizontal="center"/>
    </xf>
    <xf numFmtId="0" fontId="2" fillId="0" borderId="3" xfId="4" applyFont="1" applyFill="1" applyBorder="1"/>
    <xf numFmtId="0" fontId="8" fillId="0" borderId="0" xfId="4" applyFont="1" applyFill="1"/>
    <xf numFmtId="0" fontId="8" fillId="0" borderId="0" xfId="4" applyFont="1" applyFill="1" applyAlignment="1" applyProtection="1">
      <alignment horizontal="center"/>
    </xf>
    <xf numFmtId="0" fontId="8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37" fontId="2" fillId="0" borderId="0" xfId="4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>
      <alignment horizontal="center"/>
    </xf>
    <xf numFmtId="167" fontId="2" fillId="0" borderId="0" xfId="4" applyNumberFormat="1" applyFont="1" applyFill="1" applyBorder="1" applyAlignment="1" applyProtection="1">
      <alignment horizontal="center"/>
      <protection locked="0"/>
    </xf>
    <xf numFmtId="37" fontId="2" fillId="0" borderId="0" xfId="4" applyNumberFormat="1" applyFont="1" applyFill="1" applyBorder="1" applyAlignment="1" applyProtection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 applyProtection="1">
      <alignment horizontal="left"/>
    </xf>
    <xf numFmtId="167" fontId="2" fillId="0" borderId="0" xfId="4" applyNumberFormat="1" applyFont="1" applyFill="1" applyBorder="1" applyAlignment="1" applyProtection="1">
      <alignment horizontal="left"/>
      <protection locked="0"/>
    </xf>
    <xf numFmtId="37" fontId="2" fillId="0" borderId="3" xfId="4" applyNumberFormat="1" applyFont="1" applyFill="1" applyBorder="1" applyAlignment="1" applyProtection="1">
      <alignment horizontal="left"/>
    </xf>
    <xf numFmtId="0" fontId="2" fillId="0" borderId="3" xfId="4" applyFont="1" applyFill="1" applyBorder="1" applyAlignment="1">
      <alignment horizontal="left"/>
    </xf>
    <xf numFmtId="167" fontId="2" fillId="0" borderId="3" xfId="4" applyNumberFormat="1" applyFont="1" applyFill="1" applyBorder="1" applyAlignment="1" applyProtection="1">
      <alignment horizontal="left"/>
      <protection locked="0"/>
    </xf>
    <xf numFmtId="0" fontId="2" fillId="0" borderId="3" xfId="4" applyFont="1" applyFill="1" applyBorder="1" applyAlignment="1" applyProtection="1">
      <alignment horizontal="left"/>
    </xf>
    <xf numFmtId="37" fontId="2" fillId="0" borderId="0" xfId="4" applyNumberFormat="1" applyFont="1" applyFill="1" applyAlignment="1" applyProtection="1">
      <alignment horizontal="centerContinuous"/>
    </xf>
    <xf numFmtId="0" fontId="2" fillId="0" borderId="0" xfId="4" applyFont="1" applyFill="1" applyAlignment="1">
      <alignment horizontal="centerContinuous"/>
    </xf>
    <xf numFmtId="167" fontId="2" fillId="0" borderId="0" xfId="4" applyNumberFormat="1" applyFont="1" applyFill="1" applyAlignment="1" applyProtection="1">
      <alignment horizontal="centerContinuous"/>
      <protection locked="0"/>
    </xf>
    <xf numFmtId="0" fontId="2" fillId="0" borderId="0" xfId="4" applyFont="1" applyFill="1" applyAlignment="1" applyProtection="1">
      <alignment horizontal="centerContinuous"/>
    </xf>
    <xf numFmtId="37" fontId="2" fillId="0" borderId="0" xfId="4" applyNumberFormat="1" applyFont="1" applyFill="1" applyAlignment="1" applyProtection="1">
      <alignment horizontal="centerContinuous"/>
      <protection locked="0"/>
    </xf>
    <xf numFmtId="0" fontId="2" fillId="0" borderId="0" xfId="4" applyFont="1" applyFill="1" applyAlignment="1" applyProtection="1">
      <alignment horizontal="centerContinuous"/>
      <protection locked="0"/>
    </xf>
    <xf numFmtId="0" fontId="9" fillId="0" borderId="0" xfId="4" applyFont="1" applyFill="1" applyAlignment="1" applyProtection="1">
      <alignment horizontal="centerContinuous"/>
    </xf>
    <xf numFmtId="0" fontId="2" fillId="0" borderId="0" xfId="11"/>
    <xf numFmtId="14" fontId="2" fillId="0" borderId="0" xfId="11" applyNumberFormat="1"/>
    <xf numFmtId="43" fontId="12" fillId="0" borderId="0" xfId="11" applyNumberFormat="1" applyFont="1"/>
    <xf numFmtId="0" fontId="2" fillId="0" borderId="0" xfId="11" applyFont="1"/>
    <xf numFmtId="0" fontId="12" fillId="0" borderId="0" xfId="11" applyFont="1" applyAlignment="1">
      <alignment horizontal="center"/>
    </xf>
    <xf numFmtId="164" fontId="12" fillId="0" borderId="0" xfId="11" applyNumberFormat="1" applyFont="1" applyBorder="1" applyAlignment="1">
      <alignment horizontal="center"/>
    </xf>
    <xf numFmtId="0" fontId="12" fillId="0" borderId="0" xfId="11" applyFont="1" applyBorder="1" applyAlignment="1">
      <alignment horizontal="center"/>
    </xf>
    <xf numFmtId="164" fontId="12" fillId="0" borderId="0" xfId="7" applyNumberFormat="1" applyFont="1" applyBorder="1" applyAlignment="1">
      <alignment horizontal="center"/>
    </xf>
    <xf numFmtId="44" fontId="12" fillId="0" borderId="0" xfId="12" applyFont="1" applyBorder="1" applyAlignment="1">
      <alignment horizontal="center"/>
    </xf>
    <xf numFmtId="169" fontId="12" fillId="0" borderId="0" xfId="6" applyNumberFormat="1" applyFont="1" applyAlignment="1">
      <alignment horizontal="center"/>
    </xf>
    <xf numFmtId="8" fontId="12" fillId="0" borderId="0" xfId="11" applyNumberFormat="1" applyFont="1" applyAlignment="1">
      <alignment horizontal="center"/>
    </xf>
    <xf numFmtId="44" fontId="12" fillId="0" borderId="0" xfId="12" applyFont="1" applyAlignment="1">
      <alignment horizontal="center"/>
    </xf>
    <xf numFmtId="14" fontId="12" fillId="0" borderId="0" xfId="11" applyNumberFormat="1" applyFont="1" applyAlignment="1">
      <alignment horizontal="center"/>
    </xf>
    <xf numFmtId="8" fontId="12" fillId="0" borderId="0" xfId="11" applyNumberFormat="1" applyFont="1" applyBorder="1" applyAlignment="1">
      <alignment horizontal="center"/>
    </xf>
    <xf numFmtId="0" fontId="2" fillId="0" borderId="0" xfId="11" applyAlignment="1">
      <alignment horizontal="center"/>
    </xf>
    <xf numFmtId="0" fontId="12" fillId="0" borderId="5" xfId="11" applyFont="1" applyBorder="1" applyAlignment="1">
      <alignment horizontal="center"/>
    </xf>
    <xf numFmtId="164" fontId="12" fillId="0" borderId="3" xfId="11" applyNumberFormat="1" applyFont="1" applyBorder="1" applyAlignment="1">
      <alignment horizontal="center"/>
    </xf>
    <xf numFmtId="0" fontId="12" fillId="0" borderId="3" xfId="11" applyFont="1" applyBorder="1" applyAlignment="1">
      <alignment horizontal="center"/>
    </xf>
    <xf numFmtId="164" fontId="12" fillId="0" borderId="3" xfId="7" applyNumberFormat="1" applyFont="1" applyBorder="1" applyAlignment="1">
      <alignment horizontal="center"/>
    </xf>
    <xf numFmtId="44" fontId="12" fillId="0" borderId="3" xfId="12" applyFont="1" applyBorder="1" applyAlignment="1">
      <alignment horizontal="center"/>
    </xf>
    <xf numFmtId="169" fontId="12" fillId="0" borderId="3" xfId="6" applyNumberFormat="1" applyFont="1" applyBorder="1" applyAlignment="1">
      <alignment horizontal="center"/>
    </xf>
    <xf numFmtId="8" fontId="12" fillId="0" borderId="3" xfId="11" applyNumberFormat="1" applyFont="1" applyBorder="1" applyAlignment="1">
      <alignment horizontal="center"/>
    </xf>
    <xf numFmtId="165" fontId="12" fillId="0" borderId="3" xfId="12" applyNumberFormat="1" applyFont="1" applyBorder="1" applyAlignment="1">
      <alignment horizontal="center"/>
    </xf>
    <xf numFmtId="14" fontId="12" fillId="0" borderId="3" xfId="11" applyNumberFormat="1" applyFont="1" applyBorder="1" applyAlignment="1">
      <alignment horizontal="center"/>
    </xf>
    <xf numFmtId="0" fontId="12" fillId="0" borderId="6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169" fontId="12" fillId="0" borderId="0" xfId="6" applyNumberFormat="1" applyFont="1" applyBorder="1" applyAlignment="1">
      <alignment horizontal="center"/>
    </xf>
    <xf numFmtId="165" fontId="12" fillId="0" borderId="0" xfId="12" applyNumberFormat="1" applyFont="1" applyBorder="1" applyAlignment="1">
      <alignment horizontal="center"/>
    </xf>
    <xf numFmtId="14" fontId="12" fillId="0" borderId="0" xfId="11" applyNumberFormat="1" applyFont="1" applyBorder="1" applyAlignment="1">
      <alignment horizontal="center"/>
    </xf>
    <xf numFmtId="0" fontId="12" fillId="0" borderId="8" xfId="11" applyFont="1" applyBorder="1" applyAlignment="1">
      <alignment horizontal="center"/>
    </xf>
    <xf numFmtId="0" fontId="13" fillId="0" borderId="0" xfId="11" applyFont="1" applyAlignment="1">
      <alignment horizontal="center" wrapText="1"/>
    </xf>
    <xf numFmtId="170" fontId="13" fillId="0" borderId="0" xfId="11" applyNumberFormat="1" applyFont="1" applyAlignment="1">
      <alignment horizontal="center"/>
    </xf>
    <xf numFmtId="0" fontId="13" fillId="0" borderId="5" xfId="11" applyFont="1" applyBorder="1" applyAlignment="1">
      <alignment horizontal="center" wrapText="1"/>
    </xf>
    <xf numFmtId="0" fontId="13" fillId="0" borderId="3" xfId="11" applyFont="1" applyBorder="1" applyAlignment="1">
      <alignment horizontal="center" wrapText="1"/>
    </xf>
    <xf numFmtId="0" fontId="13" fillId="0" borderId="6" xfId="11" applyFont="1" applyBorder="1" applyAlignment="1">
      <alignment horizontal="center" wrapText="1"/>
    </xf>
    <xf numFmtId="0" fontId="13" fillId="0" borderId="0" xfId="11" applyFont="1" applyAlignment="1">
      <alignment wrapText="1"/>
    </xf>
    <xf numFmtId="0" fontId="13" fillId="0" borderId="9" xfId="11" applyFont="1" applyBorder="1" applyAlignment="1">
      <alignment horizontal="center" wrapText="1"/>
    </xf>
    <xf numFmtId="0" fontId="13" fillId="0" borderId="2" xfId="11" applyFont="1" applyBorder="1" applyAlignment="1">
      <alignment horizontal="center" wrapText="1"/>
    </xf>
    <xf numFmtId="0" fontId="13" fillId="0" borderId="2" xfId="11" applyFont="1" applyBorder="1" applyAlignment="1">
      <alignment wrapText="1"/>
    </xf>
    <xf numFmtId="0" fontId="13" fillId="0" borderId="10" xfId="11" applyFont="1" applyBorder="1" applyAlignment="1">
      <alignment wrapText="1"/>
    </xf>
  </cellXfs>
  <cellStyles count="13">
    <cellStyle name="Comma" xfId="1" builtinId="3"/>
    <cellStyle name="Comma 2" xfId="6"/>
    <cellStyle name="Currency" xfId="2" builtinId="4"/>
    <cellStyle name="Currency 2" xfId="12"/>
    <cellStyle name="Normal" xfId="0" builtinId="0"/>
    <cellStyle name="Normal 2" xfId="4"/>
    <cellStyle name="Normal 3" xfId="11"/>
    <cellStyle name="Normal_PUCO ELECTRIC SFRs" xfId="5"/>
    <cellStyle name="Percent" xfId="3" builtinId="5"/>
    <cellStyle name="Percent 2" xfId="7"/>
    <cellStyle name="PSChar" xfId="8"/>
    <cellStyle name="PSDec" xfId="9"/>
    <cellStyle name="PSHeading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160022</xdr:colOff>
      <xdr:row>5</xdr:row>
      <xdr:rowOff>66675</xdr:rowOff>
    </xdr:from>
    <xdr:to>
      <xdr:col>6</xdr:col>
      <xdr:colOff>293372</xdr:colOff>
      <xdr:row>9</xdr:row>
      <xdr:rowOff>133350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D3607DE-0871-4323-8C0A-AD8B0671A146}"/>
            </a:ext>
          </a:extLst>
        </xdr:cNvPr>
        <xdr:cNvCxnSpPr/>
      </xdr:nvCxnSpPr>
      <xdr:spPr>
        <a:xfrm rot="5400000" flipH="1" flipV="1">
          <a:off x="4041459" y="1166813"/>
          <a:ext cx="714375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5</xdr:row>
      <xdr:rowOff>47626</xdr:rowOff>
    </xdr:from>
    <xdr:to>
      <xdr:col>10</xdr:col>
      <xdr:colOff>264968</xdr:colOff>
      <xdr:row>9</xdr:row>
      <xdr:rowOff>121901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A5A6F6B-B579-4735-AFC4-F3BA42416E9C}"/>
            </a:ext>
          </a:extLst>
        </xdr:cNvPr>
        <xdr:cNvCxnSpPr/>
      </xdr:nvCxnSpPr>
      <xdr:spPr>
        <a:xfrm rot="5400000" flipH="1" flipV="1">
          <a:off x="6810471" y="1171480"/>
          <a:ext cx="721975" cy="9351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Rate%20Case%20and%20Legal%20Support/DE%20Kentucky/2009%20Gas%20Distribution%20Rate%20Case/J%20Schedules/J%20Schedules%2006-10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SCH_J1 - Base"/>
      <sheetName val="SCH_J1 - Forecast"/>
      <sheetName val="SCH_J1.1"/>
      <sheetName val="SCH_J1.2"/>
      <sheetName val="SCH_J2 - Base"/>
      <sheetName val="SCH_J2 - Forecast"/>
      <sheetName val="SCH_J2 - Forecast proposed rate"/>
      <sheetName val="SCH_J3 - Base"/>
      <sheetName val="SCH_J3 - Forecast"/>
      <sheetName val="SCH K"/>
      <sheetName val="SCH_J4"/>
    </sheetNames>
    <sheetDataSet>
      <sheetData sheetId="0">
        <row r="5">
          <cell r="B5" t="str">
            <v>DUKE ENERGY KENTUCKY</v>
          </cell>
        </row>
        <row r="6">
          <cell r="B6" t="str">
            <v>CASE NO. 2006-00172</v>
          </cell>
        </row>
        <row r="9">
          <cell r="G9" t="str">
            <v>S. G. DE MAY</v>
          </cell>
        </row>
        <row r="10">
          <cell r="B10" t="str">
            <v>12 MONTHS ENDED SEPTEMBER 30, 2009</v>
          </cell>
        </row>
        <row r="11">
          <cell r="B11" t="str">
            <v>12 MONTHS ENDED JANUARY 31, 2010</v>
          </cell>
        </row>
        <row r="12">
          <cell r="B12" t="str">
            <v>DATA: "X" BASE PERIOD   FORECASTED PERIOD</v>
          </cell>
          <cell r="G12" t="str">
            <v>C. J. COUNCIL</v>
          </cell>
        </row>
        <row r="13">
          <cell r="B13" t="str">
            <v>DATA:  BASE PERIOD  "X" FORECASTED PERIOD</v>
          </cell>
        </row>
        <row r="14">
          <cell r="B14" t="str">
            <v>DATA: "X" BASE PERIOD  "X" FORECASTED PERIOD</v>
          </cell>
        </row>
        <row r="15">
          <cell r="B15" t="str">
            <v xml:space="preserve">TYPE OF FILING:  "X" ORIGINAL   UPDATED    REVISED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Layout" zoomScale="70" zoomScaleNormal="75" zoomScalePageLayoutView="70" workbookViewId="0">
      <selection activeCell="G5" sqref="G5"/>
    </sheetView>
  </sheetViews>
  <sheetFormatPr defaultColWidth="9.28515625" defaultRowHeight="12.75" x14ac:dyDescent="0.2"/>
  <cols>
    <col min="1" max="1" width="7.7109375" style="1" customWidth="1"/>
    <col min="2" max="2" width="51" style="1" customWidth="1"/>
    <col min="3" max="4" width="12.7109375" style="1" customWidth="1"/>
    <col min="5" max="5" width="16" style="1" customWidth="1"/>
    <col min="6" max="7" width="12.7109375" style="1" customWidth="1"/>
    <col min="8" max="8" width="17.140625" style="1" bestFit="1" customWidth="1"/>
    <col min="9" max="9" width="12.7109375" style="1" customWidth="1"/>
    <col min="10" max="10" width="15.7109375" style="1" customWidth="1"/>
    <col min="11" max="11" width="9.28515625" style="1"/>
    <col min="12" max="12" width="15.140625" style="1" customWidth="1"/>
    <col min="13" max="16384" width="9.28515625" style="1"/>
  </cols>
  <sheetData>
    <row r="1" spans="1:12" s="43" customFormat="1" x14ac:dyDescent="0.2">
      <c r="A1" s="61" t="s">
        <v>69</v>
      </c>
      <c r="B1" s="55"/>
      <c r="C1" s="60"/>
      <c r="D1" s="59"/>
      <c r="E1" s="55"/>
      <c r="F1" s="57"/>
      <c r="G1" s="56"/>
      <c r="H1" s="55"/>
    </row>
    <row r="2" spans="1:12" s="43" customFormat="1" x14ac:dyDescent="0.2">
      <c r="A2" s="58"/>
      <c r="B2" s="59"/>
      <c r="C2" s="60"/>
      <c r="D2" s="60"/>
      <c r="E2" s="59"/>
      <c r="F2" s="57"/>
      <c r="G2" s="56"/>
      <c r="H2" s="55"/>
    </row>
    <row r="3" spans="1:12" s="43" customFormat="1" x14ac:dyDescent="0.2">
      <c r="A3" s="58" t="s">
        <v>40</v>
      </c>
      <c r="B3" s="56"/>
      <c r="C3" s="56"/>
      <c r="D3" s="55"/>
      <c r="E3" s="56"/>
      <c r="F3" s="57"/>
      <c r="G3" s="56"/>
      <c r="H3" s="55"/>
    </row>
    <row r="4" spans="1:12" s="43" customFormat="1" x14ac:dyDescent="0.2">
      <c r="A4" s="58" t="s">
        <v>70</v>
      </c>
      <c r="B4" s="58"/>
      <c r="C4" s="56"/>
      <c r="D4" s="55"/>
      <c r="E4" s="55"/>
      <c r="F4" s="57"/>
      <c r="G4" s="56"/>
      <c r="H4" s="55"/>
    </row>
    <row r="5" spans="1:12" s="43" customFormat="1" x14ac:dyDescent="0.2">
      <c r="A5" s="54"/>
      <c r="B5" s="54"/>
      <c r="C5" s="52"/>
      <c r="D5" s="51"/>
      <c r="E5" s="51"/>
      <c r="F5" s="53"/>
      <c r="G5" s="52"/>
      <c r="H5" s="51"/>
    </row>
    <row r="6" spans="1:12" s="43" customFormat="1" x14ac:dyDescent="0.2">
      <c r="A6" s="49"/>
      <c r="B6" s="49"/>
      <c r="C6" s="48"/>
      <c r="D6" s="47"/>
      <c r="E6" s="47"/>
      <c r="F6" s="50"/>
      <c r="G6" s="48"/>
      <c r="H6" s="47"/>
    </row>
    <row r="7" spans="1:12" s="43" customFormat="1" x14ac:dyDescent="0.2">
      <c r="A7" s="49"/>
      <c r="B7" s="49"/>
      <c r="C7" s="48"/>
      <c r="D7" s="47"/>
      <c r="E7" s="47"/>
      <c r="F7" s="46" t="s">
        <v>39</v>
      </c>
      <c r="G7" s="45" t="s">
        <v>38</v>
      </c>
      <c r="H7" s="44" t="s">
        <v>37</v>
      </c>
    </row>
    <row r="8" spans="1:12" x14ac:dyDescent="0.2">
      <c r="A8" s="13" t="s">
        <v>36</v>
      </c>
      <c r="B8" s="8" t="s">
        <v>35</v>
      </c>
      <c r="C8" s="13" t="s">
        <v>34</v>
      </c>
      <c r="D8" s="13" t="s">
        <v>33</v>
      </c>
      <c r="E8" s="13" t="s">
        <v>32</v>
      </c>
      <c r="F8" s="13" t="s">
        <v>31</v>
      </c>
      <c r="G8" s="13" t="s">
        <v>31</v>
      </c>
      <c r="H8" s="13" t="s">
        <v>30</v>
      </c>
    </row>
    <row r="9" spans="1:12" s="40" customFormat="1" x14ac:dyDescent="0.2">
      <c r="A9" s="41" t="s">
        <v>29</v>
      </c>
      <c r="B9" s="42" t="s">
        <v>28</v>
      </c>
      <c r="C9" s="41" t="s">
        <v>27</v>
      </c>
      <c r="D9" s="41" t="s">
        <v>26</v>
      </c>
      <c r="E9" s="41" t="s">
        <v>25</v>
      </c>
      <c r="F9" s="41" t="s">
        <v>24</v>
      </c>
      <c r="G9" s="41" t="s">
        <v>23</v>
      </c>
      <c r="H9" s="41" t="s">
        <v>22</v>
      </c>
    </row>
    <row r="10" spans="1:12" x14ac:dyDescent="0.2">
      <c r="A10" s="39"/>
      <c r="B10" s="37" t="s">
        <v>21</v>
      </c>
      <c r="C10" s="38" t="s">
        <v>20</v>
      </c>
      <c r="D10" s="36" t="s">
        <v>19</v>
      </c>
      <c r="E10" s="36" t="s">
        <v>18</v>
      </c>
      <c r="F10" s="37" t="s">
        <v>17</v>
      </c>
      <c r="G10" s="36" t="s">
        <v>16</v>
      </c>
      <c r="H10" s="36" t="s">
        <v>15</v>
      </c>
    </row>
    <row r="11" spans="1:12" x14ac:dyDescent="0.2">
      <c r="A11" s="35"/>
      <c r="B11" s="33"/>
      <c r="C11" s="34"/>
      <c r="D11" s="32"/>
      <c r="E11" s="32"/>
      <c r="F11" s="33"/>
      <c r="G11" s="32"/>
      <c r="H11" s="32"/>
    </row>
    <row r="12" spans="1:12" x14ac:dyDescent="0.2">
      <c r="A12" s="13">
        <v>1</v>
      </c>
      <c r="B12" s="21" t="s">
        <v>14</v>
      </c>
      <c r="H12" s="22"/>
    </row>
    <row r="13" spans="1:12" x14ac:dyDescent="0.2">
      <c r="A13" s="13">
        <v>2</v>
      </c>
      <c r="B13" s="28" t="s">
        <v>13</v>
      </c>
      <c r="C13" s="31">
        <v>39924</v>
      </c>
      <c r="D13" s="31">
        <v>43211</v>
      </c>
      <c r="E13" s="27">
        <v>572048</v>
      </c>
      <c r="F13" s="26">
        <v>4.7550000000000002E-2</v>
      </c>
      <c r="G13" s="26">
        <v>4.8210000000000003E-2</v>
      </c>
      <c r="H13" s="22">
        <f>G13*E13</f>
        <v>27578.434080000003</v>
      </c>
      <c r="L13" s="30"/>
    </row>
    <row r="14" spans="1:12" x14ac:dyDescent="0.2">
      <c r="A14" s="13">
        <f>A13+1</f>
        <v>3</v>
      </c>
      <c r="B14" s="28" t="s">
        <v>12</v>
      </c>
      <c r="C14" s="31">
        <v>40347</v>
      </c>
      <c r="D14" s="31">
        <v>43634</v>
      </c>
      <c r="E14" s="27">
        <f>273100.67-168634</f>
        <v>104466.66999999998</v>
      </c>
      <c r="F14" s="26">
        <v>3.2469999999999999E-2</v>
      </c>
      <c r="G14" s="26">
        <v>3.3300000000000003E-2</v>
      </c>
      <c r="H14" s="22">
        <f>G14*E14</f>
        <v>3478.7401109999996</v>
      </c>
      <c r="L14" s="30"/>
    </row>
    <row r="15" spans="1:12" x14ac:dyDescent="0.2">
      <c r="A15" s="13">
        <f>A14+1</f>
        <v>4</v>
      </c>
      <c r="B15" s="28" t="s">
        <v>11</v>
      </c>
      <c r="C15" s="31">
        <v>38625</v>
      </c>
      <c r="D15" s="31">
        <v>44104</v>
      </c>
      <c r="E15" s="27">
        <v>208828.78</v>
      </c>
      <c r="F15" s="26">
        <v>8.4029999999999994E-2</v>
      </c>
      <c r="G15" s="26">
        <v>8.634E-2</v>
      </c>
      <c r="H15" s="22">
        <f>G15*E15</f>
        <v>18030.276865200001</v>
      </c>
      <c r="L15" s="30"/>
    </row>
    <row r="16" spans="1:12" ht="15.75" customHeight="1" x14ac:dyDescent="0.2">
      <c r="A16" s="13"/>
      <c r="B16" s="21"/>
      <c r="C16" s="29"/>
      <c r="D16" s="29"/>
      <c r="H16" s="22"/>
    </row>
    <row r="17" spans="1:13" x14ac:dyDescent="0.2">
      <c r="A17" s="13">
        <v>5</v>
      </c>
      <c r="B17" s="21" t="s">
        <v>10</v>
      </c>
      <c r="H17" s="22"/>
    </row>
    <row r="18" spans="1:13" x14ac:dyDescent="0.2">
      <c r="A18" s="13">
        <f>A17+1</f>
        <v>6</v>
      </c>
      <c r="B18" s="28" t="s">
        <v>9</v>
      </c>
      <c r="E18" s="27">
        <v>32739834</v>
      </c>
      <c r="F18" s="26">
        <v>2.2861134615384616E-2</v>
      </c>
      <c r="G18" s="26">
        <v>2.2861134615384616E-2</v>
      </c>
      <c r="H18" s="22">
        <f>G18*E18</f>
        <v>748469.75235934614</v>
      </c>
      <c r="K18" s="25"/>
    </row>
    <row r="19" spans="1:13" x14ac:dyDescent="0.2">
      <c r="A19" s="13"/>
      <c r="C19" s="24"/>
      <c r="D19" s="24"/>
      <c r="E19" s="22"/>
      <c r="F19" s="21"/>
      <c r="G19" s="23"/>
      <c r="H19" s="22"/>
      <c r="M19" s="21"/>
    </row>
    <row r="20" spans="1:13" x14ac:dyDescent="0.2">
      <c r="A20" s="20">
        <v>7</v>
      </c>
      <c r="B20" s="19" t="s">
        <v>8</v>
      </c>
      <c r="C20" s="19"/>
      <c r="D20" s="19"/>
      <c r="E20" s="18">
        <f>SUM(E13:E19)</f>
        <v>33625177.450000003</v>
      </c>
      <c r="F20" s="17"/>
      <c r="G20" s="16"/>
      <c r="H20" s="15">
        <f>SUM(H13:H19)</f>
        <v>797557.2034155461</v>
      </c>
    </row>
    <row r="21" spans="1:13" x14ac:dyDescent="0.2">
      <c r="A21" s="14"/>
      <c r="E21" s="12"/>
      <c r="G21" s="11"/>
      <c r="H21" s="11"/>
    </row>
    <row r="22" spans="1:13" ht="13.5" thickBot="1" x14ac:dyDescent="0.25">
      <c r="A22" s="13">
        <f>A20+1</f>
        <v>8</v>
      </c>
      <c r="B22" s="1" t="s">
        <v>7</v>
      </c>
      <c r="E22" s="12"/>
      <c r="G22" s="11"/>
      <c r="H22" s="6">
        <f>H20/E20</f>
        <v>2.3719048162689951E-2</v>
      </c>
    </row>
    <row r="23" spans="1:13" ht="13.5" thickTop="1" x14ac:dyDescent="0.2">
      <c r="A23" s="13"/>
      <c r="B23" s="7"/>
      <c r="E23" s="12"/>
      <c r="G23" s="11"/>
    </row>
    <row r="24" spans="1:13" x14ac:dyDescent="0.2">
      <c r="A24" s="13">
        <f>A22+1</f>
        <v>9</v>
      </c>
      <c r="B24" s="1" t="s">
        <v>6</v>
      </c>
      <c r="E24" s="12"/>
      <c r="G24" s="11"/>
      <c r="H24" s="11"/>
    </row>
    <row r="25" spans="1:13" x14ac:dyDescent="0.2">
      <c r="A25" s="13">
        <f>A24+1</f>
        <v>10</v>
      </c>
      <c r="B25" s="7" t="s">
        <v>5</v>
      </c>
      <c r="E25" s="12"/>
      <c r="G25" s="11"/>
      <c r="H25" s="10">
        <v>762766.37</v>
      </c>
    </row>
    <row r="26" spans="1:13" x14ac:dyDescent="0.2">
      <c r="A26" s="8"/>
    </row>
    <row r="27" spans="1:13" x14ac:dyDescent="0.2">
      <c r="A27" s="8">
        <f>A25+1</f>
        <v>11</v>
      </c>
      <c r="B27" s="1" t="s">
        <v>4</v>
      </c>
      <c r="H27" s="10">
        <v>40777489</v>
      </c>
      <c r="I27" s="9"/>
    </row>
    <row r="28" spans="1:13" x14ac:dyDescent="0.2">
      <c r="A28" s="8"/>
    </row>
    <row r="29" spans="1:13" x14ac:dyDescent="0.2">
      <c r="A29" s="8">
        <f>A27+1</f>
        <v>12</v>
      </c>
      <c r="B29" s="1" t="s">
        <v>3</v>
      </c>
    </row>
    <row r="30" spans="1:13" ht="13.5" thickBot="1" x14ac:dyDescent="0.25">
      <c r="A30" s="8">
        <f>A29+1</f>
        <v>13</v>
      </c>
      <c r="B30" s="7" t="s">
        <v>2</v>
      </c>
      <c r="G30" s="6">
        <f>H25/H27</f>
        <v>1.8705574784165842E-2</v>
      </c>
      <c r="I30" s="5"/>
    </row>
    <row r="31" spans="1:13" ht="13.5" thickTop="1" x14ac:dyDescent="0.2"/>
    <row r="32" spans="1:13" x14ac:dyDescent="0.2">
      <c r="A32" s="4"/>
      <c r="B32" s="3"/>
    </row>
    <row r="33" spans="2:5" x14ac:dyDescent="0.2">
      <c r="B33" s="1" t="s">
        <v>1</v>
      </c>
    </row>
    <row r="34" spans="2:5" x14ac:dyDescent="0.2">
      <c r="B34" s="1" t="s">
        <v>0</v>
      </c>
    </row>
    <row r="41" spans="2:5" x14ac:dyDescent="0.2">
      <c r="E41" s="2"/>
    </row>
  </sheetData>
  <printOptions horizontalCentered="1"/>
  <pageMargins left="0.25" right="0.25" top="1" bottom="0.75" header="0" footer="0"/>
  <pageSetup scale="96" orientation="landscape" blackAndWhite="1" horizontalDpi="300" verticalDpi="300" r:id="rId1"/>
  <headerFooter alignWithMargins="0">
    <oddHeader>&amp;R&amp;"Times New Roman,Bold" 
KyPSC Case No. 2019-00271
STAFF-DR-01-023(b) Attachment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Layout" zoomScaleNormal="100" workbookViewId="0">
      <selection activeCell="H7" sqref="H7"/>
    </sheetView>
  </sheetViews>
  <sheetFormatPr defaultColWidth="9.85546875" defaultRowHeight="12.75" x14ac:dyDescent="0.2"/>
  <cols>
    <col min="1" max="1" width="7.85546875" style="62" customWidth="1"/>
    <col min="2" max="2" width="10.42578125" style="62" customWidth="1"/>
    <col min="3" max="3" width="13.140625" style="62" customWidth="1"/>
    <col min="4" max="4" width="11.5703125" style="62" customWidth="1"/>
    <col min="5" max="5" width="11" style="62" customWidth="1"/>
    <col min="6" max="6" width="9.42578125" style="62" customWidth="1"/>
    <col min="7" max="7" width="9" style="62" customWidth="1"/>
    <col min="8" max="8" width="10.42578125" style="62" customWidth="1"/>
    <col min="9" max="9" width="14.42578125" style="62" customWidth="1"/>
    <col min="10" max="10" width="12.85546875" style="62" customWidth="1"/>
    <col min="11" max="11" width="8.42578125" style="62" customWidth="1"/>
    <col min="12" max="12" width="10" style="62" customWidth="1"/>
    <col min="13" max="20" width="9.85546875" style="62" bestFit="1" customWidth="1"/>
    <col min="21" max="16384" width="9.85546875" style="62"/>
  </cols>
  <sheetData>
    <row r="1" spans="1:20" s="97" customFormat="1" ht="42" customHeight="1" x14ac:dyDescent="0.2">
      <c r="A1" s="101" t="s">
        <v>68</v>
      </c>
      <c r="B1" s="99" t="s">
        <v>67</v>
      </c>
      <c r="C1" s="99" t="s">
        <v>66</v>
      </c>
      <c r="D1" s="100" t="s">
        <v>65</v>
      </c>
      <c r="E1" s="99" t="s">
        <v>64</v>
      </c>
      <c r="F1" s="100" t="s">
        <v>63</v>
      </c>
      <c r="G1" s="100" t="s">
        <v>62</v>
      </c>
      <c r="H1" s="99" t="s">
        <v>61</v>
      </c>
      <c r="I1" s="100" t="s">
        <v>60</v>
      </c>
      <c r="J1" s="99" t="s">
        <v>59</v>
      </c>
      <c r="K1" s="99" t="s">
        <v>58</v>
      </c>
      <c r="L1" s="98" t="s">
        <v>57</v>
      </c>
      <c r="M1" s="93"/>
      <c r="N1" s="93"/>
      <c r="O1" s="93"/>
      <c r="P1" s="93"/>
      <c r="Q1" s="93"/>
      <c r="R1" s="93"/>
      <c r="S1" s="93"/>
      <c r="T1" s="93"/>
    </row>
    <row r="2" spans="1:20" s="92" customFormat="1" ht="11.25" x14ac:dyDescent="0.2">
      <c r="A2" s="96" t="s">
        <v>56</v>
      </c>
      <c r="B2" s="95" t="s">
        <v>55</v>
      </c>
      <c r="C2" s="95" t="s">
        <v>54</v>
      </c>
      <c r="D2" s="95" t="s">
        <v>53</v>
      </c>
      <c r="E2" s="95" t="s">
        <v>52</v>
      </c>
      <c r="F2" s="95" t="s">
        <v>51</v>
      </c>
      <c r="G2" s="95" t="s">
        <v>50</v>
      </c>
      <c r="H2" s="95" t="s">
        <v>49</v>
      </c>
      <c r="I2" s="95" t="s">
        <v>48</v>
      </c>
      <c r="J2" s="95" t="s">
        <v>47</v>
      </c>
      <c r="K2" s="95" t="s">
        <v>46</v>
      </c>
      <c r="L2" s="94" t="s">
        <v>45</v>
      </c>
      <c r="M2" s="93"/>
      <c r="N2" s="93"/>
      <c r="O2" s="93"/>
      <c r="P2" s="93"/>
      <c r="Q2" s="93"/>
      <c r="R2" s="93"/>
      <c r="S2" s="93"/>
      <c r="T2" s="93"/>
    </row>
    <row r="3" spans="1:20" s="76" customFormat="1" x14ac:dyDescent="0.2">
      <c r="A3" s="91" t="s">
        <v>44</v>
      </c>
      <c r="B3" s="90">
        <v>38625</v>
      </c>
      <c r="C3" s="70">
        <v>2100000</v>
      </c>
      <c r="D3" s="68">
        <f>12*15</f>
        <v>180</v>
      </c>
      <c r="E3" s="75">
        <v>20417.587500000001</v>
      </c>
      <c r="F3" s="88">
        <f>+E3/C3</f>
        <v>9.7226607142857149E-3</v>
      </c>
      <c r="G3" s="69">
        <f>RATE(D3,E3,-C3,0,L3)*12</f>
        <v>8.4032151566756544E-2</v>
      </c>
      <c r="H3" s="70">
        <v>0</v>
      </c>
      <c r="I3" s="69">
        <v>0.16900000000000001</v>
      </c>
      <c r="J3" s="68">
        <v>180</v>
      </c>
      <c r="K3" s="67">
        <v>8.6337730154361636E-2</v>
      </c>
      <c r="L3" s="87">
        <v>1</v>
      </c>
    </row>
    <row r="4" spans="1:20" x14ac:dyDescent="0.2">
      <c r="A4" s="91" t="s">
        <v>43</v>
      </c>
      <c r="B4" s="90">
        <v>39924</v>
      </c>
      <c r="C4" s="89">
        <v>3429431.65</v>
      </c>
      <c r="D4" s="68">
        <v>120</v>
      </c>
      <c r="E4" s="75">
        <v>35964.94</v>
      </c>
      <c r="F4" s="88">
        <f>+E4/C4</f>
        <v>1.0487142964345128E-2</v>
      </c>
      <c r="G4" s="69">
        <f>RATE(D4,E4,-C4,0,L4)*12</f>
        <v>4.7548791816303781E-2</v>
      </c>
      <c r="H4" s="70">
        <f>+I4*C4</f>
        <v>436566.64904499997</v>
      </c>
      <c r="I4" s="69">
        <v>0.1273</v>
      </c>
      <c r="J4" s="68">
        <v>108</v>
      </c>
      <c r="K4" s="67">
        <f>RATE(J4,E4,-C4,H4,L4)*12</f>
        <v>4.8205798572407567E-2</v>
      </c>
      <c r="L4" s="87">
        <v>0</v>
      </c>
    </row>
    <row r="5" spans="1:20" s="76" customFormat="1" x14ac:dyDescent="0.2">
      <c r="A5" s="86" t="s">
        <v>43</v>
      </c>
      <c r="B5" s="85">
        <v>40347</v>
      </c>
      <c r="C5" s="84">
        <v>955060.61</v>
      </c>
      <c r="D5" s="79">
        <v>120</v>
      </c>
      <c r="E5" s="83">
        <v>9331.2900000000009</v>
      </c>
      <c r="F5" s="82">
        <f>+E5/C5</f>
        <v>9.7703642075658431E-3</v>
      </c>
      <c r="G5" s="80">
        <f>RATE(D5,E5,-C5,0,L5)*12</f>
        <v>3.2466910128926968E-2</v>
      </c>
      <c r="H5" s="81">
        <f>+I5*C5</f>
        <v>115084.80350499999</v>
      </c>
      <c r="I5" s="80">
        <v>0.1205</v>
      </c>
      <c r="J5" s="79">
        <v>108</v>
      </c>
      <c r="K5" s="78">
        <f>RATE(J5,E5,-C5,H5,L5)*12</f>
        <v>3.3301555648229231E-2</v>
      </c>
      <c r="L5" s="77">
        <v>0</v>
      </c>
    </row>
    <row r="6" spans="1:20" s="76" customFormat="1" x14ac:dyDescent="0.2">
      <c r="A6" s="66"/>
      <c r="B6" s="74"/>
      <c r="C6" s="73"/>
      <c r="D6" s="66"/>
      <c r="E6" s="72"/>
      <c r="F6" s="71"/>
      <c r="G6" s="69"/>
      <c r="H6" s="70"/>
      <c r="I6" s="69"/>
      <c r="J6" s="68"/>
      <c r="K6" s="67"/>
      <c r="L6" s="66"/>
    </row>
    <row r="7" spans="1:20" s="76" customFormat="1" x14ac:dyDescent="0.2">
      <c r="A7" s="66"/>
      <c r="B7" s="74"/>
      <c r="C7" s="73"/>
      <c r="D7" s="66"/>
      <c r="E7" s="72"/>
      <c r="F7" s="71"/>
      <c r="G7" s="69"/>
      <c r="H7" s="70"/>
      <c r="I7" s="69"/>
      <c r="J7" s="68"/>
      <c r="K7" s="67"/>
      <c r="L7" s="66"/>
    </row>
    <row r="8" spans="1:20" x14ac:dyDescent="0.2">
      <c r="A8" s="66"/>
      <c r="B8" s="74"/>
      <c r="C8" s="73"/>
      <c r="D8" s="66"/>
      <c r="E8" s="72"/>
      <c r="F8" s="71"/>
      <c r="G8" s="69"/>
      <c r="H8" s="70"/>
      <c r="I8" s="69"/>
      <c r="J8" s="68"/>
      <c r="K8" s="67"/>
      <c r="L8" s="66"/>
    </row>
    <row r="9" spans="1:20" x14ac:dyDescent="0.2">
      <c r="A9" s="66"/>
      <c r="B9" s="74"/>
      <c r="C9" s="73"/>
      <c r="D9" s="66"/>
      <c r="E9" s="75"/>
      <c r="F9" s="71"/>
      <c r="G9" s="69"/>
      <c r="H9" s="70"/>
      <c r="I9" s="69"/>
      <c r="J9" s="68"/>
      <c r="K9" s="67"/>
      <c r="L9" s="66"/>
    </row>
    <row r="10" spans="1:20" x14ac:dyDescent="0.2">
      <c r="A10" s="66"/>
      <c r="B10" s="74"/>
      <c r="C10" s="73"/>
      <c r="E10" s="72"/>
      <c r="F10" s="71"/>
      <c r="G10" s="69"/>
      <c r="H10" s="70"/>
      <c r="I10" s="69"/>
      <c r="J10" s="68"/>
      <c r="K10" s="67"/>
      <c r="L10" s="66"/>
    </row>
    <row r="11" spans="1:20" x14ac:dyDescent="0.2">
      <c r="G11" s="65" t="s">
        <v>42</v>
      </c>
      <c r="K11" s="65" t="s">
        <v>41</v>
      </c>
      <c r="M11" s="64"/>
      <c r="N11" s="64"/>
      <c r="O11" s="64"/>
      <c r="P11" s="64"/>
      <c r="Q11" s="64"/>
      <c r="R11" s="64"/>
      <c r="S11" s="64"/>
      <c r="T11" s="64"/>
    </row>
    <row r="12" spans="1:20" x14ac:dyDescent="0.2">
      <c r="M12" s="64"/>
      <c r="N12" s="64"/>
      <c r="O12" s="64"/>
      <c r="P12" s="64"/>
      <c r="Q12" s="64"/>
      <c r="R12" s="64"/>
      <c r="S12" s="64"/>
      <c r="T12" s="64"/>
    </row>
    <row r="13" spans="1:20" x14ac:dyDescent="0.2">
      <c r="M13" s="64"/>
      <c r="N13" s="64"/>
      <c r="O13" s="64"/>
      <c r="P13" s="64"/>
      <c r="Q13" s="64"/>
      <c r="R13" s="64"/>
      <c r="S13" s="64"/>
      <c r="T13" s="64"/>
    </row>
    <row r="14" spans="1:20" x14ac:dyDescent="0.2">
      <c r="M14" s="64"/>
      <c r="N14" s="64"/>
      <c r="O14" s="64"/>
      <c r="P14" s="64"/>
      <c r="Q14" s="64"/>
      <c r="R14" s="64"/>
      <c r="S14" s="64"/>
      <c r="T14" s="64"/>
    </row>
    <row r="15" spans="1:20" x14ac:dyDescent="0.2">
      <c r="M15" s="64"/>
      <c r="N15" s="64"/>
      <c r="O15" s="64"/>
      <c r="P15" s="64"/>
      <c r="Q15" s="64"/>
      <c r="R15" s="64"/>
      <c r="S15" s="64"/>
      <c r="T15" s="64"/>
    </row>
    <row r="29" spans="3:4" x14ac:dyDescent="0.2">
      <c r="C29" s="63"/>
      <c r="D29" s="63"/>
    </row>
    <row r="30" spans="3:4" x14ac:dyDescent="0.2">
      <c r="C30" s="63"/>
      <c r="D30" s="63"/>
    </row>
    <row r="31" spans="3:4" x14ac:dyDescent="0.2">
      <c r="C31" s="63"/>
      <c r="D31" s="63"/>
    </row>
  </sheetData>
  <pageMargins left="0.16" right="0.16" top="1" bottom="0.7" header="0.21" footer="0.17"/>
  <pageSetup orientation="landscape" r:id="rId1"/>
  <headerFooter alignWithMargins="0">
    <oddHeader>&amp;LEffective Interest Cost Rate Calculation&amp;R&amp;"Times New Roman,Bold"KyPSC Case No. 2019-00271
STAFF-DR-01-023(b) Attachment
Page 2 of 2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Jacobi</Witness>
  </documentManagement>
</p:properties>
</file>

<file path=customXml/itemProps1.xml><?xml version="1.0" encoding="utf-8"?>
<ds:datastoreItem xmlns:ds="http://schemas.openxmlformats.org/officeDocument/2006/customXml" ds:itemID="{3D2A3D42-092C-4A7E-A6BD-2F8D6B139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7CF0C-CC48-4F95-A936-4D5F95EFA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5C4F6-51C8-4C36-AAD4-F601AD1C8E22}">
  <ds:schemaRefs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86b3f3-0c45-4486-810b-39aa0a1cbb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 F2</vt:lpstr>
      <vt:lpstr>UL PAYMENT SCHEDULE</vt:lpstr>
      <vt:lpstr>'UL PAYMENT SCHEDULE'!Print_Titles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ST Debt as of December 31, 2018</dc:subject>
  <dc:creator>Czupik, Ted Jr</dc:creator>
  <cp:lastModifiedBy>Minna Sunderman</cp:lastModifiedBy>
  <cp:lastPrinted>2019-09-13T14:04:12Z</cp:lastPrinted>
  <dcterms:created xsi:type="dcterms:W3CDTF">2018-09-06T15:08:48Z</dcterms:created>
  <dcterms:modified xsi:type="dcterms:W3CDTF">2019-09-13T14:04:22Z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0x01010009E323CE4F42204A9B662899E3EA5D1A</vt:lpwstr>
  </property>
</Properties>
</file>