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90" yWindow="120" windowWidth="22020" windowHeight="8730"/>
  </bookViews>
  <sheets>
    <sheet name="comparison" sheetId="4" r:id="rId1"/>
    <sheet name="2017_Peak" sheetId="1" r:id="rId2"/>
    <sheet name="2018Table B-4 Internal Peak wEE" sheetId="2" r:id="rId3"/>
    <sheet name="2019_Seasonal_Peak" sheetId="3" r:id="rId4"/>
  </sheets>
  <externalReferences>
    <externalReference r:id="rId5"/>
  </externalReferences>
  <definedNames>
    <definedName name="dr_summer">[1]DR_forecast!$B$15:$B$35</definedName>
    <definedName name="dr_winter">[1]DR_forecast!$C$15:$C$35</definedName>
    <definedName name="peak_fcast_anchor">[1]mPeak!$B$4</definedName>
  </definedNames>
  <calcPr calcId="171027"/>
</workbook>
</file>

<file path=xl/calcChain.xml><?xml version="1.0" encoding="utf-8"?>
<calcChain xmlns="http://schemas.openxmlformats.org/spreadsheetml/2006/main">
  <c r="F5" i="4" l="1"/>
  <c r="F6" i="4"/>
  <c r="F4" i="4"/>
  <c r="D7" i="3"/>
  <c r="E7" i="3" s="1"/>
  <c r="G7" i="3"/>
  <c r="H7" i="3"/>
  <c r="D8" i="3"/>
  <c r="E8" i="3"/>
  <c r="G8" i="3"/>
  <c r="H8" i="3" s="1"/>
  <c r="D9" i="3"/>
  <c r="E9" i="3" s="1"/>
  <c r="G9" i="3"/>
  <c r="H9" i="3" s="1"/>
  <c r="D10" i="3"/>
  <c r="E10" i="3"/>
  <c r="G10" i="3"/>
  <c r="H10" i="3"/>
  <c r="B12" i="3"/>
  <c r="B14" i="3" s="1"/>
  <c r="B15" i="3" s="1"/>
  <c r="B16" i="3" s="1"/>
  <c r="B17" i="3" s="1"/>
  <c r="B18" i="3" s="1"/>
  <c r="B20" i="3" s="1"/>
  <c r="B21" i="3" s="1"/>
  <c r="B22" i="3" s="1"/>
  <c r="B23" i="3" s="1"/>
  <c r="B24" i="3" s="1"/>
  <c r="B26" i="3" s="1"/>
  <c r="B27" i="3" s="1"/>
  <c r="B28" i="3" s="1"/>
  <c r="B29" i="3" s="1"/>
  <c r="B30" i="3" s="1"/>
  <c r="B32" i="3" s="1"/>
  <c r="B33" i="3" s="1"/>
  <c r="B34" i="3" s="1"/>
  <c r="B35" i="3" s="1"/>
  <c r="B36" i="3" s="1"/>
  <c r="D12" i="3"/>
  <c r="E12" i="3"/>
  <c r="G12" i="3"/>
  <c r="H12" i="3" s="1"/>
  <c r="D14" i="3"/>
  <c r="E14" i="3"/>
  <c r="G14" i="3"/>
  <c r="H14" i="3"/>
  <c r="D15" i="3"/>
  <c r="E15" i="3"/>
  <c r="G15" i="3"/>
  <c r="H15" i="3"/>
  <c r="D16" i="3"/>
  <c r="E16" i="3"/>
  <c r="G16" i="3"/>
  <c r="H16" i="3"/>
  <c r="D17" i="3"/>
  <c r="E17" i="3" s="1"/>
  <c r="G17" i="3"/>
  <c r="H17" i="3"/>
  <c r="D18" i="3"/>
  <c r="E18" i="3" s="1"/>
  <c r="G18" i="3"/>
  <c r="H18" i="3"/>
  <c r="D20" i="3"/>
  <c r="E20" i="3"/>
  <c r="G20" i="3"/>
  <c r="H20" i="3"/>
  <c r="D21" i="3"/>
  <c r="E21" i="3"/>
  <c r="G21" i="3"/>
  <c r="H21" i="3" s="1"/>
  <c r="D22" i="3"/>
  <c r="E22" i="3" s="1"/>
  <c r="G22" i="3"/>
  <c r="H22" i="3"/>
  <c r="D23" i="3"/>
  <c r="E23" i="3"/>
  <c r="G23" i="3"/>
  <c r="H23" i="3"/>
  <c r="D24" i="3"/>
  <c r="E24" i="3" s="1"/>
  <c r="G24" i="3"/>
  <c r="H24" i="3" s="1"/>
  <c r="D26" i="3"/>
  <c r="E26" i="3"/>
  <c r="G26" i="3"/>
  <c r="H26" i="3"/>
  <c r="D27" i="3"/>
  <c r="E27" i="3"/>
  <c r="G27" i="3"/>
  <c r="H27" i="3" s="1"/>
  <c r="D28" i="3"/>
  <c r="E28" i="3"/>
  <c r="G28" i="3"/>
  <c r="H28" i="3"/>
  <c r="D29" i="3"/>
  <c r="E29" i="3"/>
  <c r="G29" i="3"/>
  <c r="H29" i="3"/>
  <c r="D30" i="3"/>
  <c r="E30" i="3"/>
  <c r="G30" i="3"/>
  <c r="H30" i="3"/>
  <c r="D32" i="3"/>
  <c r="E32" i="3"/>
  <c r="G32" i="3"/>
  <c r="H32" i="3"/>
  <c r="D33" i="3"/>
  <c r="E33" i="3" s="1"/>
  <c r="G33" i="3"/>
  <c r="H33" i="3"/>
  <c r="D34" i="3"/>
  <c r="E34" i="3"/>
  <c r="G34" i="3"/>
  <c r="H34" i="3"/>
  <c r="D35" i="3"/>
  <c r="E35" i="3"/>
  <c r="G35" i="3"/>
  <c r="H35" i="3" s="1"/>
  <c r="D36" i="3"/>
  <c r="E36" i="3" s="1"/>
  <c r="G36" i="3"/>
  <c r="H36" i="3"/>
  <c r="H15" i="2" l="1"/>
  <c r="E15" i="2"/>
  <c r="I14" i="2"/>
  <c r="E14" i="2"/>
  <c r="I13" i="2"/>
  <c r="H13" i="2"/>
  <c r="E13" i="2"/>
  <c r="I12" i="2"/>
  <c r="E12" i="2"/>
  <c r="I11" i="2"/>
  <c r="H11" i="2"/>
  <c r="E11" i="2"/>
  <c r="D21" i="2" l="1"/>
  <c r="I35" i="2"/>
  <c r="I21" i="2"/>
  <c r="I27" i="2"/>
  <c r="E23" i="2"/>
  <c r="I19" i="2"/>
  <c r="I23" i="2"/>
  <c r="E17" i="2"/>
  <c r="I16" i="2"/>
  <c r="I31" i="2"/>
  <c r="D32" i="2"/>
  <c r="I26" i="2"/>
  <c r="D27" i="2"/>
  <c r="E33" i="2"/>
  <c r="D29" i="2"/>
  <c r="D33" i="2"/>
  <c r="H17" i="2"/>
  <c r="E32" i="2"/>
  <c r="H18" i="2"/>
  <c r="I33" i="2"/>
  <c r="D30" i="2"/>
  <c r="D34" i="2"/>
  <c r="D28" i="2"/>
  <c r="I28" i="2"/>
  <c r="I24" i="2"/>
  <c r="E22" i="2"/>
  <c r="I25" i="2"/>
  <c r="E30" i="2"/>
  <c r="E34" i="2"/>
  <c r="I17" i="2"/>
  <c r="I32" i="2"/>
  <c r="I29" i="2"/>
  <c r="H22" i="2"/>
  <c r="D26" i="2"/>
  <c r="I30" i="2"/>
  <c r="I34" i="2"/>
  <c r="D24" i="2"/>
  <c r="E24" i="2"/>
  <c r="H19" i="2"/>
  <c r="E20" i="2"/>
  <c r="I15" i="2"/>
  <c r="H20" i="2"/>
  <c r="I22" i="2"/>
  <c r="E26" i="2"/>
  <c r="E31" i="2"/>
  <c r="E35" i="2"/>
  <c r="E21" i="2"/>
  <c r="E28" i="2"/>
  <c r="E18" i="2"/>
  <c r="E19" i="2"/>
  <c r="E25" i="2"/>
  <c r="E16" i="2"/>
  <c r="D31" i="2"/>
  <c r="D14" i="2"/>
  <c r="H24" i="2"/>
  <c r="H26" i="2"/>
  <c r="H30" i="2"/>
  <c r="H32" i="2"/>
  <c r="H34" i="2"/>
  <c r="D12" i="2"/>
  <c r="D16" i="2"/>
  <c r="D18" i="2"/>
  <c r="D20" i="2"/>
  <c r="H21" i="2"/>
  <c r="H28" i="2"/>
  <c r="D35" i="2"/>
  <c r="H16" i="2"/>
  <c r="D25" i="2"/>
  <c r="E27" i="2"/>
  <c r="H12" i="2"/>
  <c r="I20" i="2"/>
  <c r="D11" i="2"/>
  <c r="D15" i="2"/>
  <c r="D17" i="2"/>
  <c r="D19" i="2"/>
  <c r="D22" i="2"/>
  <c r="H23" i="2"/>
  <c r="H25" i="2"/>
  <c r="H27" i="2"/>
  <c r="H29" i="2"/>
  <c r="H31" i="2"/>
  <c r="H33" i="2"/>
  <c r="H35" i="2"/>
  <c r="I18" i="2"/>
  <c r="D13" i="2"/>
  <c r="E29" i="2"/>
  <c r="H14" i="2"/>
  <c r="D23" i="2"/>
  <c r="I41" i="2" l="1"/>
  <c r="E41" i="2"/>
  <c r="G36" i="1" l="1"/>
  <c r="H36" i="1" s="1"/>
  <c r="D36" i="1"/>
  <c r="E36" i="1" s="1"/>
  <c r="G35" i="1"/>
  <c r="H35" i="1" s="1"/>
  <c r="D35" i="1"/>
  <c r="E35" i="1" s="1"/>
  <c r="G34" i="1"/>
  <c r="H34" i="1" s="1"/>
  <c r="D34" i="1"/>
  <c r="E34" i="1" s="1"/>
  <c r="G33" i="1"/>
  <c r="H33" i="1" s="1"/>
  <c r="D33" i="1"/>
  <c r="E33" i="1" s="1"/>
  <c r="G32" i="1"/>
  <c r="H32" i="1" s="1"/>
  <c r="D32" i="1"/>
  <c r="E32" i="1" s="1"/>
  <c r="G30" i="1"/>
  <c r="H30" i="1" s="1"/>
  <c r="D30" i="1"/>
  <c r="E30" i="1" s="1"/>
  <c r="G29" i="1"/>
  <c r="H29" i="1" s="1"/>
  <c r="D29" i="1"/>
  <c r="E29" i="1" s="1"/>
  <c r="G28" i="1"/>
  <c r="H28" i="1" s="1"/>
  <c r="D28" i="1"/>
  <c r="E28" i="1" s="1"/>
  <c r="G27" i="1"/>
  <c r="H27" i="1" s="1"/>
  <c r="D27" i="1"/>
  <c r="E27" i="1" s="1"/>
  <c r="G26" i="1"/>
  <c r="H26" i="1" s="1"/>
  <c r="D26" i="1"/>
  <c r="E26" i="1" s="1"/>
  <c r="G24" i="1"/>
  <c r="H24" i="1" s="1"/>
  <c r="D24" i="1"/>
  <c r="E24" i="1" s="1"/>
  <c r="G23" i="1"/>
  <c r="H23" i="1" s="1"/>
  <c r="D23" i="1"/>
  <c r="E23" i="1" s="1"/>
  <c r="G22" i="1"/>
  <c r="H22" i="1" s="1"/>
  <c r="D22" i="1"/>
  <c r="E22" i="1" s="1"/>
  <c r="G21" i="1"/>
  <c r="H21" i="1" s="1"/>
  <c r="D21" i="1"/>
  <c r="E21" i="1" s="1"/>
  <c r="G20" i="1"/>
  <c r="H20" i="1" s="1"/>
  <c r="D20" i="1"/>
  <c r="E20" i="1" s="1"/>
  <c r="G18" i="1"/>
  <c r="H18" i="1" s="1"/>
  <c r="D18" i="1"/>
  <c r="E18" i="1" s="1"/>
  <c r="G17" i="1"/>
  <c r="H17" i="1" s="1"/>
  <c r="D17" i="1"/>
  <c r="E17" i="1" s="1"/>
  <c r="G16" i="1"/>
  <c r="H16" i="1" s="1"/>
  <c r="D16" i="1"/>
  <c r="E16" i="1" s="1"/>
  <c r="G15" i="1"/>
  <c r="H15" i="1" s="1"/>
  <c r="D15" i="1"/>
  <c r="E15" i="1" s="1"/>
  <c r="G14" i="1"/>
  <c r="H14" i="1" s="1"/>
  <c r="D14" i="1"/>
  <c r="E14" i="1" s="1"/>
  <c r="G12" i="1"/>
  <c r="H12" i="1" s="1"/>
  <c r="D12" i="1"/>
  <c r="E12" i="1" s="1"/>
  <c r="G10" i="1"/>
  <c r="H10" i="1" s="1"/>
  <c r="D10" i="1"/>
  <c r="E10" i="1" s="1"/>
  <c r="G9" i="1"/>
  <c r="H9" i="1" s="1"/>
  <c r="D9" i="1"/>
  <c r="E9" i="1" s="1"/>
  <c r="G8" i="1"/>
  <c r="H8" i="1" s="1"/>
  <c r="D8" i="1"/>
  <c r="E8" i="1" s="1"/>
  <c r="G7" i="1"/>
  <c r="H7" i="1" s="1"/>
  <c r="D7" i="1"/>
  <c r="E7" i="1" s="1"/>
</calcChain>
</file>

<file path=xl/sharedStrings.xml><?xml version="1.0" encoding="utf-8"?>
<sst xmlns="http://schemas.openxmlformats.org/spreadsheetml/2006/main" count="62" uniqueCount="38">
  <si>
    <t>Duke Energy Kentucky</t>
  </si>
  <si>
    <t>SYSTEM SEASONAL PEAK LOAD FORECAST (MEGAWATTS) (a,b)</t>
  </si>
  <si>
    <t>SUMMER</t>
  </si>
  <si>
    <t>WINTER ( e)</t>
  </si>
  <si>
    <t>YEAR</t>
  </si>
  <si>
    <t>LOAD</t>
  </si>
  <si>
    <t>CHANGE (c)</t>
  </si>
  <si>
    <t>PERCENT CHANGE (d)</t>
  </si>
  <si>
    <t>(a) Figures in years -5 through -1—which are not weather-normalized—
reflect the impact of historical demand side programs.</t>
  </si>
  <si>
    <t>(b) Includes interruptible and demand response load.</t>
  </si>
  <si>
    <t>(c) Defference between reportin gyear and previous year.</t>
  </si>
  <si>
    <t>(d) Difference expressed as a percent of previous year.</t>
  </si>
  <si>
    <t>(e ) Winter load reference is to peak loads which occure in the following winter.</t>
  </si>
  <si>
    <t>FIGURE B-4</t>
  </si>
  <si>
    <t>DUKE ENERGY KENTUCKY SYSTEM</t>
  </si>
  <si>
    <r>
      <t>SEASONAL PEAK LOAD FORECAST (MEGAWATTS)</t>
    </r>
    <r>
      <rPr>
        <vertAlign val="superscript"/>
        <sz val="11"/>
        <color theme="1"/>
        <rFont val="Calibri"/>
        <family val="2"/>
        <scheme val="minor"/>
      </rPr>
      <t>a</t>
    </r>
  </si>
  <si>
    <t>AFTER EE</t>
  </si>
  <si>
    <r>
      <t>INTERNAL LOAD</t>
    </r>
    <r>
      <rPr>
        <vertAlign val="superscript"/>
        <sz val="11"/>
        <color theme="1"/>
        <rFont val="Calibri"/>
        <family val="2"/>
        <scheme val="minor"/>
      </rPr>
      <t>b</t>
    </r>
  </si>
  <si>
    <r>
      <t>WINTER</t>
    </r>
    <r>
      <rPr>
        <vertAlign val="superscript"/>
        <sz val="11"/>
        <color theme="1"/>
        <rFont val="Calibri"/>
        <family val="2"/>
        <scheme val="minor"/>
      </rPr>
      <t>d</t>
    </r>
  </si>
  <si>
    <r>
      <t>CHANGE</t>
    </r>
    <r>
      <rPr>
        <vertAlign val="superscript"/>
        <sz val="11"/>
        <color theme="1"/>
        <rFont val="Calibri"/>
        <family val="2"/>
        <scheme val="minor"/>
      </rPr>
      <t>b</t>
    </r>
  </si>
  <si>
    <r>
      <t>PERCENT CHANGE</t>
    </r>
    <r>
      <rPr>
        <vertAlign val="superscript"/>
        <sz val="11"/>
        <color theme="1"/>
        <rFont val="Calibri"/>
        <family val="2"/>
        <scheme val="minor"/>
      </rPr>
      <t>c</t>
    </r>
  </si>
  <si>
    <t>NOTES</t>
  </si>
  <si>
    <t>2009-2010 winter peaks hard-coded from KY 2011 IRP</t>
  </si>
  <si>
    <t>(a)</t>
  </si>
  <si>
    <t>Includes EE impacts</t>
  </si>
  <si>
    <t>(b)</t>
  </si>
  <si>
    <t>Excludes controllable load.</t>
  </si>
  <si>
    <t>(c)</t>
  </si>
  <si>
    <t>Difference between reporting year and previous year.</t>
  </si>
  <si>
    <t>(d)</t>
  </si>
  <si>
    <t>Winter load reference is to peak loads which occur in the following winter.</t>
  </si>
  <si>
    <t>(c) Defference between reportin year and previous year.</t>
  </si>
  <si>
    <t>2019 Forecast</t>
  </si>
  <si>
    <t>2018 Forecast</t>
  </si>
  <si>
    <t>2017 Forecast</t>
  </si>
  <si>
    <t>2017 Peak</t>
  </si>
  <si>
    <t>2037 Peak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</si>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</sst>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164" fontId="1" fillId="2" borderId="0" xfId="1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1" fontId="0" fillId="2" borderId="0" xfId="0" applyNumberFormat="1" applyFill="1" applyAlignment="1">
      <alignment horizontal="right" wrapText="1"/>
    </xf>
    <xf numFmtId="1" fontId="0" fillId="2" borderId="0" xfId="0" applyNumberFormat="1" applyFill="1" applyAlignment="1">
      <alignment horizontal="center" wrapText="1"/>
    </xf>
    <xf numFmtId="1" fontId="0" fillId="2" borderId="0" xfId="0" applyNumberFormat="1" applyFill="1" applyAlignment="1">
      <alignment horizontal="center"/>
    </xf>
    <xf numFmtId="165" fontId="1" fillId="2" borderId="0" xfId="2" applyNumberFormat="1" applyFont="1" applyFill="1" applyAlignment="1">
      <alignment horizontal="center"/>
    </xf>
    <xf numFmtId="37" fontId="1" fillId="2" borderId="0" xfId="1" applyNumberFormat="1" applyFont="1" applyFill="1" applyAlignment="1">
      <alignment horizontal="center" wrapText="1"/>
    </xf>
    <xf numFmtId="37" fontId="1" fillId="2" borderId="0" xfId="1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0" fillId="2" borderId="0" xfId="0" quotePrefix="1" applyFill="1"/>
    <xf numFmtId="0" fontId="0" fillId="0" borderId="0" xfId="0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3" fontId="0" fillId="2" borderId="0" xfId="0" applyNumberFormat="1" applyFill="1" applyAlignment="1">
      <alignment horizontal="center"/>
    </xf>
    <xf numFmtId="37" fontId="0" fillId="2" borderId="0" xfId="0" applyNumberForma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0" fillId="0" borderId="0" xfId="0" applyNumberFormat="1"/>
    <xf numFmtId="10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Data%20Requests/DEK_IRP/KY%20IRP%20SPR18%20APPENDIX%20B_UEE_base_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 RES Cust"/>
      <sheetName val="Load Factor"/>
      <sheetName val="Table B-1 (Energy before EE)"/>
      <sheetName val="Table B-2 (Energy after EE)"/>
      <sheetName val="Table B-3 Internal Peak no EE"/>
      <sheetName val="Table B-4 Internal Peak wEE"/>
      <sheetName val="Table B-3 Native Peak no EE"/>
      <sheetName val="Table B-4 Native Peak wEE"/>
      <sheetName val="Table B-5 Fcst Range noEE"/>
      <sheetName val="Table B-6 Fcst Range wEE"/>
      <sheetName val="Table B-7"/>
      <sheetName val="Table B-8"/>
      <sheetName val="Table B-9"/>
      <sheetName val="Table B-10"/>
      <sheetName val="Section 7 2a"/>
      <sheetName val="Section 7. (2) (b) (c)"/>
      <sheetName val="WNPeak"/>
      <sheetName val="mPeak"/>
      <sheetName val="DR_foreca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B15">
            <v>34.154540410872265</v>
          </cell>
          <cell r="C15">
            <v>0.13</v>
          </cell>
        </row>
        <row r="16">
          <cell r="B16">
            <v>34.249625270097859</v>
          </cell>
          <cell r="C16">
            <v>1.6157835</v>
          </cell>
        </row>
        <row r="17">
          <cell r="B17">
            <v>35.353029074901464</v>
          </cell>
          <cell r="C17">
            <v>1.6157835</v>
          </cell>
        </row>
        <row r="18">
          <cell r="B18">
            <v>31.77942975878257</v>
          </cell>
          <cell r="C18">
            <v>1.6157835</v>
          </cell>
        </row>
        <row r="19">
          <cell r="B19">
            <v>33.022016471681354</v>
          </cell>
          <cell r="C19">
            <v>7.5403229999999999</v>
          </cell>
        </row>
        <row r="20">
          <cell r="B20">
            <v>33.022016471681354</v>
          </cell>
          <cell r="C20">
            <v>7.5403229999999999</v>
          </cell>
        </row>
        <row r="21">
          <cell r="B21">
            <v>33.022016471681354</v>
          </cell>
          <cell r="C21">
            <v>7.5403229999999999</v>
          </cell>
        </row>
        <row r="22">
          <cell r="B22">
            <v>33.022016471681354</v>
          </cell>
          <cell r="C22">
            <v>7.5403229999999999</v>
          </cell>
        </row>
        <row r="23">
          <cell r="B23">
            <v>33.022016471681354</v>
          </cell>
          <cell r="C23">
            <v>7.5403229999999999</v>
          </cell>
        </row>
        <row r="24">
          <cell r="B24">
            <v>33.022016471681354</v>
          </cell>
          <cell r="C24">
            <v>7.5403229999999999</v>
          </cell>
        </row>
        <row r="25">
          <cell r="B25">
            <v>33.022016471681354</v>
          </cell>
          <cell r="C25">
            <v>7.5403229999999999</v>
          </cell>
        </row>
        <row r="26">
          <cell r="B26">
            <v>33.022016471681354</v>
          </cell>
          <cell r="C26">
            <v>7.5403229999999999</v>
          </cell>
        </row>
        <row r="27">
          <cell r="B27">
            <v>33.022016471681354</v>
          </cell>
          <cell r="C27">
            <v>7.5403229999999999</v>
          </cell>
        </row>
        <row r="28">
          <cell r="B28">
            <v>33.022016471681354</v>
          </cell>
          <cell r="C28">
            <v>7.5403229999999999</v>
          </cell>
        </row>
        <row r="29">
          <cell r="B29">
            <v>33.022016471681354</v>
          </cell>
          <cell r="C29">
            <v>7.5403229999999999</v>
          </cell>
        </row>
        <row r="30">
          <cell r="B30">
            <v>33.022016471681354</v>
          </cell>
          <cell r="C30">
            <v>7.5403229999999999</v>
          </cell>
        </row>
        <row r="31">
          <cell r="B31">
            <v>33.022016471681354</v>
          </cell>
          <cell r="C31">
            <v>7.5403229999999999</v>
          </cell>
        </row>
        <row r="32">
          <cell r="B32">
            <v>33.022016471681354</v>
          </cell>
          <cell r="C32">
            <v>7.5403229999999999</v>
          </cell>
        </row>
        <row r="33">
          <cell r="B33">
            <v>33.022016471681354</v>
          </cell>
          <cell r="C33">
            <v>7.5403229999999999</v>
          </cell>
        </row>
        <row r="34">
          <cell r="B34">
            <v>33.022016471681354</v>
          </cell>
          <cell r="C34">
            <v>7.5403229999999999</v>
          </cell>
        </row>
        <row r="35">
          <cell r="B35">
            <v>33.022016471681354</v>
          </cell>
          <cell r="C35">
            <v>7.5403229999999999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"/>
  <sheetViews>
    <sheetView tabSelected="1" view="pageLayout" zoomScaleNormal="100" workbookViewId="0">
      <selection activeCell="D3" sqref="D3"/>
    </sheetView>
  </sheetViews>
  <sheetFormatPr defaultRowHeight="15" x14ac:dyDescent="0.25"/>
  <sheetData>
    <row r="3" spans="2:6" x14ac:dyDescent="0.25">
      <c r="D3" t="s">
        <v>35</v>
      </c>
      <c r="E3" t="s">
        <v>36</v>
      </c>
      <c r="F3" t="s">
        <v>37</v>
      </c>
    </row>
    <row r="4" spans="2:6" x14ac:dyDescent="0.25">
      <c r="B4" t="s">
        <v>32</v>
      </c>
      <c r="D4">
        <v>841</v>
      </c>
      <c r="E4">
        <v>1027</v>
      </c>
      <c r="F4" s="22">
        <f>0.05*LN(E4/D4)</f>
        <v>9.9902774977805101E-3</v>
      </c>
    </row>
    <row r="5" spans="2:6" x14ac:dyDescent="0.25">
      <c r="B5" t="s">
        <v>33</v>
      </c>
      <c r="D5">
        <v>841</v>
      </c>
      <c r="E5">
        <v>941</v>
      </c>
      <c r="F5" s="22">
        <f t="shared" ref="F5:F6" si="0">0.05*LN(E5/D5)</f>
        <v>5.617573980621582E-3</v>
      </c>
    </row>
    <row r="6" spans="2:6" x14ac:dyDescent="0.25">
      <c r="B6" t="s">
        <v>34</v>
      </c>
      <c r="D6">
        <v>845</v>
      </c>
      <c r="E6">
        <v>919</v>
      </c>
      <c r="F6" s="22">
        <f t="shared" si="0"/>
        <v>4.197474749925662E-3</v>
      </c>
    </row>
  </sheetData>
  <pageMargins left="0.7" right="0.7" top="0.75" bottom="0.75" header="0.3" footer="0.3"/>
  <pageSetup orientation="portrait" r:id="rId1"/>
  <headerFooter>
    <oddHeader>&amp;R&amp;"Times New Roman,Bold"&amp;10KyPSC Case No. 2019-00271
STAFF-DR-02-114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Layout" zoomScaleNormal="100" workbookViewId="0">
      <selection activeCell="D3" sqref="D3"/>
    </sheetView>
  </sheetViews>
  <sheetFormatPr defaultRowHeight="15" x14ac:dyDescent="0.25"/>
  <cols>
    <col min="2" max="2" width="8.85546875" style="14"/>
    <col min="4" max="4" width="9.42578125" customWidth="1"/>
    <col min="6" max="6" width="8.85546875" style="15"/>
  </cols>
  <sheetData>
    <row r="1" spans="1:8" ht="14.45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14.45" x14ac:dyDescent="0.3">
      <c r="A2" s="23" t="s">
        <v>1</v>
      </c>
      <c r="B2" s="23"/>
      <c r="C2" s="23"/>
      <c r="D2" s="23"/>
      <c r="E2" s="23"/>
      <c r="F2" s="23"/>
      <c r="G2" s="23"/>
      <c r="H2" s="23"/>
    </row>
    <row r="3" spans="1:8" ht="14.45" x14ac:dyDescent="0.3">
      <c r="A3" s="1"/>
      <c r="B3" s="1"/>
      <c r="C3" s="1"/>
      <c r="D3" s="1"/>
      <c r="E3" s="1"/>
      <c r="F3" s="1"/>
      <c r="G3" s="1"/>
      <c r="H3" s="1"/>
    </row>
    <row r="4" spans="1:8" ht="14.45" x14ac:dyDescent="0.3">
      <c r="A4" s="2"/>
      <c r="B4" s="1"/>
      <c r="C4" s="23" t="s">
        <v>2</v>
      </c>
      <c r="D4" s="23"/>
      <c r="E4" s="23"/>
      <c r="F4" s="24" t="s">
        <v>3</v>
      </c>
      <c r="G4" s="23"/>
      <c r="H4" s="23"/>
    </row>
    <row r="5" spans="1:8" s="5" customFormat="1" ht="43.15" x14ac:dyDescent="0.3">
      <c r="A5" s="3"/>
      <c r="B5" s="3" t="s">
        <v>4</v>
      </c>
      <c r="C5" s="3" t="s">
        <v>5</v>
      </c>
      <c r="D5" s="3" t="s">
        <v>6</v>
      </c>
      <c r="E5" s="3" t="s">
        <v>7</v>
      </c>
      <c r="F5" s="4" t="s">
        <v>5</v>
      </c>
      <c r="G5" s="3" t="s">
        <v>6</v>
      </c>
      <c r="H5" s="3" t="s">
        <v>7</v>
      </c>
    </row>
    <row r="6" spans="1:8" s="5" customFormat="1" ht="14.45" x14ac:dyDescent="0.3">
      <c r="A6" s="6">
        <v>-5</v>
      </c>
      <c r="B6" s="3">
        <v>2012</v>
      </c>
      <c r="C6" s="7">
        <v>895.12</v>
      </c>
      <c r="D6" s="3"/>
      <c r="E6" s="3"/>
      <c r="F6" s="7">
        <v>709.62</v>
      </c>
      <c r="G6" s="3"/>
      <c r="H6" s="3"/>
    </row>
    <row r="7" spans="1:8" s="5" customFormat="1" ht="14.45" x14ac:dyDescent="0.3">
      <c r="A7" s="6">
        <v>-4</v>
      </c>
      <c r="B7" s="3">
        <v>2013</v>
      </c>
      <c r="C7" s="7">
        <v>868.75</v>
      </c>
      <c r="D7" s="8">
        <f>C7-C6</f>
        <v>-26.370000000000005</v>
      </c>
      <c r="E7" s="9">
        <f>D7/C6</f>
        <v>-2.9459737241934049E-2</v>
      </c>
      <c r="F7" s="7">
        <v>859.7</v>
      </c>
      <c r="G7" s="8">
        <f>F7-F6</f>
        <v>150.08000000000004</v>
      </c>
      <c r="H7" s="9">
        <f>G7/F6</f>
        <v>0.21149347538118998</v>
      </c>
    </row>
    <row r="8" spans="1:8" s="5" customFormat="1" ht="14.45" x14ac:dyDescent="0.3">
      <c r="A8" s="6">
        <v>-3</v>
      </c>
      <c r="B8" s="3">
        <v>2014</v>
      </c>
      <c r="C8" s="7">
        <v>836.59</v>
      </c>
      <c r="D8" s="8">
        <f>C8-C7</f>
        <v>-32.159999999999968</v>
      </c>
      <c r="E8" s="9">
        <f>D8/C7</f>
        <v>-3.7018705035971183E-2</v>
      </c>
      <c r="F8" s="7">
        <v>799.17</v>
      </c>
      <c r="G8" s="8">
        <f>F8-F7</f>
        <v>-60.530000000000086</v>
      </c>
      <c r="H8" s="9">
        <f>G8/F7</f>
        <v>-7.0408281958822941E-2</v>
      </c>
    </row>
    <row r="9" spans="1:8" s="5" customFormat="1" ht="14.45" x14ac:dyDescent="0.3">
      <c r="A9" s="6">
        <v>-2</v>
      </c>
      <c r="B9" s="3">
        <v>2015</v>
      </c>
      <c r="C9" s="7">
        <v>813.73</v>
      </c>
      <c r="D9" s="8">
        <f>C9-C8</f>
        <v>-22.860000000000014</v>
      </c>
      <c r="E9" s="9">
        <f>D9/C8</f>
        <v>-2.732521306733288E-2</v>
      </c>
      <c r="F9" s="7">
        <v>739</v>
      </c>
      <c r="G9" s="8">
        <f>F9-F8</f>
        <v>-60.169999999999959</v>
      </c>
      <c r="H9" s="9">
        <f>G9/F8</f>
        <v>-7.5290614012037446E-2</v>
      </c>
    </row>
    <row r="10" spans="1:8" s="5" customFormat="1" x14ac:dyDescent="0.25">
      <c r="A10" s="6">
        <v>-1</v>
      </c>
      <c r="B10" s="3">
        <v>2016</v>
      </c>
      <c r="C10" s="7">
        <v>877</v>
      </c>
      <c r="D10" s="8">
        <f>C10-C9</f>
        <v>63.269999999999982</v>
      </c>
      <c r="E10" s="9">
        <f>D10/C9</f>
        <v>7.7753063055313168E-2</v>
      </c>
      <c r="F10" s="7">
        <v>740.80030098148313</v>
      </c>
      <c r="G10" s="8">
        <f>F10-F9</f>
        <v>1.800300981483133</v>
      </c>
      <c r="H10" s="9">
        <f>G10/F9</f>
        <v>2.4361312334007213E-3</v>
      </c>
    </row>
    <row r="11" spans="1:8" s="5" customFormat="1" x14ac:dyDescent="0.25">
      <c r="A11" s="3"/>
      <c r="B11" s="3"/>
      <c r="C11" s="3"/>
      <c r="D11" s="3"/>
      <c r="E11" s="3"/>
      <c r="F11" s="10"/>
      <c r="G11" s="3"/>
      <c r="H11" s="3"/>
    </row>
    <row r="12" spans="1:8" x14ac:dyDescent="0.25">
      <c r="A12" s="2">
        <v>0</v>
      </c>
      <c r="B12" s="1">
        <v>2017</v>
      </c>
      <c r="C12" s="8">
        <v>844.65</v>
      </c>
      <c r="D12" s="8">
        <f>C12-C10</f>
        <v>-32.350000000000023</v>
      </c>
      <c r="E12" s="9">
        <f>D12/C10</f>
        <v>-3.6887115165336402E-2</v>
      </c>
      <c r="F12" s="11">
        <v>744.42929581346152</v>
      </c>
      <c r="G12" s="8">
        <f>F12-F10</f>
        <v>3.6289948319783889</v>
      </c>
      <c r="H12" s="9">
        <f>G12/F10</f>
        <v>4.8987491327559521E-3</v>
      </c>
    </row>
    <row r="13" spans="1:8" x14ac:dyDescent="0.25">
      <c r="A13" s="2"/>
      <c r="B13" s="1"/>
      <c r="C13" s="2"/>
      <c r="D13" s="1"/>
      <c r="E13" s="1"/>
      <c r="F13" s="11"/>
      <c r="G13" s="1"/>
      <c r="H13" s="1"/>
    </row>
    <row r="14" spans="1:8" x14ac:dyDescent="0.25">
      <c r="A14" s="2">
        <v>1</v>
      </c>
      <c r="B14" s="1">
        <v>2018</v>
      </c>
      <c r="C14" s="7">
        <v>841.66</v>
      </c>
      <c r="D14" s="8">
        <f>C14-C12</f>
        <v>-2.9900000000000091</v>
      </c>
      <c r="E14" s="9">
        <f>D14/C12</f>
        <v>-3.5399277807375944E-3</v>
      </c>
      <c r="F14" s="11">
        <v>748.61146656495703</v>
      </c>
      <c r="G14" s="8">
        <f>F14-F12</f>
        <v>4.1821707514955051</v>
      </c>
      <c r="H14" s="9">
        <f>G14/F12</f>
        <v>5.6179556272372578E-3</v>
      </c>
    </row>
    <row r="15" spans="1:8" x14ac:dyDescent="0.25">
      <c r="A15" s="2">
        <v>2</v>
      </c>
      <c r="B15" s="1">
        <v>2019</v>
      </c>
      <c r="C15" s="7">
        <v>843.23</v>
      </c>
      <c r="D15" s="8">
        <f>C15-C14</f>
        <v>1.57000000000005</v>
      </c>
      <c r="E15" s="9">
        <f>D15/C14</f>
        <v>1.8653613097926124E-3</v>
      </c>
      <c r="F15" s="11">
        <v>745.56971491416471</v>
      </c>
      <c r="G15" s="8">
        <f>F15-F14</f>
        <v>-3.041751650792321</v>
      </c>
      <c r="H15" s="9">
        <f>G15/F14</f>
        <v>-4.0631913704842889E-3</v>
      </c>
    </row>
    <row r="16" spans="1:8" x14ac:dyDescent="0.25">
      <c r="A16" s="2">
        <v>3</v>
      </c>
      <c r="B16" s="1">
        <v>2020</v>
      </c>
      <c r="C16" s="7">
        <v>843.06</v>
      </c>
      <c r="D16" s="8">
        <f t="shared" ref="D16:D36" si="0">C16-C15</f>
        <v>-0.17000000000007276</v>
      </c>
      <c r="E16" s="9">
        <f t="shared" ref="E16:E36" si="1">D16/C14</f>
        <v>-2.019817978757132E-4</v>
      </c>
      <c r="F16" s="11">
        <v>741.1494950870615</v>
      </c>
      <c r="G16" s="8">
        <f t="shared" ref="G16:G36" si="2">F16-F15</f>
        <v>-4.4202198271032103</v>
      </c>
      <c r="H16" s="9">
        <f t="shared" ref="H16:H36" si="3">G16/F14</f>
        <v>-5.9045580044153221E-3</v>
      </c>
    </row>
    <row r="17" spans="1:8" x14ac:dyDescent="0.25">
      <c r="A17" s="2">
        <v>4</v>
      </c>
      <c r="B17" s="1">
        <v>2021</v>
      </c>
      <c r="C17" s="7">
        <v>841.54</v>
      </c>
      <c r="D17" s="8">
        <f t="shared" si="0"/>
        <v>-1.5199999999999818</v>
      </c>
      <c r="E17" s="9">
        <f t="shared" si="1"/>
        <v>-1.8025924125090211E-3</v>
      </c>
      <c r="F17" s="11">
        <v>704.11078397192534</v>
      </c>
      <c r="G17" s="8">
        <f t="shared" si="2"/>
        <v>-37.038711115136152</v>
      </c>
      <c r="H17" s="9">
        <f t="shared" si="3"/>
        <v>-4.9678400790998216E-2</v>
      </c>
    </row>
    <row r="18" spans="1:8" x14ac:dyDescent="0.25">
      <c r="A18" s="2">
        <v>5</v>
      </c>
      <c r="B18" s="1">
        <v>2022</v>
      </c>
      <c r="C18" s="7">
        <v>840.84</v>
      </c>
      <c r="D18" s="8">
        <f t="shared" si="0"/>
        <v>-0.69999999999993179</v>
      </c>
      <c r="E18" s="9">
        <f t="shared" si="1"/>
        <v>-8.3030863758206037E-4</v>
      </c>
      <c r="F18" s="11">
        <v>702.65000591036755</v>
      </c>
      <c r="G18" s="8">
        <f t="shared" si="2"/>
        <v>-1.4607780615577894</v>
      </c>
      <c r="H18" s="9">
        <f t="shared" si="3"/>
        <v>-1.970962769645002E-3</v>
      </c>
    </row>
    <row r="19" spans="1:8" x14ac:dyDescent="0.25">
      <c r="A19" s="2"/>
      <c r="B19" s="1"/>
      <c r="C19" s="7"/>
      <c r="D19" s="8"/>
      <c r="E19" s="9"/>
      <c r="F19" s="11"/>
      <c r="G19" s="8"/>
      <c r="H19" s="9"/>
    </row>
    <row r="20" spans="1:8" x14ac:dyDescent="0.25">
      <c r="A20" s="2">
        <v>6</v>
      </c>
      <c r="B20" s="1">
        <v>2023</v>
      </c>
      <c r="C20" s="7">
        <v>844.55</v>
      </c>
      <c r="D20" s="8">
        <f>C20-C18</f>
        <v>3.7099999999999227</v>
      </c>
      <c r="E20" s="9">
        <f>D20/C17</f>
        <v>4.4085842621859007E-3</v>
      </c>
      <c r="F20" s="11">
        <v>705.59810484982722</v>
      </c>
      <c r="G20" s="8">
        <f>F20-F18</f>
        <v>2.9480989394596691</v>
      </c>
      <c r="H20" s="9">
        <f>G20/F17</f>
        <v>4.1869816605126977E-3</v>
      </c>
    </row>
    <row r="21" spans="1:8" x14ac:dyDescent="0.25">
      <c r="A21" s="2">
        <v>7</v>
      </c>
      <c r="B21" s="1">
        <v>2024</v>
      </c>
      <c r="C21" s="8">
        <v>850.19</v>
      </c>
      <c r="D21" s="8">
        <f t="shared" si="0"/>
        <v>5.6400000000001</v>
      </c>
      <c r="E21" s="9">
        <f>D21/C18</f>
        <v>6.7075781361496832E-3</v>
      </c>
      <c r="F21" s="11">
        <v>684.3439264454255</v>
      </c>
      <c r="G21" s="8">
        <f t="shared" si="2"/>
        <v>-21.254178404401728</v>
      </c>
      <c r="H21" s="9">
        <f>G21/F18</f>
        <v>-3.0248599196785582E-2</v>
      </c>
    </row>
    <row r="22" spans="1:8" x14ac:dyDescent="0.25">
      <c r="A22" s="2">
        <v>8</v>
      </c>
      <c r="B22" s="1">
        <v>2025</v>
      </c>
      <c r="C22" s="8">
        <v>851.45</v>
      </c>
      <c r="D22" s="8">
        <f t="shared" si="0"/>
        <v>1.2599999999999909</v>
      </c>
      <c r="E22" s="9">
        <f t="shared" si="1"/>
        <v>1.4919187733112202E-3</v>
      </c>
      <c r="F22" s="11">
        <v>722.67817799582906</v>
      </c>
      <c r="G22" s="8">
        <f t="shared" si="2"/>
        <v>38.334251550403565</v>
      </c>
      <c r="H22" s="9">
        <f t="shared" si="3"/>
        <v>5.4328733718130184E-2</v>
      </c>
    </row>
    <row r="23" spans="1:8" x14ac:dyDescent="0.25">
      <c r="A23" s="2">
        <v>9</v>
      </c>
      <c r="B23" s="1">
        <v>2026</v>
      </c>
      <c r="C23" s="8">
        <v>855.13</v>
      </c>
      <c r="D23" s="8">
        <f t="shared" si="0"/>
        <v>3.67999999999995</v>
      </c>
      <c r="E23" s="9">
        <f t="shared" si="1"/>
        <v>4.3284442301132096E-3</v>
      </c>
      <c r="F23" s="11">
        <v>728.29276418598965</v>
      </c>
      <c r="G23" s="8">
        <f t="shared" si="2"/>
        <v>5.614586190160594</v>
      </c>
      <c r="H23" s="9">
        <f t="shared" si="3"/>
        <v>8.2043340682856798E-3</v>
      </c>
    </row>
    <row r="24" spans="1:8" x14ac:dyDescent="0.25">
      <c r="A24" s="2">
        <v>10</v>
      </c>
      <c r="B24" s="1">
        <v>2027</v>
      </c>
      <c r="C24" s="8">
        <v>859.94</v>
      </c>
      <c r="D24" s="8">
        <f t="shared" si="0"/>
        <v>4.8100000000000591</v>
      </c>
      <c r="E24" s="9">
        <f t="shared" si="1"/>
        <v>5.6491866815433188E-3</v>
      </c>
      <c r="F24" s="11">
        <v>729.25527878604851</v>
      </c>
      <c r="G24" s="8">
        <f t="shared" si="2"/>
        <v>0.96251460005885292</v>
      </c>
      <c r="H24" s="9">
        <f t="shared" si="3"/>
        <v>1.3318716814283108E-3</v>
      </c>
    </row>
    <row r="25" spans="1:8" x14ac:dyDescent="0.25">
      <c r="A25" s="2"/>
      <c r="B25" s="1"/>
      <c r="C25" s="8"/>
      <c r="D25" s="8"/>
      <c r="E25" s="9"/>
      <c r="F25" s="11"/>
      <c r="G25" s="8"/>
      <c r="H25" s="9"/>
    </row>
    <row r="26" spans="1:8" x14ac:dyDescent="0.25">
      <c r="A26" s="2">
        <v>11</v>
      </c>
      <c r="B26" s="1">
        <v>2028</v>
      </c>
      <c r="C26" s="8">
        <v>867.43</v>
      </c>
      <c r="D26" s="8">
        <f>C26-C24</f>
        <v>7.4899999999998954</v>
      </c>
      <c r="E26" s="9">
        <f>D26/C23</f>
        <v>8.7589021552277376E-3</v>
      </c>
      <c r="F26" s="11">
        <v>722.96613355653687</v>
      </c>
      <c r="G26" s="8">
        <f>F26-F24</f>
        <v>-6.2891452295116324</v>
      </c>
      <c r="H26" s="9">
        <f>G26/F23</f>
        <v>-8.6354630154001164E-3</v>
      </c>
    </row>
    <row r="27" spans="1:8" x14ac:dyDescent="0.25">
      <c r="A27" s="2">
        <v>12</v>
      </c>
      <c r="B27" s="1">
        <v>2029</v>
      </c>
      <c r="C27" s="8">
        <v>870.72</v>
      </c>
      <c r="D27" s="8">
        <f t="shared" si="0"/>
        <v>3.2900000000000773</v>
      </c>
      <c r="E27" s="9">
        <f>D27/C24</f>
        <v>3.8258483149988106E-3</v>
      </c>
      <c r="F27" s="11">
        <v>694.18896411963703</v>
      </c>
      <c r="G27" s="8">
        <f t="shared" si="2"/>
        <v>-28.77716943689984</v>
      </c>
      <c r="H27" s="9">
        <f>G27/F24</f>
        <v>-3.9461036860512853E-2</v>
      </c>
    </row>
    <row r="28" spans="1:8" x14ac:dyDescent="0.25">
      <c r="A28" s="2">
        <v>13</v>
      </c>
      <c r="B28" s="1">
        <v>2030</v>
      </c>
      <c r="C28" s="8">
        <v>872.92</v>
      </c>
      <c r="D28" s="8">
        <f t="shared" si="0"/>
        <v>2.1999999999999318</v>
      </c>
      <c r="E28" s="9">
        <f t="shared" si="1"/>
        <v>2.5362277071347911E-3</v>
      </c>
      <c r="F28" s="11">
        <v>695.54262031270616</v>
      </c>
      <c r="G28" s="8">
        <f t="shared" si="2"/>
        <v>1.3536561930691278</v>
      </c>
      <c r="H28" s="9">
        <f t="shared" si="3"/>
        <v>1.8723645966789537E-3</v>
      </c>
    </row>
    <row r="29" spans="1:8" x14ac:dyDescent="0.25">
      <c r="A29" s="2">
        <v>14</v>
      </c>
      <c r="B29" s="1">
        <v>2031</v>
      </c>
      <c r="C29" s="8">
        <v>875.6</v>
      </c>
      <c r="D29" s="8">
        <f t="shared" si="0"/>
        <v>2.6800000000000637</v>
      </c>
      <c r="E29" s="9">
        <f t="shared" si="1"/>
        <v>3.077912532157368E-3</v>
      </c>
      <c r="F29" s="11">
        <v>734.80449323827327</v>
      </c>
      <c r="G29" s="8">
        <f t="shared" si="2"/>
        <v>39.261872925567104</v>
      </c>
      <c r="H29" s="9">
        <f t="shared" si="3"/>
        <v>5.6557904194513647E-2</v>
      </c>
    </row>
    <row r="30" spans="1:8" x14ac:dyDescent="0.25">
      <c r="A30" s="2">
        <v>15</v>
      </c>
      <c r="B30" s="1">
        <v>2032</v>
      </c>
      <c r="C30" s="8">
        <v>881.49</v>
      </c>
      <c r="D30" s="8">
        <f t="shared" si="0"/>
        <v>5.8899999999999864</v>
      </c>
      <c r="E30" s="9">
        <f t="shared" si="1"/>
        <v>6.7474682674242619E-3</v>
      </c>
      <c r="F30" s="11">
        <v>737.51374700747112</v>
      </c>
      <c r="G30" s="8">
        <f t="shared" si="2"/>
        <v>2.7092537691978578</v>
      </c>
      <c r="H30" s="9">
        <f t="shared" si="3"/>
        <v>3.895165716774934E-3</v>
      </c>
    </row>
    <row r="31" spans="1:8" x14ac:dyDescent="0.25">
      <c r="A31" s="2"/>
      <c r="B31" s="1"/>
      <c r="C31" s="8"/>
      <c r="D31" s="8"/>
      <c r="E31" s="9"/>
      <c r="F31" s="11"/>
      <c r="G31" s="8"/>
      <c r="H31" s="9"/>
    </row>
    <row r="32" spans="1:8" x14ac:dyDescent="0.25">
      <c r="A32" s="2">
        <v>16</v>
      </c>
      <c r="B32" s="1">
        <v>2033</v>
      </c>
      <c r="C32" s="8">
        <v>886.6</v>
      </c>
      <c r="D32" s="8">
        <f>C32-C30</f>
        <v>5.1100000000000136</v>
      </c>
      <c r="E32" s="9">
        <f>D32/C29</f>
        <v>5.8359981726816054E-3</v>
      </c>
      <c r="F32" s="11">
        <v>736.11038369122707</v>
      </c>
      <c r="G32" s="8">
        <f>F32-F30</f>
        <v>-1.4033633162440537</v>
      </c>
      <c r="H32" s="9">
        <f>G32/F29</f>
        <v>-1.9098458558132259E-3</v>
      </c>
    </row>
    <row r="33" spans="1:8" x14ac:dyDescent="0.25">
      <c r="A33" s="2">
        <v>17</v>
      </c>
      <c r="B33" s="1">
        <v>2034</v>
      </c>
      <c r="C33" s="8">
        <v>893.89</v>
      </c>
      <c r="D33" s="8">
        <f t="shared" si="0"/>
        <v>7.2899999999999636</v>
      </c>
      <c r="E33" s="9">
        <f>D33/C30</f>
        <v>8.2700881462069494E-3</v>
      </c>
      <c r="F33" s="11">
        <v>739.83539776041698</v>
      </c>
      <c r="G33" s="8">
        <f t="shared" si="2"/>
        <v>3.7250140691899105</v>
      </c>
      <c r="H33" s="9">
        <f>G33/F30</f>
        <v>5.0507723880463149E-3</v>
      </c>
    </row>
    <row r="34" spans="1:8" x14ac:dyDescent="0.25">
      <c r="A34" s="2">
        <v>18</v>
      </c>
      <c r="B34" s="1">
        <v>2035</v>
      </c>
      <c r="C34" s="8">
        <v>901.72</v>
      </c>
      <c r="D34" s="8">
        <f t="shared" si="0"/>
        <v>7.8300000000000409</v>
      </c>
      <c r="E34" s="9">
        <f t="shared" si="1"/>
        <v>8.8314910895556514E-3</v>
      </c>
      <c r="F34" s="11">
        <v>716.43895854605466</v>
      </c>
      <c r="G34" s="8">
        <f t="shared" si="2"/>
        <v>-23.396439214362317</v>
      </c>
      <c r="H34" s="9">
        <f t="shared" si="3"/>
        <v>-3.1783873360189299E-2</v>
      </c>
    </row>
    <row r="35" spans="1:8" x14ac:dyDescent="0.25">
      <c r="A35" s="2">
        <v>19</v>
      </c>
      <c r="B35" s="1">
        <v>2036</v>
      </c>
      <c r="C35" s="8">
        <v>911.06</v>
      </c>
      <c r="D35" s="8">
        <f t="shared" si="0"/>
        <v>9.3399999999999181</v>
      </c>
      <c r="E35" s="9">
        <f t="shared" si="1"/>
        <v>1.0448712928883776E-2</v>
      </c>
      <c r="F35" s="11">
        <v>763.31718904011757</v>
      </c>
      <c r="G35" s="8">
        <f t="shared" si="2"/>
        <v>46.878230494062905</v>
      </c>
      <c r="H35" s="9">
        <f t="shared" si="3"/>
        <v>6.3363054317176121E-2</v>
      </c>
    </row>
    <row r="36" spans="1:8" x14ac:dyDescent="0.25">
      <c r="A36" s="2">
        <v>20</v>
      </c>
      <c r="B36" s="1">
        <v>2037</v>
      </c>
      <c r="C36" s="8">
        <v>918.73</v>
      </c>
      <c r="D36" s="8">
        <f t="shared" si="0"/>
        <v>7.6700000000000728</v>
      </c>
      <c r="E36" s="9">
        <f t="shared" si="1"/>
        <v>8.5059663753715934E-3</v>
      </c>
      <c r="F36" s="11">
        <v>773.5907215119023</v>
      </c>
      <c r="G36" s="8">
        <f t="shared" si="2"/>
        <v>10.273532471784733</v>
      </c>
      <c r="H36" s="9">
        <f t="shared" si="3"/>
        <v>1.4339717779493593E-2</v>
      </c>
    </row>
    <row r="37" spans="1:8" x14ac:dyDescent="0.25">
      <c r="A37" s="2"/>
      <c r="B37" s="1"/>
      <c r="C37" s="2"/>
      <c r="D37" s="2"/>
      <c r="E37" s="2"/>
      <c r="F37" s="12"/>
      <c r="G37" s="2"/>
      <c r="H37" s="2"/>
    </row>
    <row r="38" spans="1:8" ht="31.15" customHeight="1" x14ac:dyDescent="0.25">
      <c r="A38" s="25" t="s">
        <v>8</v>
      </c>
      <c r="B38" s="25"/>
      <c r="C38" s="25"/>
      <c r="D38" s="25"/>
      <c r="E38" s="25"/>
      <c r="F38" s="25"/>
      <c r="G38" s="25"/>
      <c r="H38" s="25"/>
    </row>
    <row r="39" spans="1:8" x14ac:dyDescent="0.25">
      <c r="A39" s="2" t="s">
        <v>9</v>
      </c>
      <c r="B39" s="1"/>
      <c r="C39" s="2"/>
      <c r="D39" s="2"/>
      <c r="E39" s="2"/>
      <c r="F39" s="12"/>
      <c r="G39" s="2"/>
      <c r="H39" s="2"/>
    </row>
    <row r="40" spans="1:8" x14ac:dyDescent="0.25">
      <c r="A40" s="13" t="s">
        <v>10</v>
      </c>
      <c r="B40" s="1"/>
      <c r="C40" s="2"/>
      <c r="D40" s="2"/>
      <c r="E40" s="2"/>
      <c r="F40" s="12"/>
      <c r="G40" s="2"/>
      <c r="H40" s="2"/>
    </row>
    <row r="41" spans="1:8" x14ac:dyDescent="0.25">
      <c r="A41" s="13" t="s">
        <v>11</v>
      </c>
      <c r="B41" s="1"/>
      <c r="C41" s="2"/>
      <c r="D41" s="2"/>
      <c r="E41" s="2"/>
      <c r="F41" s="12"/>
      <c r="G41" s="2"/>
      <c r="H41" s="2"/>
    </row>
    <row r="42" spans="1:8" x14ac:dyDescent="0.25">
      <c r="A42" s="13" t="s">
        <v>12</v>
      </c>
      <c r="B42" s="1"/>
      <c r="C42" s="2"/>
      <c r="D42" s="2"/>
      <c r="E42" s="2"/>
      <c r="F42" s="12"/>
      <c r="G42" s="2"/>
      <c r="H42" s="2"/>
    </row>
  </sheetData>
  <mergeCells count="5">
    <mergeCell ref="A1:H1"/>
    <mergeCell ref="A2:H2"/>
    <mergeCell ref="C4:E4"/>
    <mergeCell ref="F4:H4"/>
    <mergeCell ref="A38:H38"/>
  </mergeCells>
  <pageMargins left="0.7" right="0.7" top="0.75" bottom="0.75" header="0.3" footer="0.3"/>
  <pageSetup orientation="portrait" r:id="rId1"/>
  <headerFooter>
    <oddHeader>&amp;R&amp;"Times New Roman,Bold"&amp;10KyPSC Case No. 2019-00271
STAFF-DR-02-114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tabSelected="1" view="pageLayout" zoomScaleNormal="70" workbookViewId="0">
      <selection activeCell="D3" sqref="D3"/>
    </sheetView>
  </sheetViews>
  <sheetFormatPr defaultRowHeight="15" x14ac:dyDescent="0.25"/>
  <cols>
    <col min="9" max="9" width="13.7109375" customWidth="1"/>
    <col min="11" max="11" width="48.42578125" bestFit="1" customWidth="1"/>
  </cols>
  <sheetData>
    <row r="2" spans="1:11" x14ac:dyDescent="0.25">
      <c r="A2" s="2"/>
      <c r="B2" s="26" t="s">
        <v>13</v>
      </c>
      <c r="C2" s="26"/>
      <c r="D2" s="26"/>
      <c r="E2" s="26"/>
      <c r="F2" s="26"/>
      <c r="G2" s="26"/>
      <c r="H2" s="26"/>
      <c r="I2" s="26"/>
    </row>
    <row r="3" spans="1:11" x14ac:dyDescent="0.25">
      <c r="A3" s="2"/>
      <c r="B3" s="26" t="s">
        <v>14</v>
      </c>
      <c r="C3" s="26"/>
      <c r="D3" s="26"/>
      <c r="E3" s="26"/>
      <c r="F3" s="26"/>
      <c r="G3" s="26"/>
      <c r="H3" s="26"/>
      <c r="I3" s="26"/>
    </row>
    <row r="4" spans="1:11" x14ac:dyDescent="0.25">
      <c r="A4" s="2"/>
      <c r="B4" s="26" t="s">
        <v>15</v>
      </c>
      <c r="C4" s="26"/>
      <c r="D4" s="26"/>
      <c r="E4" s="26"/>
      <c r="F4" s="26"/>
      <c r="G4" s="26"/>
      <c r="H4" s="26"/>
      <c r="I4" s="26"/>
    </row>
    <row r="5" spans="1:11" x14ac:dyDescent="0.25">
      <c r="A5" s="2"/>
      <c r="B5" s="26" t="s">
        <v>16</v>
      </c>
      <c r="C5" s="26"/>
      <c r="D5" s="26"/>
      <c r="E5" s="26"/>
      <c r="F5" s="26"/>
      <c r="G5" s="26"/>
      <c r="H5" s="26"/>
      <c r="I5" s="26"/>
    </row>
    <row r="6" spans="1:11" x14ac:dyDescent="0.25">
      <c r="A6" s="2"/>
      <c r="B6" s="26" t="s">
        <v>17</v>
      </c>
      <c r="C6" s="26"/>
      <c r="D6" s="26"/>
      <c r="E6" s="26"/>
      <c r="F6" s="26"/>
      <c r="G6" s="26"/>
      <c r="H6" s="26"/>
      <c r="I6" s="26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</row>
    <row r="8" spans="1:11" x14ac:dyDescent="0.25">
      <c r="A8" s="16"/>
      <c r="B8" s="26" t="s">
        <v>2</v>
      </c>
      <c r="C8" s="26"/>
      <c r="D8" s="26"/>
      <c r="E8" s="26"/>
      <c r="F8" s="16"/>
      <c r="G8" s="26" t="s">
        <v>18</v>
      </c>
      <c r="H8" s="26"/>
      <c r="I8" s="26"/>
      <c r="J8" s="5"/>
    </row>
    <row r="9" spans="1:11" s="17" customFormat="1" ht="32.25" x14ac:dyDescent="0.25">
      <c r="A9" s="3"/>
      <c r="B9" s="3" t="s">
        <v>4</v>
      </c>
      <c r="C9" s="3" t="s">
        <v>5</v>
      </c>
      <c r="D9" s="3" t="s">
        <v>19</v>
      </c>
      <c r="E9" s="3" t="s">
        <v>20</v>
      </c>
      <c r="F9" s="3"/>
      <c r="G9" s="3" t="s">
        <v>5</v>
      </c>
      <c r="H9" s="3" t="s">
        <v>19</v>
      </c>
      <c r="I9" s="3" t="s">
        <v>20</v>
      </c>
      <c r="K9" s="17" t="s">
        <v>21</v>
      </c>
    </row>
    <row r="10" spans="1:11" x14ac:dyDescent="0.25">
      <c r="A10" s="16">
        <v>-5</v>
      </c>
      <c r="B10" s="16">
        <v>2013</v>
      </c>
      <c r="C10" s="18">
        <v>869</v>
      </c>
      <c r="D10" s="16"/>
      <c r="E10" s="16"/>
      <c r="F10" s="16"/>
      <c r="G10" s="19">
        <v>860</v>
      </c>
      <c r="H10" s="16"/>
      <c r="I10" s="16"/>
      <c r="K10" t="s">
        <v>22</v>
      </c>
    </row>
    <row r="11" spans="1:11" x14ac:dyDescent="0.25">
      <c r="A11" s="16">
        <v>-4</v>
      </c>
      <c r="B11" s="16">
        <v>2014</v>
      </c>
      <c r="C11" s="18">
        <v>837</v>
      </c>
      <c r="D11" s="19">
        <f>C11-C10</f>
        <v>-32</v>
      </c>
      <c r="E11" s="20">
        <f>C11/C10-1</f>
        <v>-3.6823935558112808E-2</v>
      </c>
      <c r="F11" s="16"/>
      <c r="G11" s="19">
        <v>799</v>
      </c>
      <c r="H11" s="19">
        <f>G11-G10</f>
        <v>-61</v>
      </c>
      <c r="I11" s="20">
        <f>G11/G10-1</f>
        <v>-7.0930232558139572E-2</v>
      </c>
    </row>
    <row r="12" spans="1:11" x14ac:dyDescent="0.25">
      <c r="A12" s="16">
        <v>-3</v>
      </c>
      <c r="B12" s="16">
        <v>2015</v>
      </c>
      <c r="C12" s="18">
        <v>814</v>
      </c>
      <c r="D12" s="19">
        <f t="shared" ref="D12:D35" si="0">C12-C11</f>
        <v>-23</v>
      </c>
      <c r="E12" s="20">
        <f t="shared" ref="E12:E35" si="1">C12/C11-1</f>
        <v>-2.7479091995221028E-2</v>
      </c>
      <c r="F12" s="16"/>
      <c r="G12" s="8">
        <v>739</v>
      </c>
      <c r="H12" s="19">
        <f t="shared" ref="H12:H35" si="2">G12-G11</f>
        <v>-60</v>
      </c>
      <c r="I12" s="20">
        <f t="shared" ref="I12:I35" si="3">G12/G11-1</f>
        <v>-7.5093867334167674E-2</v>
      </c>
    </row>
    <row r="13" spans="1:11" x14ac:dyDescent="0.25">
      <c r="A13" s="16">
        <v>-2</v>
      </c>
      <c r="B13" s="16">
        <v>2016</v>
      </c>
      <c r="C13" s="18">
        <v>877</v>
      </c>
      <c r="D13" s="19">
        <f t="shared" si="0"/>
        <v>63</v>
      </c>
      <c r="E13" s="20">
        <f t="shared" si="1"/>
        <v>7.7395577395577453E-2</v>
      </c>
      <c r="F13" s="16"/>
      <c r="G13" s="8">
        <v>733</v>
      </c>
      <c r="H13" s="19">
        <f t="shared" si="2"/>
        <v>-6</v>
      </c>
      <c r="I13" s="20">
        <f t="shared" si="3"/>
        <v>-8.1190798376183926E-3</v>
      </c>
    </row>
    <row r="14" spans="1:11" x14ac:dyDescent="0.25">
      <c r="A14" s="16">
        <v>-1</v>
      </c>
      <c r="B14" s="16">
        <v>2017</v>
      </c>
      <c r="C14" s="18">
        <v>841</v>
      </c>
      <c r="D14" s="19">
        <f t="shared" si="0"/>
        <v>-36</v>
      </c>
      <c r="E14" s="20">
        <f t="shared" si="1"/>
        <v>-4.1049030786773133E-2</v>
      </c>
      <c r="F14" s="16"/>
      <c r="G14" s="8">
        <v>706</v>
      </c>
      <c r="H14" s="19">
        <f t="shared" si="2"/>
        <v>-27</v>
      </c>
      <c r="I14" s="20">
        <f t="shared" si="3"/>
        <v>-3.6834924965893578E-2</v>
      </c>
    </row>
    <row r="15" spans="1:11" x14ac:dyDescent="0.25">
      <c r="A15" s="16">
        <v>0</v>
      </c>
      <c r="B15" s="16">
        <v>2018</v>
      </c>
      <c r="C15" s="18">
        <v>845.21</v>
      </c>
      <c r="D15" s="19">
        <f t="shared" si="0"/>
        <v>4.2100000000000364</v>
      </c>
      <c r="E15" s="20">
        <f t="shared" si="1"/>
        <v>5.0059453032105239E-3</v>
      </c>
      <c r="F15" s="16"/>
      <c r="G15" s="18">
        <v>727.26</v>
      </c>
      <c r="H15" s="19">
        <f t="shared" si="2"/>
        <v>21.259999999999991</v>
      </c>
      <c r="I15" s="20">
        <f t="shared" si="3"/>
        <v>3.0113314447592021E-2</v>
      </c>
    </row>
    <row r="16" spans="1:11" x14ac:dyDescent="0.25">
      <c r="A16" s="16">
        <v>1</v>
      </c>
      <c r="B16" s="16">
        <v>2019</v>
      </c>
      <c r="C16" s="18">
        <v>846.41</v>
      </c>
      <c r="D16" s="19">
        <f t="shared" si="0"/>
        <v>1.1999999999999318</v>
      </c>
      <c r="E16" s="20">
        <f t="shared" si="1"/>
        <v>1.4197655020644628E-3</v>
      </c>
      <c r="F16" s="16"/>
      <c r="G16" s="18">
        <v>728.7</v>
      </c>
      <c r="H16" s="19">
        <f t="shared" si="2"/>
        <v>1.4400000000000546</v>
      </c>
      <c r="I16" s="20">
        <f t="shared" si="3"/>
        <v>1.980034650606477E-3</v>
      </c>
    </row>
    <row r="17" spans="1:9" x14ac:dyDescent="0.25">
      <c r="A17" s="16">
        <v>2</v>
      </c>
      <c r="B17" s="16">
        <v>2020</v>
      </c>
      <c r="C17" s="18">
        <v>847.25</v>
      </c>
      <c r="D17" s="19">
        <f t="shared" si="0"/>
        <v>0.84000000000003183</v>
      </c>
      <c r="E17" s="20">
        <f t="shared" si="1"/>
        <v>9.9242683805722542E-4</v>
      </c>
      <c r="F17" s="16"/>
      <c r="G17" s="18">
        <v>727.5</v>
      </c>
      <c r="H17" s="19">
        <f t="shared" si="2"/>
        <v>-1.2000000000000455</v>
      </c>
      <c r="I17" s="20">
        <f t="shared" si="3"/>
        <v>-1.6467682173734177E-3</v>
      </c>
    </row>
    <row r="18" spans="1:9" x14ac:dyDescent="0.25">
      <c r="A18" s="16">
        <v>3</v>
      </c>
      <c r="B18" s="16">
        <v>2021</v>
      </c>
      <c r="C18" s="18">
        <v>848.24</v>
      </c>
      <c r="D18" s="19">
        <f t="shared" si="0"/>
        <v>0.99000000000000909</v>
      </c>
      <c r="E18" s="20">
        <f t="shared" si="1"/>
        <v>1.1684862791383477E-3</v>
      </c>
      <c r="F18" s="16"/>
      <c r="G18" s="18">
        <v>728.37</v>
      </c>
      <c r="H18" s="19">
        <f t="shared" si="2"/>
        <v>0.87000000000000455</v>
      </c>
      <c r="I18" s="20">
        <f t="shared" si="3"/>
        <v>1.1958762886596919E-3</v>
      </c>
    </row>
    <row r="19" spans="1:9" x14ac:dyDescent="0.25">
      <c r="A19" s="16">
        <v>4</v>
      </c>
      <c r="B19" s="16">
        <v>2022</v>
      </c>
      <c r="C19" s="18">
        <v>848.39</v>
      </c>
      <c r="D19" s="19">
        <f t="shared" si="0"/>
        <v>0.14999999999997726</v>
      </c>
      <c r="E19" s="20">
        <f t="shared" si="1"/>
        <v>1.7683674431756558E-4</v>
      </c>
      <c r="F19" s="16"/>
      <c r="G19" s="18">
        <v>729.24</v>
      </c>
      <c r="H19" s="19">
        <f t="shared" si="2"/>
        <v>0.87000000000000455</v>
      </c>
      <c r="I19" s="20">
        <f t="shared" si="3"/>
        <v>1.194447876766036E-3</v>
      </c>
    </row>
    <row r="20" spans="1:9" x14ac:dyDescent="0.25">
      <c r="A20" s="16">
        <v>5</v>
      </c>
      <c r="B20" s="16">
        <v>2023</v>
      </c>
      <c r="C20" s="18">
        <v>850.28</v>
      </c>
      <c r="D20" s="19">
        <f t="shared" si="0"/>
        <v>1.8899999999999864</v>
      </c>
      <c r="E20" s="20">
        <f t="shared" si="1"/>
        <v>2.2277490305167014E-3</v>
      </c>
      <c r="F20" s="16"/>
      <c r="G20" s="18">
        <v>734.44</v>
      </c>
      <c r="H20" s="19">
        <f t="shared" si="2"/>
        <v>5.2000000000000455</v>
      </c>
      <c r="I20" s="20">
        <f t="shared" si="3"/>
        <v>7.1307114255938497E-3</v>
      </c>
    </row>
    <row r="21" spans="1:9" x14ac:dyDescent="0.25">
      <c r="A21" s="16">
        <v>6</v>
      </c>
      <c r="B21" s="16">
        <v>2024</v>
      </c>
      <c r="C21" s="18">
        <v>853.6</v>
      </c>
      <c r="D21" s="19">
        <f t="shared" si="0"/>
        <v>3.32000000000005</v>
      </c>
      <c r="E21" s="20">
        <f t="shared" si="1"/>
        <v>3.9045961330386181E-3</v>
      </c>
      <c r="F21" s="16"/>
      <c r="G21" s="18">
        <v>735.38</v>
      </c>
      <c r="H21" s="19">
        <f t="shared" si="2"/>
        <v>0.93999999999994088</v>
      </c>
      <c r="I21" s="20">
        <f t="shared" si="3"/>
        <v>1.2798867164096617E-3</v>
      </c>
    </row>
    <row r="22" spans="1:9" x14ac:dyDescent="0.25">
      <c r="A22" s="16">
        <v>7</v>
      </c>
      <c r="B22" s="16">
        <v>2025</v>
      </c>
      <c r="C22" s="18">
        <v>856.17</v>
      </c>
      <c r="D22" s="19">
        <f t="shared" si="0"/>
        <v>2.5699999999999363</v>
      </c>
      <c r="E22" s="20">
        <f t="shared" si="1"/>
        <v>3.0107778819117303E-3</v>
      </c>
      <c r="F22" s="16"/>
      <c r="G22" s="18">
        <v>739.43</v>
      </c>
      <c r="H22" s="19">
        <f t="shared" si="2"/>
        <v>4.0499999999999545</v>
      </c>
      <c r="I22" s="20">
        <f t="shared" si="3"/>
        <v>5.5073567407326607E-3</v>
      </c>
    </row>
    <row r="23" spans="1:9" x14ac:dyDescent="0.25">
      <c r="A23" s="16">
        <v>8</v>
      </c>
      <c r="B23" s="16">
        <v>2026</v>
      </c>
      <c r="C23" s="18">
        <v>862.48</v>
      </c>
      <c r="D23" s="19">
        <f t="shared" si="0"/>
        <v>6.3100000000000591</v>
      </c>
      <c r="E23" s="20">
        <f t="shared" si="1"/>
        <v>7.3700316525924237E-3</v>
      </c>
      <c r="F23" s="16"/>
      <c r="G23" s="18">
        <v>744.61</v>
      </c>
      <c r="H23" s="19">
        <f t="shared" si="2"/>
        <v>5.1800000000000637</v>
      </c>
      <c r="I23" s="20">
        <f t="shared" si="3"/>
        <v>7.0053960483076327E-3</v>
      </c>
    </row>
    <row r="24" spans="1:9" x14ac:dyDescent="0.25">
      <c r="A24" s="16">
        <v>9</v>
      </c>
      <c r="B24" s="16">
        <v>2027</v>
      </c>
      <c r="C24" s="18">
        <v>867.05</v>
      </c>
      <c r="D24" s="19">
        <f t="shared" si="0"/>
        <v>4.5699999999999363</v>
      </c>
      <c r="E24" s="20">
        <f t="shared" si="1"/>
        <v>5.2986735924309691E-3</v>
      </c>
      <c r="F24" s="16"/>
      <c r="G24" s="18">
        <v>752.24</v>
      </c>
      <c r="H24" s="19">
        <f t="shared" si="2"/>
        <v>7.6299999999999955</v>
      </c>
      <c r="I24" s="20">
        <f t="shared" si="3"/>
        <v>1.024697492647153E-2</v>
      </c>
    </row>
    <row r="25" spans="1:9" x14ac:dyDescent="0.25">
      <c r="A25" s="16">
        <v>10</v>
      </c>
      <c r="B25" s="16">
        <v>2028</v>
      </c>
      <c r="C25" s="18">
        <v>873.76</v>
      </c>
      <c r="D25" s="19">
        <f t="shared" si="0"/>
        <v>6.7100000000000364</v>
      </c>
      <c r="E25" s="20">
        <f t="shared" si="1"/>
        <v>7.7388847240644765E-3</v>
      </c>
      <c r="F25" s="16"/>
      <c r="G25" s="18">
        <v>756.39</v>
      </c>
      <c r="H25" s="19">
        <f t="shared" si="2"/>
        <v>4.1499999999999773</v>
      </c>
      <c r="I25" s="20">
        <f t="shared" si="3"/>
        <v>5.5168563224503586E-3</v>
      </c>
    </row>
    <row r="26" spans="1:9" x14ac:dyDescent="0.25">
      <c r="A26" s="16">
        <v>11</v>
      </c>
      <c r="B26" s="16">
        <v>2029</v>
      </c>
      <c r="C26" s="18">
        <v>878.93</v>
      </c>
      <c r="D26" s="19">
        <f t="shared" si="0"/>
        <v>5.1699999999999591</v>
      </c>
      <c r="E26" s="20">
        <f t="shared" si="1"/>
        <v>5.9169566013550501E-3</v>
      </c>
      <c r="F26" s="16"/>
      <c r="G26" s="18">
        <v>759.83</v>
      </c>
      <c r="H26" s="19">
        <f t="shared" si="2"/>
        <v>3.4400000000000546</v>
      </c>
      <c r="I26" s="20">
        <f t="shared" si="3"/>
        <v>4.5479184018826224E-3</v>
      </c>
    </row>
    <row r="27" spans="1:9" x14ac:dyDescent="0.25">
      <c r="A27" s="16">
        <v>12</v>
      </c>
      <c r="B27" s="16">
        <v>2030</v>
      </c>
      <c r="C27" s="18">
        <v>883.32</v>
      </c>
      <c r="D27" s="19">
        <f t="shared" si="0"/>
        <v>4.3900000000001</v>
      </c>
      <c r="E27" s="20">
        <f t="shared" si="1"/>
        <v>4.9947094762952116E-3</v>
      </c>
      <c r="F27" s="16"/>
      <c r="G27" s="18">
        <v>764.22</v>
      </c>
      <c r="H27" s="19">
        <f t="shared" si="2"/>
        <v>4.3899999999999864</v>
      </c>
      <c r="I27" s="20">
        <f t="shared" si="3"/>
        <v>5.7776081491911491E-3</v>
      </c>
    </row>
    <row r="28" spans="1:9" x14ac:dyDescent="0.25">
      <c r="A28" s="16">
        <v>13</v>
      </c>
      <c r="B28" s="16">
        <v>2031</v>
      </c>
      <c r="C28" s="18">
        <v>889.25</v>
      </c>
      <c r="D28" s="19">
        <f t="shared" si="0"/>
        <v>5.92999999999995</v>
      </c>
      <c r="E28" s="20">
        <f t="shared" si="1"/>
        <v>6.7133088801338836E-3</v>
      </c>
      <c r="F28" s="16"/>
      <c r="G28" s="18">
        <v>771.78</v>
      </c>
      <c r="H28" s="19">
        <f t="shared" si="2"/>
        <v>7.5599999999999454</v>
      </c>
      <c r="I28" s="20">
        <f t="shared" si="3"/>
        <v>9.8924393499253416E-3</v>
      </c>
    </row>
    <row r="29" spans="1:9" x14ac:dyDescent="0.25">
      <c r="A29" s="16">
        <v>14</v>
      </c>
      <c r="B29" s="16">
        <v>2032</v>
      </c>
      <c r="C29" s="18">
        <v>898.08</v>
      </c>
      <c r="D29" s="19">
        <f t="shared" si="0"/>
        <v>8.8300000000000409</v>
      </c>
      <c r="E29" s="20">
        <f t="shared" si="1"/>
        <v>9.9297160528535322E-3</v>
      </c>
      <c r="F29" s="16"/>
      <c r="G29" s="18">
        <v>776.46</v>
      </c>
      <c r="H29" s="19">
        <f t="shared" si="2"/>
        <v>4.6800000000000637</v>
      </c>
      <c r="I29" s="20">
        <f t="shared" si="3"/>
        <v>6.0639042214103434E-3</v>
      </c>
    </row>
    <row r="30" spans="1:9" x14ac:dyDescent="0.25">
      <c r="A30" s="16">
        <v>15</v>
      </c>
      <c r="B30" s="16">
        <v>2033</v>
      </c>
      <c r="C30" s="18">
        <v>905.82</v>
      </c>
      <c r="D30" s="19">
        <f t="shared" si="0"/>
        <v>7.7400000000000091</v>
      </c>
      <c r="E30" s="20">
        <f t="shared" si="1"/>
        <v>8.6183858898984944E-3</v>
      </c>
      <c r="F30" s="16"/>
      <c r="G30" s="18">
        <v>783.17</v>
      </c>
      <c r="H30" s="19">
        <f t="shared" si="2"/>
        <v>6.7099999999999227</v>
      </c>
      <c r="I30" s="20">
        <f t="shared" si="3"/>
        <v>8.6417845091826262E-3</v>
      </c>
    </row>
    <row r="31" spans="1:9" x14ac:dyDescent="0.25">
      <c r="A31" s="16">
        <v>16</v>
      </c>
      <c r="B31" s="16">
        <v>2034</v>
      </c>
      <c r="C31" s="18">
        <v>914.84</v>
      </c>
      <c r="D31" s="19">
        <f t="shared" si="0"/>
        <v>9.0199999999999818</v>
      </c>
      <c r="E31" s="20">
        <f t="shared" si="1"/>
        <v>9.9578282661014761E-3</v>
      </c>
      <c r="F31" s="16"/>
      <c r="G31" s="18">
        <v>790.14</v>
      </c>
      <c r="H31" s="19">
        <f t="shared" si="2"/>
        <v>6.9700000000000273</v>
      </c>
      <c r="I31" s="20">
        <f t="shared" si="3"/>
        <v>8.8997280283973357E-3</v>
      </c>
    </row>
    <row r="32" spans="1:9" x14ac:dyDescent="0.25">
      <c r="A32" s="16">
        <v>17</v>
      </c>
      <c r="B32" s="16">
        <v>2035</v>
      </c>
      <c r="C32" s="18">
        <v>923.77</v>
      </c>
      <c r="D32" s="19">
        <f t="shared" si="0"/>
        <v>8.92999999999995</v>
      </c>
      <c r="E32" s="20">
        <f t="shared" si="1"/>
        <v>9.7612697302260631E-3</v>
      </c>
      <c r="F32" s="16"/>
      <c r="G32" s="18">
        <v>798.55</v>
      </c>
      <c r="H32" s="19">
        <f t="shared" si="2"/>
        <v>8.4099999999999682</v>
      </c>
      <c r="I32" s="20">
        <f t="shared" si="3"/>
        <v>1.0643683397878911E-2</v>
      </c>
    </row>
    <row r="33" spans="1:9" x14ac:dyDescent="0.25">
      <c r="A33" s="16">
        <v>18</v>
      </c>
      <c r="B33" s="16">
        <v>2036</v>
      </c>
      <c r="C33" s="18">
        <v>932.74</v>
      </c>
      <c r="D33" s="19">
        <f t="shared" si="0"/>
        <v>8.9700000000000273</v>
      </c>
      <c r="E33" s="20">
        <f t="shared" si="1"/>
        <v>9.7102092512206806E-3</v>
      </c>
      <c r="F33" s="16"/>
      <c r="G33" s="18">
        <v>803.58</v>
      </c>
      <c r="H33" s="19">
        <f t="shared" si="2"/>
        <v>5.0300000000000864</v>
      </c>
      <c r="I33" s="20">
        <f t="shared" si="3"/>
        <v>6.2989167866760454E-3</v>
      </c>
    </row>
    <row r="34" spans="1:9" x14ac:dyDescent="0.25">
      <c r="A34" s="16">
        <v>19</v>
      </c>
      <c r="B34" s="16">
        <v>2037</v>
      </c>
      <c r="C34" s="18">
        <v>941.44</v>
      </c>
      <c r="D34" s="19">
        <f t="shared" si="0"/>
        <v>8.7000000000000455</v>
      </c>
      <c r="E34" s="20">
        <f t="shared" si="1"/>
        <v>9.327358106224759E-3</v>
      </c>
      <c r="F34" s="16"/>
      <c r="G34" s="18">
        <v>810.55</v>
      </c>
      <c r="H34" s="19">
        <f t="shared" si="2"/>
        <v>6.9699999999999136</v>
      </c>
      <c r="I34" s="20">
        <f t="shared" si="3"/>
        <v>8.6736852584683444E-3</v>
      </c>
    </row>
    <row r="35" spans="1:9" x14ac:dyDescent="0.25">
      <c r="A35" s="16">
        <v>20</v>
      </c>
      <c r="B35" s="16">
        <v>2038</v>
      </c>
      <c r="C35" s="18">
        <v>950.26</v>
      </c>
      <c r="D35" s="19">
        <f t="shared" si="0"/>
        <v>8.8199999999999363</v>
      </c>
      <c r="E35" s="20">
        <f t="shared" si="1"/>
        <v>9.3686267845003446E-3</v>
      </c>
      <c r="F35" s="16"/>
      <c r="G35" s="18">
        <v>817.75</v>
      </c>
      <c r="H35" s="19">
        <f t="shared" si="2"/>
        <v>7.2000000000000455</v>
      </c>
      <c r="I35" s="20">
        <f t="shared" si="3"/>
        <v>8.8828573191044313E-3</v>
      </c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 t="s">
        <v>23</v>
      </c>
      <c r="C37" s="2" t="s">
        <v>24</v>
      </c>
      <c r="D37" s="2"/>
      <c r="E37" s="2"/>
      <c r="F37" s="2"/>
      <c r="G37" s="2"/>
      <c r="H37" s="2"/>
      <c r="I37" s="2"/>
    </row>
    <row r="38" spans="1:9" x14ac:dyDescent="0.25">
      <c r="A38" s="2"/>
      <c r="B38" s="2" t="s">
        <v>25</v>
      </c>
      <c r="C38" s="2" t="s">
        <v>26</v>
      </c>
      <c r="D38" s="2"/>
      <c r="E38" s="2"/>
      <c r="F38" s="2"/>
      <c r="G38" s="2"/>
      <c r="H38" s="2"/>
      <c r="I38" s="2"/>
    </row>
    <row r="39" spans="1:9" x14ac:dyDescent="0.25">
      <c r="A39" s="2"/>
      <c r="B39" s="2" t="s">
        <v>27</v>
      </c>
      <c r="C39" s="2" t="s">
        <v>28</v>
      </c>
      <c r="D39" s="2"/>
      <c r="E39" s="2"/>
      <c r="F39" s="2"/>
      <c r="G39" s="2"/>
      <c r="H39" s="2"/>
      <c r="I39" s="2"/>
    </row>
    <row r="40" spans="1:9" x14ac:dyDescent="0.25">
      <c r="A40" s="2"/>
      <c r="B40" s="2" t="s">
        <v>29</v>
      </c>
      <c r="C40" s="2" t="s">
        <v>30</v>
      </c>
      <c r="D40" s="2"/>
      <c r="E40" s="2"/>
      <c r="F40" s="2"/>
      <c r="G40" s="2"/>
      <c r="H40" s="2"/>
      <c r="I40" s="2"/>
    </row>
    <row r="41" spans="1:9" x14ac:dyDescent="0.25">
      <c r="E41" s="21">
        <f>AVERAGE(E16:E35)</f>
        <v>5.8803298708471011E-3</v>
      </c>
      <c r="I41" s="21">
        <f>AVERAGE(I16:I35)</f>
        <v>5.8866649100370819E-3</v>
      </c>
    </row>
  </sheetData>
  <mergeCells count="7">
    <mergeCell ref="B8:E8"/>
    <mergeCell ref="G8:I8"/>
    <mergeCell ref="B2:I2"/>
    <mergeCell ref="B3:I3"/>
    <mergeCell ref="B4:I4"/>
    <mergeCell ref="B5:I5"/>
    <mergeCell ref="B6:I6"/>
  </mergeCells>
  <pageMargins left="0.25" right="0.25" top="0.75" bottom="0.75" header="0.3" footer="0.3"/>
  <pageSetup scale="82" orientation="landscape" r:id="rId1"/>
  <headerFooter>
    <oddHeader>&amp;R&amp;"Times New Roman,Bold"&amp;10KyPSC Case No. 2019-00271
STAFF-DR-02-114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Layout" zoomScaleNormal="100" workbookViewId="0">
      <selection activeCell="D3" sqref="D3"/>
    </sheetView>
  </sheetViews>
  <sheetFormatPr defaultRowHeight="15" x14ac:dyDescent="0.25"/>
  <cols>
    <col min="2" max="2" width="9.140625" style="14"/>
    <col min="4" max="4" width="9.42578125" customWidth="1"/>
    <col min="6" max="6" width="9.140625" style="15"/>
  </cols>
  <sheetData>
    <row r="1" spans="1:8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x14ac:dyDescent="0.25">
      <c r="A4" s="2"/>
      <c r="B4" s="16"/>
      <c r="C4" s="23" t="s">
        <v>2</v>
      </c>
      <c r="D4" s="23"/>
      <c r="E4" s="23"/>
      <c r="F4" s="24" t="s">
        <v>3</v>
      </c>
      <c r="G4" s="23"/>
      <c r="H4" s="23"/>
    </row>
    <row r="5" spans="1:8" s="5" customFormat="1" ht="45" x14ac:dyDescent="0.25">
      <c r="A5" s="3"/>
      <c r="B5" s="3" t="s">
        <v>4</v>
      </c>
      <c r="C5" s="3" t="s">
        <v>5</v>
      </c>
      <c r="D5" s="3" t="s">
        <v>6</v>
      </c>
      <c r="E5" s="3" t="s">
        <v>7</v>
      </c>
      <c r="F5" s="4" t="s">
        <v>5</v>
      </c>
      <c r="G5" s="3" t="s">
        <v>6</v>
      </c>
      <c r="H5" s="3" t="s">
        <v>7</v>
      </c>
    </row>
    <row r="6" spans="1:8" s="5" customFormat="1" x14ac:dyDescent="0.25">
      <c r="A6" s="6">
        <v>-5</v>
      </c>
      <c r="B6" s="3">
        <v>2014</v>
      </c>
      <c r="C6" s="7">
        <v>836.59</v>
      </c>
      <c r="D6" s="8"/>
      <c r="E6" s="9"/>
      <c r="F6" s="7">
        <v>859.7</v>
      </c>
      <c r="G6" s="8"/>
      <c r="H6" s="9"/>
    </row>
    <row r="7" spans="1:8" s="5" customFormat="1" x14ac:dyDescent="0.25">
      <c r="A7" s="6">
        <v>-4</v>
      </c>
      <c r="B7" s="3">
        <v>2015</v>
      </c>
      <c r="C7" s="7">
        <v>813.73</v>
      </c>
      <c r="D7" s="8">
        <f>C7-C6</f>
        <v>-22.860000000000014</v>
      </c>
      <c r="E7" s="9">
        <f>D7/C6</f>
        <v>-2.732521306733288E-2</v>
      </c>
      <c r="F7" s="7">
        <v>799.17</v>
      </c>
      <c r="G7" s="8">
        <f>F7-F6</f>
        <v>-60.530000000000086</v>
      </c>
      <c r="H7" s="9">
        <f>G7/F6</f>
        <v>-7.0408281958822941E-2</v>
      </c>
    </row>
    <row r="8" spans="1:8" s="5" customFormat="1" x14ac:dyDescent="0.25">
      <c r="A8" s="6">
        <v>-3</v>
      </c>
      <c r="B8" s="3">
        <v>2016</v>
      </c>
      <c r="C8" s="7">
        <v>877</v>
      </c>
      <c r="D8" s="8">
        <f>C8-C7</f>
        <v>63.269999999999982</v>
      </c>
      <c r="E8" s="9">
        <f>D8/C7</f>
        <v>7.7753063055313168E-2</v>
      </c>
      <c r="F8" s="7">
        <v>739</v>
      </c>
      <c r="G8" s="8">
        <f>F8-F7</f>
        <v>-60.169999999999959</v>
      </c>
      <c r="H8" s="9">
        <f>G8/F7</f>
        <v>-7.5290614012037446E-2</v>
      </c>
    </row>
    <row r="9" spans="1:8" s="5" customFormat="1" x14ac:dyDescent="0.25">
      <c r="A9" s="6">
        <v>-2</v>
      </c>
      <c r="B9" s="3">
        <v>2017</v>
      </c>
      <c r="C9" s="7">
        <v>840.8</v>
      </c>
      <c r="D9" s="8">
        <f>C9-C8</f>
        <v>-36.200000000000045</v>
      </c>
      <c r="E9" s="9">
        <f>D9/C8</f>
        <v>-4.1277080957810769E-2</v>
      </c>
      <c r="F9" s="7">
        <v>733</v>
      </c>
      <c r="G9" s="8">
        <f>F9-F8</f>
        <v>-6</v>
      </c>
      <c r="H9" s="9">
        <f>G9/F8</f>
        <v>-8.119079837618403E-3</v>
      </c>
    </row>
    <row r="10" spans="1:8" s="5" customFormat="1" x14ac:dyDescent="0.25">
      <c r="A10" s="6">
        <v>-1</v>
      </c>
      <c r="B10" s="3">
        <v>2018</v>
      </c>
      <c r="C10" s="7">
        <v>847</v>
      </c>
      <c r="D10" s="8">
        <f>C10-C9</f>
        <v>6.2000000000000455</v>
      </c>
      <c r="E10" s="9">
        <f>D10/C9</f>
        <v>7.3739295908658966E-3</v>
      </c>
      <c r="F10" s="7">
        <v>797</v>
      </c>
      <c r="G10" s="8">
        <f>F10-F9</f>
        <v>64</v>
      </c>
      <c r="H10" s="9">
        <f>G10/F9</f>
        <v>8.7312414733969987E-2</v>
      </c>
    </row>
    <row r="11" spans="1:8" s="5" customFormat="1" x14ac:dyDescent="0.25">
      <c r="A11" s="3"/>
      <c r="B11" s="3"/>
      <c r="C11" s="3"/>
      <c r="D11" s="3"/>
      <c r="E11" s="3"/>
      <c r="F11" s="10"/>
      <c r="G11" s="3"/>
      <c r="H11" s="3"/>
    </row>
    <row r="12" spans="1:8" x14ac:dyDescent="0.25">
      <c r="A12" s="2">
        <v>0</v>
      </c>
      <c r="B12" s="16">
        <f>B10+1</f>
        <v>2019</v>
      </c>
      <c r="C12" s="8">
        <v>846.10956048734829</v>
      </c>
      <c r="D12" s="8">
        <f>C12-C10</f>
        <v>-0.89043951265171017</v>
      </c>
      <c r="E12" s="9">
        <f>D12/C10</f>
        <v>-1.0512863195415705E-3</v>
      </c>
      <c r="F12" s="11">
        <v>713.59144517647644</v>
      </c>
      <c r="G12" s="8">
        <f>F12-F10</f>
        <v>-83.408554823523559</v>
      </c>
      <c r="H12" s="9">
        <f>G12/F10</f>
        <v>-0.10465314281496055</v>
      </c>
    </row>
    <row r="13" spans="1:8" x14ac:dyDescent="0.25">
      <c r="A13" s="2"/>
      <c r="B13" s="16"/>
      <c r="C13" s="2"/>
      <c r="D13" s="16"/>
      <c r="E13" s="16"/>
      <c r="F13" s="11"/>
      <c r="G13" s="16"/>
      <c r="H13" s="16"/>
    </row>
    <row r="14" spans="1:8" x14ac:dyDescent="0.25">
      <c r="A14" s="2">
        <v>1</v>
      </c>
      <c r="B14" s="16">
        <f>B12+1</f>
        <v>2020</v>
      </c>
      <c r="C14" s="7">
        <v>849.45856380950079</v>
      </c>
      <c r="D14" s="8">
        <f>C14-C12</f>
        <v>3.3490033221524982</v>
      </c>
      <c r="E14" s="9">
        <f>D14/C12</f>
        <v>3.9581201756230186E-3</v>
      </c>
      <c r="F14" s="11">
        <v>726.6356446765642</v>
      </c>
      <c r="G14" s="8">
        <f>F14-F12</f>
        <v>13.044199500087757</v>
      </c>
      <c r="H14" s="9">
        <f>G14/F12</f>
        <v>1.8279646691759077E-2</v>
      </c>
    </row>
    <row r="15" spans="1:8" x14ac:dyDescent="0.25">
      <c r="A15" s="2">
        <v>2</v>
      </c>
      <c r="B15" s="16">
        <f>B14+1</f>
        <v>2021</v>
      </c>
      <c r="C15" s="7">
        <v>857.75612982381335</v>
      </c>
      <c r="D15" s="8">
        <f>C15-C14</f>
        <v>8.2975660143125651</v>
      </c>
      <c r="E15" s="9">
        <f>D15/C14</f>
        <v>9.7680644681491183E-3</v>
      </c>
      <c r="F15" s="11">
        <v>743.63275726702841</v>
      </c>
      <c r="G15" s="8">
        <f>F15-F14</f>
        <v>16.997112590464212</v>
      </c>
      <c r="H15" s="9">
        <f>G15/F14</f>
        <v>2.3391520516489205E-2</v>
      </c>
    </row>
    <row r="16" spans="1:8" x14ac:dyDescent="0.25">
      <c r="A16" s="2">
        <v>3</v>
      </c>
      <c r="B16" s="16">
        <f>B15+1</f>
        <v>2022</v>
      </c>
      <c r="C16" s="7">
        <v>886.37231200262352</v>
      </c>
      <c r="D16" s="8">
        <f>C16-C15</f>
        <v>28.616182178810163</v>
      </c>
      <c r="E16" s="9">
        <f>D16/C14</f>
        <v>3.3687555106251911E-2</v>
      </c>
      <c r="F16" s="11">
        <v>766.67693127337384</v>
      </c>
      <c r="G16" s="8">
        <f>F16-F15</f>
        <v>23.044174006345429</v>
      </c>
      <c r="H16" s="9">
        <f>G16/F14</f>
        <v>3.1713519939697864E-2</v>
      </c>
    </row>
    <row r="17" spans="1:8" x14ac:dyDescent="0.25">
      <c r="A17" s="2">
        <v>4</v>
      </c>
      <c r="B17" s="16">
        <f>B16+1</f>
        <v>2023</v>
      </c>
      <c r="C17" s="7">
        <v>892.74335474843008</v>
      </c>
      <c r="D17" s="8">
        <f>C17-C16</f>
        <v>6.3710427458065624</v>
      </c>
      <c r="E17" s="9">
        <f>D17/C15</f>
        <v>7.4275688908398713E-3</v>
      </c>
      <c r="F17" s="11">
        <v>770.23594348090944</v>
      </c>
      <c r="G17" s="8">
        <f>F17-F16</f>
        <v>3.5590122075356021</v>
      </c>
      <c r="H17" s="9">
        <f>G17/F15</f>
        <v>4.7859809465838378E-3</v>
      </c>
    </row>
    <row r="18" spans="1:8" x14ac:dyDescent="0.25">
      <c r="A18" s="2">
        <v>5</v>
      </c>
      <c r="B18" s="16">
        <f>B17+1</f>
        <v>2024</v>
      </c>
      <c r="C18" s="7">
        <v>900.8465932140914</v>
      </c>
      <c r="D18" s="8">
        <f>C18-C17</f>
        <v>8.1032384656613203</v>
      </c>
      <c r="E18" s="9">
        <f>D18/C16</f>
        <v>9.1420257107910838E-3</v>
      </c>
      <c r="F18" s="11">
        <v>772.89971486976481</v>
      </c>
      <c r="G18" s="8">
        <f>F18-F17</f>
        <v>2.6637713888553662</v>
      </c>
      <c r="H18" s="9">
        <f>G18/F16</f>
        <v>3.4744379023262223E-3</v>
      </c>
    </row>
    <row r="19" spans="1:8" x14ac:dyDescent="0.25">
      <c r="A19" s="2"/>
      <c r="B19" s="16"/>
      <c r="C19" s="7"/>
      <c r="D19" s="8"/>
      <c r="E19" s="9"/>
      <c r="F19" s="11"/>
      <c r="G19" s="8"/>
      <c r="H19" s="9"/>
    </row>
    <row r="20" spans="1:8" x14ac:dyDescent="0.25">
      <c r="A20" s="2">
        <v>6</v>
      </c>
      <c r="B20" s="16">
        <f>B18+1</f>
        <v>2025</v>
      </c>
      <c r="C20" s="7">
        <v>911.09411396119231</v>
      </c>
      <c r="D20" s="8">
        <f>C20-C18</f>
        <v>10.247520747100907</v>
      </c>
      <c r="E20" s="9">
        <f>D20/C17</f>
        <v>1.1478686111294101E-2</v>
      </c>
      <c r="F20" s="11">
        <v>782.06223193293317</v>
      </c>
      <c r="G20" s="8">
        <f>F20-F18</f>
        <v>9.1625170631683659</v>
      </c>
      <c r="H20" s="9">
        <f>G20/F17</f>
        <v>1.1895727719171887E-2</v>
      </c>
    </row>
    <row r="21" spans="1:8" x14ac:dyDescent="0.25">
      <c r="A21" s="2">
        <v>7</v>
      </c>
      <c r="B21" s="16">
        <f>B20+1</f>
        <v>2026</v>
      </c>
      <c r="C21" s="8">
        <v>920.25290556778589</v>
      </c>
      <c r="D21" s="8">
        <f>C21-C20</f>
        <v>9.1587916065935815</v>
      </c>
      <c r="E21" s="9">
        <f>D21/C18</f>
        <v>1.016687155791568E-2</v>
      </c>
      <c r="F21" s="11">
        <v>787.86495428961291</v>
      </c>
      <c r="G21" s="8">
        <f>F21-F20</f>
        <v>5.8027223566797375</v>
      </c>
      <c r="H21" s="9">
        <f>G21/F18</f>
        <v>7.5077299745899221E-3</v>
      </c>
    </row>
    <row r="22" spans="1:8" x14ac:dyDescent="0.25">
      <c r="A22" s="2">
        <v>8</v>
      </c>
      <c r="B22" s="16">
        <f>B21+1</f>
        <v>2027</v>
      </c>
      <c r="C22" s="8">
        <v>934.06798013619618</v>
      </c>
      <c r="D22" s="8">
        <f>C22-C21</f>
        <v>13.815074568410296</v>
      </c>
      <c r="E22" s="9">
        <f>D22/C20</f>
        <v>1.5163169596548117E-2</v>
      </c>
      <c r="F22" s="11">
        <v>798.43327356853592</v>
      </c>
      <c r="G22" s="8">
        <f>F22-F21</f>
        <v>10.568319278923013</v>
      </c>
      <c r="H22" s="9">
        <f>G22/F20</f>
        <v>1.3513399378464443E-2</v>
      </c>
    </row>
    <row r="23" spans="1:8" x14ac:dyDescent="0.25">
      <c r="A23" s="2">
        <v>9</v>
      </c>
      <c r="B23" s="16">
        <f>B22+1</f>
        <v>2028</v>
      </c>
      <c r="C23" s="8">
        <v>946.58155330219483</v>
      </c>
      <c r="D23" s="8">
        <f>C23-C22</f>
        <v>12.51357316599865</v>
      </c>
      <c r="E23" s="9">
        <f>D23/C21</f>
        <v>1.359797191651127E-2</v>
      </c>
      <c r="F23" s="11">
        <v>805.24525290856354</v>
      </c>
      <c r="G23" s="8">
        <f>F23-F22</f>
        <v>6.8119793400276194</v>
      </c>
      <c r="H23" s="9">
        <f>G23/F21</f>
        <v>8.6461255865476535E-3</v>
      </c>
    </row>
    <row r="24" spans="1:8" x14ac:dyDescent="0.25">
      <c r="A24" s="2">
        <v>10</v>
      </c>
      <c r="B24" s="16">
        <f>B23+1</f>
        <v>2029</v>
      </c>
      <c r="C24" s="8">
        <v>955.80082269769446</v>
      </c>
      <c r="D24" s="8">
        <f>C24-C23</f>
        <v>9.219269395499623</v>
      </c>
      <c r="E24" s="9">
        <f>D24/C22</f>
        <v>9.8700197325631098E-3</v>
      </c>
      <c r="F24" s="11">
        <v>813.24290988900214</v>
      </c>
      <c r="G24" s="8">
        <f>F24-F23</f>
        <v>7.9976569804385917</v>
      </c>
      <c r="H24" s="9">
        <f>G24/F22</f>
        <v>1.0016687987831068E-2</v>
      </c>
    </row>
    <row r="25" spans="1:8" x14ac:dyDescent="0.25">
      <c r="A25" s="2"/>
      <c r="B25" s="16"/>
      <c r="C25" s="8"/>
      <c r="D25" s="8"/>
      <c r="E25" s="9"/>
      <c r="F25" s="11"/>
      <c r="G25" s="8"/>
      <c r="H25" s="9"/>
    </row>
    <row r="26" spans="1:8" x14ac:dyDescent="0.25">
      <c r="A26" s="2">
        <v>11</v>
      </c>
      <c r="B26" s="16">
        <f>B24+1</f>
        <v>2030</v>
      </c>
      <c r="C26" s="8">
        <v>964.18432669939887</v>
      </c>
      <c r="D26" s="8">
        <f>C26-C24</f>
        <v>8.3835040017044093</v>
      </c>
      <c r="E26" s="9">
        <f>D26/C23</f>
        <v>8.8566103707157159E-3</v>
      </c>
      <c r="F26" s="11">
        <v>818.92961073258641</v>
      </c>
      <c r="G26" s="8">
        <f>F26-F24</f>
        <v>5.6867008435842763</v>
      </c>
      <c r="H26" s="9">
        <f>G26/F23</f>
        <v>7.0620731051115023E-3</v>
      </c>
    </row>
    <row r="27" spans="1:8" x14ac:dyDescent="0.25">
      <c r="A27" s="2">
        <v>12</v>
      </c>
      <c r="B27" s="16">
        <f>B26+1</f>
        <v>2031</v>
      </c>
      <c r="C27" s="8">
        <v>971.22111476956729</v>
      </c>
      <c r="D27" s="8">
        <f>C27-C26</f>
        <v>7.0367880701684271</v>
      </c>
      <c r="E27" s="9">
        <f>D27/C24</f>
        <v>7.3621908488292424E-3</v>
      </c>
      <c r="F27" s="11">
        <v>822.05607520222884</v>
      </c>
      <c r="G27" s="8">
        <f>F27-F26</f>
        <v>3.1264644696424284</v>
      </c>
      <c r="H27" s="9">
        <f>G27/F24</f>
        <v>3.8444411031743923E-3</v>
      </c>
    </row>
    <row r="28" spans="1:8" x14ac:dyDescent="0.25">
      <c r="A28" s="2">
        <v>13</v>
      </c>
      <c r="B28" s="16">
        <f>B27+1</f>
        <v>2032</v>
      </c>
      <c r="C28" s="8">
        <v>978.69988573126636</v>
      </c>
      <c r="D28" s="8">
        <f>C28-C27</f>
        <v>7.4787709616990696</v>
      </c>
      <c r="E28" s="9">
        <f>D28/C26</f>
        <v>7.7565780262166669E-3</v>
      </c>
      <c r="F28" s="11">
        <v>823.44621964032251</v>
      </c>
      <c r="G28" s="8">
        <f>F28-F27</f>
        <v>1.3901444380936709</v>
      </c>
      <c r="H28" s="9">
        <f>G28/F26</f>
        <v>1.6975139497643701E-3</v>
      </c>
    </row>
    <row r="29" spans="1:8" x14ac:dyDescent="0.25">
      <c r="A29" s="2">
        <v>14</v>
      </c>
      <c r="B29" s="16">
        <f>B28+1</f>
        <v>2033</v>
      </c>
      <c r="C29" s="8">
        <v>987.22586787029866</v>
      </c>
      <c r="D29" s="8">
        <f>C29-C28</f>
        <v>8.5259821390322941</v>
      </c>
      <c r="E29" s="9">
        <f>D29/C27</f>
        <v>8.7786210672069001E-3</v>
      </c>
      <c r="F29" s="11">
        <v>831.01503120457664</v>
      </c>
      <c r="G29" s="8">
        <f>F29-F28</f>
        <v>7.5688115642541334</v>
      </c>
      <c r="H29" s="9">
        <f>G29/F27</f>
        <v>9.2071718615937218E-3</v>
      </c>
    </row>
    <row r="30" spans="1:8" x14ac:dyDescent="0.25">
      <c r="A30" s="2">
        <v>15</v>
      </c>
      <c r="B30" s="16">
        <f>B29+1</f>
        <v>2034</v>
      </c>
      <c r="C30" s="8">
        <v>996.01102387939397</v>
      </c>
      <c r="D30" s="8">
        <f>C30-C29</f>
        <v>8.7851560090953171</v>
      </c>
      <c r="E30" s="9">
        <f>D30/C28</f>
        <v>8.9763533614098789E-3</v>
      </c>
      <c r="F30" s="11">
        <v>836.24006664794263</v>
      </c>
      <c r="G30" s="8">
        <f>F30-F29</f>
        <v>5.2250354433659822</v>
      </c>
      <c r="H30" s="9">
        <f>G30/F28</f>
        <v>6.3453268941452588E-3</v>
      </c>
    </row>
    <row r="31" spans="1:8" x14ac:dyDescent="0.25">
      <c r="A31" s="2"/>
      <c r="B31" s="16"/>
      <c r="C31" s="8"/>
      <c r="D31" s="8"/>
      <c r="E31" s="9"/>
      <c r="F31" s="11"/>
      <c r="G31" s="8"/>
      <c r="H31" s="9"/>
    </row>
    <row r="32" spans="1:8" x14ac:dyDescent="0.25">
      <c r="A32" s="2">
        <v>16</v>
      </c>
      <c r="B32" s="16">
        <f>B30+1</f>
        <v>2035</v>
      </c>
      <c r="C32" s="8">
        <v>1006.6069543007385</v>
      </c>
      <c r="D32" s="8">
        <f>C32-C30</f>
        <v>10.595930421344519</v>
      </c>
      <c r="E32" s="9">
        <f>D32/C29</f>
        <v>1.0733035636720784E-2</v>
      </c>
      <c r="F32" s="11">
        <v>843.01506664043143</v>
      </c>
      <c r="G32" s="8">
        <f>F32-F30</f>
        <v>6.7749999924888016</v>
      </c>
      <c r="H32" s="9">
        <f>G32/F29</f>
        <v>8.1526804426970152E-3</v>
      </c>
    </row>
    <row r="33" spans="1:8" x14ac:dyDescent="0.25">
      <c r="A33" s="2">
        <v>17</v>
      </c>
      <c r="B33" s="16">
        <f>B32+1</f>
        <v>2036</v>
      </c>
      <c r="C33" s="8">
        <v>1016.2545209636725</v>
      </c>
      <c r="D33" s="8">
        <f>C33-C32</f>
        <v>9.6475666629339685</v>
      </c>
      <c r="E33" s="9">
        <f>D33/C30</f>
        <v>9.686204702190308E-3</v>
      </c>
      <c r="F33" s="11">
        <v>846.28223388886897</v>
      </c>
      <c r="G33" s="8">
        <f>F33-F32</f>
        <v>3.2671672484375449</v>
      </c>
      <c r="H33" s="9">
        <f>G33/F30</f>
        <v>3.9069728643043164E-3</v>
      </c>
    </row>
    <row r="34" spans="1:8" x14ac:dyDescent="0.25">
      <c r="A34" s="2">
        <v>18</v>
      </c>
      <c r="B34" s="16">
        <f>B33+1</f>
        <v>2037</v>
      </c>
      <c r="C34" s="8">
        <v>1027.1363477807374</v>
      </c>
      <c r="D34" s="8">
        <f>C34-C33</f>
        <v>10.881826817064962</v>
      </c>
      <c r="E34" s="9">
        <f>D34/C32</f>
        <v>1.08104029786127E-2</v>
      </c>
      <c r="F34" s="11">
        <v>855.46453199774783</v>
      </c>
      <c r="G34" s="8">
        <f>F34-F33</f>
        <v>9.1822981088788538</v>
      </c>
      <c r="H34" s="9">
        <f>G34/F32</f>
        <v>1.0892211150474432E-2</v>
      </c>
    </row>
    <row r="35" spans="1:8" x14ac:dyDescent="0.25">
      <c r="A35" s="2">
        <v>19</v>
      </c>
      <c r="B35" s="16">
        <f>B34+1</f>
        <v>2038</v>
      </c>
      <c r="C35" s="8">
        <v>1037.5557640299282</v>
      </c>
      <c r="D35" s="8">
        <f>C35-C34</f>
        <v>10.419416249190817</v>
      </c>
      <c r="E35" s="9">
        <f>D35/C33</f>
        <v>1.0252762506099862E-2</v>
      </c>
      <c r="F35" s="11">
        <v>862.24243497491568</v>
      </c>
      <c r="G35" s="8">
        <f>F35-F34</f>
        <v>6.7779029771678552</v>
      </c>
      <c r="H35" s="9">
        <f>G35/F33</f>
        <v>8.0090337546397175E-3</v>
      </c>
    </row>
    <row r="36" spans="1:8" x14ac:dyDescent="0.25">
      <c r="A36" s="2">
        <v>20</v>
      </c>
      <c r="B36" s="16">
        <f>B35+1</f>
        <v>2039</v>
      </c>
      <c r="C36" s="8">
        <v>1047.6599117231717</v>
      </c>
      <c r="D36" s="8">
        <f>C36-C35</f>
        <v>10.104147693243476</v>
      </c>
      <c r="E36" s="9">
        <f>D36/C34</f>
        <v>9.8372019596763473E-3</v>
      </c>
      <c r="F36" s="11">
        <v>869.01533159682685</v>
      </c>
      <c r="G36" s="8">
        <f>F36-F35</f>
        <v>6.7728966219111726</v>
      </c>
      <c r="H36" s="9">
        <f>G36/F34</f>
        <v>7.9172149967393426E-3</v>
      </c>
    </row>
    <row r="37" spans="1:8" x14ac:dyDescent="0.25">
      <c r="A37" s="2"/>
      <c r="B37" s="16"/>
      <c r="C37" s="2"/>
      <c r="D37" s="2"/>
      <c r="E37" s="2"/>
      <c r="F37" s="12"/>
      <c r="G37" s="2"/>
      <c r="H37" s="2"/>
    </row>
    <row r="38" spans="1:8" ht="31.15" customHeight="1" x14ac:dyDescent="0.25">
      <c r="A38" s="25" t="s">
        <v>8</v>
      </c>
      <c r="B38" s="25"/>
      <c r="C38" s="25"/>
      <c r="D38" s="25"/>
      <c r="E38" s="25"/>
      <c r="F38" s="25"/>
      <c r="G38" s="25"/>
      <c r="H38" s="25"/>
    </row>
    <row r="39" spans="1:8" x14ac:dyDescent="0.25">
      <c r="A39" s="2" t="s">
        <v>9</v>
      </c>
      <c r="B39" s="16"/>
      <c r="C39" s="2"/>
      <c r="D39" s="2"/>
      <c r="E39" s="2"/>
      <c r="F39" s="12"/>
      <c r="G39" s="2"/>
      <c r="H39" s="2"/>
    </row>
    <row r="40" spans="1:8" x14ac:dyDescent="0.25">
      <c r="A40" s="13" t="s">
        <v>31</v>
      </c>
      <c r="B40" s="16"/>
      <c r="C40" s="2"/>
      <c r="D40" s="2"/>
      <c r="E40" s="2"/>
      <c r="F40" s="12"/>
      <c r="G40" s="2"/>
      <c r="H40" s="2"/>
    </row>
    <row r="41" spans="1:8" x14ac:dyDescent="0.25">
      <c r="A41" s="13" t="s">
        <v>11</v>
      </c>
      <c r="B41" s="16"/>
      <c r="C41" s="2"/>
      <c r="D41" s="2"/>
      <c r="E41" s="2"/>
      <c r="F41" s="12"/>
      <c r="G41" s="2"/>
      <c r="H41" s="2"/>
    </row>
    <row r="42" spans="1:8" x14ac:dyDescent="0.25">
      <c r="A42" s="13" t="s">
        <v>12</v>
      </c>
      <c r="B42" s="16"/>
      <c r="C42" s="2"/>
      <c r="D42" s="2"/>
      <c r="E42" s="2"/>
      <c r="F42" s="12"/>
      <c r="G42" s="2"/>
      <c r="H42" s="2"/>
    </row>
  </sheetData>
  <mergeCells count="5">
    <mergeCell ref="A1:H1"/>
    <mergeCell ref="A2:H2"/>
    <mergeCell ref="C4:E4"/>
    <mergeCell ref="F4:H4"/>
    <mergeCell ref="A38:H38"/>
  </mergeCells>
  <pageMargins left="0.7" right="0.7" top="0.75" bottom="0.75" header="0.3" footer="0.3"/>
  <pageSetup orientation="portrait" r:id="rId1"/>
  <headerFooter>
    <oddHeader>&amp;R&amp;"Times New Roman,Bold"&amp;10KyPSC Case No. 2019-00271
STAFF-DR-02-114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141848-4F79-4672-BECF-B6AD1B1F94B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1b08b4f-a83f-4c03-90bd-2a79b6ed54d4"/>
    <ds:schemaRef ds:uri="fb86b3f3-0c45-4486-810b-39aa0a1cbbd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32A63C-F6B3-4F7D-B159-3B033B1721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BEF6DB-3412-4A60-B351-A855C3F6D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</vt:lpstr>
      <vt:lpstr>2017_Peak</vt:lpstr>
      <vt:lpstr>2018Table B-4 Internal Peak wEE</vt:lpstr>
      <vt:lpstr>2019_Seasonal_Peak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DEK Peak Forecast</dc:title>
  <dc:subject>bwp-7</dc:subject>
  <dc:creator>Passty, Benjamin W</dc:creator>
  <cp:lastModifiedBy>Gates, Debbie</cp:lastModifiedBy>
  <cp:lastPrinted>2019-10-25T21:23:09Z</cp:lastPrinted>
  <dcterms:created xsi:type="dcterms:W3CDTF">2017-05-01T17:54:10Z</dcterms:created>
  <dcterms:modified xsi:type="dcterms:W3CDTF">2019-10-25T21:23:11Z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