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AG 2nd Set Data Request/"/>
    </mc:Choice>
  </mc:AlternateContent>
  <bookViews>
    <workbookView xWindow="-120" yWindow="-120" windowWidth="25440" windowHeight="15396"/>
  </bookViews>
  <sheets>
    <sheet name="Base and Foreca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0" i="1" l="1"/>
  <c r="Y20" i="1"/>
  <c r="X20" i="1"/>
  <c r="W20" i="1"/>
  <c r="V20" i="1"/>
  <c r="V26" i="1" s="1"/>
  <c r="U20" i="1"/>
  <c r="U26" i="1" s="1"/>
  <c r="T20" i="1"/>
  <c r="T26" i="1" s="1"/>
  <c r="S20" i="1"/>
  <c r="S24" i="1" s="1"/>
  <c r="R20" i="1"/>
  <c r="Q20" i="1"/>
  <c r="P20" i="1"/>
  <c r="O20" i="1"/>
  <c r="M20" i="1"/>
  <c r="M26" i="1" s="1"/>
  <c r="L20" i="1"/>
  <c r="L26" i="1" s="1"/>
  <c r="K20" i="1"/>
  <c r="K26" i="1" s="1"/>
  <c r="J20" i="1"/>
  <c r="J25" i="1" s="1"/>
  <c r="I20" i="1"/>
  <c r="H20" i="1"/>
  <c r="C26" i="1"/>
  <c r="B26" i="1"/>
  <c r="G25" i="1"/>
  <c r="F25" i="1"/>
  <c r="G24" i="1"/>
  <c r="F24" i="1"/>
  <c r="E24" i="1"/>
  <c r="D24" i="1"/>
  <c r="C23" i="1"/>
  <c r="B23" i="1"/>
  <c r="K13" i="1"/>
  <c r="K23" i="1" s="1"/>
  <c r="J13" i="1"/>
  <c r="T13" i="1"/>
  <c r="S13" i="1"/>
  <c r="Z13" i="1"/>
  <c r="Y13" i="1"/>
  <c r="X13" i="1"/>
  <c r="W13" i="1"/>
  <c r="V13" i="1"/>
  <c r="U13" i="1"/>
  <c r="R13" i="1"/>
  <c r="Q13" i="1"/>
  <c r="P13" i="1"/>
  <c r="O13" i="1"/>
  <c r="M13" i="1"/>
  <c r="L13" i="1"/>
  <c r="I13" i="1"/>
  <c r="H13" i="1"/>
  <c r="C13" i="1"/>
  <c r="B13" i="1"/>
  <c r="G13" i="1"/>
  <c r="F13" i="1"/>
  <c r="E13" i="1"/>
  <c r="D13" i="1"/>
  <c r="F23" i="1" l="1"/>
  <c r="D26" i="1"/>
  <c r="O26" i="1"/>
  <c r="W26" i="1"/>
  <c r="E23" i="1"/>
  <c r="G23" i="1"/>
  <c r="G27" i="1" s="1"/>
  <c r="E26" i="1"/>
  <c r="P26" i="1"/>
  <c r="X26" i="1"/>
  <c r="D25" i="1"/>
  <c r="F26" i="1"/>
  <c r="H26" i="1"/>
  <c r="Q26" i="1"/>
  <c r="Y26" i="1"/>
  <c r="D23" i="1"/>
  <c r="E25" i="1"/>
  <c r="G26" i="1"/>
  <c r="I26" i="1"/>
  <c r="R26" i="1"/>
  <c r="Z26" i="1"/>
  <c r="B24" i="1"/>
  <c r="B27" i="1" s="1"/>
  <c r="K25" i="1"/>
  <c r="L23" i="1"/>
  <c r="U23" i="1"/>
  <c r="L24" i="1"/>
  <c r="U24" i="1"/>
  <c r="L25" i="1"/>
  <c r="U25" i="1"/>
  <c r="J23" i="1"/>
  <c r="J27" i="1" s="1"/>
  <c r="B25" i="1"/>
  <c r="S25" i="1"/>
  <c r="M23" i="1"/>
  <c r="V23" i="1"/>
  <c r="M24" i="1"/>
  <c r="V24" i="1"/>
  <c r="M25" i="1"/>
  <c r="V25" i="1"/>
  <c r="J24" i="1"/>
  <c r="S26" i="1"/>
  <c r="K24" i="1"/>
  <c r="K27" i="1" s="1"/>
  <c r="O23" i="1"/>
  <c r="W23" i="1"/>
  <c r="O24" i="1"/>
  <c r="W24" i="1"/>
  <c r="O25" i="1"/>
  <c r="W25" i="1"/>
  <c r="S23" i="1"/>
  <c r="S27" i="1" s="1"/>
  <c r="T23" i="1"/>
  <c r="C25" i="1"/>
  <c r="C27" i="1" s="1"/>
  <c r="T25" i="1"/>
  <c r="P23" i="1"/>
  <c r="X23" i="1"/>
  <c r="X27" i="1" s="1"/>
  <c r="P24" i="1"/>
  <c r="X24" i="1"/>
  <c r="P25" i="1"/>
  <c r="X25" i="1"/>
  <c r="J26" i="1"/>
  <c r="C24" i="1"/>
  <c r="H23" i="1"/>
  <c r="H27" i="1" s="1"/>
  <c r="Q23" i="1"/>
  <c r="Q27" i="1" s="1"/>
  <c r="Y23" i="1"/>
  <c r="Y27" i="1" s="1"/>
  <c r="H24" i="1"/>
  <c r="Q24" i="1"/>
  <c r="Y24" i="1"/>
  <c r="H25" i="1"/>
  <c r="Q25" i="1"/>
  <c r="Y25" i="1"/>
  <c r="T24" i="1"/>
  <c r="I23" i="1"/>
  <c r="I27" i="1" s="1"/>
  <c r="R23" i="1"/>
  <c r="Z23" i="1"/>
  <c r="I24" i="1"/>
  <c r="R24" i="1"/>
  <c r="Z24" i="1"/>
  <c r="I25" i="1"/>
  <c r="R25" i="1"/>
  <c r="Z25" i="1"/>
  <c r="P27" i="1" l="1"/>
  <c r="E27" i="1"/>
  <c r="W27" i="1"/>
  <c r="O27" i="1"/>
  <c r="M27" i="1"/>
  <c r="Z27" i="1"/>
  <c r="L27" i="1"/>
  <c r="F27" i="1"/>
  <c r="V27" i="1"/>
  <c r="T27" i="1"/>
  <c r="U27" i="1"/>
  <c r="R27" i="1"/>
  <c r="D27" i="1"/>
</calcChain>
</file>

<file path=xl/sharedStrings.xml><?xml version="1.0" encoding="utf-8"?>
<sst xmlns="http://schemas.openxmlformats.org/spreadsheetml/2006/main" count="22" uniqueCount="18">
  <si>
    <t>DE Kentucky Electric</t>
  </si>
  <si>
    <t>Sale of A/R</t>
  </si>
  <si>
    <t>By Account and Component</t>
  </si>
  <si>
    <t>Base &amp; Forecast Period</t>
  </si>
  <si>
    <t>Base Period</t>
  </si>
  <si>
    <t>Forecast Period</t>
  </si>
  <si>
    <t>Amounts by account</t>
  </si>
  <si>
    <t>0426509 - Loss on Sale of A/R</t>
  </si>
  <si>
    <t>0426591 - I/C - Loss on Sale of A/R</t>
  </si>
  <si>
    <t>0426891 - IC Sale of AR Fees VIE</t>
  </si>
  <si>
    <t>0903891 - IC Collection Agent Revenue</t>
  </si>
  <si>
    <t>0904003 - Cust Acctg-Loss On Sale-A/R</t>
  </si>
  <si>
    <t>Components of Discount</t>
  </si>
  <si>
    <t>Charge-off's</t>
  </si>
  <si>
    <t>Collection Costs</t>
  </si>
  <si>
    <t>Late Charges</t>
  </si>
  <si>
    <t>Time Value</t>
  </si>
  <si>
    <t>Amounts Attributable to Various Components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</si>
</sst>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7" fontId="4" fillId="0" borderId="0" xfId="0" applyNumberFormat="1" applyFont="1" applyAlignment="1">
      <alignment horizontal="center"/>
    </xf>
    <xf numFmtId="164" fontId="0" fillId="0" borderId="0" xfId="1" applyNumberFormat="1" applyFont="1"/>
    <xf numFmtId="164" fontId="0" fillId="0" borderId="4" xfId="1" applyNumberFormat="1" applyFont="1" applyBorder="1"/>
    <xf numFmtId="164" fontId="3" fillId="0" borderId="4" xfId="1" applyNumberFormat="1" applyFont="1" applyFill="1" applyBorder="1"/>
    <xf numFmtId="10" fontId="0" fillId="0" borderId="0" xfId="2" applyNumberFormat="1" applyFont="1"/>
    <xf numFmtId="10" fontId="0" fillId="0" borderId="4" xfId="2" applyNumberFormat="1" applyFont="1" applyBorder="1"/>
    <xf numFmtId="165" fontId="6" fillId="0" borderId="0" xfId="3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Comma" xfId="1" builtinId="3"/>
    <cellStyle name="Normal" xfId="0" builtinId="0"/>
    <cellStyle name="Percent" xfId="2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abSelected="1" view="pageLayout" topLeftCell="B1" zoomScaleNormal="100" workbookViewId="0">
      <selection activeCell="O3" sqref="O3"/>
    </sheetView>
  </sheetViews>
  <sheetFormatPr defaultRowHeight="14.4" x14ac:dyDescent="0.3"/>
  <cols>
    <col min="1" max="1" width="34.88671875" customWidth="1"/>
    <col min="2" max="13" width="10.33203125" customWidth="1"/>
    <col min="14" max="14" width="4.33203125" customWidth="1"/>
    <col min="15" max="26" width="10.33203125" customWidth="1"/>
  </cols>
  <sheetData>
    <row r="1" spans="1:26" x14ac:dyDescent="0.3">
      <c r="A1" s="1" t="s">
        <v>0</v>
      </c>
    </row>
    <row r="2" spans="1:26" x14ac:dyDescent="0.3">
      <c r="A2" s="1" t="s">
        <v>1</v>
      </c>
    </row>
    <row r="3" spans="1:26" x14ac:dyDescent="0.3">
      <c r="A3" s="1" t="s">
        <v>2</v>
      </c>
    </row>
    <row r="4" spans="1:26" x14ac:dyDescent="0.3">
      <c r="A4" s="1" t="s">
        <v>3</v>
      </c>
    </row>
    <row r="5" spans="1:26" x14ac:dyDescent="0.3">
      <c r="B5" s="9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O5" s="9" t="s">
        <v>5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1"/>
    </row>
    <row r="6" spans="1:26" x14ac:dyDescent="0.3">
      <c r="B6" s="2">
        <v>43435</v>
      </c>
      <c r="C6" s="2">
        <v>43466</v>
      </c>
      <c r="D6" s="2">
        <v>43497</v>
      </c>
      <c r="E6" s="2">
        <v>43525</v>
      </c>
      <c r="F6" s="2">
        <v>43556</v>
      </c>
      <c r="G6" s="2">
        <v>43586</v>
      </c>
      <c r="H6" s="2">
        <v>43617</v>
      </c>
      <c r="I6" s="2">
        <v>43647</v>
      </c>
      <c r="J6" s="2">
        <v>43678</v>
      </c>
      <c r="K6" s="2">
        <v>43709</v>
      </c>
      <c r="L6" s="2">
        <v>43739</v>
      </c>
      <c r="M6" s="2">
        <v>43770</v>
      </c>
      <c r="N6" s="2"/>
      <c r="O6" s="2">
        <v>43922</v>
      </c>
      <c r="P6" s="2">
        <v>43952</v>
      </c>
      <c r="Q6" s="2">
        <v>43983</v>
      </c>
      <c r="R6" s="2">
        <v>44013</v>
      </c>
      <c r="S6" s="2">
        <v>44044</v>
      </c>
      <c r="T6" s="2">
        <v>44075</v>
      </c>
      <c r="U6" s="2">
        <v>44105</v>
      </c>
      <c r="V6" s="2">
        <v>44136</v>
      </c>
      <c r="W6" s="2">
        <v>44166</v>
      </c>
      <c r="X6" s="2">
        <v>44197</v>
      </c>
      <c r="Y6" s="2">
        <v>44228</v>
      </c>
      <c r="Z6" s="2">
        <v>44256</v>
      </c>
    </row>
    <row r="7" spans="1:26" x14ac:dyDescent="0.3">
      <c r="A7" s="1" t="s">
        <v>6</v>
      </c>
      <c r="B7" s="1"/>
      <c r="C7" s="1"/>
      <c r="D7" s="1"/>
      <c r="E7" s="1"/>
      <c r="F7" s="1"/>
      <c r="G7" s="1"/>
    </row>
    <row r="8" spans="1:26" x14ac:dyDescent="0.3">
      <c r="A8" t="s">
        <v>7</v>
      </c>
      <c r="B8" s="3">
        <v>247227.34</v>
      </c>
      <c r="C8" s="3">
        <v>164064.39000000001</v>
      </c>
      <c r="D8" s="3">
        <v>85536.960000000006</v>
      </c>
      <c r="E8" s="3">
        <v>69416.37</v>
      </c>
      <c r="F8" s="3">
        <v>29259.21</v>
      </c>
      <c r="G8" s="3">
        <v>71612.429999999993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t="s">
        <v>8</v>
      </c>
      <c r="B9" s="3">
        <v>-142753.35999999999</v>
      </c>
      <c r="C9" s="3">
        <v>-33909.81</v>
      </c>
      <c r="D9" s="3">
        <v>13204.16</v>
      </c>
      <c r="E9" s="3">
        <v>7627.59</v>
      </c>
      <c r="F9" s="3">
        <v>26517.95</v>
      </c>
      <c r="G9" s="3">
        <v>-10602.61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t="s">
        <v>9</v>
      </c>
      <c r="B10" s="3">
        <v>68753.36</v>
      </c>
      <c r="C10" s="3">
        <v>80714.11</v>
      </c>
      <c r="D10" s="3">
        <v>86160.98</v>
      </c>
      <c r="E10" s="3">
        <v>75153.84</v>
      </c>
      <c r="F10" s="3">
        <v>79765.23</v>
      </c>
      <c r="G10" s="3">
        <v>81631.62</v>
      </c>
      <c r="H10" s="3">
        <v>31468</v>
      </c>
      <c r="I10" s="3">
        <v>33998</v>
      </c>
      <c r="J10" s="3">
        <v>32967</v>
      </c>
      <c r="K10" s="3">
        <v>29031</v>
      </c>
      <c r="L10" s="3">
        <v>28023</v>
      </c>
      <c r="M10" s="3">
        <v>29133</v>
      </c>
      <c r="N10" s="3"/>
      <c r="O10" s="3">
        <v>35669</v>
      </c>
      <c r="P10" s="3">
        <v>35669</v>
      </c>
      <c r="Q10" s="3">
        <v>35669</v>
      </c>
      <c r="R10" s="3">
        <v>35669</v>
      </c>
      <c r="S10" s="3">
        <v>35669</v>
      </c>
      <c r="T10" s="3">
        <v>35669</v>
      </c>
      <c r="U10" s="3">
        <v>35669</v>
      </c>
      <c r="V10" s="3">
        <v>35669</v>
      </c>
      <c r="W10" s="3">
        <v>35669</v>
      </c>
      <c r="X10" s="3">
        <v>37336</v>
      </c>
      <c r="Y10" s="3">
        <v>37336</v>
      </c>
      <c r="Z10" s="3">
        <v>37336</v>
      </c>
    </row>
    <row r="11" spans="1:26" x14ac:dyDescent="0.3">
      <c r="A11" t="s">
        <v>10</v>
      </c>
      <c r="B11" s="3">
        <v>-18862.25</v>
      </c>
      <c r="C11" s="3">
        <v>-20275.84</v>
      </c>
      <c r="D11" s="3">
        <v>-17779.05</v>
      </c>
      <c r="E11" s="3">
        <v>-16277.17</v>
      </c>
      <c r="F11" s="3">
        <v>-13288.47</v>
      </c>
      <c r="G11" s="3">
        <v>-13715.52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t="s">
        <v>11</v>
      </c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  <c r="N12" s="5"/>
      <c r="O12" s="4">
        <v>83263</v>
      </c>
      <c r="P12" s="4">
        <v>90521</v>
      </c>
      <c r="Q12" s="4">
        <v>136607</v>
      </c>
      <c r="R12" s="4">
        <v>186831</v>
      </c>
      <c r="S12" s="4">
        <v>191778</v>
      </c>
      <c r="T12" s="4">
        <v>143653</v>
      </c>
      <c r="U12" s="4">
        <v>160682</v>
      </c>
      <c r="V12" s="4">
        <v>173745</v>
      </c>
      <c r="W12" s="4">
        <v>150735</v>
      </c>
      <c r="X12" s="4">
        <v>121073</v>
      </c>
      <c r="Y12" s="4">
        <v>57614</v>
      </c>
      <c r="Z12" s="4">
        <v>58429</v>
      </c>
    </row>
    <row r="13" spans="1:26" x14ac:dyDescent="0.3">
      <c r="B13" s="3">
        <f t="shared" ref="B13:G13" si="0">SUM(B8:B12)</f>
        <v>154365.09000000003</v>
      </c>
      <c r="C13" s="3">
        <f t="shared" si="0"/>
        <v>190592.85</v>
      </c>
      <c r="D13" s="3">
        <f t="shared" si="0"/>
        <v>167123.05000000002</v>
      </c>
      <c r="E13" s="3">
        <f t="shared" si="0"/>
        <v>135920.62999999998</v>
      </c>
      <c r="F13" s="3">
        <f t="shared" si="0"/>
        <v>122253.92000000001</v>
      </c>
      <c r="G13" s="3">
        <f t="shared" si="0"/>
        <v>128925.92</v>
      </c>
      <c r="H13" s="3">
        <f>SUM(H8:H12)</f>
        <v>31468</v>
      </c>
      <c r="I13" s="3">
        <f t="shared" ref="I13:Z13" si="1">SUM(I8:I12)</f>
        <v>33998</v>
      </c>
      <c r="J13" s="3">
        <f t="shared" si="1"/>
        <v>32967</v>
      </c>
      <c r="K13" s="3">
        <f t="shared" si="1"/>
        <v>29031</v>
      </c>
      <c r="L13" s="3">
        <f t="shared" si="1"/>
        <v>28023</v>
      </c>
      <c r="M13" s="3">
        <f t="shared" si="1"/>
        <v>29133</v>
      </c>
      <c r="N13" s="3"/>
      <c r="O13" s="3">
        <f t="shared" si="1"/>
        <v>118932</v>
      </c>
      <c r="P13" s="3">
        <f t="shared" si="1"/>
        <v>126190</v>
      </c>
      <c r="Q13" s="3">
        <f t="shared" si="1"/>
        <v>172276</v>
      </c>
      <c r="R13" s="3">
        <f t="shared" si="1"/>
        <v>222500</v>
      </c>
      <c r="S13" s="3">
        <f t="shared" si="1"/>
        <v>227447</v>
      </c>
      <c r="T13" s="3">
        <f t="shared" si="1"/>
        <v>179322</v>
      </c>
      <c r="U13" s="3">
        <f t="shared" si="1"/>
        <v>196351</v>
      </c>
      <c r="V13" s="3">
        <f t="shared" si="1"/>
        <v>209414</v>
      </c>
      <c r="W13" s="3">
        <f t="shared" si="1"/>
        <v>186404</v>
      </c>
      <c r="X13" s="3">
        <f t="shared" si="1"/>
        <v>158409</v>
      </c>
      <c r="Y13" s="3">
        <f t="shared" si="1"/>
        <v>94950</v>
      </c>
      <c r="Z13" s="3">
        <f t="shared" si="1"/>
        <v>95765</v>
      </c>
    </row>
    <row r="14" spans="1:26" x14ac:dyDescent="0.3"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" t="s">
        <v>12</v>
      </c>
      <c r="B15" s="1"/>
      <c r="C15" s="1"/>
      <c r="D15" s="1"/>
      <c r="E15" s="1"/>
      <c r="F15" s="1"/>
      <c r="G15" s="1"/>
    </row>
    <row r="16" spans="1:26" x14ac:dyDescent="0.3">
      <c r="A16" t="s">
        <v>13</v>
      </c>
      <c r="B16" s="6">
        <v>3.9947508414786082E-3</v>
      </c>
      <c r="C16" s="6">
        <v>3.9795469767501881E-3</v>
      </c>
      <c r="D16" s="6">
        <v>4.0279738243898496E-3</v>
      </c>
      <c r="E16" s="6">
        <v>3.9757989383159102E-3</v>
      </c>
      <c r="F16" s="6">
        <v>3.9758719158928838E-3</v>
      </c>
      <c r="G16" s="6">
        <v>4.0013283919101885E-3</v>
      </c>
      <c r="H16" s="6">
        <v>3.4369648419799491E-3</v>
      </c>
      <c r="I16" s="6">
        <v>3.466521672923988E-3</v>
      </c>
      <c r="J16" s="6">
        <v>3.4805883026113585E-3</v>
      </c>
      <c r="K16" s="6">
        <v>3.4912825064084712E-3</v>
      </c>
      <c r="L16" s="6">
        <v>3.5317120990522553E-3</v>
      </c>
      <c r="M16" s="6">
        <v>3.6018162396868722E-3</v>
      </c>
      <c r="N16" s="6"/>
      <c r="O16" s="6">
        <v>3.9066560861357666E-3</v>
      </c>
      <c r="P16" s="6">
        <v>3.8725258755682827E-3</v>
      </c>
      <c r="Q16" s="6">
        <v>3.8340213094863228E-3</v>
      </c>
      <c r="R16" s="6">
        <v>3.8183578541422115E-3</v>
      </c>
      <c r="S16" s="6">
        <v>3.8086406412115941E-3</v>
      </c>
      <c r="T16" s="6">
        <v>3.8041437594309177E-3</v>
      </c>
      <c r="U16" s="6">
        <v>3.8126989617108713E-3</v>
      </c>
      <c r="V16" s="6">
        <v>3.8224374105163004E-3</v>
      </c>
      <c r="W16" s="6">
        <v>3.824751643365063E-3</v>
      </c>
      <c r="X16" s="6">
        <v>3.8215512586746284E-3</v>
      </c>
      <c r="Y16" s="6">
        <v>3.9237006407985015E-3</v>
      </c>
      <c r="Z16" s="6">
        <v>4.1380258893641188E-3</v>
      </c>
    </row>
    <row r="17" spans="1:26" x14ac:dyDescent="0.3">
      <c r="A17" t="s">
        <v>14</v>
      </c>
      <c r="B17" s="6">
        <v>5.0000000000000001E-4</v>
      </c>
      <c r="C17" s="6">
        <v>5.0000000000000001E-4</v>
      </c>
      <c r="D17" s="6">
        <v>5.0000000000000001E-4</v>
      </c>
      <c r="E17" s="6">
        <v>5.0000000000000001E-4</v>
      </c>
      <c r="F17" s="6">
        <v>5.0000000000000001E-4</v>
      </c>
      <c r="G17" s="6">
        <v>5.0000000000000001E-4</v>
      </c>
      <c r="H17" s="6">
        <v>5.0000000000000001E-4</v>
      </c>
      <c r="I17" s="6">
        <v>5.0000000000000001E-4</v>
      </c>
      <c r="J17" s="6">
        <v>5.0000000000000001E-4</v>
      </c>
      <c r="K17" s="6">
        <v>5.0000000000000001E-4</v>
      </c>
      <c r="L17" s="6">
        <v>5.0000000000000001E-4</v>
      </c>
      <c r="M17" s="6">
        <v>5.0000000000000001E-4</v>
      </c>
      <c r="N17" s="6"/>
      <c r="O17" s="6">
        <v>5.0000000000000001E-4</v>
      </c>
      <c r="P17" s="6">
        <v>5.0000000000000001E-4</v>
      </c>
      <c r="Q17" s="6">
        <v>5.0000000000000001E-4</v>
      </c>
      <c r="R17" s="6">
        <v>5.0000000000000001E-4</v>
      </c>
      <c r="S17" s="6">
        <v>5.0000000000000001E-4</v>
      </c>
      <c r="T17" s="6">
        <v>5.0000000000000001E-4</v>
      </c>
      <c r="U17" s="6">
        <v>5.0000000000000001E-4</v>
      </c>
      <c r="V17" s="6">
        <v>5.0000000000000001E-4</v>
      </c>
      <c r="W17" s="6">
        <v>5.0000000000000001E-4</v>
      </c>
      <c r="X17" s="6">
        <v>5.0000000000000001E-4</v>
      </c>
      <c r="Y17" s="6">
        <v>5.0000000000000001E-4</v>
      </c>
      <c r="Z17" s="6">
        <v>5.0000000000000001E-4</v>
      </c>
    </row>
    <row r="18" spans="1:26" x14ac:dyDescent="0.3">
      <c r="A18" t="s">
        <v>15</v>
      </c>
      <c r="B18" s="6">
        <v>-5.2853891334551286E-3</v>
      </c>
      <c r="C18" s="6">
        <v>-5.2713773258904759E-3</v>
      </c>
      <c r="D18" s="6">
        <v>-5.3037788203196433E-3</v>
      </c>
      <c r="E18" s="6">
        <v>-5.3360527227417996E-3</v>
      </c>
      <c r="F18" s="6">
        <v>-5.3092099286373463E-3</v>
      </c>
      <c r="G18" s="6">
        <v>-5.2914521822974092E-3</v>
      </c>
      <c r="H18" s="6">
        <v>-5.1691202195891014E-3</v>
      </c>
      <c r="I18" s="6">
        <v>-5.1683976489070114E-3</v>
      </c>
      <c r="J18" s="6">
        <v>-5.1714971256293964E-3</v>
      </c>
      <c r="K18" s="6">
        <v>-5.1660246608067851E-3</v>
      </c>
      <c r="L18" s="6">
        <v>-5.1660052749834358E-3</v>
      </c>
      <c r="M18" s="6">
        <v>-5.1631856111659128E-3</v>
      </c>
      <c r="N18" s="6"/>
      <c r="O18" s="6">
        <v>-5.1805399826869601E-3</v>
      </c>
      <c r="P18" s="6">
        <v>-5.1834235631998075E-3</v>
      </c>
      <c r="Q18" s="6">
        <v>-5.1802456184095137E-3</v>
      </c>
      <c r="R18" s="6">
        <v>-5.1813420373398936E-3</v>
      </c>
      <c r="S18" s="6">
        <v>-5.1812421748364795E-3</v>
      </c>
      <c r="T18" s="6">
        <v>-5.182708657209171E-3</v>
      </c>
      <c r="U18" s="6">
        <v>-5.1869874141489665E-3</v>
      </c>
      <c r="V18" s="6">
        <v>-5.1837132932849323E-3</v>
      </c>
      <c r="W18" s="6">
        <v>-5.1865926087117306E-3</v>
      </c>
      <c r="X18" s="6">
        <v>-5.1846920658569348E-3</v>
      </c>
      <c r="Y18" s="6">
        <v>-5.1894520516539994E-3</v>
      </c>
      <c r="Z18" s="6">
        <v>-5.1809578806647971E-3</v>
      </c>
    </row>
    <row r="19" spans="1:26" x14ac:dyDescent="0.3">
      <c r="A19" t="s">
        <v>16</v>
      </c>
      <c r="B19" s="7">
        <v>5.7906382919765209E-3</v>
      </c>
      <c r="C19" s="7">
        <v>5.9918303491402871E-3</v>
      </c>
      <c r="D19" s="7">
        <v>5.9758049959297939E-3</v>
      </c>
      <c r="E19" s="7">
        <v>5.9602537844258893E-3</v>
      </c>
      <c r="F19" s="7">
        <v>5.9333380127444633E-3</v>
      </c>
      <c r="G19" s="7">
        <v>5.9901237903872201E-3</v>
      </c>
      <c r="H19" s="7">
        <v>5.0124844900752159E-3</v>
      </c>
      <c r="I19" s="7">
        <v>5.0064574652369121E-3</v>
      </c>
      <c r="J19" s="7">
        <v>4.9981227845198924E-3</v>
      </c>
      <c r="K19" s="7">
        <v>4.9910449625157139E-3</v>
      </c>
      <c r="L19" s="7">
        <v>4.9763362094460547E-3</v>
      </c>
      <c r="M19" s="7">
        <v>4.9555295689553891E-3</v>
      </c>
      <c r="N19" s="7"/>
      <c r="O19" s="7">
        <v>5.1610444786542821E-3</v>
      </c>
      <c r="P19" s="7">
        <v>5.147691931577476E-3</v>
      </c>
      <c r="Q19" s="7">
        <v>5.143086583612586E-3</v>
      </c>
      <c r="R19" s="7">
        <v>5.1392121616305377E-3</v>
      </c>
      <c r="S19" s="7">
        <v>5.1262575178073659E-3</v>
      </c>
      <c r="T19" s="7">
        <v>5.1112098124811304E-3</v>
      </c>
      <c r="U19" s="7">
        <v>5.0972793222982061E-3</v>
      </c>
      <c r="V19" s="7">
        <v>5.0831989685640195E-3</v>
      </c>
      <c r="W19" s="7">
        <v>5.0731262192846589E-3</v>
      </c>
      <c r="X19" s="7">
        <v>5.0684600985143611E-3</v>
      </c>
      <c r="Y19" s="7">
        <v>5.0635780239623451E-3</v>
      </c>
      <c r="Z19" s="7">
        <v>5.0583793981379696E-3</v>
      </c>
    </row>
    <row r="20" spans="1:26" x14ac:dyDescent="0.3">
      <c r="B20" s="6">
        <v>5.0000000000000001E-3</v>
      </c>
      <c r="C20" s="6">
        <v>5.1999999999999998E-3</v>
      </c>
      <c r="D20" s="6">
        <v>5.1999999999999998E-3</v>
      </c>
      <c r="E20" s="6">
        <v>5.1000000000000004E-3</v>
      </c>
      <c r="F20" s="6">
        <v>5.1000000000000004E-3</v>
      </c>
      <c r="G20" s="6">
        <v>5.1999999999999998E-3</v>
      </c>
      <c r="H20" s="6">
        <f>SUM(H16:H19)</f>
        <v>3.7803291124660632E-3</v>
      </c>
      <c r="I20" s="6">
        <f t="shared" ref="I20:Z20" si="2">SUM(I16:I19)</f>
        <v>3.8045814892538887E-3</v>
      </c>
      <c r="J20" s="6">
        <f t="shared" si="2"/>
        <v>3.8072139615018541E-3</v>
      </c>
      <c r="K20" s="6">
        <f t="shared" si="2"/>
        <v>3.8163028081174E-3</v>
      </c>
      <c r="L20" s="6">
        <f t="shared" si="2"/>
        <v>3.8420430335148748E-3</v>
      </c>
      <c r="M20" s="6">
        <f t="shared" si="2"/>
        <v>3.8941601974763485E-3</v>
      </c>
      <c r="N20" s="6"/>
      <c r="O20" s="6">
        <f t="shared" si="2"/>
        <v>4.387160582103089E-3</v>
      </c>
      <c r="P20" s="6">
        <f t="shared" si="2"/>
        <v>4.3367942439459517E-3</v>
      </c>
      <c r="Q20" s="6">
        <f t="shared" si="2"/>
        <v>4.2968622746893947E-3</v>
      </c>
      <c r="R20" s="6">
        <f t="shared" si="2"/>
        <v>4.2762279784328561E-3</v>
      </c>
      <c r="S20" s="6">
        <f t="shared" si="2"/>
        <v>4.2536559841824806E-3</v>
      </c>
      <c r="T20" s="6">
        <f t="shared" si="2"/>
        <v>4.2326449147028766E-3</v>
      </c>
      <c r="U20" s="6">
        <f t="shared" si="2"/>
        <v>4.2229908698601104E-3</v>
      </c>
      <c r="V20" s="6">
        <f t="shared" si="2"/>
        <v>4.2219230857953871E-3</v>
      </c>
      <c r="W20" s="6">
        <f t="shared" si="2"/>
        <v>4.2112852539379908E-3</v>
      </c>
      <c r="X20" s="6">
        <f t="shared" si="2"/>
        <v>4.2053192913320547E-3</v>
      </c>
      <c r="Y20" s="6">
        <f t="shared" si="2"/>
        <v>4.2978266131068477E-3</v>
      </c>
      <c r="Z20" s="6">
        <f t="shared" si="2"/>
        <v>4.5154474068372918E-3</v>
      </c>
    </row>
    <row r="21" spans="1:26" x14ac:dyDescent="0.3"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3">
      <c r="A22" s="1" t="s">
        <v>17</v>
      </c>
      <c r="B22" s="8"/>
      <c r="C22" s="8"/>
      <c r="D22" s="8"/>
      <c r="E22" s="8"/>
      <c r="F22" s="8"/>
      <c r="G22" s="8"/>
    </row>
    <row r="23" spans="1:26" x14ac:dyDescent="0.3">
      <c r="A23" t="s">
        <v>13</v>
      </c>
      <c r="B23" s="3">
        <f t="shared" ref="B23:G26" si="3">+(+B16/B$20)*B$13</f>
        <v>123330.01463448424</v>
      </c>
      <c r="C23" s="3">
        <f t="shared" si="3"/>
        <v>145860.23077071196</v>
      </c>
      <c r="D23" s="3">
        <f t="shared" si="3"/>
        <v>129455.24439465311</v>
      </c>
      <c r="E23" s="3">
        <f t="shared" si="3"/>
        <v>105959.43067631952</v>
      </c>
      <c r="F23" s="3">
        <f t="shared" si="3"/>
        <v>95307.044536434376</v>
      </c>
      <c r="G23" s="3">
        <f t="shared" si="3"/>
        <v>99206.720028681084</v>
      </c>
      <c r="H23" s="3">
        <f t="shared" ref="H23:M26" si="4">+(+H16/H$20)*H$13</f>
        <v>28609.786722212528</v>
      </c>
      <c r="I23" s="3">
        <f t="shared" si="4"/>
        <v>30977.074395423737</v>
      </c>
      <c r="J23" s="3">
        <f t="shared" si="4"/>
        <v>30138.719739020049</v>
      </c>
      <c r="K23" s="3">
        <f t="shared" si="4"/>
        <v>26558.53781517495</v>
      </c>
      <c r="L23" s="3">
        <f t="shared" si="4"/>
        <v>25759.515780644411</v>
      </c>
      <c r="M23" s="3">
        <f t="shared" si="4"/>
        <v>26945.915727555264</v>
      </c>
      <c r="N23" s="3"/>
      <c r="O23" s="3">
        <f t="shared" ref="O23:Z23" si="5">+(+O16/O$20)*O$13</f>
        <v>105905.95282326532</v>
      </c>
      <c r="P23" s="3">
        <f t="shared" si="5"/>
        <v>112680.93728913643</v>
      </c>
      <c r="Q23" s="3">
        <f t="shared" si="5"/>
        <v>153719.11243322588</v>
      </c>
      <c r="R23" s="3">
        <f t="shared" si="5"/>
        <v>198676.17602043666</v>
      </c>
      <c r="S23" s="3">
        <f t="shared" si="5"/>
        <v>203651.60961368686</v>
      </c>
      <c r="T23" s="3">
        <f t="shared" si="5"/>
        <v>161167.94131703294</v>
      </c>
      <c r="U23" s="3">
        <f t="shared" si="5"/>
        <v>177274.18242220592</v>
      </c>
      <c r="V23" s="3">
        <f t="shared" si="5"/>
        <v>189598.88458864615</v>
      </c>
      <c r="W23" s="3">
        <f t="shared" si="5"/>
        <v>169294.87373555129</v>
      </c>
      <c r="X23" s="3">
        <f t="shared" si="5"/>
        <v>143952.94896707736</v>
      </c>
      <c r="Y23" s="3">
        <f t="shared" si="5"/>
        <v>86684.598840645616</v>
      </c>
      <c r="Z23" s="3">
        <f t="shared" si="5"/>
        <v>87760.528158275192</v>
      </c>
    </row>
    <row r="24" spans="1:26" x14ac:dyDescent="0.3">
      <c r="A24" t="s">
        <v>14</v>
      </c>
      <c r="B24" s="3">
        <f t="shared" si="3"/>
        <v>15436.509000000004</v>
      </c>
      <c r="C24" s="3">
        <f t="shared" si="3"/>
        <v>18326.235576923078</v>
      </c>
      <c r="D24" s="3">
        <f t="shared" si="3"/>
        <v>16069.524038461541</v>
      </c>
      <c r="E24" s="3">
        <f t="shared" si="3"/>
        <v>13325.551960784311</v>
      </c>
      <c r="F24" s="3">
        <f t="shared" si="3"/>
        <v>11985.678431372549</v>
      </c>
      <c r="G24" s="3">
        <f t="shared" si="3"/>
        <v>12396.723076923077</v>
      </c>
      <c r="H24" s="3">
        <f t="shared" si="4"/>
        <v>4162.0714842301313</v>
      </c>
      <c r="I24" s="3">
        <f t="shared" si="4"/>
        <v>4468.0341446264174</v>
      </c>
      <c r="J24" s="3">
        <f t="shared" si="4"/>
        <v>4329.5439044612185</v>
      </c>
      <c r="K24" s="3">
        <f t="shared" si="4"/>
        <v>3803.5503810455134</v>
      </c>
      <c r="L24" s="3">
        <f t="shared" si="4"/>
        <v>3646.8878348771764</v>
      </c>
      <c r="M24" s="3">
        <f t="shared" si="4"/>
        <v>3740.601120991369</v>
      </c>
      <c r="N24" s="3"/>
      <c r="O24" s="3">
        <f t="shared" ref="O24:Z24" si="6">+(+O17/O$20)*O$13</f>
        <v>13554.55285648413</v>
      </c>
      <c r="P24" s="3">
        <f t="shared" si="6"/>
        <v>14548.764928859358</v>
      </c>
      <c r="Q24" s="3">
        <f t="shared" si="6"/>
        <v>20046.721187084502</v>
      </c>
      <c r="R24" s="3">
        <f t="shared" si="6"/>
        <v>26015.918833394542</v>
      </c>
      <c r="S24" s="3">
        <f t="shared" si="6"/>
        <v>26735.471891212841</v>
      </c>
      <c r="T24" s="3">
        <f t="shared" si="6"/>
        <v>21183.208562699387</v>
      </c>
      <c r="U24" s="3">
        <f t="shared" si="6"/>
        <v>23247.859875967984</v>
      </c>
      <c r="V24" s="3">
        <f t="shared" si="6"/>
        <v>24800.783404199268</v>
      </c>
      <c r="W24" s="3">
        <f t="shared" si="6"/>
        <v>22131.485848137789</v>
      </c>
      <c r="X24" s="3">
        <f t="shared" si="6"/>
        <v>18834.360606875965</v>
      </c>
      <c r="Y24" s="3">
        <f t="shared" si="6"/>
        <v>11046.280893514429</v>
      </c>
      <c r="Z24" s="3">
        <f t="shared" si="6"/>
        <v>10604.154070645647</v>
      </c>
    </row>
    <row r="25" spans="1:26" x14ac:dyDescent="0.3">
      <c r="A25" t="s">
        <v>15</v>
      </c>
      <c r="B25" s="3">
        <f t="shared" si="3"/>
        <v>-163175.9138541646</v>
      </c>
      <c r="C25" s="3">
        <f t="shared" si="3"/>
        <v>-193209.00537823935</v>
      </c>
      <c r="D25" s="3">
        <f t="shared" si="3"/>
        <v>-170458.4024956194</v>
      </c>
      <c r="E25" s="3">
        <f t="shared" si="3"/>
        <v>-142211.69564476088</v>
      </c>
      <c r="F25" s="3">
        <f t="shared" si="3"/>
        <v>-127268.96585859526</v>
      </c>
      <c r="G25" s="3">
        <f t="shared" si="3"/>
        <v>-131193.33475744256</v>
      </c>
      <c r="H25" s="3">
        <f t="shared" si="4"/>
        <v>-43028.495729018381</v>
      </c>
      <c r="I25" s="3">
        <f t="shared" si="4"/>
        <v>-46185.154336646854</v>
      </c>
      <c r="J25" s="3">
        <f t="shared" si="4"/>
        <v>-44780.447714414928</v>
      </c>
      <c r="K25" s="3">
        <f t="shared" si="4"/>
        <v>-39298.470134204334</v>
      </c>
      <c r="L25" s="3">
        <f t="shared" si="4"/>
        <v>-37679.68358449683</v>
      </c>
      <c r="M25" s="3">
        <f t="shared" si="4"/>
        <v>-38626.835770027443</v>
      </c>
      <c r="N25" s="3"/>
      <c r="O25" s="3">
        <f t="shared" ref="O25:Z25" si="7">+(+O18/O$20)*O$13</f>
        <v>-140439.80604091956</v>
      </c>
      <c r="P25" s="3">
        <f t="shared" si="7"/>
        <v>-150824.82189540914</v>
      </c>
      <c r="Q25" s="3">
        <f t="shared" si="7"/>
        <v>-207693.87918574331</v>
      </c>
      <c r="R25" s="3">
        <f t="shared" si="7"/>
        <v>-269594.74778297957</v>
      </c>
      <c r="S25" s="3">
        <f t="shared" si="7"/>
        <v>-277045.90905381436</v>
      </c>
      <c r="T25" s="3">
        <f t="shared" si="7"/>
        <v>-219572.79681073912</v>
      </c>
      <c r="U25" s="3">
        <f t="shared" si="7"/>
        <v>-241172.71316508937</v>
      </c>
      <c r="V25" s="3">
        <f t="shared" si="7"/>
        <v>-257120.30123245617</v>
      </c>
      <c r="W25" s="3">
        <f t="shared" si="7"/>
        <v>-229574.00183951948</v>
      </c>
      <c r="X25" s="3">
        <f t="shared" si="7"/>
        <v>-195300.72000791642</v>
      </c>
      <c r="Y25" s="3">
        <f t="shared" si="7"/>
        <v>-114648.29009198965</v>
      </c>
      <c r="Z25" s="3">
        <f t="shared" si="7"/>
        <v>-109879.3512001905</v>
      </c>
    </row>
    <row r="26" spans="1:26" x14ac:dyDescent="0.3">
      <c r="A26" t="s">
        <v>16</v>
      </c>
      <c r="B26" s="4">
        <f t="shared" si="3"/>
        <v>178774.48021968041</v>
      </c>
      <c r="C26" s="4">
        <f t="shared" si="3"/>
        <v>219615.3890306043</v>
      </c>
      <c r="D26" s="4">
        <f t="shared" si="3"/>
        <v>192056.68406250476</v>
      </c>
      <c r="E26" s="4">
        <f t="shared" si="3"/>
        <v>158847.34300765704</v>
      </c>
      <c r="F26" s="4">
        <f t="shared" si="3"/>
        <v>142230.16289078837</v>
      </c>
      <c r="G26" s="4">
        <f t="shared" si="3"/>
        <v>148515.81165183836</v>
      </c>
      <c r="H26" s="4">
        <f t="shared" si="4"/>
        <v>41724.637522575729</v>
      </c>
      <c r="I26" s="4">
        <f t="shared" si="4"/>
        <v>44738.045796596693</v>
      </c>
      <c r="J26" s="4">
        <f t="shared" si="4"/>
        <v>43279.184070933668</v>
      </c>
      <c r="K26" s="4">
        <f t="shared" si="4"/>
        <v>37967.381937983868</v>
      </c>
      <c r="L26" s="4">
        <f t="shared" si="4"/>
        <v>36296.279968975236</v>
      </c>
      <c r="M26" s="4">
        <f t="shared" si="4"/>
        <v>37073.318921480808</v>
      </c>
      <c r="N26" s="4"/>
      <c r="O26" s="4">
        <f t="shared" ref="O26:Z26" si="8">+(+O19/O$20)*O$13</f>
        <v>139911.30036117008</v>
      </c>
      <c r="P26" s="4">
        <f t="shared" si="8"/>
        <v>149785.11967741334</v>
      </c>
      <c r="Q26" s="4">
        <f t="shared" si="8"/>
        <v>206204.04556543299</v>
      </c>
      <c r="R26" s="4">
        <f t="shared" si="8"/>
        <v>267402.65292914835</v>
      </c>
      <c r="S26" s="4">
        <f t="shared" si="8"/>
        <v>274105.82754891465</v>
      </c>
      <c r="T26" s="4">
        <f t="shared" si="8"/>
        <v>216543.64693100684</v>
      </c>
      <c r="U26" s="4">
        <f t="shared" si="8"/>
        <v>237001.67086691546</v>
      </c>
      <c r="V26" s="4">
        <f t="shared" si="8"/>
        <v>252134.63323961073</v>
      </c>
      <c r="W26" s="4">
        <f t="shared" si="8"/>
        <v>224551.6422558304</v>
      </c>
      <c r="X26" s="4">
        <f t="shared" si="8"/>
        <v>190922.41043396312</v>
      </c>
      <c r="Y26" s="4">
        <f t="shared" si="8"/>
        <v>111867.41035782959</v>
      </c>
      <c r="Z26" s="4">
        <f t="shared" si="8"/>
        <v>107279.66897126965</v>
      </c>
    </row>
    <row r="27" spans="1:26" x14ac:dyDescent="0.3">
      <c r="B27" s="3">
        <f t="shared" ref="B27:G27" si="9">SUM(B23:B26)</f>
        <v>154365.09000000005</v>
      </c>
      <c r="C27" s="3">
        <f t="shared" si="9"/>
        <v>190592.84999999998</v>
      </c>
      <c r="D27" s="3">
        <f t="shared" si="9"/>
        <v>167123.05000000002</v>
      </c>
      <c r="E27" s="3">
        <f t="shared" si="9"/>
        <v>135920.63</v>
      </c>
      <c r="F27" s="3">
        <f t="shared" si="9"/>
        <v>122253.92000000004</v>
      </c>
      <c r="G27" s="3">
        <f t="shared" si="9"/>
        <v>128925.91999999997</v>
      </c>
      <c r="H27" s="3">
        <f>SUM(H23:H26)</f>
        <v>31468.000000000007</v>
      </c>
      <c r="I27" s="3">
        <f t="shared" ref="I27:M27" si="10">SUM(I23:I26)</f>
        <v>33997.999999999993</v>
      </c>
      <c r="J27" s="3">
        <f t="shared" si="10"/>
        <v>32967.000000000007</v>
      </c>
      <c r="K27" s="3">
        <f t="shared" si="10"/>
        <v>29030.999999999996</v>
      </c>
      <c r="L27" s="3">
        <f t="shared" si="10"/>
        <v>28022.999999999993</v>
      </c>
      <c r="M27" s="3">
        <f t="shared" si="10"/>
        <v>29133</v>
      </c>
      <c r="N27" s="3"/>
      <c r="O27" s="3">
        <f t="shared" ref="O27:Z27" si="11">SUM(O23:O26)</f>
        <v>118931.99999999997</v>
      </c>
      <c r="P27" s="3">
        <f t="shared" si="11"/>
        <v>126189.99999999999</v>
      </c>
      <c r="Q27" s="3">
        <f t="shared" si="11"/>
        <v>172276.00000000006</v>
      </c>
      <c r="R27" s="3">
        <f t="shared" si="11"/>
        <v>222499.99999999997</v>
      </c>
      <c r="S27" s="3">
        <f t="shared" si="11"/>
        <v>227446.99999999997</v>
      </c>
      <c r="T27" s="3">
        <f t="shared" si="11"/>
        <v>179322.00000000003</v>
      </c>
      <c r="U27" s="3">
        <f t="shared" si="11"/>
        <v>196351</v>
      </c>
      <c r="V27" s="3">
        <f t="shared" si="11"/>
        <v>209413.99999999997</v>
      </c>
      <c r="W27" s="3">
        <f t="shared" si="11"/>
        <v>186404</v>
      </c>
      <c r="X27" s="3">
        <f t="shared" si="11"/>
        <v>158409.00000000003</v>
      </c>
      <c r="Y27" s="3">
        <f t="shared" si="11"/>
        <v>94949.999999999985</v>
      </c>
      <c r="Z27" s="3">
        <f t="shared" si="11"/>
        <v>95764.999999999985</v>
      </c>
    </row>
  </sheetData>
  <mergeCells count="2">
    <mergeCell ref="B5:M5"/>
    <mergeCell ref="O5:Z5"/>
  </mergeCells>
  <pageMargins left="0.39" right="0.25" top="1.03" bottom="0.75" header="0.66" footer="0.3"/>
  <pageSetup scale="46" fitToHeight="0" orientation="landscape" r:id="rId1"/>
  <headerFooter>
    <oddHeader>&amp;R&amp;"Times New Roman,Bold"&amp;10KyPSC Case No. 2019-00271
AG-DR-02-025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Props1.xml><?xml version="1.0" encoding="utf-8"?>
<ds:datastoreItem xmlns:ds="http://schemas.openxmlformats.org/officeDocument/2006/customXml" ds:itemID="{381E6821-D7EF-4A58-A5C8-DE9CBC882E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31C329-123A-49DC-8824-EB5132B8D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FBFE20-48C7-4238-A68A-062B80FDE20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b86b3f3-0c45-4486-810b-39aa0a1cbbd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 and Forecast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Carpenter, Tripp</dc:creator>
  <cp:lastModifiedBy>Frisch, Adele M</cp:lastModifiedBy>
  <cp:lastPrinted>2019-11-25T18:52:25Z</cp:lastPrinted>
  <dcterms:created xsi:type="dcterms:W3CDTF">2019-11-20T20:10:03Z</dcterms:created>
  <dcterms:modified xsi:type="dcterms:W3CDTF">2019-11-25T18:52:36Z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