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66925"/>
  <bookViews>
    <workbookView xWindow="0" yWindow="0" windowWidth="19200" windowHeight="6345"/>
  </bookViews>
  <sheets>
    <sheet name="Sheet1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11" i="1" l="1"/>
  <c r="C17" i="1" l="1"/>
  <c r="D17" i="1" s="1"/>
  <c r="D8" i="1"/>
  <c r="B9" i="1"/>
  <c r="D9" i="1" s="1"/>
  <c r="B10" i="1"/>
  <c r="D10" i="1" s="1"/>
  <c r="B12" i="1"/>
  <c r="D12" i="1" s="1"/>
  <c r="D11" i="1"/>
  <c r="D13" i="1"/>
  <c r="D14" i="1"/>
  <c r="D15" i="1"/>
  <c r="D16" i="1"/>
  <c r="D18" i="1"/>
  <c r="D19" i="1"/>
  <c r="D21" i="1" l="1"/>
</calcChain>
</file>

<file path=xl/sharedStrings.xml><?xml version="1.0" encoding="utf-8"?>
<sst xmlns="http://schemas.openxmlformats.org/spreadsheetml/2006/main" count="3" uniqueCount="3">
  <si>
    <t>Accrual</t>
  </si>
  <si>
    <t>Payment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</si>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</sst>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43" fontId="0" fillId="0" borderId="5" xfId="1" applyFont="1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17" fontId="0" fillId="0" borderId="9" xfId="0" applyNumberFormat="1" applyBorder="1"/>
    <xf numFmtId="43" fontId="0" fillId="0" borderId="10" xfId="1" applyFont="1" applyBorder="1"/>
    <xf numFmtId="0" fontId="0" fillId="0" borderId="0" xfId="0" applyAlignment="1">
      <alignment horizontal="right"/>
    </xf>
    <xf numFmtId="43" fontId="0" fillId="0" borderId="11" xfId="0" applyNumberFormat="1" applyFill="1" applyBorder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Layout" zoomScaleNormal="100" workbookViewId="0">
      <selection activeCell="G8" sqref="G8"/>
    </sheetView>
  </sheetViews>
  <sheetFormatPr defaultRowHeight="15" x14ac:dyDescent="0.25"/>
  <cols>
    <col min="1" max="1" width="7.140625" bestFit="1" customWidth="1"/>
    <col min="2" max="3" width="11.5703125" bestFit="1" customWidth="1"/>
    <col min="4" max="4" width="9.85546875" bestFit="1" customWidth="1"/>
  </cols>
  <sheetData>
    <row r="1" spans="1:9" ht="15.75" x14ac:dyDescent="0.25">
      <c r="A1" s="17"/>
    </row>
    <row r="2" spans="1:9" ht="15.75" x14ac:dyDescent="0.25">
      <c r="A2" s="17"/>
    </row>
    <row r="3" spans="1:9" x14ac:dyDescent="0.25">
      <c r="I3" s="15"/>
    </row>
    <row r="4" spans="1:9" x14ac:dyDescent="0.25">
      <c r="I4" s="15"/>
    </row>
    <row r="5" spans="1:9" ht="15.75" thickBot="1" x14ac:dyDescent="0.3">
      <c r="I5" s="15"/>
    </row>
    <row r="6" spans="1:9" x14ac:dyDescent="0.25">
      <c r="A6" s="8"/>
      <c r="B6" s="9" t="s">
        <v>0</v>
      </c>
      <c r="C6" s="9" t="s">
        <v>1</v>
      </c>
      <c r="D6" s="10" t="s">
        <v>2</v>
      </c>
    </row>
    <row r="7" spans="1:9" x14ac:dyDescent="0.25">
      <c r="A7" s="11"/>
      <c r="B7" s="6">
        <v>241348</v>
      </c>
      <c r="C7" s="6">
        <v>241348</v>
      </c>
      <c r="D7" s="12">
        <v>408820</v>
      </c>
    </row>
    <row r="8" spans="1:9" x14ac:dyDescent="0.25">
      <c r="A8" s="13">
        <v>43101</v>
      </c>
      <c r="B8" s="7">
        <v>542409.07999999996</v>
      </c>
      <c r="C8" s="7">
        <f>B8-106.48</f>
        <v>542302.6</v>
      </c>
      <c r="D8" s="14">
        <f t="shared" ref="D8:D18" si="0">B8-C8</f>
        <v>106.47999999998137</v>
      </c>
    </row>
    <row r="9" spans="1:9" x14ac:dyDescent="0.25">
      <c r="A9" s="13">
        <v>43132</v>
      </c>
      <c r="B9" s="7">
        <f>C9+88.21</f>
        <v>432673.41000000003</v>
      </c>
      <c r="C9" s="7">
        <v>432585.2</v>
      </c>
      <c r="D9" s="14">
        <f t="shared" si="0"/>
        <v>88.210000000020955</v>
      </c>
    </row>
    <row r="10" spans="1:9" x14ac:dyDescent="0.25">
      <c r="A10" s="13">
        <v>43160</v>
      </c>
      <c r="B10" s="7">
        <f>293.74+C10</f>
        <v>367234.24</v>
      </c>
      <c r="C10" s="7">
        <v>366940.5</v>
      </c>
      <c r="D10" s="14">
        <f t="shared" si="0"/>
        <v>293.73999999999069</v>
      </c>
    </row>
    <row r="11" spans="1:9" x14ac:dyDescent="0.25">
      <c r="A11" s="13">
        <v>43191</v>
      </c>
      <c r="B11" s="7">
        <v>346285.22</v>
      </c>
      <c r="C11" s="7">
        <f>B11-133.6</f>
        <v>346151.62</v>
      </c>
      <c r="D11" s="14">
        <f t="shared" si="0"/>
        <v>133.59999999997672</v>
      </c>
    </row>
    <row r="12" spans="1:9" x14ac:dyDescent="0.25">
      <c r="A12" s="13">
        <v>43221</v>
      </c>
      <c r="B12" s="7">
        <f>308071+26</f>
        <v>308097</v>
      </c>
      <c r="C12" s="7">
        <v>308071.18</v>
      </c>
      <c r="D12" s="14">
        <f t="shared" si="0"/>
        <v>25.820000000006985</v>
      </c>
    </row>
    <row r="13" spans="1:9" x14ac:dyDescent="0.25">
      <c r="A13" s="13">
        <v>43252</v>
      </c>
      <c r="B13" s="7">
        <v>348418.49</v>
      </c>
      <c r="C13" s="7">
        <v>348461.01</v>
      </c>
      <c r="D13" s="14">
        <f t="shared" si="0"/>
        <v>-42.520000000018626</v>
      </c>
    </row>
    <row r="14" spans="1:9" x14ac:dyDescent="0.25">
      <c r="A14" s="13">
        <v>43282</v>
      </c>
      <c r="B14" s="7">
        <v>390313.28</v>
      </c>
      <c r="C14" s="7">
        <v>390254.15</v>
      </c>
      <c r="D14" s="14">
        <f t="shared" si="0"/>
        <v>59.130000000004657</v>
      </c>
    </row>
    <row r="15" spans="1:9" x14ac:dyDescent="0.25">
      <c r="A15" s="13">
        <v>43313</v>
      </c>
      <c r="B15" s="7">
        <v>335000.93</v>
      </c>
      <c r="C15" s="7">
        <v>334910.86</v>
      </c>
      <c r="D15" s="14">
        <f t="shared" si="0"/>
        <v>90.070000000006985</v>
      </c>
    </row>
    <row r="16" spans="1:9" x14ac:dyDescent="0.25">
      <c r="A16" s="13">
        <v>43344</v>
      </c>
      <c r="B16" s="7">
        <v>346857.69</v>
      </c>
      <c r="C16" s="7">
        <v>346751.5</v>
      </c>
      <c r="D16" s="14">
        <f t="shared" si="0"/>
        <v>106.19000000000233</v>
      </c>
    </row>
    <row r="17" spans="1:4" x14ac:dyDescent="0.25">
      <c r="A17" s="13">
        <v>43374</v>
      </c>
      <c r="B17" s="7">
        <v>328484.23</v>
      </c>
      <c r="C17" s="7">
        <f>B17-161.21</f>
        <v>328323.01999999996</v>
      </c>
      <c r="D17" s="14">
        <f t="shared" si="0"/>
        <v>161.21000000002095</v>
      </c>
    </row>
    <row r="18" spans="1:4" x14ac:dyDescent="0.25">
      <c r="A18" s="13">
        <v>43405</v>
      </c>
      <c r="B18" s="7">
        <v>344014.65</v>
      </c>
      <c r="C18" s="7">
        <v>343951.58</v>
      </c>
      <c r="D18" s="14">
        <f t="shared" si="0"/>
        <v>63.070000000006985</v>
      </c>
    </row>
    <row r="19" spans="1:4" x14ac:dyDescent="0.25">
      <c r="A19" s="13">
        <v>43435</v>
      </c>
      <c r="B19" s="7">
        <v>465620.59</v>
      </c>
      <c r="C19" s="7">
        <v>465507.07</v>
      </c>
      <c r="D19" s="14">
        <f>B19-C19</f>
        <v>113.52000000001863</v>
      </c>
    </row>
    <row r="20" spans="1:4" x14ac:dyDescent="0.25">
      <c r="A20" s="1"/>
      <c r="B20" s="2"/>
      <c r="C20" s="2"/>
      <c r="D20" s="3"/>
    </row>
    <row r="21" spans="1:4" ht="15.75" thickBot="1" x14ac:dyDescent="0.3">
      <c r="A21" s="4"/>
      <c r="B21" s="5"/>
      <c r="C21" s="5"/>
      <c r="D21" s="16">
        <f>SUM(D8:D19)</f>
        <v>1198.5200000000186</v>
      </c>
    </row>
  </sheetData>
  <pageMargins left="1" right="0.7" top="1.25" bottom="0.75" header="0.4375" footer="0.3"/>
  <pageSetup orientation="portrait" r:id="rId1"/>
  <headerFooter>
    <oddHeader xml:space="preserve">&amp;L&amp;"-,Bold"
Duke Energy Kentucky
Franchise Tax Revenue and Expense&amp;"-,Regular"
&amp;R&amp;"Times New Roman,Bold"&amp;10KyPSC Case No. 2019-00271
AG-DR-01-006 Attachment
Page 1 of 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Panizza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42584-3024-47CA-B644-266111056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FC1033-E801-4BD1-8F72-885A23467FE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4A76E8-689B-4AD0-9E93-6A548617BC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2019-10-22T16:34:02Z</dcterms:created>
  <dcterms:modified xsi:type="dcterms:W3CDTF">2019-10-27T12:44:55Z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