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075" windowHeight="8190" activeTab="0"/>
  </bookViews>
  <sheets>
    <sheet name="Weight Avg Cost of Debt Nov2018" sheetId="1" r:id="rId1"/>
    <sheet name="Nov 30, 2018 Item #5 2018-0605" sheetId="2" r:id="rId2"/>
    <sheet name="Sheet3" sheetId="3" r:id="rId3"/>
  </sheets>
  <definedNames>
    <definedName name="_xlnm.Print_Area" localSheetId="1">'Nov 30, 2018 Item #5 2018-0605'!$A$1:$E$171</definedName>
  </definedNames>
  <calcPr fullCalcOnLoad="1"/>
</workbook>
</file>

<file path=xl/sharedStrings.xml><?xml version="1.0" encoding="utf-8"?>
<sst xmlns="http://schemas.openxmlformats.org/spreadsheetml/2006/main" count="232" uniqueCount="145">
  <si>
    <t>Weighted Average Cost of Debt</t>
  </si>
  <si>
    <t>NBV From Dana Cox</t>
  </si>
  <si>
    <t>Loan</t>
  </si>
  <si>
    <t>NBV</t>
  </si>
  <si>
    <t>Rate of</t>
  </si>
  <si>
    <t>Source</t>
  </si>
  <si>
    <t>Cost</t>
  </si>
  <si>
    <t>Weights</t>
  </si>
  <si>
    <t>Return</t>
  </si>
  <si>
    <t xml:space="preserve">                                            </t>
  </si>
  <si>
    <t>Compliance Project</t>
  </si>
  <si>
    <t>(1)</t>
  </si>
  <si>
    <t>CWIP</t>
  </si>
  <si>
    <t>(2)</t>
  </si>
  <si>
    <t>(3)</t>
  </si>
  <si>
    <t>(4)=(2)*(3)</t>
  </si>
  <si>
    <t>(5) = (4)*</t>
  </si>
  <si>
    <t>Gilbert (Environmental Portion)</t>
  </si>
  <si>
    <t>Z-8</t>
  </si>
  <si>
    <t>C.Creager did</t>
  </si>
  <si>
    <t>Spurlock 1 - Precipitator</t>
  </si>
  <si>
    <t>Y-8</t>
  </si>
  <si>
    <t>Spurlock 1 - SCR</t>
  </si>
  <si>
    <t>Spurlock 2 - SCR</t>
  </si>
  <si>
    <t>Dale 1&amp;2 - Low Nox Burners</t>
  </si>
  <si>
    <t>AH-8</t>
  </si>
  <si>
    <t>Spurlock 1 Low Nox Burners</t>
  </si>
  <si>
    <t>Spurlock #2 Scrubber</t>
  </si>
  <si>
    <t>AG-8</t>
  </si>
  <si>
    <t>Spurlock #1 Scrubber</t>
  </si>
  <si>
    <t>Spurlock #4 (Environmental Portion)</t>
  </si>
  <si>
    <t>AD-8</t>
  </si>
  <si>
    <t>Spurlock #4 (Ash Silo Portion)</t>
  </si>
  <si>
    <t>Spurlock, Cooper&amp; Dale CEM Equip</t>
  </si>
  <si>
    <t>Air Quality Control System (CRP)</t>
  </si>
  <si>
    <t>AL-8</t>
  </si>
  <si>
    <t>Spurlock Landfill Expansion</t>
  </si>
  <si>
    <t>Cooper 1 Tie in to Cooper Air Quality</t>
  </si>
  <si>
    <t>AN-8</t>
  </si>
  <si>
    <t>Smith Special Waste Landfill</t>
  </si>
  <si>
    <t xml:space="preserve"> NOTES:</t>
  </si>
  <si>
    <t>Project #13</t>
  </si>
  <si>
    <t>Spurlock 2 Ductwork Replacement WO OS312 was funded with general funds.</t>
  </si>
  <si>
    <t>Current</t>
  </si>
  <si>
    <t>Interest</t>
  </si>
  <si>
    <t>Yearly</t>
  </si>
  <si>
    <t>Note</t>
  </si>
  <si>
    <t>liability</t>
  </si>
  <si>
    <t>Y-8 30 year</t>
  </si>
  <si>
    <t>Number</t>
  </si>
  <si>
    <t>Rate</t>
  </si>
  <si>
    <t>H0720</t>
  </si>
  <si>
    <t>H0725</t>
  </si>
  <si>
    <t>H0730</t>
  </si>
  <si>
    <t>H0750</t>
  </si>
  <si>
    <t>H0755</t>
  </si>
  <si>
    <t>H0760</t>
  </si>
  <si>
    <t>H0765</t>
  </si>
  <si>
    <t>H0770</t>
  </si>
  <si>
    <t>H0885</t>
  </si>
  <si>
    <t>H0960</t>
  </si>
  <si>
    <t>H1005</t>
  </si>
  <si>
    <t>Z-8 30 year</t>
  </si>
  <si>
    <t>H0810</t>
  </si>
  <si>
    <t>H0815</t>
  </si>
  <si>
    <t>H0820</t>
  </si>
  <si>
    <t>H0825</t>
  </si>
  <si>
    <t>H0830</t>
  </si>
  <si>
    <t>H0835</t>
  </si>
  <si>
    <t>H0840</t>
  </si>
  <si>
    <t>H0845</t>
  </si>
  <si>
    <t>H0855</t>
  </si>
  <si>
    <t>H0860</t>
  </si>
  <si>
    <t>H0870</t>
  </si>
  <si>
    <t>H0890</t>
  </si>
  <si>
    <t>H0895</t>
  </si>
  <si>
    <t>H0915</t>
  </si>
  <si>
    <t>H0920</t>
  </si>
  <si>
    <t>H1025</t>
  </si>
  <si>
    <t>AD-8 30 year</t>
  </si>
  <si>
    <t>H0925</t>
  </si>
  <si>
    <t>H0930</t>
  </si>
  <si>
    <t>H0935</t>
  </si>
  <si>
    <t xml:space="preserve">H0940 </t>
  </si>
  <si>
    <t xml:space="preserve">H0945 </t>
  </si>
  <si>
    <t xml:space="preserve">H0955 </t>
  </si>
  <si>
    <t>H0965</t>
  </si>
  <si>
    <t>H0975</t>
  </si>
  <si>
    <t>H0980</t>
  </si>
  <si>
    <t>H0985</t>
  </si>
  <si>
    <t>H0990</t>
  </si>
  <si>
    <t>H0995</t>
  </si>
  <si>
    <t>H1000</t>
  </si>
  <si>
    <t>H1010</t>
  </si>
  <si>
    <t>H1015</t>
  </si>
  <si>
    <t>H1020</t>
  </si>
  <si>
    <t>H1030</t>
  </si>
  <si>
    <t>H1065</t>
  </si>
  <si>
    <t>H1215</t>
  </si>
  <si>
    <t>H1275</t>
  </si>
  <si>
    <t>AG-8 30 year</t>
  </si>
  <si>
    <t>H1035</t>
  </si>
  <si>
    <t>H1040</t>
  </si>
  <si>
    <t>H1045</t>
  </si>
  <si>
    <t>H1050</t>
  </si>
  <si>
    <t>H1055</t>
  </si>
  <si>
    <t>H1060</t>
  </si>
  <si>
    <t>Split between Spur 1 &amp;2</t>
  </si>
  <si>
    <t>H1070</t>
  </si>
  <si>
    <t>H1115</t>
  </si>
  <si>
    <t>H1130</t>
  </si>
  <si>
    <t>H1170</t>
  </si>
  <si>
    <t>H1190</t>
  </si>
  <si>
    <t>H1220</t>
  </si>
  <si>
    <t>H1320</t>
  </si>
  <si>
    <t>H1075</t>
  </si>
  <si>
    <t>H1085</t>
  </si>
  <si>
    <t>H1100</t>
  </si>
  <si>
    <t>H1095</t>
  </si>
  <si>
    <t>Split between Spur 1</t>
  </si>
  <si>
    <t>H1105</t>
  </si>
  <si>
    <t>H1110</t>
  </si>
  <si>
    <t>AH-8 30 year</t>
  </si>
  <si>
    <t>H1200</t>
  </si>
  <si>
    <t>H1325</t>
  </si>
  <si>
    <t>H1280</t>
  </si>
  <si>
    <t>H1345</t>
  </si>
  <si>
    <t>H1285</t>
  </si>
  <si>
    <t>H1305</t>
  </si>
  <si>
    <t>H1310</t>
  </si>
  <si>
    <t>AL-8 30 year</t>
  </si>
  <si>
    <t>H1210</t>
  </si>
  <si>
    <t>H1245</t>
  </si>
  <si>
    <t>H1250</t>
  </si>
  <si>
    <t>H1255</t>
  </si>
  <si>
    <t>H1265</t>
  </si>
  <si>
    <t>H1270</t>
  </si>
  <si>
    <t>H1290</t>
  </si>
  <si>
    <t>H1315</t>
  </si>
  <si>
    <t>H1355</t>
  </si>
  <si>
    <t>The debt cost for each debt issuance directly related to the projects in the approved compliance plan are at fixed interest rates.</t>
  </si>
  <si>
    <t>AN-8 30 year</t>
  </si>
  <si>
    <t>Cooper 1 Duct Reroute</t>
  </si>
  <si>
    <t>F1395</t>
  </si>
  <si>
    <t>Smith Landfill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</si>
</sst>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&quot;$&quot;#,##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[$-409]h:mm:ss\ AM/PM"/>
    <numFmt numFmtId="171" formatCode="General_)"/>
    <numFmt numFmtId="172" formatCode="mm\-dd\-yy"/>
    <numFmt numFmtId="173" formatCode="m/d/yyyy;@"/>
    <numFmt numFmtId="174" formatCode="0_);[Red]\(0\)"/>
    <numFmt numFmtId="175" formatCode="mm/dd/yy;@"/>
    <numFmt numFmtId="176" formatCode="0.000000"/>
    <numFmt numFmtId="177" formatCode="#,##0.0_);[Red]\(#,##0.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u val="single"/>
      <sz val="10"/>
      <color indexed="60"/>
      <name val="Times New Roman"/>
      <family val="1"/>
    </font>
    <font>
      <b/>
      <u val="single"/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  <font>
      <sz val="10"/>
      <color theme="6" tint="0.5999900102615356"/>
      <name val="Times New Roman"/>
      <family val="1"/>
    </font>
    <font>
      <b/>
      <u val="single"/>
      <sz val="10"/>
      <color rgb="FFC00000"/>
      <name val="Times New Roman"/>
      <family val="1"/>
    </font>
    <font>
      <b/>
      <u val="single"/>
      <sz val="8"/>
      <color rgb="FFC00000"/>
      <name val="Times New Roman"/>
      <family val="1"/>
    </font>
    <font>
      <b/>
      <sz val="8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71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6" fontId="0" fillId="0" borderId="0" xfId="0" applyNumberFormat="1" applyFill="1" applyAlignment="1">
      <alignment/>
    </xf>
    <xf numFmtId="6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Fill="1" applyAlignment="1">
      <alignment/>
    </xf>
    <xf numFmtId="166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6" fontId="0" fillId="0" borderId="10" xfId="0" applyNumberFormat="1" applyFill="1" applyBorder="1" applyAlignment="1">
      <alignment horizontal="center"/>
    </xf>
    <xf numFmtId="6" fontId="0" fillId="0" borderId="10" xfId="0" applyNumberFormat="1" applyFill="1" applyBorder="1" applyAlignment="1">
      <alignment/>
    </xf>
    <xf numFmtId="0" fontId="47" fillId="0" borderId="0" xfId="0" applyFont="1" applyAlignment="1">
      <alignment/>
    </xf>
    <xf numFmtId="171" fontId="49" fillId="0" borderId="0" xfId="57" applyFont="1" applyFill="1" applyProtection="1">
      <alignment/>
      <protection/>
    </xf>
    <xf numFmtId="171" fontId="5" fillId="0" borderId="0" xfId="57" applyFont="1" applyFill="1">
      <alignment/>
      <protection/>
    </xf>
    <xf numFmtId="40" fontId="5" fillId="0" borderId="0" xfId="45" applyFont="1" applyFill="1" applyAlignment="1">
      <alignment/>
    </xf>
    <xf numFmtId="165" fontId="7" fillId="0" borderId="0" xfId="57" applyNumberFormat="1" applyFont="1" applyFill="1">
      <alignment/>
      <protection/>
    </xf>
    <xf numFmtId="0" fontId="8" fillId="0" borderId="0" xfId="0" applyFont="1" applyFill="1" applyAlignment="1">
      <alignment/>
    </xf>
    <xf numFmtId="40" fontId="5" fillId="0" borderId="0" xfId="45" applyFont="1" applyFill="1" applyAlignment="1" applyProtection="1">
      <alignment horizontal="center"/>
      <protection/>
    </xf>
    <xf numFmtId="171" fontId="49" fillId="0" borderId="0" xfId="57" applyFont="1" applyFill="1" applyAlignment="1" applyProtection="1">
      <alignment horizontal="fill"/>
      <protection/>
    </xf>
    <xf numFmtId="171" fontId="7" fillId="0" borderId="0" xfId="57" applyFont="1" applyFill="1">
      <alignment/>
      <protection/>
    </xf>
    <xf numFmtId="40" fontId="7" fillId="0" borderId="0" xfId="45" applyFont="1" applyFill="1" applyAlignment="1" applyProtection="1">
      <alignment horizontal="center"/>
      <protection/>
    </xf>
    <xf numFmtId="40" fontId="5" fillId="0" borderId="0" xfId="45" applyFont="1" applyFill="1" applyAlignment="1">
      <alignment horizontal="center"/>
    </xf>
    <xf numFmtId="171" fontId="49" fillId="0" borderId="0" xfId="57" applyFont="1" applyFill="1">
      <alignment/>
      <protection/>
    </xf>
    <xf numFmtId="171" fontId="7" fillId="0" borderId="0" xfId="57" applyFont="1" applyFill="1" applyAlignment="1" applyProtection="1">
      <alignment horizontal="center"/>
      <protection/>
    </xf>
    <xf numFmtId="165" fontId="7" fillId="0" borderId="0" xfId="57" applyNumberFormat="1" applyFont="1" applyFill="1" applyAlignment="1" applyProtection="1">
      <alignment horizontal="center"/>
      <protection/>
    </xf>
    <xf numFmtId="171" fontId="50" fillId="0" borderId="0" xfId="57" applyFont="1" applyFill="1">
      <alignment/>
      <protection/>
    </xf>
    <xf numFmtId="172" fontId="9" fillId="0" borderId="0" xfId="57" applyNumberFormat="1" applyFont="1" applyFill="1">
      <alignment/>
      <protection/>
    </xf>
    <xf numFmtId="172" fontId="51" fillId="0" borderId="0" xfId="57" applyNumberFormat="1" applyFont="1" applyFill="1">
      <alignment/>
      <protection/>
    </xf>
    <xf numFmtId="172" fontId="10" fillId="0" borderId="0" xfId="57" applyNumberFormat="1" applyFont="1" applyFill="1" applyAlignment="1" applyProtection="1">
      <alignment horizontal="center"/>
      <protection/>
    </xf>
    <xf numFmtId="172" fontId="10" fillId="0" borderId="0" xfId="45" applyNumberFormat="1" applyFont="1" applyFill="1" applyAlignment="1" applyProtection="1">
      <alignment horizontal="center"/>
      <protection/>
    </xf>
    <xf numFmtId="172" fontId="9" fillId="0" borderId="0" xfId="45" applyNumberFormat="1" applyFont="1" applyFill="1" applyAlignment="1" applyProtection="1">
      <alignment horizontal="center"/>
      <protection/>
    </xf>
    <xf numFmtId="171" fontId="51" fillId="0" borderId="0" xfId="57" applyFont="1" applyFill="1" applyBorder="1">
      <alignment/>
      <protection/>
    </xf>
    <xf numFmtId="172" fontId="9" fillId="0" borderId="0" xfId="57" applyNumberFormat="1" applyFont="1" applyFill="1" applyAlignment="1" applyProtection="1">
      <alignment horizontal="center"/>
      <protection/>
    </xf>
    <xf numFmtId="168" fontId="9" fillId="0" borderId="0" xfId="42" applyNumberFormat="1" applyFont="1" applyFill="1" applyAlignment="1" applyProtection="1" quotePrefix="1">
      <alignment horizontal="center"/>
      <protection/>
    </xf>
    <xf numFmtId="171" fontId="5" fillId="0" borderId="0" xfId="57" applyFont="1" applyFill="1" applyBorder="1">
      <alignment/>
      <protection/>
    </xf>
    <xf numFmtId="171" fontId="49" fillId="0" borderId="0" xfId="57" applyFont="1" applyFill="1" applyBorder="1">
      <alignment/>
      <protection/>
    </xf>
    <xf numFmtId="171" fontId="5" fillId="0" borderId="0" xfId="57" applyFont="1" applyFill="1" applyBorder="1" applyAlignment="1">
      <alignment horizontal="center"/>
      <protection/>
    </xf>
    <xf numFmtId="38" fontId="5" fillId="0" borderId="0" xfId="45" applyNumberFormat="1" applyFont="1" applyFill="1" applyAlignment="1" applyProtection="1">
      <alignment/>
      <protection/>
    </xf>
    <xf numFmtId="165" fontId="5" fillId="0" borderId="0" xfId="57" applyNumberFormat="1" applyFont="1" applyFill="1" applyAlignment="1" applyProtection="1">
      <alignment horizontal="right"/>
      <protection/>
    </xf>
    <xf numFmtId="38" fontId="5" fillId="0" borderId="0" xfId="45" applyNumberFormat="1" applyFont="1" applyFill="1" applyAlignment="1" applyProtection="1">
      <alignment horizontal="right"/>
      <protection/>
    </xf>
    <xf numFmtId="165" fontId="5" fillId="0" borderId="0" xfId="57" applyNumberFormat="1" applyFont="1" applyFill="1" applyBorder="1" applyAlignment="1">
      <alignment horizontal="right"/>
      <protection/>
    </xf>
    <xf numFmtId="171" fontId="52" fillId="0" borderId="0" xfId="57" applyFont="1" applyFill="1" applyAlignment="1">
      <alignment/>
      <protection/>
    </xf>
    <xf numFmtId="38" fontId="5" fillId="0" borderId="0" xfId="42" applyNumberFormat="1" applyFont="1" applyFill="1" applyAlignment="1" applyProtection="1">
      <alignment horizontal="right"/>
      <protection/>
    </xf>
    <xf numFmtId="165" fontId="5" fillId="0" borderId="11" xfId="57" applyNumberFormat="1" applyFont="1" applyFill="1" applyBorder="1" applyAlignment="1" applyProtection="1">
      <alignment horizontal="center"/>
      <protection/>
    </xf>
    <xf numFmtId="174" fontId="5" fillId="0" borderId="0" xfId="45" applyNumberFormat="1" applyFont="1" applyFill="1" applyAlignment="1">
      <alignment horizontal="center"/>
    </xf>
    <xf numFmtId="38" fontId="5" fillId="0" borderId="10" xfId="42" applyNumberFormat="1" applyFont="1" applyFill="1" applyBorder="1" applyAlignment="1" applyProtection="1">
      <alignment horizontal="right"/>
      <protection/>
    </xf>
    <xf numFmtId="10" fontId="7" fillId="0" borderId="0" xfId="45" applyNumberFormat="1" applyFont="1" applyFill="1" applyAlignment="1">
      <alignment/>
    </xf>
    <xf numFmtId="38" fontId="5" fillId="0" borderId="10" xfId="45" applyNumberFormat="1" applyFont="1" applyFill="1" applyBorder="1" applyAlignment="1" applyProtection="1">
      <alignment horizontal="right"/>
      <protection/>
    </xf>
    <xf numFmtId="168" fontId="5" fillId="0" borderId="0" xfId="45" applyNumberFormat="1" applyFont="1" applyFill="1" applyAlignment="1">
      <alignment horizontal="center"/>
    </xf>
    <xf numFmtId="165" fontId="5" fillId="0" borderId="0" xfId="57" applyNumberFormat="1" applyFont="1" applyFill="1" applyAlignment="1" applyProtection="1">
      <alignment horizontal="center"/>
      <protection/>
    </xf>
    <xf numFmtId="40" fontId="9" fillId="0" borderId="0" xfId="45" applyFont="1" applyFill="1" applyBorder="1" applyAlignment="1" applyProtection="1">
      <alignment/>
      <protection/>
    </xf>
    <xf numFmtId="171" fontId="52" fillId="0" borderId="11" xfId="57" applyFont="1" applyFill="1" applyBorder="1" applyAlignment="1">
      <alignment/>
      <protection/>
    </xf>
    <xf numFmtId="171" fontId="5" fillId="0" borderId="11" xfId="57" applyFont="1" applyFill="1" applyBorder="1">
      <alignment/>
      <protection/>
    </xf>
    <xf numFmtId="40" fontId="5" fillId="0" borderId="11" xfId="45" applyFont="1" applyFill="1" applyBorder="1" applyAlignment="1" applyProtection="1">
      <alignment/>
      <protection/>
    </xf>
    <xf numFmtId="40" fontId="9" fillId="0" borderId="11" xfId="45" applyFont="1" applyFill="1" applyBorder="1" applyAlignment="1" applyProtection="1">
      <alignment/>
      <protection/>
    </xf>
    <xf numFmtId="171" fontId="52" fillId="0" borderId="0" xfId="57" applyFont="1" applyFill="1" applyBorder="1" applyAlignment="1">
      <alignment/>
      <protection/>
    </xf>
    <xf numFmtId="40" fontId="5" fillId="0" borderId="0" xfId="45" applyFont="1" applyFill="1" applyBorder="1" applyAlignment="1" applyProtection="1">
      <alignment/>
      <protection/>
    </xf>
    <xf numFmtId="165" fontId="5" fillId="0" borderId="0" xfId="57" applyNumberFormat="1" applyFont="1" applyFill="1" applyBorder="1" applyAlignment="1" applyProtection="1">
      <alignment horizontal="center"/>
      <protection/>
    </xf>
    <xf numFmtId="171" fontId="11" fillId="0" borderId="0" xfId="57" applyFont="1" applyFill="1" applyBorder="1">
      <alignment/>
      <protection/>
    </xf>
    <xf numFmtId="171" fontId="51" fillId="0" borderId="0" xfId="57" applyFont="1" applyFill="1" applyAlignment="1">
      <alignment/>
      <protection/>
    </xf>
    <xf numFmtId="165" fontId="5" fillId="0" borderId="0" xfId="57" applyNumberFormat="1" applyFont="1" applyFill="1" applyBorder="1">
      <alignment/>
      <protection/>
    </xf>
    <xf numFmtId="40" fontId="5" fillId="0" borderId="0" xfId="45" applyFont="1" applyFill="1" applyBorder="1" applyAlignment="1">
      <alignment/>
    </xf>
    <xf numFmtId="171" fontId="5" fillId="0" borderId="0" xfId="57" applyFont="1" applyFill="1" applyAlignment="1">
      <alignment horizontal="center"/>
      <protection/>
    </xf>
    <xf numFmtId="172" fontId="9" fillId="0" borderId="0" xfId="45" applyNumberFormat="1" applyFont="1" applyFill="1" applyAlignment="1" applyProtection="1" quotePrefix="1">
      <alignment horizontal="center"/>
      <protection/>
    </xf>
    <xf numFmtId="172" fontId="9" fillId="0" borderId="0" xfId="57" applyNumberFormat="1" applyFont="1" applyFill="1" applyAlignment="1" applyProtection="1">
      <alignment horizontal="right"/>
      <protection/>
    </xf>
    <xf numFmtId="171" fontId="49" fillId="0" borderId="0" xfId="57" applyFont="1" applyFill="1" applyAlignment="1">
      <alignment/>
      <protection/>
    </xf>
    <xf numFmtId="38" fontId="9" fillId="0" borderId="11" xfId="45" applyNumberFormat="1" applyFont="1" applyFill="1" applyBorder="1" applyAlignment="1" applyProtection="1">
      <alignment horizontal="right"/>
      <protection/>
    </xf>
    <xf numFmtId="38" fontId="9" fillId="0" borderId="0" xfId="45" applyNumberFormat="1" applyFont="1" applyFill="1" applyBorder="1" applyAlignment="1" applyProtection="1">
      <alignment horizontal="right"/>
      <protection/>
    </xf>
    <xf numFmtId="165" fontId="5" fillId="0" borderId="0" xfId="45" applyNumberFormat="1" applyFont="1" applyFill="1" applyAlignment="1">
      <alignment/>
    </xf>
    <xf numFmtId="165" fontId="5" fillId="0" borderId="11" xfId="45" applyNumberFormat="1" applyFont="1" applyFill="1" applyBorder="1" applyAlignment="1">
      <alignment/>
    </xf>
    <xf numFmtId="172" fontId="10" fillId="0" borderId="0" xfId="45" applyNumberFormat="1" applyFont="1" applyFill="1" applyAlignment="1" applyProtection="1" quotePrefix="1">
      <alignment horizontal="center"/>
      <protection/>
    </xf>
    <xf numFmtId="38" fontId="5" fillId="0" borderId="11" xfId="45" applyNumberFormat="1" applyFont="1" applyFill="1" applyBorder="1" applyAlignment="1" applyProtection="1">
      <alignment horizontal="right"/>
      <protection/>
    </xf>
    <xf numFmtId="38" fontId="5" fillId="0" borderId="0" xfId="45" applyNumberFormat="1" applyFont="1" applyFill="1" applyBorder="1" applyAlignment="1" applyProtection="1">
      <alignment horizontal="right"/>
      <protection/>
    </xf>
    <xf numFmtId="171" fontId="53" fillId="0" borderId="0" xfId="57" applyFont="1" applyFill="1" applyAlignment="1">
      <alignment/>
      <protection/>
    </xf>
    <xf numFmtId="171" fontId="49" fillId="0" borderId="11" xfId="57" applyFont="1" applyFill="1" applyBorder="1">
      <alignment/>
      <protection/>
    </xf>
    <xf numFmtId="40" fontId="5" fillId="0" borderId="11" xfId="45" applyFont="1" applyFill="1" applyBorder="1" applyAlignment="1">
      <alignment/>
    </xf>
    <xf numFmtId="175" fontId="49" fillId="0" borderId="0" xfId="57" applyNumberFormat="1" applyFont="1" applyFill="1" applyBorder="1">
      <alignment/>
      <protection/>
    </xf>
    <xf numFmtId="165" fontId="5" fillId="0" borderId="0" xfId="57" applyNumberFormat="1" applyFont="1" applyFill="1" applyBorder="1" applyAlignment="1" applyProtection="1">
      <alignment horizontal="right"/>
      <protection/>
    </xf>
    <xf numFmtId="38" fontId="5" fillId="0" borderId="0" xfId="45" applyNumberFormat="1" applyFont="1" applyFill="1" applyAlignment="1">
      <alignment horizontal="right"/>
    </xf>
    <xf numFmtId="165" fontId="5" fillId="0" borderId="0" xfId="57" applyNumberFormat="1" applyFont="1" applyFill="1" applyAlignment="1">
      <alignment horizontal="right"/>
      <protection/>
    </xf>
    <xf numFmtId="165" fontId="5" fillId="0" borderId="0" xfId="57" applyNumberFormat="1" applyFont="1" applyFill="1" applyBorder="1" applyAlignment="1" applyProtection="1">
      <alignment/>
      <protection/>
    </xf>
    <xf numFmtId="165" fontId="5" fillId="0" borderId="11" xfId="57" applyNumberFormat="1" applyFont="1" applyFill="1" applyBorder="1" applyAlignment="1" applyProtection="1">
      <alignment/>
      <protection/>
    </xf>
    <xf numFmtId="38" fontId="5" fillId="0" borderId="0" xfId="45" applyNumberFormat="1" applyFont="1" applyFill="1" applyBorder="1" applyAlignment="1">
      <alignment horizontal="right"/>
    </xf>
    <xf numFmtId="172" fontId="5" fillId="0" borderId="0" xfId="57" applyNumberFormat="1" applyFont="1" applyFill="1" applyAlignment="1" applyProtection="1">
      <alignment horizontal="center"/>
      <protection/>
    </xf>
    <xf numFmtId="43" fontId="5" fillId="0" borderId="0" xfId="42" applyFont="1" applyFill="1" applyAlignment="1" applyProtection="1" quotePrefix="1">
      <alignment/>
      <protection/>
    </xf>
    <xf numFmtId="165" fontId="5" fillId="34" borderId="0" xfId="57" applyNumberFormat="1" applyFont="1" applyFill="1" applyBorder="1" applyAlignment="1" applyProtection="1">
      <alignment horizontal="center"/>
      <protection/>
    </xf>
    <xf numFmtId="38" fontId="5" fillId="0" borderId="0" xfId="45" applyNumberFormat="1" applyFont="1" applyFill="1" applyBorder="1" applyAlignment="1" applyProtection="1">
      <alignment/>
      <protection/>
    </xf>
    <xf numFmtId="10" fontId="7" fillId="0" borderId="0" xfId="45" applyNumberFormat="1" applyFont="1" applyFill="1" applyAlignment="1">
      <alignment horizontal="center"/>
    </xf>
    <xf numFmtId="44" fontId="5" fillId="0" borderId="0" xfId="46" applyFont="1" applyFill="1" applyBorder="1" applyAlignment="1">
      <alignment/>
    </xf>
    <xf numFmtId="44" fontId="5" fillId="0" borderId="11" xfId="46" applyFont="1" applyFill="1" applyBorder="1" applyAlignment="1">
      <alignment/>
    </xf>
    <xf numFmtId="168" fontId="5" fillId="0" borderId="0" xfId="42" applyNumberFormat="1" applyFont="1" applyFill="1" applyAlignment="1">
      <alignment/>
    </xf>
    <xf numFmtId="165" fontId="5" fillId="0" borderId="0" xfId="57" applyNumberFormat="1" applyFont="1" applyFill="1">
      <alignment/>
      <protection/>
    </xf>
    <xf numFmtId="168" fontId="5" fillId="0" borderId="0" xfId="42" applyNumberFormat="1" applyFont="1" applyFill="1" applyBorder="1" applyAlignment="1">
      <alignment/>
    </xf>
    <xf numFmtId="168" fontId="5" fillId="0" borderId="11" xfId="42" applyNumberFormat="1" applyFont="1" applyFill="1" applyBorder="1" applyAlignment="1">
      <alignment/>
    </xf>
    <xf numFmtId="165" fontId="5" fillId="0" borderId="11" xfId="57" applyNumberFormat="1" applyFont="1" applyFill="1" applyBorder="1">
      <alignment/>
      <protection/>
    </xf>
    <xf numFmtId="38" fontId="5" fillId="0" borderId="0" xfId="45" applyNumberFormat="1" applyFont="1" applyFill="1" applyAlignment="1">
      <alignment/>
    </xf>
    <xf numFmtId="40" fontId="5" fillId="0" borderId="0" xfId="45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_FFBACC9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FFBACC9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10.57421875" style="0" customWidth="1"/>
    <col min="2" max="2" width="32.7109375" style="0" customWidth="1"/>
    <col min="3" max="3" width="3.28125" style="0" customWidth="1"/>
    <col min="4" max="4" width="6.421875" style="0" bestFit="1" customWidth="1"/>
    <col min="5" max="5" width="15.421875" style="0" customWidth="1"/>
    <col min="6" max="6" width="14.57421875" style="0" hidden="1" customWidth="1"/>
    <col min="7" max="7" width="11.57421875" style="0" hidden="1" customWidth="1"/>
    <col min="8" max="8" width="2.57421875" style="0" customWidth="1"/>
    <col min="9" max="9" width="12.57421875" style="0" customWidth="1"/>
    <col min="10" max="10" width="3.140625" style="0" customWidth="1"/>
    <col min="12" max="12" width="2.8515625" style="0" customWidth="1"/>
    <col min="14" max="14" width="5.421875" style="0" customWidth="1"/>
  </cols>
  <sheetData>
    <row r="1" spans="1:11" ht="15">
      <c r="A1" s="27" t="s">
        <v>0</v>
      </c>
      <c r="F1" s="1" t="s">
        <v>1</v>
      </c>
      <c r="G1" s="1"/>
      <c r="H1" s="1"/>
      <c r="I1" s="1"/>
      <c r="K1" s="2"/>
    </row>
    <row r="2" spans="6:9" ht="15">
      <c r="F2" s="3"/>
      <c r="G2" s="3"/>
      <c r="H2" s="3"/>
      <c r="I2" s="3"/>
    </row>
    <row r="3" spans="4:15" ht="15">
      <c r="D3" t="s">
        <v>2</v>
      </c>
      <c r="F3" s="4" t="s">
        <v>3</v>
      </c>
      <c r="G3" s="4" t="s">
        <v>3</v>
      </c>
      <c r="H3" s="4"/>
      <c r="I3" s="4" t="s">
        <v>3</v>
      </c>
      <c r="O3" t="s">
        <v>4</v>
      </c>
    </row>
    <row r="4" spans="4:15" ht="15">
      <c r="D4" t="s">
        <v>5</v>
      </c>
      <c r="F4" s="5">
        <v>40482</v>
      </c>
      <c r="G4" s="5">
        <v>40908</v>
      </c>
      <c r="H4" s="5"/>
      <c r="I4" s="5">
        <v>43434</v>
      </c>
      <c r="K4" t="s">
        <v>6</v>
      </c>
      <c r="M4" t="s">
        <v>7</v>
      </c>
      <c r="O4" t="s">
        <v>8</v>
      </c>
    </row>
    <row r="5" spans="1:16" ht="15">
      <c r="A5" t="s">
        <v>9</v>
      </c>
      <c r="B5" t="s">
        <v>10</v>
      </c>
      <c r="D5" s="6" t="s">
        <v>11</v>
      </c>
      <c r="E5" s="7" t="s">
        <v>12</v>
      </c>
      <c r="F5" s="8" t="s">
        <v>13</v>
      </c>
      <c r="G5" s="8" t="s">
        <v>13</v>
      </c>
      <c r="H5" s="8"/>
      <c r="I5" s="8" t="s">
        <v>13</v>
      </c>
      <c r="J5" s="7"/>
      <c r="K5" s="9" t="s">
        <v>14</v>
      </c>
      <c r="M5" t="s">
        <v>15</v>
      </c>
      <c r="O5" t="s">
        <v>16</v>
      </c>
      <c r="P5" s="10"/>
    </row>
    <row r="6" spans="1:13" ht="15">
      <c r="A6">
        <v>1</v>
      </c>
      <c r="B6" t="s">
        <v>17</v>
      </c>
      <c r="D6" t="s">
        <v>18</v>
      </c>
      <c r="F6" s="11">
        <v>59160200</v>
      </c>
      <c r="G6" s="12" t="s">
        <v>19</v>
      </c>
      <c r="H6" s="11"/>
      <c r="I6" s="11">
        <v>45365634</v>
      </c>
      <c r="K6" s="13">
        <v>0.0471</v>
      </c>
      <c r="M6" s="14">
        <f aca="true" t="shared" si="0" ref="M6:M20">ROUND(I6*K6/$I$21,5)</f>
        <v>0.00342</v>
      </c>
    </row>
    <row r="7" spans="1:13" ht="15">
      <c r="A7">
        <v>2</v>
      </c>
      <c r="B7" t="s">
        <v>20</v>
      </c>
      <c r="D7" t="s">
        <v>21</v>
      </c>
      <c r="F7" s="11">
        <v>18430586</v>
      </c>
      <c r="G7" s="12"/>
      <c r="H7" s="11"/>
      <c r="I7" s="11">
        <v>13408769</v>
      </c>
      <c r="K7" s="13">
        <v>0.0492</v>
      </c>
      <c r="M7" s="14">
        <f t="shared" si="0"/>
        <v>0.00106</v>
      </c>
    </row>
    <row r="8" spans="1:13" ht="15">
      <c r="A8">
        <v>3</v>
      </c>
      <c r="B8" t="s">
        <v>22</v>
      </c>
      <c r="D8" t="s">
        <v>21</v>
      </c>
      <c r="F8" s="11">
        <v>61470886</v>
      </c>
      <c r="G8" s="12"/>
      <c r="H8" s="11"/>
      <c r="I8" s="11">
        <v>44503158</v>
      </c>
      <c r="K8" s="13">
        <v>0.0492</v>
      </c>
      <c r="M8" s="14">
        <f t="shared" si="0"/>
        <v>0.00351</v>
      </c>
    </row>
    <row r="9" spans="1:13" ht="15">
      <c r="A9">
        <v>4</v>
      </c>
      <c r="B9" t="s">
        <v>23</v>
      </c>
      <c r="D9" t="s">
        <v>21</v>
      </c>
      <c r="F9" s="11">
        <v>30579674</v>
      </c>
      <c r="G9" s="12"/>
      <c r="H9" s="11"/>
      <c r="I9" s="11">
        <v>22004663</v>
      </c>
      <c r="K9" s="13">
        <v>0.0492</v>
      </c>
      <c r="M9" s="14">
        <f t="shared" si="0"/>
        <v>0.00173</v>
      </c>
    </row>
    <row r="10" spans="1:13" ht="15">
      <c r="A10">
        <v>5</v>
      </c>
      <c r="B10" t="s">
        <v>24</v>
      </c>
      <c r="D10" t="s">
        <v>25</v>
      </c>
      <c r="F10" s="11">
        <v>1474107</v>
      </c>
      <c r="G10" s="12"/>
      <c r="H10" s="11"/>
      <c r="I10" s="15">
        <v>0</v>
      </c>
      <c r="K10" s="13">
        <v>0</v>
      </c>
      <c r="M10" s="14">
        <f t="shared" si="0"/>
        <v>0</v>
      </c>
    </row>
    <row r="11" spans="1:13" ht="15">
      <c r="A11">
        <v>6</v>
      </c>
      <c r="B11" t="s">
        <v>26</v>
      </c>
      <c r="D11" t="s">
        <v>25</v>
      </c>
      <c r="F11" s="11"/>
      <c r="G11" s="12"/>
      <c r="H11" s="11"/>
      <c r="I11" s="15">
        <v>2167859</v>
      </c>
      <c r="K11" s="16">
        <v>0.0251</v>
      </c>
      <c r="M11" s="14">
        <f t="shared" si="0"/>
        <v>9E-05</v>
      </c>
    </row>
    <row r="12" spans="1:13" ht="15">
      <c r="A12">
        <v>7</v>
      </c>
      <c r="B12" t="s">
        <v>27</v>
      </c>
      <c r="D12" t="s">
        <v>28</v>
      </c>
      <c r="F12" s="11">
        <v>194507437</v>
      </c>
      <c r="G12" s="12"/>
      <c r="H12" s="11"/>
      <c r="I12" s="11">
        <v>146658050</v>
      </c>
      <c r="K12" s="13">
        <v>0.04386</v>
      </c>
      <c r="M12" s="14">
        <f t="shared" si="0"/>
        <v>0.0103</v>
      </c>
    </row>
    <row r="13" spans="1:13" ht="15">
      <c r="A13">
        <v>8</v>
      </c>
      <c r="B13" t="s">
        <v>29</v>
      </c>
      <c r="D13" t="s">
        <v>28</v>
      </c>
      <c r="F13" s="11">
        <v>144560598</v>
      </c>
      <c r="G13" s="12"/>
      <c r="H13" s="11"/>
      <c r="I13" s="11">
        <v>107051628</v>
      </c>
      <c r="K13" s="13">
        <v>0.04289</v>
      </c>
      <c r="M13" s="14">
        <f t="shared" si="0"/>
        <v>0.00735</v>
      </c>
    </row>
    <row r="14" spans="1:13" ht="15">
      <c r="A14" s="17">
        <v>9</v>
      </c>
      <c r="B14" s="3" t="s">
        <v>30</v>
      </c>
      <c r="C14" s="3"/>
      <c r="D14" s="3" t="s">
        <v>31</v>
      </c>
      <c r="E14" s="3"/>
      <c r="F14" s="11">
        <v>81464182</v>
      </c>
      <c r="G14" s="11"/>
      <c r="H14" s="11"/>
      <c r="I14" s="11">
        <v>65111726</v>
      </c>
      <c r="J14" s="3"/>
      <c r="K14" s="16">
        <v>0.04489</v>
      </c>
      <c r="L14" s="3"/>
      <c r="M14" s="18">
        <f t="shared" si="0"/>
        <v>0.00468</v>
      </c>
    </row>
    <row r="15" spans="1:13" ht="15">
      <c r="A15" s="17">
        <v>9</v>
      </c>
      <c r="B15" s="3" t="s">
        <v>32</v>
      </c>
      <c r="C15" s="3"/>
      <c r="D15" s="3" t="s">
        <v>25</v>
      </c>
      <c r="E15" s="3"/>
      <c r="F15" s="11"/>
      <c r="G15" s="11"/>
      <c r="H15" s="11"/>
      <c r="I15" s="11">
        <v>8407067</v>
      </c>
      <c r="J15" s="3"/>
      <c r="K15" s="16">
        <v>0.0251</v>
      </c>
      <c r="L15" s="3"/>
      <c r="M15" s="18">
        <f t="shared" si="0"/>
        <v>0.00034</v>
      </c>
    </row>
    <row r="16" spans="1:13" ht="15">
      <c r="A16" s="17">
        <v>10</v>
      </c>
      <c r="B16" s="3" t="s">
        <v>33</v>
      </c>
      <c r="C16" s="3"/>
      <c r="D16" s="3" t="s">
        <v>25</v>
      </c>
      <c r="E16" s="19"/>
      <c r="F16" s="15"/>
      <c r="G16" s="15"/>
      <c r="H16" s="15"/>
      <c r="I16" s="15">
        <v>1925900</v>
      </c>
      <c r="J16" s="19"/>
      <c r="K16" s="20">
        <v>0.0251</v>
      </c>
      <c r="L16" s="19"/>
      <c r="M16" s="21">
        <f t="shared" si="0"/>
        <v>8E-05</v>
      </c>
    </row>
    <row r="17" spans="1:13" ht="15">
      <c r="A17" s="17">
        <v>11</v>
      </c>
      <c r="B17" s="3" t="s">
        <v>34</v>
      </c>
      <c r="C17" s="3"/>
      <c r="D17" s="22" t="s">
        <v>35</v>
      </c>
      <c r="E17" s="23"/>
      <c r="F17" s="19"/>
      <c r="G17" s="19"/>
      <c r="H17" s="19"/>
      <c r="I17" s="15">
        <v>144860222</v>
      </c>
      <c r="J17" s="19"/>
      <c r="K17" s="20">
        <v>0.0292</v>
      </c>
      <c r="L17" s="19"/>
      <c r="M17" s="21">
        <f t="shared" si="0"/>
        <v>0.00677</v>
      </c>
    </row>
    <row r="18" spans="1:13" ht="15">
      <c r="A18" s="17">
        <v>12</v>
      </c>
      <c r="B18" s="24" t="s">
        <v>36</v>
      </c>
      <c r="C18" s="3"/>
      <c r="D18" s="3" t="s">
        <v>25</v>
      </c>
      <c r="E18" s="23"/>
      <c r="F18" s="3"/>
      <c r="G18" s="3"/>
      <c r="H18" s="3"/>
      <c r="I18" s="15">
        <v>6046318</v>
      </c>
      <c r="J18" s="3"/>
      <c r="K18" s="20">
        <v>0.0251</v>
      </c>
      <c r="L18" s="3"/>
      <c r="M18" s="21">
        <f t="shared" si="0"/>
        <v>0.00024</v>
      </c>
    </row>
    <row r="19" spans="1:13" ht="15">
      <c r="A19" s="17">
        <v>14</v>
      </c>
      <c r="B19" s="24" t="s">
        <v>37</v>
      </c>
      <c r="C19" s="3"/>
      <c r="D19" s="3" t="s">
        <v>38</v>
      </c>
      <c r="E19" s="23"/>
      <c r="F19" s="3"/>
      <c r="G19" s="3"/>
      <c r="H19" s="3"/>
      <c r="I19" s="15">
        <v>11814308</v>
      </c>
      <c r="J19" s="3"/>
      <c r="K19" s="20">
        <v>0.0268</v>
      </c>
      <c r="L19" s="3"/>
      <c r="M19" s="21">
        <f t="shared" si="0"/>
        <v>0.00051</v>
      </c>
    </row>
    <row r="20" spans="1:13" ht="15">
      <c r="A20" s="17">
        <v>15</v>
      </c>
      <c r="B20" s="24" t="s">
        <v>39</v>
      </c>
      <c r="C20" s="3"/>
      <c r="D20" s="3" t="s">
        <v>38</v>
      </c>
      <c r="E20" s="23"/>
      <c r="F20" s="3"/>
      <c r="G20" s="3"/>
      <c r="H20" s="3"/>
      <c r="I20" s="15">
        <v>5243702</v>
      </c>
      <c r="J20" s="3"/>
      <c r="K20" s="20">
        <v>0.0268</v>
      </c>
      <c r="L20" s="3"/>
      <c r="M20" s="21">
        <f t="shared" si="0"/>
        <v>0.00023</v>
      </c>
    </row>
    <row r="21" spans="5:15" ht="15">
      <c r="E21" s="25"/>
      <c r="F21" s="11">
        <f>SUM(F6:F17)</f>
        <v>591647670</v>
      </c>
      <c r="G21" s="11"/>
      <c r="H21" s="11"/>
      <c r="I21" s="26">
        <f>SUM(I6:I20)</f>
        <v>624569004</v>
      </c>
      <c r="M21" s="14">
        <f>SUM(M6:M20)</f>
        <v>0.04030999999999999</v>
      </c>
      <c r="O21" s="14">
        <f>M21*1.5</f>
        <v>0.06046499999999999</v>
      </c>
    </row>
    <row r="25" ht="15">
      <c r="A25" t="s">
        <v>140</v>
      </c>
    </row>
    <row r="27" ht="15">
      <c r="A27" t="s">
        <v>40</v>
      </c>
    </row>
    <row r="30" spans="1:2" ht="15">
      <c r="A30" t="s">
        <v>41</v>
      </c>
      <c r="B30" t="s">
        <v>42</v>
      </c>
    </row>
  </sheetData>
  <sheetProtection/>
  <printOptions/>
  <pageMargins left="0.7" right="0.7" top="0.75" bottom="0.75" header="0.3" footer="0.3"/>
  <pageSetup fitToHeight="1" fitToWidth="1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zoomScale="120" zoomScaleNormal="120" zoomScalePageLayoutView="0" workbookViewId="0" topLeftCell="A1">
      <selection activeCell="A1" sqref="A1"/>
    </sheetView>
  </sheetViews>
  <sheetFormatPr defaultColWidth="0" defaultRowHeight="15" customHeight="1"/>
  <cols>
    <col min="1" max="1" width="29.140625" style="38" customWidth="1"/>
    <col min="2" max="2" width="12.00390625" style="29" customWidth="1"/>
    <col min="3" max="3" width="16.7109375" style="30" customWidth="1"/>
    <col min="4" max="4" width="8.7109375" style="107" customWidth="1"/>
    <col min="5" max="5" width="14.140625" style="30" customWidth="1"/>
    <col min="6" max="205" width="11.00390625" style="29" customWidth="1"/>
    <col min="206" max="208" width="0" style="29" hidden="1" customWidth="1"/>
    <col min="209" max="209" width="29.140625" style="29" customWidth="1"/>
    <col min="210" max="210" width="12.00390625" style="29" customWidth="1"/>
    <col min="211" max="211" width="16.7109375" style="29" customWidth="1"/>
    <col min="212" max="212" width="8.7109375" style="29" customWidth="1"/>
    <col min="213" max="213" width="14.140625" style="29" customWidth="1"/>
    <col min="214" max="16384" width="0" style="29" hidden="1" customWidth="1"/>
  </cols>
  <sheetData>
    <row r="1" spans="1:5" ht="15" customHeight="1">
      <c r="A1" s="28"/>
      <c r="D1" s="31"/>
      <c r="E1" s="32"/>
    </row>
    <row r="2" spans="1:4" ht="15" customHeight="1">
      <c r="A2" s="34"/>
      <c r="B2" s="35"/>
      <c r="C2" s="36" t="s">
        <v>43</v>
      </c>
      <c r="D2" s="31"/>
    </row>
    <row r="3" spans="2:6" ht="15" customHeight="1">
      <c r="B3" s="39" t="s">
        <v>46</v>
      </c>
      <c r="C3" s="36" t="s">
        <v>47</v>
      </c>
      <c r="D3" s="40" t="s">
        <v>44</v>
      </c>
      <c r="E3" s="36" t="s">
        <v>45</v>
      </c>
      <c r="F3" s="41"/>
    </row>
    <row r="4" spans="1:5" s="42" customFormat="1" ht="15" customHeight="1">
      <c r="A4" s="43" t="s">
        <v>48</v>
      </c>
      <c r="B4" s="44" t="s">
        <v>49</v>
      </c>
      <c r="C4" s="45">
        <v>43434</v>
      </c>
      <c r="D4" s="44" t="s">
        <v>50</v>
      </c>
      <c r="E4" s="45" t="s">
        <v>44</v>
      </c>
    </row>
    <row r="5" spans="1:5" s="50" customFormat="1" ht="15" customHeight="1">
      <c r="A5" s="47"/>
      <c r="B5" s="48"/>
      <c r="C5" s="49"/>
      <c r="D5" s="48"/>
      <c r="E5" s="46"/>
    </row>
    <row r="6" spans="1:5" s="50" customFormat="1" ht="15" customHeight="1">
      <c r="A6" s="51"/>
      <c r="B6" s="52" t="s">
        <v>51</v>
      </c>
      <c r="C6" s="53">
        <v>16366074.23</v>
      </c>
      <c r="D6" s="54">
        <v>0.0446</v>
      </c>
      <c r="E6" s="55">
        <f aca="true" t="shared" si="0" ref="E6:E16">C6*D6</f>
        <v>729926.910658</v>
      </c>
    </row>
    <row r="7" spans="1:5" s="50" customFormat="1" ht="15" customHeight="1">
      <c r="A7" s="51"/>
      <c r="B7" s="52" t="s">
        <v>52</v>
      </c>
      <c r="C7" s="53">
        <v>16645200.1</v>
      </c>
      <c r="D7" s="54">
        <v>0.04819</v>
      </c>
      <c r="E7" s="55">
        <f t="shared" si="0"/>
        <v>802132.1928189999</v>
      </c>
    </row>
    <row r="8" spans="1:5" s="50" customFormat="1" ht="15" customHeight="1">
      <c r="A8" s="51"/>
      <c r="B8" s="52" t="s">
        <v>53</v>
      </c>
      <c r="C8" s="53">
        <v>16611911.14</v>
      </c>
      <c r="D8" s="54">
        <v>0.0495</v>
      </c>
      <c r="E8" s="55">
        <f t="shared" si="0"/>
        <v>822289.60143</v>
      </c>
    </row>
    <row r="9" spans="1:5" s="50" customFormat="1" ht="15" customHeight="1">
      <c r="A9" s="51"/>
      <c r="B9" s="52" t="s">
        <v>54</v>
      </c>
      <c r="C9" s="53">
        <v>16853518.67</v>
      </c>
      <c r="D9" s="54">
        <v>0.05091</v>
      </c>
      <c r="E9" s="55">
        <f t="shared" si="0"/>
        <v>858012.6354897</v>
      </c>
    </row>
    <row r="10" spans="1:5" s="50" customFormat="1" ht="15" customHeight="1">
      <c r="A10" s="51"/>
      <c r="B10" s="52" t="s">
        <v>55</v>
      </c>
      <c r="C10" s="53">
        <v>16897576.48</v>
      </c>
      <c r="D10" s="56">
        <v>0.05149</v>
      </c>
      <c r="E10" s="55">
        <f t="shared" si="0"/>
        <v>870056.2129552</v>
      </c>
    </row>
    <row r="11" spans="1:5" s="50" customFormat="1" ht="15" customHeight="1">
      <c r="A11" s="51"/>
      <c r="B11" s="52" t="s">
        <v>56</v>
      </c>
      <c r="C11" s="53">
        <v>16833726.83</v>
      </c>
      <c r="D11" s="56">
        <v>0.05065</v>
      </c>
      <c r="E11" s="55">
        <f t="shared" si="0"/>
        <v>852628.2639395</v>
      </c>
    </row>
    <row r="12" spans="1:5" s="50" customFormat="1" ht="15" customHeight="1">
      <c r="A12" s="51"/>
      <c r="B12" s="52" t="s">
        <v>57</v>
      </c>
      <c r="C12" s="53">
        <v>16792538.66</v>
      </c>
      <c r="D12" s="56">
        <v>0.05011</v>
      </c>
      <c r="E12" s="55">
        <f t="shared" si="0"/>
        <v>841474.1122526</v>
      </c>
    </row>
    <row r="13" spans="1:5" s="50" customFormat="1" ht="15" customHeight="1">
      <c r="A13" s="51"/>
      <c r="B13" s="52" t="s">
        <v>58</v>
      </c>
      <c r="C13" s="53">
        <v>18249382.26</v>
      </c>
      <c r="D13" s="56">
        <v>0.05149</v>
      </c>
      <c r="E13" s="55">
        <f t="shared" si="0"/>
        <v>939660.6925674</v>
      </c>
    </row>
    <row r="14" spans="1:5" s="50" customFormat="1" ht="15" customHeight="1">
      <c r="A14" s="51"/>
      <c r="B14" s="52" t="s">
        <v>59</v>
      </c>
      <c r="C14" s="53">
        <v>4444568.99</v>
      </c>
      <c r="D14" s="56">
        <v>0.0489</v>
      </c>
      <c r="E14" s="55">
        <f t="shared" si="0"/>
        <v>217339.423611</v>
      </c>
    </row>
    <row r="15" spans="1:5" s="50" customFormat="1" ht="15" customHeight="1">
      <c r="A15" s="51"/>
      <c r="B15" s="52" t="s">
        <v>60</v>
      </c>
      <c r="C15" s="53">
        <v>7662358.23</v>
      </c>
      <c r="D15" s="56">
        <v>0.04338</v>
      </c>
      <c r="E15" s="55">
        <f t="shared" si="0"/>
        <v>332393.10001740005</v>
      </c>
    </row>
    <row r="16" spans="1:5" s="50" customFormat="1" ht="15" customHeight="1">
      <c r="A16" s="51"/>
      <c r="B16" s="52" t="s">
        <v>61</v>
      </c>
      <c r="C16" s="53">
        <v>2974266.39</v>
      </c>
      <c r="D16" s="56">
        <v>0.04306</v>
      </c>
      <c r="E16" s="55">
        <f t="shared" si="0"/>
        <v>128071.9107534</v>
      </c>
    </row>
    <row r="17" spans="1:5" s="50" customFormat="1" ht="8.25" customHeight="1">
      <c r="A17" s="57"/>
      <c r="C17" s="58"/>
      <c r="D17" s="59"/>
      <c r="E17" s="55"/>
    </row>
    <row r="18" spans="1:5" s="50" customFormat="1" ht="15" customHeight="1">
      <c r="A18" s="57"/>
      <c r="B18" s="60">
        <f>COUNTA(B6:B16)</f>
        <v>11</v>
      </c>
      <c r="C18" s="61">
        <f>SUM(C6:C17)</f>
        <v>150331121.98</v>
      </c>
      <c r="D18" s="62">
        <f>ROUND(E18/C18,5)</f>
        <v>0.04918</v>
      </c>
      <c r="E18" s="63">
        <f>SUM(E6:E17)</f>
        <v>7393985.0564932</v>
      </c>
    </row>
    <row r="19" spans="1:5" s="50" customFormat="1" ht="15" customHeight="1">
      <c r="A19" s="57"/>
      <c r="C19" s="64"/>
      <c r="D19" s="65"/>
      <c r="E19" s="33"/>
    </row>
    <row r="20" spans="1:5" s="50" customFormat="1" ht="15" customHeight="1">
      <c r="A20" s="57"/>
      <c r="C20" s="66"/>
      <c r="D20" s="65"/>
      <c r="E20" s="66"/>
    </row>
    <row r="21" spans="1:5" s="68" customFormat="1" ht="15" customHeight="1">
      <c r="A21" s="67"/>
      <c r="C21" s="69"/>
      <c r="D21" s="59"/>
      <c r="E21" s="70"/>
    </row>
    <row r="22" spans="1:5" s="50" customFormat="1" ht="15" customHeight="1">
      <c r="A22" s="71"/>
      <c r="C22" s="72"/>
      <c r="D22" s="73"/>
      <c r="E22" s="66"/>
    </row>
    <row r="23" spans="1:5" s="50" customFormat="1" ht="15" customHeight="1">
      <c r="A23" s="51"/>
      <c r="B23" s="74"/>
      <c r="C23" s="33"/>
      <c r="D23" s="48"/>
      <c r="E23" s="66"/>
    </row>
    <row r="24" spans="1:5" s="50" customFormat="1" ht="15" customHeight="1">
      <c r="A24" s="75"/>
      <c r="B24" s="74"/>
      <c r="C24" s="33"/>
      <c r="D24" s="76"/>
      <c r="E24" s="66"/>
    </row>
    <row r="25" spans="1:5" s="50" customFormat="1" ht="15" customHeight="1">
      <c r="A25" s="57"/>
      <c r="B25" s="35"/>
      <c r="C25" s="36" t="s">
        <v>43</v>
      </c>
      <c r="D25" s="31"/>
      <c r="E25" s="30"/>
    </row>
    <row r="26" spans="1:5" s="50" customFormat="1" ht="15" customHeight="1">
      <c r="A26" s="51"/>
      <c r="B26" s="39" t="s">
        <v>46</v>
      </c>
      <c r="C26" s="36" t="s">
        <v>47</v>
      </c>
      <c r="D26" s="40" t="s">
        <v>44</v>
      </c>
      <c r="E26" s="36" t="s">
        <v>45</v>
      </c>
    </row>
    <row r="27" spans="1:5" s="50" customFormat="1" ht="15" customHeight="1">
      <c r="A27" s="75" t="s">
        <v>62</v>
      </c>
      <c r="B27" s="44" t="s">
        <v>49</v>
      </c>
      <c r="C27" s="45">
        <f>+C4</f>
        <v>43434</v>
      </c>
      <c r="D27" s="44" t="s">
        <v>50</v>
      </c>
      <c r="E27" s="45" t="s">
        <v>44</v>
      </c>
    </row>
    <row r="28" spans="1:5" s="50" customFormat="1" ht="15" customHeight="1">
      <c r="A28" s="75"/>
      <c r="B28" s="48"/>
      <c r="C28" s="79"/>
      <c r="D28" s="80"/>
      <c r="E28" s="46"/>
    </row>
    <row r="29" spans="1:5" s="50" customFormat="1" ht="15" customHeight="1">
      <c r="A29" s="81"/>
      <c r="B29" s="52" t="s">
        <v>63</v>
      </c>
      <c r="C29" s="53">
        <v>38781801.51</v>
      </c>
      <c r="D29" s="54">
        <v>0.04744</v>
      </c>
      <c r="E29" s="55">
        <f aca="true" t="shared" si="1" ref="E29:E44">C29*D29</f>
        <v>1839808.6636344</v>
      </c>
    </row>
    <row r="30" spans="1:5" s="50" customFormat="1" ht="15" customHeight="1">
      <c r="A30" s="81"/>
      <c r="B30" s="52" t="s">
        <v>64</v>
      </c>
      <c r="C30" s="53">
        <v>38902440.72</v>
      </c>
      <c r="D30" s="54">
        <v>0.04825</v>
      </c>
      <c r="E30" s="55">
        <f t="shared" si="1"/>
        <v>1877042.76474</v>
      </c>
    </row>
    <row r="31" spans="1:5" s="50" customFormat="1" ht="15" customHeight="1">
      <c r="A31" s="81"/>
      <c r="B31" s="52" t="s">
        <v>65</v>
      </c>
      <c r="C31" s="53">
        <v>39081062.13</v>
      </c>
      <c r="D31" s="54">
        <v>0.04946</v>
      </c>
      <c r="E31" s="55">
        <f t="shared" si="1"/>
        <v>1932949.3329498</v>
      </c>
    </row>
    <row r="32" spans="1:5" s="50" customFormat="1" ht="15" customHeight="1">
      <c r="A32" s="81"/>
      <c r="B32" s="52" t="s">
        <v>66</v>
      </c>
      <c r="C32" s="53">
        <v>19326392.18</v>
      </c>
      <c r="D32" s="56">
        <v>0.04658</v>
      </c>
      <c r="E32" s="55">
        <f t="shared" si="1"/>
        <v>900223.3477444</v>
      </c>
    </row>
    <row r="33" spans="1:5" s="50" customFormat="1" ht="15" customHeight="1">
      <c r="A33" s="81"/>
      <c r="B33" s="52" t="s">
        <v>67</v>
      </c>
      <c r="C33" s="53">
        <v>19204342.31</v>
      </c>
      <c r="D33" s="56">
        <v>0.04497</v>
      </c>
      <c r="E33" s="55">
        <f t="shared" si="1"/>
        <v>863619.2736807</v>
      </c>
    </row>
    <row r="34" spans="1:5" s="50" customFormat="1" ht="15" customHeight="1">
      <c r="A34" s="81"/>
      <c r="B34" s="52" t="s">
        <v>68</v>
      </c>
      <c r="C34" s="53">
        <v>19361705.85</v>
      </c>
      <c r="D34" s="56">
        <v>0.04705</v>
      </c>
      <c r="E34" s="55">
        <f t="shared" si="1"/>
        <v>910968.2602425001</v>
      </c>
    </row>
    <row r="35" spans="1:5" s="50" customFormat="1" ht="15" customHeight="1">
      <c r="A35" s="81"/>
      <c r="B35" s="52" t="s">
        <v>69</v>
      </c>
      <c r="C35" s="53">
        <v>19077537.9</v>
      </c>
      <c r="D35" s="56">
        <v>0.04332</v>
      </c>
      <c r="E35" s="55">
        <f t="shared" si="1"/>
        <v>826438.9418279999</v>
      </c>
    </row>
    <row r="36" spans="1:5" s="50" customFormat="1" ht="15" customHeight="1">
      <c r="A36" s="81"/>
      <c r="B36" s="52" t="s">
        <v>70</v>
      </c>
      <c r="C36" s="53">
        <v>14494222.75</v>
      </c>
      <c r="D36" s="56">
        <v>0.04324</v>
      </c>
      <c r="E36" s="55">
        <f t="shared" si="1"/>
        <v>626730.19171</v>
      </c>
    </row>
    <row r="37" spans="1:5" s="50" customFormat="1" ht="15" customHeight="1">
      <c r="A37" s="81"/>
      <c r="B37" s="52" t="s">
        <v>71</v>
      </c>
      <c r="C37" s="53">
        <v>23018617.88</v>
      </c>
      <c r="D37" s="56">
        <v>0.04468</v>
      </c>
      <c r="E37" s="55">
        <f t="shared" si="1"/>
        <v>1028471.8468783998</v>
      </c>
    </row>
    <row r="38" spans="1:5" s="50" customFormat="1" ht="15" customHeight="1">
      <c r="A38" s="81"/>
      <c r="B38" s="52" t="s">
        <v>72</v>
      </c>
      <c r="C38" s="53">
        <v>23020453.77</v>
      </c>
      <c r="D38" s="56">
        <v>0.0447</v>
      </c>
      <c r="E38" s="55">
        <f t="shared" si="1"/>
        <v>1029014.2835189999</v>
      </c>
    </row>
    <row r="39" spans="1:5" s="50" customFormat="1" ht="15" customHeight="1">
      <c r="A39" s="81"/>
      <c r="B39" s="52" t="s">
        <v>73</v>
      </c>
      <c r="C39" s="53">
        <v>23291476.3</v>
      </c>
      <c r="D39" s="56">
        <v>0.04769</v>
      </c>
      <c r="E39" s="55">
        <f t="shared" si="1"/>
        <v>1110770.504747</v>
      </c>
    </row>
    <row r="40" spans="1:5" s="50" customFormat="1" ht="15" customHeight="1">
      <c r="A40" s="81"/>
      <c r="B40" s="52" t="s">
        <v>74</v>
      </c>
      <c r="C40" s="53">
        <v>11973892.07</v>
      </c>
      <c r="D40" s="56">
        <v>0.05345</v>
      </c>
      <c r="E40" s="55">
        <f t="shared" si="1"/>
        <v>640004.5311415</v>
      </c>
    </row>
    <row r="41" spans="1:5" s="50" customFormat="1" ht="15" customHeight="1">
      <c r="A41" s="81"/>
      <c r="B41" s="52" t="s">
        <v>75</v>
      </c>
      <c r="C41" s="53">
        <v>7979275.9</v>
      </c>
      <c r="D41" s="56">
        <v>0.05333</v>
      </c>
      <c r="E41" s="55">
        <f t="shared" si="1"/>
        <v>425534.78374700004</v>
      </c>
    </row>
    <row r="42" spans="1:5" s="50" customFormat="1" ht="15" customHeight="1">
      <c r="A42" s="81"/>
      <c r="B42" s="52" t="s">
        <v>76</v>
      </c>
      <c r="C42" s="53">
        <v>18210388.71</v>
      </c>
      <c r="D42" s="56">
        <v>0.04776</v>
      </c>
      <c r="E42" s="55">
        <f t="shared" si="1"/>
        <v>869728.1647896</v>
      </c>
    </row>
    <row r="43" spans="1:5" s="50" customFormat="1" ht="15" customHeight="1">
      <c r="A43" s="81"/>
      <c r="B43" s="52" t="s">
        <v>77</v>
      </c>
      <c r="C43" s="53">
        <v>18428037.25</v>
      </c>
      <c r="D43" s="56">
        <v>0.04812</v>
      </c>
      <c r="E43" s="55">
        <f t="shared" si="1"/>
        <v>886757.1524700001</v>
      </c>
    </row>
    <row r="44" spans="1:5" s="50" customFormat="1" ht="15" customHeight="1">
      <c r="A44" s="81"/>
      <c r="B44" s="52" t="s">
        <v>78</v>
      </c>
      <c r="C44" s="53">
        <v>2854285.97</v>
      </c>
      <c r="D44" s="56">
        <v>0.03801</v>
      </c>
      <c r="E44" s="55">
        <f t="shared" si="1"/>
        <v>108491.40971970001</v>
      </c>
    </row>
    <row r="45" spans="1:5" s="50" customFormat="1" ht="6" customHeight="1">
      <c r="A45" s="57"/>
      <c r="C45" s="82"/>
      <c r="D45" s="59"/>
      <c r="E45" s="82"/>
    </row>
    <row r="46" spans="1:5" s="50" customFormat="1" ht="15" customHeight="1">
      <c r="A46" s="57"/>
      <c r="B46" s="60">
        <f>COUNTA(B29:B44)</f>
        <v>16</v>
      </c>
      <c r="C46" s="83">
        <f>SUM(C29:C45)</f>
        <v>337005933.2</v>
      </c>
      <c r="D46" s="62">
        <f>ROUND(E46/C46,5)</f>
        <v>0.04711</v>
      </c>
      <c r="E46" s="83">
        <f>SUM(E29:E45)</f>
        <v>15876553.453542003</v>
      </c>
    </row>
    <row r="47" spans="1:5" s="50" customFormat="1" ht="15" customHeight="1">
      <c r="A47" s="57"/>
      <c r="C47" s="37"/>
      <c r="D47" s="65"/>
      <c r="E47" s="33"/>
    </row>
    <row r="48" spans="1:5" s="50" customFormat="1" ht="15" customHeight="1">
      <c r="A48" s="57"/>
      <c r="C48" s="66"/>
      <c r="D48" s="84"/>
      <c r="E48" s="66"/>
    </row>
    <row r="49" spans="1:5" s="50" customFormat="1" ht="15" customHeight="1">
      <c r="A49" s="57"/>
      <c r="C49" s="66"/>
      <c r="D49" s="84"/>
      <c r="E49" s="66"/>
    </row>
    <row r="50" spans="1:5" s="68" customFormat="1" ht="15" customHeight="1">
      <c r="A50" s="67"/>
      <c r="C50" s="70"/>
      <c r="D50" s="85"/>
      <c r="E50" s="70"/>
    </row>
    <row r="51" spans="1:5" s="50" customFormat="1" ht="15" customHeight="1">
      <c r="A51" s="71"/>
      <c r="B51" s="35"/>
      <c r="C51" s="36" t="s">
        <v>43</v>
      </c>
      <c r="D51" s="31"/>
      <c r="E51" s="30"/>
    </row>
    <row r="52" spans="1:5" s="50" customFormat="1" ht="15" customHeight="1">
      <c r="A52" s="57"/>
      <c r="B52" s="39" t="s">
        <v>46</v>
      </c>
      <c r="C52" s="36" t="s">
        <v>47</v>
      </c>
      <c r="D52" s="40" t="s">
        <v>44</v>
      </c>
      <c r="E52" s="36" t="s">
        <v>45</v>
      </c>
    </row>
    <row r="53" spans="1:5" s="50" customFormat="1" ht="15" customHeight="1">
      <c r="A53" s="75" t="s">
        <v>79</v>
      </c>
      <c r="B53" s="44" t="s">
        <v>49</v>
      </c>
      <c r="C53" s="45">
        <f>+C27</f>
        <v>43434</v>
      </c>
      <c r="D53" s="44" t="s">
        <v>50</v>
      </c>
      <c r="E53" s="45" t="s">
        <v>44</v>
      </c>
    </row>
    <row r="54" spans="1:5" s="50" customFormat="1" ht="15" customHeight="1">
      <c r="A54" s="75"/>
      <c r="B54" s="44"/>
      <c r="C54" s="86"/>
      <c r="D54" s="44"/>
      <c r="E54" s="45"/>
    </row>
    <row r="55" spans="1:5" s="50" customFormat="1" ht="15" customHeight="1">
      <c r="A55" s="81"/>
      <c r="B55" s="52" t="s">
        <v>80</v>
      </c>
      <c r="C55" s="112">
        <v>41806743.12</v>
      </c>
      <c r="D55" s="73">
        <v>0.04821</v>
      </c>
      <c r="E55" s="55">
        <f aca="true" t="shared" si="2" ref="E55:E74">C55*D55</f>
        <v>2015503.0858152</v>
      </c>
    </row>
    <row r="56" spans="1:5" s="50" customFormat="1" ht="15" customHeight="1">
      <c r="A56" s="81"/>
      <c r="B56" s="52" t="s">
        <v>81</v>
      </c>
      <c r="C56" s="112">
        <v>20852914.79</v>
      </c>
      <c r="D56" s="73">
        <v>0.04736</v>
      </c>
      <c r="E56" s="55">
        <f t="shared" si="2"/>
        <v>987594.0444544</v>
      </c>
    </row>
    <row r="57" spans="1:5" s="50" customFormat="1" ht="15" customHeight="1">
      <c r="A57" s="81"/>
      <c r="B57" s="52" t="s">
        <v>82</v>
      </c>
      <c r="C57" s="112">
        <v>41625684.24</v>
      </c>
      <c r="D57" s="73">
        <v>0.04669</v>
      </c>
      <c r="E57" s="55">
        <f t="shared" si="2"/>
        <v>1943503.1971656003</v>
      </c>
    </row>
    <row r="58" spans="1:5" s="50" customFormat="1" ht="15" customHeight="1">
      <c r="A58" s="81"/>
      <c r="B58" s="52" t="s">
        <v>83</v>
      </c>
      <c r="C58" s="112">
        <v>20639427.71</v>
      </c>
      <c r="D58" s="73">
        <v>0.04384</v>
      </c>
      <c r="E58" s="55">
        <f t="shared" si="2"/>
        <v>904832.5108064</v>
      </c>
    </row>
    <row r="59" spans="1:5" s="50" customFormat="1" ht="15" customHeight="1">
      <c r="A59" s="81"/>
      <c r="B59" s="52" t="s">
        <v>84</v>
      </c>
      <c r="C59" s="112">
        <v>41600455.08</v>
      </c>
      <c r="D59" s="73">
        <v>0.04648</v>
      </c>
      <c r="E59" s="55">
        <f t="shared" si="2"/>
        <v>1933589.1521184</v>
      </c>
    </row>
    <row r="60" spans="1:5" s="50" customFormat="1" ht="15" customHeight="1">
      <c r="A60" s="81"/>
      <c r="B60" s="52" t="s">
        <v>85</v>
      </c>
      <c r="C60" s="112">
        <v>41548633</v>
      </c>
      <c r="D60" s="73">
        <v>0.04605</v>
      </c>
      <c r="E60" s="55">
        <f t="shared" si="2"/>
        <v>1913314.54965</v>
      </c>
    </row>
    <row r="61" spans="1:5" s="50" customFormat="1" ht="15" customHeight="1">
      <c r="A61" s="81"/>
      <c r="B61" s="52" t="s">
        <v>86</v>
      </c>
      <c r="C61" s="112">
        <v>6606984.39</v>
      </c>
      <c r="D61" s="73">
        <v>0.04396</v>
      </c>
      <c r="E61" s="55">
        <f t="shared" si="2"/>
        <v>290443.0337844</v>
      </c>
    </row>
    <row r="62" spans="1:5" s="50" customFormat="1" ht="15" customHeight="1">
      <c r="A62" s="81"/>
      <c r="B62" s="52" t="s">
        <v>87</v>
      </c>
      <c r="C62" s="112">
        <v>16497211.54</v>
      </c>
      <c r="D62" s="73">
        <v>0.04355</v>
      </c>
      <c r="E62" s="55">
        <f t="shared" si="2"/>
        <v>718453.5625669999</v>
      </c>
    </row>
    <row r="63" spans="1:5" s="50" customFormat="1" ht="15" customHeight="1">
      <c r="A63" s="81"/>
      <c r="B63" s="52" t="s">
        <v>88</v>
      </c>
      <c r="C63" s="112">
        <v>16503640.29</v>
      </c>
      <c r="D63" s="73">
        <v>0.04368</v>
      </c>
      <c r="E63" s="55">
        <f t="shared" si="2"/>
        <v>720879.0078672</v>
      </c>
    </row>
    <row r="64" spans="1:5" s="50" customFormat="1" ht="15" customHeight="1">
      <c r="A64" s="81"/>
      <c r="B64" s="52" t="s">
        <v>89</v>
      </c>
      <c r="C64" s="112">
        <v>20727036.91</v>
      </c>
      <c r="D64" s="73">
        <v>0.04527</v>
      </c>
      <c r="E64" s="55">
        <f t="shared" si="2"/>
        <v>938312.9609157</v>
      </c>
    </row>
    <row r="65" spans="1:5" s="50" customFormat="1" ht="15" customHeight="1">
      <c r="A65" s="81"/>
      <c r="B65" s="52" t="s">
        <v>90</v>
      </c>
      <c r="C65" s="112">
        <v>20863635.25</v>
      </c>
      <c r="D65" s="73">
        <v>0.04754</v>
      </c>
      <c r="E65" s="55">
        <f t="shared" si="2"/>
        <v>991857.219785</v>
      </c>
    </row>
    <row r="66" spans="1:5" s="50" customFormat="1" ht="15" customHeight="1">
      <c r="A66" s="81"/>
      <c r="B66" s="52" t="s">
        <v>91</v>
      </c>
      <c r="C66" s="112">
        <v>20785176.23</v>
      </c>
      <c r="D66" s="73">
        <v>0.04623</v>
      </c>
      <c r="E66" s="55">
        <f t="shared" si="2"/>
        <v>960898.6971129</v>
      </c>
    </row>
    <row r="67" spans="1:5" s="50" customFormat="1" ht="15" customHeight="1">
      <c r="A67" s="81"/>
      <c r="B67" s="52" t="s">
        <v>92</v>
      </c>
      <c r="C67" s="112">
        <v>6505227.13</v>
      </c>
      <c r="D67" s="73">
        <v>0.04298</v>
      </c>
      <c r="E67" s="55">
        <f t="shared" si="2"/>
        <v>279594.66204739996</v>
      </c>
    </row>
    <row r="68" spans="1:5" s="50" customFormat="1" ht="15" customHeight="1">
      <c r="A68" s="81"/>
      <c r="B68" s="52" t="s">
        <v>93</v>
      </c>
      <c r="C68" s="112">
        <v>20616563.89</v>
      </c>
      <c r="D68" s="73">
        <v>0.04347</v>
      </c>
      <c r="E68" s="55">
        <f t="shared" si="2"/>
        <v>896202.0322983001</v>
      </c>
    </row>
    <row r="69" spans="1:5" s="50" customFormat="1" ht="15" customHeight="1">
      <c r="A69" s="81"/>
      <c r="B69" s="52" t="s">
        <v>94</v>
      </c>
      <c r="C69" s="112">
        <v>20652369.03</v>
      </c>
      <c r="D69" s="73">
        <v>0.04405</v>
      </c>
      <c r="E69" s="55">
        <f t="shared" si="2"/>
        <v>909736.8557715</v>
      </c>
    </row>
    <row r="70" spans="1:5" s="50" customFormat="1" ht="15" customHeight="1">
      <c r="A70" s="81"/>
      <c r="B70" s="52" t="s">
        <v>95</v>
      </c>
      <c r="C70" s="112">
        <v>5808222.54</v>
      </c>
      <c r="D70" s="73">
        <v>0.02846</v>
      </c>
      <c r="E70" s="55">
        <f t="shared" si="2"/>
        <v>165302.0134884</v>
      </c>
    </row>
    <row r="71" spans="1:5" s="50" customFormat="1" ht="15" customHeight="1">
      <c r="A71" s="81"/>
      <c r="B71" s="52" t="s">
        <v>96</v>
      </c>
      <c r="C71" s="112">
        <v>20140687.31</v>
      </c>
      <c r="D71" s="73">
        <v>0.03651</v>
      </c>
      <c r="E71" s="55">
        <f t="shared" si="2"/>
        <v>735336.4936881</v>
      </c>
    </row>
    <row r="72" spans="1:5" s="50" customFormat="1" ht="15" customHeight="1">
      <c r="A72" s="81"/>
      <c r="B72" s="52" t="s">
        <v>97</v>
      </c>
      <c r="C72" s="112">
        <v>12050337.22</v>
      </c>
      <c r="D72" s="73">
        <v>0.04252</v>
      </c>
      <c r="E72" s="55">
        <f t="shared" si="2"/>
        <v>512380.33859440003</v>
      </c>
    </row>
    <row r="73" spans="1:5" s="50" customFormat="1" ht="15" customHeight="1">
      <c r="A73" s="81"/>
      <c r="B73" s="52" t="s">
        <v>98</v>
      </c>
      <c r="C73" s="112">
        <v>1535611.08</v>
      </c>
      <c r="D73" s="73">
        <v>0.03954</v>
      </c>
      <c r="E73" s="55">
        <f t="shared" si="2"/>
        <v>60718.0621032</v>
      </c>
    </row>
    <row r="74" spans="1:5" s="50" customFormat="1" ht="15" customHeight="1">
      <c r="A74" s="81"/>
      <c r="B74" s="52" t="s">
        <v>99</v>
      </c>
      <c r="C74" s="112">
        <v>1397050.94</v>
      </c>
      <c r="D74" s="73">
        <v>0.02369</v>
      </c>
      <c r="E74" s="55">
        <f t="shared" si="2"/>
        <v>33096.1367686</v>
      </c>
    </row>
    <row r="75" spans="1:5" s="50" customFormat="1" ht="7.5" customHeight="1">
      <c r="A75" s="51"/>
      <c r="C75" s="87"/>
      <c r="D75" s="69"/>
      <c r="E75" s="87"/>
    </row>
    <row r="76" spans="1:5" s="50" customFormat="1" ht="15" customHeight="1">
      <c r="A76" s="51"/>
      <c r="B76" s="60">
        <f>COUNTA(B55:B74)</f>
        <v>20</v>
      </c>
      <c r="C76" s="88">
        <f>SUM(C55:C75)</f>
        <v>398763611.68999994</v>
      </c>
      <c r="D76" s="62">
        <f>ROUND(E76/C76,5)</f>
        <v>0.04492</v>
      </c>
      <c r="E76" s="88">
        <f>SUM(E55:E75)</f>
        <v>17911547.6168021</v>
      </c>
    </row>
    <row r="77" spans="1:5" s="50" customFormat="1" ht="15" customHeight="1">
      <c r="A77" s="89"/>
      <c r="C77" s="37"/>
      <c r="D77" s="65"/>
      <c r="E77" s="33"/>
    </row>
    <row r="78" spans="1:5" s="68" customFormat="1" ht="15" customHeight="1">
      <c r="A78" s="90"/>
      <c r="C78" s="69"/>
      <c r="D78" s="59"/>
      <c r="E78" s="91"/>
    </row>
    <row r="79" spans="1:5" s="50" customFormat="1" ht="15" customHeight="1">
      <c r="A79" s="51"/>
      <c r="C79" s="72"/>
      <c r="D79" s="73"/>
      <c r="E79" s="77"/>
    </row>
    <row r="80" spans="1:5" s="50" customFormat="1" ht="15" customHeight="1">
      <c r="A80" s="71"/>
      <c r="B80" s="35"/>
      <c r="C80" s="36" t="s">
        <v>43</v>
      </c>
      <c r="D80" s="31"/>
      <c r="E80" s="30"/>
    </row>
    <row r="81" spans="1:5" s="50" customFormat="1" ht="15" customHeight="1">
      <c r="A81" s="75" t="s">
        <v>100</v>
      </c>
      <c r="B81" s="39" t="s">
        <v>46</v>
      </c>
      <c r="C81" s="36" t="s">
        <v>47</v>
      </c>
      <c r="D81" s="40" t="s">
        <v>44</v>
      </c>
      <c r="E81" s="36" t="s">
        <v>45</v>
      </c>
    </row>
    <row r="82" spans="1:5" s="50" customFormat="1" ht="15" customHeight="1">
      <c r="A82" s="75" t="s">
        <v>27</v>
      </c>
      <c r="B82" s="44" t="s">
        <v>49</v>
      </c>
      <c r="C82" s="86">
        <f>+C53</f>
        <v>43434</v>
      </c>
      <c r="D82" s="44" t="s">
        <v>50</v>
      </c>
      <c r="E82" s="45" t="s">
        <v>44</v>
      </c>
    </row>
    <row r="83" spans="1:5" s="50" customFormat="1" ht="15" customHeight="1">
      <c r="A83" s="75"/>
      <c r="B83" s="44"/>
      <c r="C83" s="86"/>
      <c r="D83" s="44"/>
      <c r="E83" s="45"/>
    </row>
    <row r="84" spans="1:5" s="50" customFormat="1" ht="15" customHeight="1">
      <c r="A84" s="92"/>
      <c r="B84" s="52" t="s">
        <v>101</v>
      </c>
      <c r="C84" s="53">
        <v>29148285.9</v>
      </c>
      <c r="D84" s="73">
        <v>0.03988</v>
      </c>
      <c r="E84" s="55">
        <f aca="true" t="shared" si="3" ref="E84:E96">C84*D84</f>
        <v>1162433.641692</v>
      </c>
    </row>
    <row r="85" spans="1:5" s="50" customFormat="1" ht="15" customHeight="1">
      <c r="A85" s="92"/>
      <c r="B85" s="52" t="s">
        <v>102</v>
      </c>
      <c r="C85" s="53">
        <v>21037804.12</v>
      </c>
      <c r="D85" s="73">
        <v>0.04374</v>
      </c>
      <c r="E85" s="55">
        <f t="shared" si="3"/>
        <v>920193.5522088001</v>
      </c>
    </row>
    <row r="86" spans="1:5" s="50" customFormat="1" ht="15" customHeight="1">
      <c r="A86" s="92"/>
      <c r="B86" s="52" t="s">
        <v>103</v>
      </c>
      <c r="C86" s="53">
        <v>21047210.22</v>
      </c>
      <c r="D86" s="73">
        <v>0.04391</v>
      </c>
      <c r="E86" s="55">
        <f t="shared" si="3"/>
        <v>924183.0007601999</v>
      </c>
    </row>
    <row r="87" spans="1:5" s="50" customFormat="1" ht="15" customHeight="1">
      <c r="A87" s="92"/>
      <c r="B87" s="52" t="s">
        <v>104</v>
      </c>
      <c r="C87" s="53">
        <v>21164279.25</v>
      </c>
      <c r="D87" s="73">
        <v>0.04605</v>
      </c>
      <c r="E87" s="55">
        <f t="shared" si="3"/>
        <v>974615.0594625</v>
      </c>
    </row>
    <row r="88" spans="1:5" s="50" customFormat="1" ht="15" customHeight="1">
      <c r="A88" s="92"/>
      <c r="B88" s="52" t="s">
        <v>105</v>
      </c>
      <c r="C88" s="55">
        <v>33862846.79</v>
      </c>
      <c r="D88" s="73">
        <v>0.04605</v>
      </c>
      <c r="E88" s="55">
        <f t="shared" si="3"/>
        <v>1559384.0946795</v>
      </c>
    </row>
    <row r="89" spans="1:5" s="50" customFormat="1" ht="15" customHeight="1">
      <c r="A89" s="92"/>
      <c r="B89" s="52" t="s">
        <v>106</v>
      </c>
      <c r="C89" s="55">
        <v>21161571.65</v>
      </c>
      <c r="D89" s="73">
        <v>0.046</v>
      </c>
      <c r="E89" s="55">
        <f t="shared" si="3"/>
        <v>973432.2958999999</v>
      </c>
    </row>
    <row r="90" spans="1:5" s="50" customFormat="1" ht="15" customHeight="1">
      <c r="A90" s="92" t="s">
        <v>107</v>
      </c>
      <c r="B90" s="52" t="s">
        <v>108</v>
      </c>
      <c r="C90" s="55">
        <v>9526263.6088257</v>
      </c>
      <c r="D90" s="73">
        <v>0.04262</v>
      </c>
      <c r="E90" s="55">
        <f t="shared" si="3"/>
        <v>406009.3550081513</v>
      </c>
    </row>
    <row r="91" spans="1:5" s="50" customFormat="1" ht="15" customHeight="1">
      <c r="A91" s="92" t="s">
        <v>107</v>
      </c>
      <c r="B91" s="52" t="s">
        <v>109</v>
      </c>
      <c r="C91" s="55">
        <v>1374341.93598185</v>
      </c>
      <c r="D91" s="73">
        <v>0.04175</v>
      </c>
      <c r="E91" s="55">
        <f t="shared" si="3"/>
        <v>57378.775827242236</v>
      </c>
    </row>
    <row r="92" spans="1:5" s="50" customFormat="1" ht="15" customHeight="1">
      <c r="A92" s="92"/>
      <c r="B92" s="52" t="s">
        <v>110</v>
      </c>
      <c r="C92" s="55">
        <v>4997124.32</v>
      </c>
      <c r="D92" s="73">
        <v>0.0399</v>
      </c>
      <c r="E92" s="55">
        <f t="shared" si="3"/>
        <v>199385.260368</v>
      </c>
    </row>
    <row r="93" spans="1:5" s="50" customFormat="1" ht="15" customHeight="1">
      <c r="A93" s="92" t="s">
        <v>107</v>
      </c>
      <c r="B93" s="52" t="s">
        <v>111</v>
      </c>
      <c r="C93" s="55">
        <v>9089351.492485</v>
      </c>
      <c r="D93" s="73">
        <v>0.04508</v>
      </c>
      <c r="E93" s="55">
        <f t="shared" si="3"/>
        <v>409747.9652812238</v>
      </c>
    </row>
    <row r="94" spans="1:5" s="50" customFormat="1" ht="15" customHeight="1">
      <c r="A94" s="92"/>
      <c r="B94" s="52" t="s">
        <v>112</v>
      </c>
      <c r="C94" s="55">
        <v>758187.59</v>
      </c>
      <c r="D94" s="73">
        <v>0.03922</v>
      </c>
      <c r="E94" s="55">
        <f t="shared" si="3"/>
        <v>29736.117279799997</v>
      </c>
    </row>
    <row r="95" spans="1:5" s="50" customFormat="1" ht="15" customHeight="1">
      <c r="A95" s="92" t="s">
        <v>107</v>
      </c>
      <c r="B95" s="52" t="s">
        <v>113</v>
      </c>
      <c r="C95" s="55">
        <v>2776420.5171418795</v>
      </c>
      <c r="D95" s="73">
        <v>0.03954</v>
      </c>
      <c r="E95" s="55">
        <f t="shared" si="3"/>
        <v>109779.66724778991</v>
      </c>
    </row>
    <row r="96" spans="1:5" s="50" customFormat="1" ht="15" customHeight="1">
      <c r="A96" s="92"/>
      <c r="B96" s="52" t="s">
        <v>114</v>
      </c>
      <c r="C96" s="87">
        <v>363133.51262554</v>
      </c>
      <c r="D96" s="59">
        <v>0.02432</v>
      </c>
      <c r="E96" s="87">
        <f t="shared" si="3"/>
        <v>8831.407027053134</v>
      </c>
    </row>
    <row r="97" spans="1:5" s="50" customFormat="1" ht="6" customHeight="1">
      <c r="A97" s="92"/>
      <c r="B97" s="52"/>
      <c r="C97" s="55"/>
      <c r="D97" s="73"/>
      <c r="E97" s="55"/>
    </row>
    <row r="98" spans="1:5" s="50" customFormat="1" ht="15" customHeight="1">
      <c r="A98" s="51"/>
      <c r="B98" s="60">
        <f>COUNTA(B84:B96)</f>
        <v>13</v>
      </c>
      <c r="C98" s="88">
        <f>SUM(C84:C96)</f>
        <v>176306820.90705997</v>
      </c>
      <c r="D98" s="62">
        <f>ROUND(E98/C98,5)</f>
        <v>0.04387</v>
      </c>
      <c r="E98" s="88">
        <f>SUM(E84:E96)</f>
        <v>7735110.192742259</v>
      </c>
    </row>
    <row r="99" spans="1:5" s="50" customFormat="1" ht="15" customHeight="1">
      <c r="A99" s="89"/>
      <c r="C99" s="37"/>
      <c r="D99" s="65"/>
      <c r="E99" s="33"/>
    </row>
    <row r="100" spans="1:5" s="68" customFormat="1" ht="15" customHeight="1">
      <c r="A100" s="90"/>
      <c r="C100" s="69"/>
      <c r="D100" s="59"/>
      <c r="E100" s="91"/>
    </row>
    <row r="101" spans="1:5" s="50" customFormat="1" ht="15" customHeight="1">
      <c r="A101" s="51"/>
      <c r="C101" s="72"/>
      <c r="D101" s="73"/>
      <c r="E101" s="77"/>
    </row>
    <row r="102" spans="1:5" s="50" customFormat="1" ht="15" customHeight="1">
      <c r="A102" s="51"/>
      <c r="B102" s="35"/>
      <c r="C102" s="36" t="s">
        <v>43</v>
      </c>
      <c r="D102" s="31"/>
      <c r="E102" s="30"/>
    </row>
    <row r="103" spans="1:5" s="50" customFormat="1" ht="15" customHeight="1">
      <c r="A103" s="75" t="s">
        <v>100</v>
      </c>
      <c r="B103" s="39" t="s">
        <v>46</v>
      </c>
      <c r="C103" s="36" t="s">
        <v>47</v>
      </c>
      <c r="D103" s="40" t="s">
        <v>44</v>
      </c>
      <c r="E103" s="36" t="s">
        <v>45</v>
      </c>
    </row>
    <row r="104" spans="1:5" s="50" customFormat="1" ht="15" customHeight="1">
      <c r="A104" s="75" t="s">
        <v>29</v>
      </c>
      <c r="B104" s="44" t="s">
        <v>49</v>
      </c>
      <c r="C104" s="86">
        <f>+C82</f>
        <v>43434</v>
      </c>
      <c r="D104" s="44" t="s">
        <v>50</v>
      </c>
      <c r="E104" s="45" t="s">
        <v>44</v>
      </c>
    </row>
    <row r="105" spans="1:5" s="50" customFormat="1" ht="15" customHeight="1">
      <c r="A105" s="75"/>
      <c r="C105" s="72"/>
      <c r="D105" s="73"/>
      <c r="E105" s="77"/>
    </row>
    <row r="106" spans="1:5" s="50" customFormat="1" ht="15" customHeight="1">
      <c r="A106" s="92" t="s">
        <v>107</v>
      </c>
      <c r="B106" s="52" t="s">
        <v>108</v>
      </c>
      <c r="C106" s="55">
        <v>11449211.241174301</v>
      </c>
      <c r="D106" s="93">
        <v>0.04262</v>
      </c>
      <c r="E106" s="55">
        <f aca="true" t="shared" si="4" ref="E106:E116">C106*D106</f>
        <v>487965.3830988487</v>
      </c>
    </row>
    <row r="107" spans="1:5" s="50" customFormat="1" ht="15" customHeight="1">
      <c r="A107" s="38"/>
      <c r="B107" s="78" t="s">
        <v>115</v>
      </c>
      <c r="C107" s="94">
        <v>20884148.8</v>
      </c>
      <c r="D107" s="95">
        <v>0.041</v>
      </c>
      <c r="E107" s="55">
        <f t="shared" si="4"/>
        <v>856250.1008</v>
      </c>
    </row>
    <row r="108" spans="1:5" s="50" customFormat="1" ht="15" customHeight="1">
      <c r="A108" s="38"/>
      <c r="B108" s="78" t="s">
        <v>116</v>
      </c>
      <c r="C108" s="94">
        <v>21087416.33</v>
      </c>
      <c r="D108" s="95">
        <v>0.04464</v>
      </c>
      <c r="E108" s="55">
        <f t="shared" si="4"/>
        <v>941342.2649711999</v>
      </c>
    </row>
    <row r="109" spans="1:5" s="50" customFormat="1" ht="15" customHeight="1">
      <c r="A109" s="38"/>
      <c r="B109" s="78" t="s">
        <v>117</v>
      </c>
      <c r="C109" s="94">
        <v>21144754.45</v>
      </c>
      <c r="D109" s="95">
        <v>0.04569</v>
      </c>
      <c r="E109" s="55">
        <f t="shared" si="4"/>
        <v>966103.8308205</v>
      </c>
    </row>
    <row r="110" spans="1:5" s="50" customFormat="1" ht="15" customHeight="1">
      <c r="A110" s="38"/>
      <c r="B110" s="78" t="s">
        <v>118</v>
      </c>
      <c r="C110" s="94">
        <v>21046657.77</v>
      </c>
      <c r="D110" s="95">
        <v>0.0439</v>
      </c>
      <c r="E110" s="55">
        <f t="shared" si="4"/>
        <v>923948.276103</v>
      </c>
    </row>
    <row r="111" spans="1:5" s="50" customFormat="1" ht="15" customHeight="1">
      <c r="A111" s="92" t="s">
        <v>119</v>
      </c>
      <c r="B111" s="78" t="s">
        <v>120</v>
      </c>
      <c r="C111" s="94">
        <v>6071453.61125498</v>
      </c>
      <c r="D111" s="95">
        <v>0.04142</v>
      </c>
      <c r="E111" s="55">
        <f t="shared" si="4"/>
        <v>251479.60857818124</v>
      </c>
    </row>
    <row r="112" spans="1:5" s="50" customFormat="1" ht="15" customHeight="1">
      <c r="A112" s="92" t="s">
        <v>119</v>
      </c>
      <c r="B112" s="78" t="s">
        <v>121</v>
      </c>
      <c r="C112" s="94">
        <v>493885.97566816</v>
      </c>
      <c r="D112" s="95">
        <v>0.04194</v>
      </c>
      <c r="E112" s="55">
        <f t="shared" si="4"/>
        <v>20713.57781952263</v>
      </c>
    </row>
    <row r="113" spans="1:5" s="50" customFormat="1" ht="15" customHeight="1">
      <c r="A113" s="92" t="s">
        <v>107</v>
      </c>
      <c r="B113" s="52" t="s">
        <v>109</v>
      </c>
      <c r="C113" s="55">
        <v>15366938.51401815</v>
      </c>
      <c r="D113" s="93">
        <v>0.04175</v>
      </c>
      <c r="E113" s="55">
        <f t="shared" si="4"/>
        <v>641569.6829602577</v>
      </c>
    </row>
    <row r="114" spans="1:5" s="50" customFormat="1" ht="15" customHeight="1">
      <c r="A114" s="92" t="s">
        <v>107</v>
      </c>
      <c r="B114" s="52" t="s">
        <v>111</v>
      </c>
      <c r="C114" s="88">
        <v>3118361.55334586</v>
      </c>
      <c r="D114" s="96">
        <v>0.04508</v>
      </c>
      <c r="E114" s="88">
        <f t="shared" si="4"/>
        <v>140575.73882483138</v>
      </c>
    </row>
    <row r="115" spans="1:5" s="50" customFormat="1" ht="15" customHeight="1">
      <c r="A115" s="92" t="s">
        <v>107</v>
      </c>
      <c r="B115" s="52" t="s">
        <v>113</v>
      </c>
      <c r="C115" s="88">
        <v>3985378.80607566</v>
      </c>
      <c r="D115" s="96">
        <v>0.03954</v>
      </c>
      <c r="E115" s="88">
        <f t="shared" si="4"/>
        <v>157581.8779922316</v>
      </c>
    </row>
    <row r="116" spans="1:5" s="50" customFormat="1" ht="12" customHeight="1">
      <c r="A116" s="92" t="s">
        <v>107</v>
      </c>
      <c r="B116" s="52" t="s">
        <v>114</v>
      </c>
      <c r="C116" s="87">
        <v>2099547.92467686</v>
      </c>
      <c r="D116" s="97">
        <v>0.02432</v>
      </c>
      <c r="E116" s="87">
        <f t="shared" si="4"/>
        <v>51061.00552814124</v>
      </c>
    </row>
    <row r="117" spans="1:5" s="50" customFormat="1" ht="4.5" customHeight="1">
      <c r="A117" s="92"/>
      <c r="B117" s="52"/>
      <c r="C117" s="55"/>
      <c r="D117" s="96"/>
      <c r="E117" s="88"/>
    </row>
    <row r="118" spans="1:5" s="50" customFormat="1" ht="15" customHeight="1">
      <c r="A118" s="51"/>
      <c r="B118" s="60">
        <f>COUNTA(B105:B117)</f>
        <v>11</v>
      </c>
      <c r="C118" s="88">
        <f>SUM(C106:C116)</f>
        <v>126747754.97621396</v>
      </c>
      <c r="D118" s="62">
        <f>ROUND(E118/C118,5)</f>
        <v>0.04291</v>
      </c>
      <c r="E118" s="98">
        <f>SUM(E106:E116)</f>
        <v>5438591.3474967135</v>
      </c>
    </row>
    <row r="119" spans="1:5" s="50" customFormat="1" ht="15" customHeight="1">
      <c r="A119" s="51"/>
      <c r="C119" s="72"/>
      <c r="D119" s="62"/>
      <c r="E119" s="77"/>
    </row>
    <row r="120" spans="1:5" s="50" customFormat="1" ht="15" customHeight="1">
      <c r="A120" s="51"/>
      <c r="B120" s="35"/>
      <c r="C120" s="36"/>
      <c r="D120" s="31"/>
      <c r="E120" s="30"/>
    </row>
    <row r="121" spans="1:5" ht="15" customHeight="1">
      <c r="A121" s="92"/>
      <c r="B121" s="99"/>
      <c r="C121" s="100"/>
      <c r="D121" s="95"/>
      <c r="E121" s="88"/>
    </row>
    <row r="122" spans="1:5" ht="15" customHeight="1">
      <c r="A122" s="75"/>
      <c r="B122" s="44"/>
      <c r="C122" s="86"/>
      <c r="D122" s="44"/>
      <c r="E122" s="45"/>
    </row>
    <row r="123" spans="1:5" s="50" customFormat="1" ht="15" customHeight="1">
      <c r="A123" s="71"/>
      <c r="B123" s="35"/>
      <c r="C123" s="36" t="s">
        <v>43</v>
      </c>
      <c r="D123" s="31"/>
      <c r="E123" s="30"/>
    </row>
    <row r="124" spans="1:5" s="50" customFormat="1" ht="15" customHeight="1">
      <c r="A124" s="57"/>
      <c r="B124" s="39" t="s">
        <v>46</v>
      </c>
      <c r="C124" s="36" t="s">
        <v>47</v>
      </c>
      <c r="D124" s="40" t="s">
        <v>44</v>
      </c>
      <c r="E124" s="36" t="s">
        <v>45</v>
      </c>
    </row>
    <row r="125" spans="1:5" s="50" customFormat="1" ht="15" customHeight="1">
      <c r="A125" s="75" t="s">
        <v>122</v>
      </c>
      <c r="B125" s="44" t="s">
        <v>49</v>
      </c>
      <c r="C125" s="86">
        <f>+C104</f>
        <v>43434</v>
      </c>
      <c r="D125" s="44" t="s">
        <v>50</v>
      </c>
      <c r="E125" s="45" t="s">
        <v>44</v>
      </c>
    </row>
    <row r="126" spans="1:5" s="50" customFormat="1" ht="15" customHeight="1">
      <c r="A126" s="51"/>
      <c r="B126" s="52"/>
      <c r="C126" s="55"/>
      <c r="D126" s="73"/>
      <c r="E126" s="55"/>
    </row>
    <row r="127" spans="1:5" s="50" customFormat="1" ht="15" customHeight="1">
      <c r="A127" s="51"/>
      <c r="B127" s="52" t="s">
        <v>123</v>
      </c>
      <c r="C127" s="55">
        <v>356397.81</v>
      </c>
      <c r="D127" s="73">
        <v>0.03913</v>
      </c>
      <c r="E127" s="55">
        <f aca="true" t="shared" si="5" ref="E127:E133">C127*D127</f>
        <v>13945.8463053</v>
      </c>
    </row>
    <row r="128" spans="1:5" s="50" customFormat="1" ht="15" customHeight="1">
      <c r="A128" s="51"/>
      <c r="B128" s="52" t="s">
        <v>125</v>
      </c>
      <c r="C128" s="55">
        <v>20689122.05</v>
      </c>
      <c r="D128" s="101">
        <v>0.02302</v>
      </c>
      <c r="E128" s="55">
        <f t="shared" si="5"/>
        <v>476263.589591</v>
      </c>
    </row>
    <row r="129" spans="1:5" s="50" customFormat="1" ht="15" customHeight="1">
      <c r="A129" s="51"/>
      <c r="B129" s="52" t="s">
        <v>127</v>
      </c>
      <c r="C129" s="55">
        <v>20014023</v>
      </c>
      <c r="D129" s="101">
        <v>0.02338</v>
      </c>
      <c r="E129" s="55">
        <f t="shared" si="5"/>
        <v>467927.85774</v>
      </c>
    </row>
    <row r="130" spans="1:5" s="50" customFormat="1" ht="15" customHeight="1">
      <c r="A130" s="51"/>
      <c r="B130" s="52" t="s">
        <v>128</v>
      </c>
      <c r="C130" s="55">
        <v>10893066.16</v>
      </c>
      <c r="D130" s="101">
        <v>0.0251</v>
      </c>
      <c r="E130" s="55">
        <f t="shared" si="5"/>
        <v>273415.960616</v>
      </c>
    </row>
    <row r="131" spans="1:5" s="50" customFormat="1" ht="15" customHeight="1">
      <c r="A131" s="51"/>
      <c r="B131" s="52" t="s">
        <v>129</v>
      </c>
      <c r="C131" s="55">
        <v>5934534.59</v>
      </c>
      <c r="D131" s="73">
        <v>0.02393</v>
      </c>
      <c r="E131" s="55">
        <f t="shared" si="5"/>
        <v>142013.4127387</v>
      </c>
    </row>
    <row r="132" spans="1:5" s="50" customFormat="1" ht="15" customHeight="1">
      <c r="A132" s="51"/>
      <c r="B132" s="52" t="s">
        <v>124</v>
      </c>
      <c r="C132" s="88">
        <v>3328082.9051762</v>
      </c>
      <c r="D132" s="73">
        <v>0.03338</v>
      </c>
      <c r="E132" s="88">
        <f t="shared" si="5"/>
        <v>111091.40737478156</v>
      </c>
    </row>
    <row r="133" spans="1:5" s="50" customFormat="1" ht="15" customHeight="1">
      <c r="A133" s="51"/>
      <c r="B133" s="52" t="s">
        <v>126</v>
      </c>
      <c r="C133" s="88">
        <v>5292489.215538001</v>
      </c>
      <c r="D133" s="73">
        <v>0.03513</v>
      </c>
      <c r="E133" s="88">
        <f t="shared" si="5"/>
        <v>185925.14614184998</v>
      </c>
    </row>
    <row r="134" spans="1:5" s="50" customFormat="1" ht="6" customHeight="1">
      <c r="A134" s="51"/>
      <c r="B134" s="52"/>
      <c r="C134" s="87"/>
      <c r="D134" s="59"/>
      <c r="E134" s="87"/>
    </row>
    <row r="135" spans="2:5" s="50" customFormat="1" ht="15" customHeight="1">
      <c r="B135" s="60">
        <f>COUNTA(B126:B132)</f>
        <v>6</v>
      </c>
      <c r="C135" s="102">
        <f>SUM(C126:C133)</f>
        <v>66507715.7307142</v>
      </c>
      <c r="D135" s="103">
        <f>ROUND(E135/C135,5)</f>
        <v>0.02512</v>
      </c>
      <c r="E135" s="102">
        <f>SUM(E126:E134)</f>
        <v>1670583.2205076315</v>
      </c>
    </row>
    <row r="136" spans="1:5" s="50" customFormat="1" ht="15" customHeight="1">
      <c r="A136" s="89"/>
      <c r="C136" s="37"/>
      <c r="D136" s="65"/>
      <c r="E136" s="104"/>
    </row>
    <row r="137" spans="1:5" s="68" customFormat="1" ht="15" customHeight="1">
      <c r="A137" s="90"/>
      <c r="C137" s="69"/>
      <c r="D137" s="59"/>
      <c r="E137" s="105"/>
    </row>
    <row r="138" spans="1:4" ht="15" customHeight="1">
      <c r="A138" s="71"/>
      <c r="B138" s="35"/>
      <c r="C138" s="36" t="s">
        <v>43</v>
      </c>
      <c r="D138" s="31"/>
    </row>
    <row r="139" spans="1:5" ht="15" customHeight="1">
      <c r="A139" s="57"/>
      <c r="B139" s="39" t="s">
        <v>46</v>
      </c>
      <c r="C139" s="36" t="s">
        <v>47</v>
      </c>
      <c r="D139" s="40" t="s">
        <v>44</v>
      </c>
      <c r="E139" s="36" t="s">
        <v>45</v>
      </c>
    </row>
    <row r="140" spans="1:5" ht="15" customHeight="1">
      <c r="A140" s="75" t="s">
        <v>130</v>
      </c>
      <c r="B140" s="44" t="s">
        <v>49</v>
      </c>
      <c r="C140" s="45">
        <f>+C125</f>
        <v>43434</v>
      </c>
      <c r="D140" s="44" t="s">
        <v>50</v>
      </c>
      <c r="E140" s="45" t="s">
        <v>44</v>
      </c>
    </row>
    <row r="141" spans="2:5" ht="15" customHeight="1">
      <c r="B141" s="78" t="s">
        <v>131</v>
      </c>
      <c r="C141" s="106">
        <v>21103042.23</v>
      </c>
      <c r="D141" s="107">
        <v>0.04067</v>
      </c>
      <c r="E141" s="55">
        <f aca="true" t="shared" si="6" ref="E141:E149">C141*D141</f>
        <v>858260.7274941</v>
      </c>
    </row>
    <row r="142" spans="2:5" ht="15" customHeight="1">
      <c r="B142" s="78" t="s">
        <v>132</v>
      </c>
      <c r="C142" s="106">
        <v>25921211.07</v>
      </c>
      <c r="D142" s="107">
        <v>0.02791</v>
      </c>
      <c r="E142" s="55">
        <f t="shared" si="6"/>
        <v>723461.0009637</v>
      </c>
    </row>
    <row r="143" spans="2:5" ht="15" customHeight="1">
      <c r="B143" s="78" t="s">
        <v>133</v>
      </c>
      <c r="C143" s="106">
        <v>26037813.85</v>
      </c>
      <c r="D143" s="107">
        <v>0.02916</v>
      </c>
      <c r="E143" s="55">
        <f t="shared" si="6"/>
        <v>759262.651866</v>
      </c>
    </row>
    <row r="144" spans="2:5" ht="15" customHeight="1">
      <c r="B144" s="78" t="s">
        <v>134</v>
      </c>
      <c r="C144" s="106">
        <v>26119302.42</v>
      </c>
      <c r="D144" s="107">
        <v>0.03094</v>
      </c>
      <c r="E144" s="55">
        <f t="shared" si="6"/>
        <v>808131.2168748</v>
      </c>
    </row>
    <row r="145" spans="2:5" ht="15" customHeight="1">
      <c r="B145" s="78" t="s">
        <v>135</v>
      </c>
      <c r="C145" s="108">
        <v>16515353.6</v>
      </c>
      <c r="D145" s="76">
        <v>0.02928</v>
      </c>
      <c r="E145" s="88">
        <f t="shared" si="6"/>
        <v>483569.553408</v>
      </c>
    </row>
    <row r="146" spans="2:5" ht="15" customHeight="1">
      <c r="B146" s="78" t="s">
        <v>136</v>
      </c>
      <c r="C146" s="108">
        <v>25522657.28</v>
      </c>
      <c r="D146" s="76">
        <v>0.02495</v>
      </c>
      <c r="E146" s="88">
        <f t="shared" si="6"/>
        <v>636790.299136</v>
      </c>
    </row>
    <row r="147" spans="2:5" ht="15" customHeight="1">
      <c r="B147" s="78" t="s">
        <v>137</v>
      </c>
      <c r="C147" s="108">
        <v>23641080.25</v>
      </c>
      <c r="D147" s="76">
        <v>0.02724</v>
      </c>
      <c r="E147" s="88">
        <f t="shared" si="6"/>
        <v>643983.02601</v>
      </c>
    </row>
    <row r="148" spans="2:5" ht="15" customHeight="1">
      <c r="B148" s="78" t="s">
        <v>138</v>
      </c>
      <c r="C148" s="108">
        <v>12067113.61</v>
      </c>
      <c r="D148" s="76">
        <v>0.02573</v>
      </c>
      <c r="E148" s="88">
        <f t="shared" si="6"/>
        <v>310486.8331853</v>
      </c>
    </row>
    <row r="149" spans="2:5" ht="15" customHeight="1">
      <c r="B149" s="78" t="s">
        <v>139</v>
      </c>
      <c r="C149" s="109">
        <v>19742706.11</v>
      </c>
      <c r="D149" s="110">
        <v>0.02656</v>
      </c>
      <c r="E149" s="87">
        <f t="shared" si="6"/>
        <v>524366.2742816</v>
      </c>
    </row>
    <row r="150" spans="2:5" ht="6" customHeight="1">
      <c r="B150" s="78"/>
      <c r="C150" s="108"/>
      <c r="D150" s="76"/>
      <c r="E150" s="88"/>
    </row>
    <row r="151" spans="2:5" ht="15" customHeight="1">
      <c r="B151" s="60">
        <f>COUNTA(B141:B149)</f>
        <v>9</v>
      </c>
      <c r="C151" s="88">
        <f>SUM(C141:C150)</f>
        <v>196670280.42000002</v>
      </c>
      <c r="D151" s="62">
        <f>ROUND(E151/C151,5)</f>
        <v>0.02923</v>
      </c>
      <c r="E151" s="111">
        <f>SUM(E141:E150)</f>
        <v>5748311.5832195</v>
      </c>
    </row>
    <row r="152" ht="15" customHeight="1">
      <c r="B152" s="78"/>
    </row>
    <row r="153" ht="15" customHeight="1">
      <c r="B153" s="78"/>
    </row>
    <row r="154" ht="15" customHeight="1">
      <c r="B154" s="78"/>
    </row>
    <row r="155" spans="1:4" ht="15" customHeight="1">
      <c r="A155" s="71"/>
      <c r="B155" s="35"/>
      <c r="C155" s="36" t="s">
        <v>43</v>
      </c>
      <c r="D155" s="31"/>
    </row>
    <row r="156" spans="1:5" ht="15" customHeight="1">
      <c r="A156" s="57"/>
      <c r="B156" s="39" t="s">
        <v>46</v>
      </c>
      <c r="C156" s="36" t="s">
        <v>47</v>
      </c>
      <c r="D156" s="40" t="s">
        <v>44</v>
      </c>
      <c r="E156" s="36" t="s">
        <v>45</v>
      </c>
    </row>
    <row r="157" spans="1:5" ht="15" customHeight="1">
      <c r="A157" s="75" t="s">
        <v>141</v>
      </c>
      <c r="B157" s="44" t="s">
        <v>49</v>
      </c>
      <c r="C157" s="45">
        <f>+C140</f>
        <v>43434</v>
      </c>
      <c r="D157" s="44" t="s">
        <v>50</v>
      </c>
      <c r="E157" s="45" t="s">
        <v>44</v>
      </c>
    </row>
    <row r="158" spans="1:5" ht="15" customHeight="1">
      <c r="A158" s="38" t="s">
        <v>142</v>
      </c>
      <c r="B158" s="78" t="s">
        <v>143</v>
      </c>
      <c r="C158" s="106">
        <v>14959125</v>
      </c>
      <c r="D158" s="107">
        <v>0.02679</v>
      </c>
      <c r="E158" s="55">
        <f>C158*D158</f>
        <v>400754.95875</v>
      </c>
    </row>
    <row r="159" spans="1:5" ht="15" customHeight="1">
      <c r="A159" s="38" t="s">
        <v>144</v>
      </c>
      <c r="B159" s="78" t="s">
        <v>143</v>
      </c>
      <c r="C159" s="109">
        <v>6243401</v>
      </c>
      <c r="D159" s="110">
        <v>0.02679</v>
      </c>
      <c r="E159" s="87">
        <f>C159*D159</f>
        <v>167260.71279000002</v>
      </c>
    </row>
    <row r="160" spans="2:5" ht="8.25" customHeight="1">
      <c r="B160" s="78"/>
      <c r="C160" s="108"/>
      <c r="D160" s="76"/>
      <c r="E160" s="88"/>
    </row>
    <row r="161" spans="2:5" ht="15" customHeight="1">
      <c r="B161" s="60">
        <f>COUNTA(B158:B159)</f>
        <v>2</v>
      </c>
      <c r="C161" s="88">
        <f>SUM(C158:C160)</f>
        <v>21202526</v>
      </c>
      <c r="D161" s="62">
        <f>ROUND(E161/C161,5)</f>
        <v>0.02679</v>
      </c>
      <c r="E161" s="30">
        <f>SUM(E158:E160)</f>
        <v>568015.67154</v>
      </c>
    </row>
  </sheetData>
  <sheetProtection/>
  <printOptions/>
  <pageMargins left="0.7" right="0.7" top="0.75" bottom="0.75" header="0.3" footer="0.3"/>
  <pageSetup orientation="portrait" scale="92" r:id="rId1"/>
  <rowBreaks count="3" manualBreakCount="3">
    <brk id="50" max="255" man="1"/>
    <brk id="78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kimv</dc:creator>
  <cp:keywords/>
  <dc:description/>
  <cp:lastModifiedBy>Kim Varner</cp:lastModifiedBy>
  <cp:lastPrinted>2018-07-31T19:45:19Z</cp:lastPrinted>
  <dcterms:created xsi:type="dcterms:W3CDTF">2015-09-09T11:46:24Z</dcterms:created>
  <dcterms:modified xsi:type="dcterms:W3CDTF">2019-06-13T19:43:11Z</dcterms:modified>
  <cp:category/>
  <cp:version/>
  <cp:contentType/>
  <cp:contentStatus/>
</cp:coreProperties>
</file>