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internal\Regulatory Services\02_Cases\2019 Cases\2019-000XX ES 6 Month Review\"/>
    </mc:Choice>
  </mc:AlternateContent>
  <bookViews>
    <workbookView xWindow="0" yWindow="0" windowWidth="21570" windowHeight="10215" firstSheet="1" activeTab="1"/>
  </bookViews>
  <sheets>
    <sheet name="May 2017 to Oct 2017" sheetId="4" state="hidden" r:id="rId1"/>
    <sheet name="Calc of E(m)" sheetId="5" r:id="rId2"/>
  </sheets>
  <calcPr calcId="162913"/>
</workbook>
</file>

<file path=xl/calcChain.xml><?xml version="1.0" encoding="utf-8"?>
<calcChain xmlns="http://schemas.openxmlformats.org/spreadsheetml/2006/main">
  <c r="E68" i="5" l="1"/>
  <c r="E67" i="5"/>
  <c r="Y48" i="5" l="1"/>
  <c r="Y54" i="5" s="1"/>
  <c r="I48" i="5"/>
  <c r="I54" i="5" s="1"/>
  <c r="Y44" i="5"/>
  <c r="W44" i="5"/>
  <c r="W48" i="5"/>
  <c r="W54" i="5" s="1"/>
  <c r="U44" i="5"/>
  <c r="U48" i="5" s="1"/>
  <c r="U54" i="5" s="1"/>
  <c r="S44" i="5"/>
  <c r="S48" i="5" s="1"/>
  <c r="S54" i="5" s="1"/>
  <c r="Q44" i="5"/>
  <c r="Q48" i="5" s="1"/>
  <c r="Q54" i="5" s="1"/>
  <c r="O44" i="5"/>
  <c r="O48" i="5" s="1"/>
  <c r="O54" i="5" s="1"/>
  <c r="M44" i="5"/>
  <c r="M48" i="5"/>
  <c r="M54" i="5" s="1"/>
  <c r="K44" i="5"/>
  <c r="K48" i="5" s="1"/>
  <c r="K54" i="5" s="1"/>
  <c r="I44" i="5"/>
  <c r="G44" i="5"/>
  <c r="G48" i="5"/>
  <c r="G54" i="5" s="1"/>
  <c r="E44" i="5"/>
  <c r="E48" i="5" s="1"/>
  <c r="E54" i="5" s="1"/>
  <c r="Y14" i="5"/>
  <c r="W14" i="5"/>
  <c r="W18" i="5" s="1"/>
  <c r="W22" i="5" s="1"/>
  <c r="U14" i="5"/>
  <c r="U18" i="5" s="1"/>
  <c r="U22" i="5" s="1"/>
  <c r="Q14" i="5"/>
  <c r="S14" i="5"/>
  <c r="O14" i="5"/>
  <c r="O18" i="5" s="1"/>
  <c r="O22" i="5" s="1"/>
  <c r="Y18" i="5"/>
  <c r="Y22" i="5"/>
  <c r="Y28" i="5" s="1"/>
  <c r="Y32" i="5" s="1"/>
  <c r="S18" i="5"/>
  <c r="S22" i="5" s="1"/>
  <c r="Q18" i="5"/>
  <c r="K14" i="5"/>
  <c r="M14" i="5"/>
  <c r="I14" i="5"/>
  <c r="I18" i="5" s="1"/>
  <c r="I22" i="5" s="1"/>
  <c r="G14" i="5"/>
  <c r="G18" i="5" s="1"/>
  <c r="G22" i="5" s="1"/>
  <c r="E14" i="5"/>
  <c r="E18" i="5"/>
  <c r="E22" i="5" s="1"/>
  <c r="E16" i="4"/>
  <c r="E20" i="4"/>
  <c r="E24" i="4"/>
  <c r="O16" i="4"/>
  <c r="O20" i="4"/>
  <c r="O24" i="4"/>
  <c r="M16" i="4"/>
  <c r="M20" i="4"/>
  <c r="M24" i="4"/>
  <c r="K16" i="4"/>
  <c r="K20" i="4"/>
  <c r="K24" i="4"/>
  <c r="I16" i="4"/>
  <c r="I20" i="4"/>
  <c r="I24" i="4"/>
  <c r="G16" i="4"/>
  <c r="G20" i="4"/>
  <c r="G24" i="4"/>
  <c r="L30" i="4"/>
  <c r="L36" i="4"/>
  <c r="L40" i="4"/>
  <c r="K30" i="4"/>
  <c r="K36" i="4"/>
  <c r="K40" i="4"/>
  <c r="N30" i="4"/>
  <c r="N36" i="4"/>
  <c r="N40" i="4"/>
  <c r="M30" i="4"/>
  <c r="M36" i="4"/>
  <c r="M40" i="4"/>
  <c r="H30" i="4"/>
  <c r="H36" i="4"/>
  <c r="H40" i="4"/>
  <c r="G30" i="4"/>
  <c r="G36" i="4"/>
  <c r="G40" i="4"/>
  <c r="P30" i="4"/>
  <c r="P36" i="4"/>
  <c r="P40" i="4"/>
  <c r="O30" i="4"/>
  <c r="O36" i="4"/>
  <c r="O40" i="4"/>
  <c r="J30" i="4"/>
  <c r="J36" i="4"/>
  <c r="J40" i="4"/>
  <c r="I30" i="4"/>
  <c r="I36" i="4"/>
  <c r="I40" i="4"/>
  <c r="E30" i="4"/>
  <c r="E36" i="4"/>
  <c r="E40" i="4"/>
  <c r="F30" i="4"/>
  <c r="F36" i="4"/>
  <c r="F40" i="4"/>
  <c r="M18" i="5"/>
  <c r="M22" i="5"/>
  <c r="M28" i="5" s="1"/>
  <c r="M32" i="5" s="1"/>
  <c r="K18" i="5"/>
  <c r="K22" i="5" s="1"/>
  <c r="Q22" i="5"/>
  <c r="Q28" i="5"/>
  <c r="Q32" i="5"/>
  <c r="R28" i="5"/>
  <c r="N28" i="5"/>
  <c r="N32" i="5" s="1"/>
  <c r="R32" i="5"/>
  <c r="E60" i="5" l="1"/>
  <c r="E64" i="5" s="1"/>
  <c r="F60" i="5"/>
  <c r="F64" i="5" s="1"/>
  <c r="Q60" i="5"/>
  <c r="Q64" i="5" s="1"/>
  <c r="R60" i="5"/>
  <c r="R64" i="5" s="1"/>
  <c r="H60" i="5"/>
  <c r="H64" i="5" s="1"/>
  <c r="G60" i="5"/>
  <c r="G64" i="5" s="1"/>
  <c r="N60" i="5"/>
  <c r="N64" i="5" s="1"/>
  <c r="M60" i="5"/>
  <c r="M64" i="5" s="1"/>
  <c r="G28" i="5"/>
  <c r="G32" i="5" s="1"/>
  <c r="H28" i="5"/>
  <c r="H32" i="5" s="1"/>
  <c r="W28" i="5"/>
  <c r="W32" i="5" s="1"/>
  <c r="X28" i="5"/>
  <c r="X32" i="5" s="1"/>
  <c r="V60" i="5"/>
  <c r="V64" i="5" s="1"/>
  <c r="U60" i="5"/>
  <c r="U64" i="5" s="1"/>
  <c r="I60" i="5"/>
  <c r="I64" i="5" s="1"/>
  <c r="J60" i="5"/>
  <c r="J64" i="5" s="1"/>
  <c r="F28" i="5"/>
  <c r="F32" i="5" s="1"/>
  <c r="E28" i="5"/>
  <c r="E32" i="5" s="1"/>
  <c r="L60" i="5"/>
  <c r="L64" i="5" s="1"/>
  <c r="K60" i="5"/>
  <c r="K64" i="5" s="1"/>
  <c r="V28" i="5"/>
  <c r="V32" i="5" s="1"/>
  <c r="U28" i="5"/>
  <c r="U32" i="5" s="1"/>
  <c r="T60" i="5"/>
  <c r="T64" i="5" s="1"/>
  <c r="S60" i="5"/>
  <c r="S64" i="5" s="1"/>
  <c r="O28" i="5"/>
  <c r="O32" i="5" s="1"/>
  <c r="P28" i="5"/>
  <c r="P32" i="5" s="1"/>
  <c r="K28" i="5"/>
  <c r="K32" i="5" s="1"/>
  <c r="L28" i="5"/>
  <c r="L32" i="5" s="1"/>
  <c r="I28" i="5"/>
  <c r="I32" i="5" s="1"/>
  <c r="J28" i="5"/>
  <c r="J32" i="5" s="1"/>
  <c r="S28" i="5"/>
  <c r="S32" i="5" s="1"/>
  <c r="T28" i="5"/>
  <c r="T32" i="5" s="1"/>
  <c r="O60" i="5"/>
  <c r="O64" i="5" s="1"/>
  <c r="P60" i="5"/>
  <c r="P64" i="5" s="1"/>
  <c r="X60" i="5"/>
  <c r="X64" i="5" s="1"/>
  <c r="W60" i="5"/>
  <c r="W64" i="5" s="1"/>
  <c r="Z60" i="5"/>
  <c r="Z64" i="5" s="1"/>
  <c r="Y60" i="5"/>
  <c r="Y64" i="5" s="1"/>
  <c r="Z28" i="5"/>
  <c r="Z32" i="5" s="1"/>
</calcChain>
</file>

<file path=xl/sharedStrings.xml><?xml version="1.0" encoding="utf-8"?>
<sst xmlns="http://schemas.openxmlformats.org/spreadsheetml/2006/main" count="190" uniqueCount="54">
  <si>
    <t>LINE</t>
  </si>
  <si>
    <t>CRR from ES FORM 3.00</t>
  </si>
  <si>
    <t>CALCULATION OF E(m)</t>
  </si>
  <si>
    <t>E(m) = CRR - BRR</t>
  </si>
  <si>
    <t>CALCULATION OF E(m) and SURCHARGE FACTOR</t>
  </si>
  <si>
    <t>ENVIRONMENTAL SURCHARGE REPORT</t>
  </si>
  <si>
    <t xml:space="preserve">KENTUCKY POWER COMPANY </t>
  </si>
  <si>
    <t>May</t>
  </si>
  <si>
    <t>June</t>
  </si>
  <si>
    <t>July</t>
  </si>
  <si>
    <t>August</t>
  </si>
  <si>
    <t>September</t>
  </si>
  <si>
    <t>October</t>
  </si>
  <si>
    <t>BRR from ES FORM 1.10</t>
  </si>
  <si>
    <t>As Filed</t>
  </si>
  <si>
    <t xml:space="preserve"> </t>
  </si>
  <si>
    <t>Residential</t>
  </si>
  <si>
    <t>All Other</t>
  </si>
  <si>
    <t>KY Retail E(m) (LINE 4 * LINE 5)</t>
  </si>
  <si>
    <t>E(m) (LINE 1 - LINE 2 + LINE 3)</t>
  </si>
  <si>
    <t>10C</t>
  </si>
  <si>
    <t>Revenue Requirement Adjustment in Case No. 2016-00336</t>
  </si>
  <si>
    <t>Mitchell FGD Expenses (E.S. Form 3.13, Line 33)</t>
  </si>
  <si>
    <t>Kentucky Retail Jurisdictional Allocation Factor,                                                from ES FORM 3.30, Schedule of Revenues, LINE 1</t>
  </si>
  <si>
    <t xml:space="preserve">LINE </t>
  </si>
  <si>
    <t>Under/ (Over) Collection, ES Form 3.30</t>
  </si>
  <si>
    <t>Net KY Retail E(m) (Line 6 + Line 7)</t>
  </si>
  <si>
    <t>SURCHARGE FACTORS</t>
  </si>
  <si>
    <t>Allocation Factors, % of revenue during previous Calendar Year</t>
  </si>
  <si>
    <t xml:space="preserve">LINE  </t>
  </si>
  <si>
    <t>Current Month's Allocation E(m) (Line 8* Line 9)</t>
  </si>
  <si>
    <t>10A*</t>
  </si>
  <si>
    <t>10B**</t>
  </si>
  <si>
    <t xml:space="preserve">Current Month's Allocation (10+10A+10B) </t>
  </si>
  <si>
    <t>Kentucky Residential Revenues/All Other Non-Fuel Revenues</t>
  </si>
  <si>
    <t>Surcharge Factors (Line 10/Line 11)</t>
  </si>
  <si>
    <t>Expense Months</t>
  </si>
  <si>
    <t>As Revised</t>
  </si>
  <si>
    <t>March 2018</t>
  </si>
  <si>
    <t>April 2018</t>
  </si>
  <si>
    <t>May 2018</t>
  </si>
  <si>
    <t>June 2018</t>
  </si>
  <si>
    <t>July 2018</t>
  </si>
  <si>
    <t>August 2018</t>
  </si>
  <si>
    <t>September 2018</t>
  </si>
  <si>
    <t>October 2018</t>
  </si>
  <si>
    <t>November 2018</t>
  </si>
  <si>
    <t>December 2018</t>
  </si>
  <si>
    <t>January 2019</t>
  </si>
  <si>
    <t>6a</t>
  </si>
  <si>
    <t>Adjustment for Urea and Limestone</t>
  </si>
  <si>
    <t>CURRENT REVIEW PERIOD</t>
  </si>
  <si>
    <t>Total Adjustment for Urea and Limestone</t>
  </si>
  <si>
    <t>Current Review Period Adjustment for Urea and Limestone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</si>
</sst>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0.0000%"/>
    <numFmt numFmtId="166" formatCode="_(&quot;$&quot;* #,##0_);_(&quot;$&quot;* \(#,##0\);_(&quot;$&quot;* &quot;-&quot;??_);_(@_)"/>
    <numFmt numFmtId="167" formatCode="#,##0.00;\(#,##0.00\);0.00"/>
  </numFmts>
  <fonts count="21">
    <font>
      <sz val="10"/>
      <name val="Arial"/>
    </font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sz val="10"/>
      <color indexed="64"/>
      <name val="Arial"/>
      <family val="2"/>
    </font>
    <font>
      <sz val="11"/>
      <color indexed="8"/>
      <name val="Calibri"/>
      <family val="2"/>
    </font>
    <font>
      <b/>
      <sz val="10"/>
      <name val="MS Sans Serif"/>
      <family val="2"/>
    </font>
    <font>
      <sz val="10"/>
      <name val="MS Sans Serif"/>
      <family val="2"/>
    </font>
    <font>
      <sz val="12"/>
      <name val="Arial"/>
      <family val="2"/>
    </font>
    <font>
      <b/>
      <sz val="10"/>
      <color indexed="64"/>
      <name val="Arial"/>
      <family val="2"/>
    </font>
    <font>
      <sz val="10"/>
      <name val="Arial Unicode MS"/>
      <family val="2"/>
    </font>
    <font>
      <sz val="10"/>
      <name val="Times New Roman"/>
      <family val="1"/>
    </font>
    <font>
      <b/>
      <sz val="10"/>
      <name val="Times New Roman"/>
      <family val="1"/>
    </font>
    <font>
      <b/>
      <u/>
      <sz val="10"/>
      <name val="Times New Roman"/>
      <family val="1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0000FF"/>
      <name val="Times New Roman"/>
      <family val="1"/>
    </font>
    <font>
      <b/>
      <sz val="10"/>
      <color rgb="FFFF0000"/>
      <name val="Times New Roman"/>
      <family val="1"/>
    </font>
    <font>
      <b/>
      <sz val="10"/>
      <color theme="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mediumGray">
        <fgColor indexed="22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485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755">
    <xf numFmtId="0" fontId="0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0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6" fillId="0" borderId="0" applyFont="0" applyFill="0" applyBorder="0" applyAlignment="0" applyProtection="0"/>
    <xf numFmtId="40" fontId="9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6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2" fillId="0" borderId="0"/>
    <xf numFmtId="0" fontId="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6" fillId="0" borderId="0"/>
    <xf numFmtId="0" fontId="16" fillId="0" borderId="0"/>
    <xf numFmtId="0" fontId="6" fillId="0" borderId="0"/>
    <xf numFmtId="0" fontId="12" fillId="0" borderId="0"/>
    <xf numFmtId="0" fontId="10" fillId="0" borderId="0"/>
    <xf numFmtId="0" fontId="16" fillId="0" borderId="0"/>
    <xf numFmtId="0" fontId="2" fillId="0" borderId="0"/>
    <xf numFmtId="0" fontId="6" fillId="0" borderId="0"/>
    <xf numFmtId="0" fontId="6" fillId="0" borderId="0"/>
    <xf numFmtId="0" fontId="2" fillId="0" borderId="0"/>
    <xf numFmtId="0" fontId="16" fillId="0" borderId="0"/>
    <xf numFmtId="0" fontId="12" fillId="0" borderId="0"/>
    <xf numFmtId="0" fontId="2" fillId="0" borderId="0"/>
    <xf numFmtId="0" fontId="16" fillId="0" borderId="0"/>
    <xf numFmtId="0" fontId="9" fillId="0" borderId="0"/>
    <xf numFmtId="0" fontId="17" fillId="0" borderId="0"/>
    <xf numFmtId="0" fontId="16" fillId="0" borderId="0"/>
    <xf numFmtId="0" fontId="17" fillId="0" borderId="0"/>
    <xf numFmtId="0" fontId="6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" fillId="0" borderId="0"/>
    <xf numFmtId="0" fontId="2" fillId="0" borderId="0"/>
    <xf numFmtId="0" fontId="2" fillId="0" borderId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9" fillId="0" borderId="0" applyNumberFormat="0" applyFont="0" applyFill="0" applyBorder="0" applyAlignment="0" applyProtection="0">
      <alignment horizontal="left"/>
    </xf>
    <xf numFmtId="0" fontId="9" fillId="0" borderId="0" applyNumberFormat="0" applyFont="0" applyFill="0" applyBorder="0" applyAlignment="0" applyProtection="0">
      <alignment horizontal="left"/>
    </xf>
    <xf numFmtId="0" fontId="9" fillId="0" borderId="0" applyNumberFormat="0" applyFont="0" applyFill="0" applyBorder="0" applyAlignment="0" applyProtection="0">
      <alignment horizontal="left"/>
    </xf>
    <xf numFmtId="0" fontId="9" fillId="0" borderId="0" applyNumberFormat="0" applyFont="0" applyFill="0" applyBorder="0" applyAlignment="0" applyProtection="0">
      <alignment horizontal="left"/>
    </xf>
    <xf numFmtId="0" fontId="9" fillId="0" borderId="0" applyNumberFormat="0" applyFont="0" applyFill="0" applyBorder="0" applyAlignment="0" applyProtection="0">
      <alignment horizontal="left"/>
    </xf>
    <xf numFmtId="0" fontId="9" fillId="0" borderId="0" applyNumberFormat="0" applyFont="0" applyFill="0" applyBorder="0" applyAlignment="0" applyProtection="0">
      <alignment horizontal="left"/>
    </xf>
    <xf numFmtId="0" fontId="9" fillId="0" borderId="0" applyNumberFormat="0" applyFont="0" applyFill="0" applyBorder="0" applyAlignment="0" applyProtection="0">
      <alignment horizontal="left"/>
    </xf>
    <xf numFmtId="0" fontId="9" fillId="0" borderId="0" applyNumberFormat="0" applyFont="0" applyFill="0" applyBorder="0" applyAlignment="0" applyProtection="0">
      <alignment horizontal="left"/>
    </xf>
    <xf numFmtId="0" fontId="9" fillId="0" borderId="0" applyNumberFormat="0" applyFont="0" applyFill="0" applyBorder="0" applyAlignment="0" applyProtection="0">
      <alignment horizontal="left"/>
    </xf>
    <xf numFmtId="0" fontId="9" fillId="0" borderId="0" applyNumberFormat="0" applyFont="0" applyFill="0" applyBorder="0" applyAlignment="0" applyProtection="0">
      <alignment horizontal="left"/>
    </xf>
    <xf numFmtId="0" fontId="9" fillId="0" borderId="0" applyNumberFormat="0" applyFont="0" applyFill="0" applyBorder="0" applyAlignment="0" applyProtection="0">
      <alignment horizontal="left"/>
    </xf>
    <xf numFmtId="0" fontId="9" fillId="0" borderId="0" applyNumberFormat="0" applyFont="0" applyFill="0" applyBorder="0" applyAlignment="0" applyProtection="0">
      <alignment horizontal="left"/>
    </xf>
    <xf numFmtId="0" fontId="9" fillId="0" borderId="0" applyNumberFormat="0" applyFont="0" applyFill="0" applyBorder="0" applyAlignment="0" applyProtection="0">
      <alignment horizontal="left"/>
    </xf>
    <xf numFmtId="0" fontId="9" fillId="0" borderId="0" applyNumberFormat="0" applyFont="0" applyFill="0" applyBorder="0" applyAlignment="0" applyProtection="0">
      <alignment horizontal="left"/>
    </xf>
    <xf numFmtId="0" fontId="9" fillId="0" borderId="0" applyNumberFormat="0" applyFont="0" applyFill="0" applyBorder="0" applyAlignment="0" applyProtection="0">
      <alignment horizontal="left"/>
    </xf>
    <xf numFmtId="0" fontId="9" fillId="0" borderId="0" applyNumberFormat="0" applyFont="0" applyFill="0" applyBorder="0" applyAlignment="0" applyProtection="0">
      <alignment horizontal="left"/>
    </xf>
    <xf numFmtId="0" fontId="9" fillId="0" borderId="0" applyNumberFormat="0" applyFont="0" applyFill="0" applyBorder="0" applyAlignment="0" applyProtection="0">
      <alignment horizontal="left"/>
    </xf>
    <xf numFmtId="15" fontId="9" fillId="0" borderId="0" applyFont="0" applyFill="0" applyBorder="0" applyAlignment="0" applyProtection="0"/>
    <xf numFmtId="15" fontId="9" fillId="0" borderId="0" applyFont="0" applyFill="0" applyBorder="0" applyAlignment="0" applyProtection="0"/>
    <xf numFmtId="15" fontId="9" fillId="0" borderId="0" applyFont="0" applyFill="0" applyBorder="0" applyAlignment="0" applyProtection="0"/>
    <xf numFmtId="15" fontId="9" fillId="0" borderId="0" applyFont="0" applyFill="0" applyBorder="0" applyAlignment="0" applyProtection="0"/>
    <xf numFmtId="15" fontId="9" fillId="0" borderId="0" applyFont="0" applyFill="0" applyBorder="0" applyAlignment="0" applyProtection="0"/>
    <xf numFmtId="15" fontId="9" fillId="0" borderId="0" applyFont="0" applyFill="0" applyBorder="0" applyAlignment="0" applyProtection="0"/>
    <xf numFmtId="15" fontId="9" fillId="0" borderId="0" applyFont="0" applyFill="0" applyBorder="0" applyAlignment="0" applyProtection="0"/>
    <xf numFmtId="15" fontId="9" fillId="0" borderId="0" applyFont="0" applyFill="0" applyBorder="0" applyAlignment="0" applyProtection="0"/>
    <xf numFmtId="15" fontId="9" fillId="0" borderId="0" applyFont="0" applyFill="0" applyBorder="0" applyAlignment="0" applyProtection="0"/>
    <xf numFmtId="15" fontId="9" fillId="0" borderId="0" applyFont="0" applyFill="0" applyBorder="0" applyAlignment="0" applyProtection="0"/>
    <xf numFmtId="15" fontId="9" fillId="0" borderId="0" applyFont="0" applyFill="0" applyBorder="0" applyAlignment="0" applyProtection="0"/>
    <xf numFmtId="15" fontId="9" fillId="0" borderId="0" applyFont="0" applyFill="0" applyBorder="0" applyAlignment="0" applyProtection="0"/>
    <xf numFmtId="15" fontId="9" fillId="0" borderId="0" applyFont="0" applyFill="0" applyBorder="0" applyAlignment="0" applyProtection="0"/>
    <xf numFmtId="15" fontId="9" fillId="0" borderId="0" applyFont="0" applyFill="0" applyBorder="0" applyAlignment="0" applyProtection="0"/>
    <xf numFmtId="15" fontId="9" fillId="0" borderId="0" applyFont="0" applyFill="0" applyBorder="0" applyAlignment="0" applyProtection="0"/>
    <xf numFmtId="15" fontId="9" fillId="0" borderId="0" applyFont="0" applyFill="0" applyBorder="0" applyAlignment="0" applyProtection="0"/>
    <xf numFmtId="4" fontId="9" fillId="0" borderId="0" applyFont="0" applyFill="0" applyBorder="0" applyAlignment="0" applyProtection="0"/>
    <xf numFmtId="4" fontId="9" fillId="0" borderId="0" applyFont="0" applyFill="0" applyBorder="0" applyAlignment="0" applyProtection="0"/>
    <xf numFmtId="4" fontId="9" fillId="0" borderId="0" applyFont="0" applyFill="0" applyBorder="0" applyAlignment="0" applyProtection="0"/>
    <xf numFmtId="4" fontId="9" fillId="0" borderId="0" applyFont="0" applyFill="0" applyBorder="0" applyAlignment="0" applyProtection="0"/>
    <xf numFmtId="4" fontId="9" fillId="0" borderId="0" applyFont="0" applyFill="0" applyBorder="0" applyAlignment="0" applyProtection="0"/>
    <xf numFmtId="4" fontId="9" fillId="0" borderId="0" applyFont="0" applyFill="0" applyBorder="0" applyAlignment="0" applyProtection="0"/>
    <xf numFmtId="4" fontId="9" fillId="0" borderId="0" applyFont="0" applyFill="0" applyBorder="0" applyAlignment="0" applyProtection="0"/>
    <xf numFmtId="4" fontId="9" fillId="0" borderId="0" applyFont="0" applyFill="0" applyBorder="0" applyAlignment="0" applyProtection="0"/>
    <xf numFmtId="4" fontId="9" fillId="0" borderId="0" applyFont="0" applyFill="0" applyBorder="0" applyAlignment="0" applyProtection="0"/>
    <xf numFmtId="4" fontId="9" fillId="0" borderId="0" applyFont="0" applyFill="0" applyBorder="0" applyAlignment="0" applyProtection="0"/>
    <xf numFmtId="4" fontId="9" fillId="0" borderId="0" applyFont="0" applyFill="0" applyBorder="0" applyAlignment="0" applyProtection="0"/>
    <xf numFmtId="4" fontId="9" fillId="0" borderId="0" applyFont="0" applyFill="0" applyBorder="0" applyAlignment="0" applyProtection="0"/>
    <xf numFmtId="4" fontId="9" fillId="0" borderId="0" applyFont="0" applyFill="0" applyBorder="0" applyAlignment="0" applyProtection="0"/>
    <xf numFmtId="4" fontId="9" fillId="0" borderId="0" applyFont="0" applyFill="0" applyBorder="0" applyAlignment="0" applyProtection="0"/>
    <xf numFmtId="4" fontId="9" fillId="0" borderId="0" applyFont="0" applyFill="0" applyBorder="0" applyAlignment="0" applyProtection="0"/>
    <xf numFmtId="4" fontId="9" fillId="0" borderId="0" applyFont="0" applyFill="0" applyBorder="0" applyAlignment="0" applyProtection="0"/>
    <xf numFmtId="4" fontId="9" fillId="0" borderId="0" applyFont="0" applyFill="0" applyBorder="0" applyAlignment="0" applyProtection="0"/>
    <xf numFmtId="0" fontId="8" fillId="0" borderId="1">
      <alignment horizontal="center"/>
    </xf>
    <xf numFmtId="0" fontId="8" fillId="0" borderId="1">
      <alignment horizontal="center"/>
    </xf>
    <xf numFmtId="0" fontId="8" fillId="0" borderId="1">
      <alignment horizontal="center"/>
    </xf>
    <xf numFmtId="0" fontId="8" fillId="0" borderId="1">
      <alignment horizontal="center"/>
    </xf>
    <xf numFmtId="0" fontId="8" fillId="0" borderId="1">
      <alignment horizontal="center"/>
    </xf>
    <xf numFmtId="0" fontId="8" fillId="0" borderId="1">
      <alignment horizontal="center"/>
    </xf>
    <xf numFmtId="0" fontId="8" fillId="0" borderId="1">
      <alignment horizontal="center"/>
    </xf>
    <xf numFmtId="0" fontId="8" fillId="0" borderId="1">
      <alignment horizontal="center"/>
    </xf>
    <xf numFmtId="0" fontId="8" fillId="0" borderId="1">
      <alignment horizontal="center"/>
    </xf>
    <xf numFmtId="0" fontId="8" fillId="0" borderId="1">
      <alignment horizontal="center"/>
    </xf>
    <xf numFmtId="0" fontId="8" fillId="0" borderId="1">
      <alignment horizontal="center"/>
    </xf>
    <xf numFmtId="3" fontId="9" fillId="0" borderId="0" applyFont="0" applyFill="0" applyBorder="0" applyAlignment="0" applyProtection="0"/>
    <xf numFmtId="3" fontId="9" fillId="0" borderId="0" applyFont="0" applyFill="0" applyBorder="0" applyAlignment="0" applyProtection="0"/>
    <xf numFmtId="3" fontId="9" fillId="0" borderId="0" applyFont="0" applyFill="0" applyBorder="0" applyAlignment="0" applyProtection="0"/>
    <xf numFmtId="3" fontId="9" fillId="0" borderId="0" applyFont="0" applyFill="0" applyBorder="0" applyAlignment="0" applyProtection="0"/>
    <xf numFmtId="3" fontId="9" fillId="0" borderId="0" applyFont="0" applyFill="0" applyBorder="0" applyAlignment="0" applyProtection="0"/>
    <xf numFmtId="3" fontId="9" fillId="0" borderId="0" applyFont="0" applyFill="0" applyBorder="0" applyAlignment="0" applyProtection="0"/>
    <xf numFmtId="3" fontId="9" fillId="0" borderId="0" applyFont="0" applyFill="0" applyBorder="0" applyAlignment="0" applyProtection="0"/>
    <xf numFmtId="3" fontId="9" fillId="0" borderId="0" applyFont="0" applyFill="0" applyBorder="0" applyAlignment="0" applyProtection="0"/>
    <xf numFmtId="3" fontId="9" fillId="0" borderId="0" applyFont="0" applyFill="0" applyBorder="0" applyAlignment="0" applyProtection="0"/>
    <xf numFmtId="3" fontId="9" fillId="0" borderId="0" applyFont="0" applyFill="0" applyBorder="0" applyAlignment="0" applyProtection="0"/>
    <xf numFmtId="3" fontId="9" fillId="0" borderId="0" applyFont="0" applyFill="0" applyBorder="0" applyAlignment="0" applyProtection="0"/>
    <xf numFmtId="3" fontId="9" fillId="0" borderId="0" applyFont="0" applyFill="0" applyBorder="0" applyAlignment="0" applyProtection="0"/>
    <xf numFmtId="3" fontId="9" fillId="0" borderId="0" applyFont="0" applyFill="0" applyBorder="0" applyAlignment="0" applyProtection="0"/>
    <xf numFmtId="3" fontId="9" fillId="0" borderId="0" applyFont="0" applyFill="0" applyBorder="0" applyAlignment="0" applyProtection="0"/>
    <xf numFmtId="3" fontId="9" fillId="0" borderId="0" applyFont="0" applyFill="0" applyBorder="0" applyAlignment="0" applyProtection="0"/>
    <xf numFmtId="3" fontId="9" fillId="0" borderId="0" applyFont="0" applyFill="0" applyBorder="0" applyAlignment="0" applyProtection="0"/>
    <xf numFmtId="3" fontId="9" fillId="0" borderId="0" applyFont="0" applyFill="0" applyBorder="0" applyAlignment="0" applyProtection="0"/>
    <xf numFmtId="0" fontId="9" fillId="2" borderId="0" applyNumberFormat="0" applyFont="0" applyBorder="0" applyAlignment="0" applyProtection="0"/>
    <xf numFmtId="0" fontId="9" fillId="2" borderId="0" applyNumberFormat="0" applyFont="0" applyBorder="0" applyAlignment="0" applyProtection="0"/>
    <xf numFmtId="0" fontId="9" fillId="2" borderId="0" applyNumberFormat="0" applyFont="0" applyBorder="0" applyAlignment="0" applyProtection="0"/>
    <xf numFmtId="0" fontId="9" fillId="2" borderId="0" applyNumberFormat="0" applyFont="0" applyBorder="0" applyAlignment="0" applyProtection="0"/>
    <xf numFmtId="0" fontId="9" fillId="2" borderId="0" applyNumberFormat="0" applyFont="0" applyBorder="0" applyAlignment="0" applyProtection="0"/>
    <xf numFmtId="0" fontId="9" fillId="2" borderId="0" applyNumberFormat="0" applyFont="0" applyBorder="0" applyAlignment="0" applyProtection="0"/>
    <xf numFmtId="0" fontId="9" fillId="2" borderId="0" applyNumberFormat="0" applyFont="0" applyBorder="0" applyAlignment="0" applyProtection="0"/>
    <xf numFmtId="0" fontId="9" fillId="2" borderId="0" applyNumberFormat="0" applyFont="0" applyBorder="0" applyAlignment="0" applyProtection="0"/>
    <xf numFmtId="0" fontId="9" fillId="2" borderId="0" applyNumberFormat="0" applyFont="0" applyBorder="0" applyAlignment="0" applyProtection="0"/>
    <xf numFmtId="0" fontId="9" fillId="2" borderId="0" applyNumberFormat="0" applyFont="0" applyBorder="0" applyAlignment="0" applyProtection="0"/>
    <xf numFmtId="0" fontId="9" fillId="2" borderId="0" applyNumberFormat="0" applyFont="0" applyBorder="0" applyAlignment="0" applyProtection="0"/>
    <xf numFmtId="0" fontId="9" fillId="2" borderId="0" applyNumberFormat="0" applyFont="0" applyBorder="0" applyAlignment="0" applyProtection="0"/>
    <xf numFmtId="0" fontId="9" fillId="2" borderId="0" applyNumberFormat="0" applyFont="0" applyBorder="0" applyAlignment="0" applyProtection="0"/>
    <xf numFmtId="0" fontId="9" fillId="2" borderId="0" applyNumberFormat="0" applyFont="0" applyBorder="0" applyAlignment="0" applyProtection="0"/>
    <xf numFmtId="0" fontId="9" fillId="2" borderId="0" applyNumberFormat="0" applyFont="0" applyBorder="0" applyAlignment="0" applyProtection="0"/>
  </cellStyleXfs>
  <cellXfs count="171">
    <xf numFmtId="0" fontId="0" fillId="0" borderId="0" xfId="0"/>
    <xf numFmtId="0" fontId="2" fillId="0" borderId="0" xfId="0" applyFont="1" applyBorder="1"/>
    <xf numFmtId="0" fontId="2" fillId="0" borderId="1" xfId="348" applyBorder="1" applyAlignment="1">
      <alignment horizontal="center"/>
    </xf>
    <xf numFmtId="37" fontId="2" fillId="0" borderId="0" xfId="348" applyNumberFormat="1" applyBorder="1" applyAlignment="1">
      <alignment horizontal="center"/>
    </xf>
    <xf numFmtId="0" fontId="2" fillId="0" borderId="0" xfId="348" applyBorder="1" applyAlignment="1">
      <alignment horizontal="center"/>
    </xf>
    <xf numFmtId="37" fontId="2" fillId="0" borderId="2" xfId="348" applyNumberFormat="1" applyBorder="1" applyAlignment="1">
      <alignment horizontal="center"/>
    </xf>
    <xf numFmtId="0" fontId="2" fillId="0" borderId="3" xfId="348" applyBorder="1"/>
    <xf numFmtId="0" fontId="2" fillId="0" borderId="4" xfId="348" applyBorder="1"/>
    <xf numFmtId="0" fontId="2" fillId="0" borderId="5" xfId="348" applyFont="1" applyBorder="1"/>
    <xf numFmtId="49" fontId="2" fillId="0" borderId="4" xfId="348" applyNumberFormat="1" applyFont="1" applyBorder="1" applyAlignment="1">
      <alignment wrapText="1"/>
    </xf>
    <xf numFmtId="0" fontId="2" fillId="0" borderId="6" xfId="348" applyBorder="1" applyAlignment="1">
      <alignment horizontal="center" vertical="center"/>
    </xf>
    <xf numFmtId="0" fontId="2" fillId="0" borderId="4" xfId="348" applyFont="1" applyBorder="1"/>
    <xf numFmtId="37" fontId="2" fillId="0" borderId="0" xfId="348" applyNumberFormat="1" applyFont="1" applyBorder="1" applyAlignment="1">
      <alignment horizontal="center"/>
    </xf>
    <xf numFmtId="0" fontId="2" fillId="0" borderId="0" xfId="348" applyFont="1" applyBorder="1" applyAlignment="1">
      <alignment horizontal="center"/>
    </xf>
    <xf numFmtId="37" fontId="2" fillId="0" borderId="0" xfId="348" applyNumberFormat="1" applyBorder="1" applyAlignment="1">
      <alignment horizontal="center" vertical="center"/>
    </xf>
    <xf numFmtId="167" fontId="2" fillId="0" borderId="0" xfId="348" applyNumberFormat="1" applyFont="1" applyBorder="1"/>
    <xf numFmtId="0" fontId="0" fillId="0" borderId="7" xfId="0" applyBorder="1"/>
    <xf numFmtId="0" fontId="0" fillId="0" borderId="8" xfId="0" applyBorder="1"/>
    <xf numFmtId="0" fontId="0" fillId="0" borderId="0" xfId="0" applyBorder="1"/>
    <xf numFmtId="0" fontId="0" fillId="0" borderId="9" xfId="0" applyBorder="1"/>
    <xf numFmtId="0" fontId="0" fillId="0" borderId="6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0" xfId="0" applyAlignment="1">
      <alignment horizontal="center" vertical="center"/>
    </xf>
    <xf numFmtId="0" fontId="0" fillId="0" borderId="2" xfId="0" applyBorder="1"/>
    <xf numFmtId="166" fontId="0" fillId="0" borderId="13" xfId="327" applyNumberFormat="1" applyFont="1" applyBorder="1"/>
    <xf numFmtId="166" fontId="0" fillId="0" borderId="6" xfId="327" applyNumberFormat="1" applyFont="1" applyBorder="1"/>
    <xf numFmtId="164" fontId="0" fillId="0" borderId="6" xfId="395" applyNumberFormat="1" applyFont="1" applyBorder="1"/>
    <xf numFmtId="166" fontId="0" fillId="0" borderId="6" xfId="0" applyNumberFormat="1" applyBorder="1"/>
    <xf numFmtId="10" fontId="0" fillId="0" borderId="6" xfId="395" applyNumberFormat="1" applyFont="1" applyBorder="1"/>
    <xf numFmtId="10" fontId="0" fillId="0" borderId="12" xfId="395" applyNumberFormat="1" applyFont="1" applyBorder="1"/>
    <xf numFmtId="166" fontId="0" fillId="0" borderId="12" xfId="0" applyNumberFormat="1" applyBorder="1"/>
    <xf numFmtId="166" fontId="0" fillId="0" borderId="12" xfId="327" applyNumberFormat="1" applyFont="1" applyBorder="1"/>
    <xf numFmtId="165" fontId="0" fillId="0" borderId="14" xfId="395" applyNumberFormat="1" applyFont="1" applyBorder="1"/>
    <xf numFmtId="165" fontId="0" fillId="0" borderId="15" xfId="395" applyNumberFormat="1" applyFont="1" applyBorder="1"/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2" fillId="0" borderId="4" xfId="348" applyFont="1" applyBorder="1" applyAlignment="1">
      <alignment wrapText="1"/>
    </xf>
    <xf numFmtId="0" fontId="2" fillId="0" borderId="4" xfId="348" applyBorder="1" applyAlignment="1">
      <alignment horizontal="left" wrapText="1"/>
    </xf>
    <xf numFmtId="0" fontId="2" fillId="0" borderId="4" xfId="348" applyFont="1" applyBorder="1" applyAlignment="1">
      <alignment horizontal="left" wrapText="1"/>
    </xf>
    <xf numFmtId="0" fontId="2" fillId="0" borderId="13" xfId="348" applyBorder="1" applyAlignment="1">
      <alignment horizontal="center" vertical="center"/>
    </xf>
    <xf numFmtId="0" fontId="2" fillId="0" borderId="6" xfId="348" applyFont="1" applyBorder="1" applyAlignment="1">
      <alignment horizontal="center" vertical="center"/>
    </xf>
    <xf numFmtId="0" fontId="2" fillId="0" borderId="14" xfId="348" applyFont="1" applyBorder="1" applyAlignment="1">
      <alignment horizontal="center" vertical="center"/>
    </xf>
    <xf numFmtId="0" fontId="4" fillId="0" borderId="4" xfId="348" applyFont="1" applyBorder="1" applyAlignment="1">
      <alignment horizontal="center" wrapText="1"/>
    </xf>
    <xf numFmtId="0" fontId="3" fillId="3" borderId="1" xfId="0" applyFont="1" applyFill="1" applyBorder="1" applyAlignment="1">
      <alignment horizontal="center"/>
    </xf>
    <xf numFmtId="0" fontId="3" fillId="3" borderId="14" xfId="0" applyFont="1" applyFill="1" applyBorder="1" applyAlignment="1">
      <alignment horizontal="center"/>
    </xf>
    <xf numFmtId="0" fontId="0" fillId="3" borderId="0" xfId="0" applyFill="1" applyBorder="1"/>
    <xf numFmtId="166" fontId="0" fillId="0" borderId="2" xfId="327" applyNumberFormat="1" applyFont="1" applyBorder="1"/>
    <xf numFmtId="166" fontId="0" fillId="0" borderId="0" xfId="327" applyNumberFormat="1" applyFont="1" applyBorder="1"/>
    <xf numFmtId="164" fontId="0" fillId="0" borderId="0" xfId="395" applyNumberFormat="1" applyFont="1" applyBorder="1"/>
    <xf numFmtId="166" fontId="0" fillId="0" borderId="0" xfId="0" applyNumberFormat="1" applyBorder="1"/>
    <xf numFmtId="0" fontId="3" fillId="0" borderId="18" xfId="0" applyFont="1" applyBorder="1" applyAlignment="1">
      <alignment horizontal="center" vertical="center"/>
    </xf>
    <xf numFmtId="10" fontId="0" fillId="0" borderId="0" xfId="395" applyNumberFormat="1" applyFont="1" applyBorder="1"/>
    <xf numFmtId="0" fontId="3" fillId="0" borderId="19" xfId="0" applyFont="1" applyBorder="1" applyAlignment="1">
      <alignment horizontal="center" vertical="center"/>
    </xf>
    <xf numFmtId="10" fontId="0" fillId="0" borderId="8" xfId="395" applyNumberFormat="1" applyFont="1" applyBorder="1"/>
    <xf numFmtId="166" fontId="0" fillId="0" borderId="8" xfId="0" applyNumberFormat="1" applyBorder="1"/>
    <xf numFmtId="166" fontId="0" fillId="0" borderId="8" xfId="327" applyNumberFormat="1" applyFont="1" applyBorder="1"/>
    <xf numFmtId="165" fontId="0" fillId="0" borderId="1" xfId="395" applyNumberFormat="1" applyFont="1" applyBorder="1"/>
    <xf numFmtId="165" fontId="0" fillId="0" borderId="20" xfId="395" applyNumberFormat="1" applyFont="1" applyBorder="1"/>
    <xf numFmtId="0" fontId="13" fillId="0" borderId="0" xfId="0" applyFont="1"/>
    <xf numFmtId="0" fontId="18" fillId="0" borderId="0" xfId="0" applyFont="1" applyBorder="1" applyAlignment="1"/>
    <xf numFmtId="0" fontId="13" fillId="0" borderId="0" xfId="0" applyFont="1" applyBorder="1"/>
    <xf numFmtId="0" fontId="13" fillId="0" borderId="6" xfId="0" applyFont="1" applyBorder="1"/>
    <xf numFmtId="0" fontId="14" fillId="3" borderId="14" xfId="0" applyFont="1" applyFill="1" applyBorder="1" applyAlignment="1">
      <alignment horizontal="center"/>
    </xf>
    <xf numFmtId="0" fontId="14" fillId="3" borderId="1" xfId="0" applyFont="1" applyFill="1" applyBorder="1" applyAlignment="1">
      <alignment horizontal="center"/>
    </xf>
    <xf numFmtId="0" fontId="13" fillId="3" borderId="0" xfId="0" applyFont="1" applyFill="1" applyBorder="1"/>
    <xf numFmtId="0" fontId="14" fillId="3" borderId="14" xfId="0" applyFont="1" applyFill="1" applyBorder="1" applyAlignment="1">
      <alignment horizontal="center"/>
    </xf>
    <xf numFmtId="0" fontId="14" fillId="3" borderId="1" xfId="0" applyFont="1" applyFill="1" applyBorder="1" applyAlignment="1">
      <alignment horizontal="center"/>
    </xf>
    <xf numFmtId="0" fontId="13" fillId="0" borderId="13" xfId="348" applyFont="1" applyFill="1" applyBorder="1" applyAlignment="1">
      <alignment horizontal="center" vertical="center"/>
    </xf>
    <xf numFmtId="37" fontId="13" fillId="0" borderId="2" xfId="348" applyNumberFormat="1" applyFont="1" applyFill="1" applyBorder="1" applyAlignment="1">
      <alignment horizontal="center"/>
    </xf>
    <xf numFmtId="0" fontId="13" fillId="0" borderId="3" xfId="348" applyFont="1" applyFill="1" applyBorder="1"/>
    <xf numFmtId="166" fontId="13" fillId="0" borderId="13" xfId="327" applyNumberFormat="1" applyFont="1" applyFill="1" applyBorder="1"/>
    <xf numFmtId="0" fontId="13" fillId="0" borderId="9" xfId="0" applyFont="1" applyFill="1" applyBorder="1"/>
    <xf numFmtId="0" fontId="13" fillId="0" borderId="6" xfId="348" applyFont="1" applyFill="1" applyBorder="1" applyAlignment="1">
      <alignment horizontal="center" vertical="center"/>
    </xf>
    <xf numFmtId="37" fontId="13" fillId="0" borderId="0" xfId="348" applyNumberFormat="1" applyFont="1" applyFill="1" applyBorder="1" applyAlignment="1">
      <alignment horizontal="center"/>
    </xf>
    <xf numFmtId="0" fontId="13" fillId="0" borderId="4" xfId="348" applyFont="1" applyFill="1" applyBorder="1"/>
    <xf numFmtId="166" fontId="13" fillId="0" borderId="6" xfId="327" applyNumberFormat="1" applyFont="1" applyFill="1" applyBorder="1"/>
    <xf numFmtId="0" fontId="13" fillId="0" borderId="10" xfId="0" applyFont="1" applyFill="1" applyBorder="1"/>
    <xf numFmtId="0" fontId="13" fillId="0" borderId="6" xfId="0" applyFont="1" applyFill="1" applyBorder="1"/>
    <xf numFmtId="37" fontId="13" fillId="0" borderId="0" xfId="348" applyNumberFormat="1" applyFont="1" applyFill="1" applyBorder="1" applyAlignment="1">
      <alignment horizontal="center" vertical="center"/>
    </xf>
    <xf numFmtId="49" fontId="13" fillId="0" borderId="4" xfId="348" applyNumberFormat="1" applyFont="1" applyFill="1" applyBorder="1" applyAlignment="1">
      <alignment wrapText="1"/>
    </xf>
    <xf numFmtId="164" fontId="13" fillId="0" borderId="6" xfId="395" applyNumberFormat="1" applyFont="1" applyFill="1" applyBorder="1"/>
    <xf numFmtId="0" fontId="15" fillId="0" borderId="4" xfId="348" applyFont="1" applyFill="1" applyBorder="1" applyAlignment="1">
      <alignment horizontal="center" wrapText="1"/>
    </xf>
    <xf numFmtId="0" fontId="14" fillId="0" borderId="16" xfId="0" applyFont="1" applyFill="1" applyBorder="1" applyAlignment="1">
      <alignment horizontal="center" vertical="center"/>
    </xf>
    <xf numFmtId="0" fontId="14" fillId="0" borderId="21" xfId="0" applyFont="1" applyFill="1" applyBorder="1" applyAlignment="1">
      <alignment horizontal="center" vertical="center"/>
    </xf>
    <xf numFmtId="0" fontId="13" fillId="0" borderId="23" xfId="0" applyFont="1" applyFill="1" applyBorder="1"/>
    <xf numFmtId="0" fontId="13" fillId="0" borderId="24" xfId="0" applyFont="1" applyFill="1" applyBorder="1"/>
    <xf numFmtId="0" fontId="13" fillId="0" borderId="4" xfId="348" applyFont="1" applyFill="1" applyBorder="1" applyAlignment="1">
      <alignment wrapText="1"/>
    </xf>
    <xf numFmtId="10" fontId="13" fillId="0" borderId="23" xfId="395" applyNumberFormat="1" applyFont="1" applyFill="1" applyBorder="1"/>
    <xf numFmtId="10" fontId="13" fillId="0" borderId="10" xfId="395" applyNumberFormat="1" applyFont="1" applyFill="1" applyBorder="1"/>
    <xf numFmtId="0" fontId="13" fillId="0" borderId="4" xfId="348" applyFont="1" applyFill="1" applyBorder="1" applyAlignment="1">
      <alignment horizontal="left" wrapText="1"/>
    </xf>
    <xf numFmtId="166" fontId="13" fillId="0" borderId="10" xfId="327" applyNumberFormat="1" applyFont="1" applyFill="1" applyBorder="1"/>
    <xf numFmtId="166" fontId="13" fillId="0" borderId="23" xfId="327" applyNumberFormat="1" applyFont="1" applyFill="1" applyBorder="1"/>
    <xf numFmtId="0" fontId="13" fillId="0" borderId="0" xfId="348" applyFont="1" applyFill="1" applyBorder="1" applyAlignment="1">
      <alignment horizontal="center"/>
    </xf>
    <xf numFmtId="0" fontId="13" fillId="0" borderId="0" xfId="0" applyFont="1" applyFill="1"/>
    <xf numFmtId="0" fontId="13" fillId="0" borderId="0" xfId="0" applyFont="1" applyAlignment="1">
      <alignment horizontal="center" vertical="center"/>
    </xf>
    <xf numFmtId="166" fontId="13" fillId="0" borderId="6" xfId="0" applyNumberFormat="1" applyFont="1" applyFill="1" applyBorder="1"/>
    <xf numFmtId="166" fontId="13" fillId="0" borderId="10" xfId="0" applyNumberFormat="1" applyFont="1" applyFill="1" applyBorder="1"/>
    <xf numFmtId="0" fontId="13" fillId="0" borderId="14" xfId="348" applyFont="1" applyFill="1" applyBorder="1" applyAlignment="1">
      <alignment horizontal="center" vertical="center"/>
    </xf>
    <xf numFmtId="0" fontId="13" fillId="0" borderId="1" xfId="348" applyFont="1" applyFill="1" applyBorder="1" applyAlignment="1">
      <alignment horizontal="center"/>
    </xf>
    <xf numFmtId="0" fontId="13" fillId="0" borderId="5" xfId="348" applyFont="1" applyFill="1" applyBorder="1"/>
    <xf numFmtId="165" fontId="13" fillId="0" borderId="29" xfId="395" applyNumberFormat="1" applyFont="1" applyFill="1" applyBorder="1"/>
    <xf numFmtId="165" fontId="13" fillId="0" borderId="30" xfId="395" applyNumberFormat="1" applyFont="1" applyFill="1" applyBorder="1"/>
    <xf numFmtId="0" fontId="14" fillId="0" borderId="6" xfId="0" applyFont="1" applyBorder="1"/>
    <xf numFmtId="0" fontId="14" fillId="0" borderId="6" xfId="348" applyFont="1" applyFill="1" applyBorder="1" applyAlignment="1">
      <alignment horizontal="center" vertical="center"/>
    </xf>
    <xf numFmtId="37" fontId="14" fillId="0" borderId="0" xfId="348" applyNumberFormat="1" applyFont="1" applyFill="1" applyBorder="1" applyAlignment="1">
      <alignment horizontal="center"/>
    </xf>
    <xf numFmtId="0" fontId="19" fillId="0" borderId="4" xfId="348" applyFont="1" applyFill="1" applyBorder="1"/>
    <xf numFmtId="166" fontId="14" fillId="0" borderId="6" xfId="0" applyNumberFormat="1" applyFont="1" applyFill="1" applyBorder="1"/>
    <xf numFmtId="0" fontId="14" fillId="0" borderId="10" xfId="0" applyFont="1" applyFill="1" applyBorder="1"/>
    <xf numFmtId="0" fontId="14" fillId="0" borderId="0" xfId="0" applyFont="1"/>
    <xf numFmtId="166" fontId="13" fillId="6" borderId="13" xfId="327" applyNumberFormat="1" applyFont="1" applyFill="1" applyBorder="1"/>
    <xf numFmtId="0" fontId="13" fillId="6" borderId="9" xfId="0" applyFont="1" applyFill="1" applyBorder="1"/>
    <xf numFmtId="166" fontId="13" fillId="6" borderId="2" xfId="327" applyNumberFormat="1" applyFont="1" applyFill="1" applyBorder="1"/>
    <xf numFmtId="0" fontId="13" fillId="6" borderId="2" xfId="0" applyFont="1" applyFill="1" applyBorder="1"/>
    <xf numFmtId="166" fontId="13" fillId="6" borderId="6" xfId="327" applyNumberFormat="1" applyFont="1" applyFill="1" applyBorder="1"/>
    <xf numFmtId="0" fontId="13" fillId="6" borderId="10" xfId="0" applyFont="1" applyFill="1" applyBorder="1"/>
    <xf numFmtId="166" fontId="13" fillId="6" borderId="0" xfId="327" applyNumberFormat="1" applyFont="1" applyFill="1" applyBorder="1"/>
    <xf numFmtId="0" fontId="13" fillId="6" borderId="0" xfId="0" applyFont="1" applyFill="1" applyBorder="1"/>
    <xf numFmtId="0" fontId="13" fillId="6" borderId="6" xfId="0" applyFont="1" applyFill="1" applyBorder="1"/>
    <xf numFmtId="164" fontId="13" fillId="6" borderId="6" xfId="395" applyNumberFormat="1" applyFont="1" applyFill="1" applyBorder="1"/>
    <xf numFmtId="164" fontId="13" fillId="6" borderId="0" xfId="395" applyNumberFormat="1" applyFont="1" applyFill="1" applyBorder="1"/>
    <xf numFmtId="166" fontId="13" fillId="6" borderId="6" xfId="0" applyNumberFormat="1" applyFont="1" applyFill="1" applyBorder="1"/>
    <xf numFmtId="0" fontId="14" fillId="6" borderId="16" xfId="0" applyFont="1" applyFill="1" applyBorder="1" applyAlignment="1">
      <alignment horizontal="center" vertical="center"/>
    </xf>
    <xf numFmtId="0" fontId="14" fillId="6" borderId="21" xfId="0" applyFont="1" applyFill="1" applyBorder="1" applyAlignment="1">
      <alignment horizontal="center" vertical="center"/>
    </xf>
    <xf numFmtId="0" fontId="14" fillId="6" borderId="22" xfId="0" applyFont="1" applyFill="1" applyBorder="1" applyAlignment="1">
      <alignment horizontal="center" vertical="center"/>
    </xf>
    <xf numFmtId="0" fontId="13" fillId="6" borderId="23" xfId="0" applyFont="1" applyFill="1" applyBorder="1"/>
    <xf numFmtId="0" fontId="13" fillId="6" borderId="24" xfId="0" applyFont="1" applyFill="1" applyBorder="1"/>
    <xf numFmtId="0" fontId="13" fillId="6" borderId="25" xfId="0" applyFont="1" applyFill="1" applyBorder="1"/>
    <xf numFmtId="10" fontId="13" fillId="6" borderId="23" xfId="395" applyNumberFormat="1" applyFont="1" applyFill="1" applyBorder="1"/>
    <xf numFmtId="10" fontId="13" fillId="6" borderId="10" xfId="395" applyNumberFormat="1" applyFont="1" applyFill="1" applyBorder="1"/>
    <xf numFmtId="10" fontId="13" fillId="6" borderId="0" xfId="395" applyNumberFormat="1" applyFont="1" applyFill="1" applyBorder="1"/>
    <xf numFmtId="166" fontId="13" fillId="6" borderId="23" xfId="327" applyNumberFormat="1" applyFont="1" applyFill="1" applyBorder="1"/>
    <xf numFmtId="166" fontId="13" fillId="6" borderId="10" xfId="0" applyNumberFormat="1" applyFont="1" applyFill="1" applyBorder="1"/>
    <xf numFmtId="166" fontId="13" fillId="6" borderId="0" xfId="0" applyNumberFormat="1" applyFont="1" applyFill="1" applyBorder="1"/>
    <xf numFmtId="166" fontId="13" fillId="6" borderId="10" xfId="327" applyNumberFormat="1" applyFont="1" applyFill="1" applyBorder="1"/>
    <xf numFmtId="165" fontId="13" fillId="6" borderId="29" xfId="395" applyNumberFormat="1" applyFont="1" applyFill="1" applyBorder="1"/>
    <xf numFmtId="165" fontId="13" fillId="6" borderId="30" xfId="395" applyNumberFormat="1" applyFont="1" applyFill="1" applyBorder="1"/>
    <xf numFmtId="165" fontId="13" fillId="6" borderId="1" xfId="395" applyNumberFormat="1" applyFont="1" applyFill="1" applyBorder="1"/>
    <xf numFmtId="166" fontId="14" fillId="6" borderId="6" xfId="0" applyNumberFormat="1" applyFont="1" applyFill="1" applyBorder="1"/>
    <xf numFmtId="0" fontId="14" fillId="6" borderId="10" xfId="0" applyFont="1" applyFill="1" applyBorder="1"/>
    <xf numFmtId="0" fontId="14" fillId="6" borderId="0" xfId="0" applyFont="1" applyFill="1" applyBorder="1"/>
    <xf numFmtId="0" fontId="19" fillId="0" borderId="0" xfId="348" applyFont="1" applyFill="1" applyBorder="1"/>
    <xf numFmtId="0" fontId="19" fillId="6" borderId="0" xfId="348" applyFont="1" applyFill="1" applyBorder="1"/>
    <xf numFmtId="166" fontId="14" fillId="0" borderId="0" xfId="0" applyNumberFormat="1" applyFont="1"/>
    <xf numFmtId="0" fontId="3" fillId="3" borderId="26" xfId="0" applyFont="1" applyFill="1" applyBorder="1" applyAlignment="1">
      <alignment horizontal="center"/>
    </xf>
    <xf numFmtId="0" fontId="3" fillId="3" borderId="27" xfId="0" applyFont="1" applyFill="1" applyBorder="1" applyAlignment="1">
      <alignment horizontal="center"/>
    </xf>
    <xf numFmtId="49" fontId="3" fillId="0" borderId="0" xfId="0" applyNumberFormat="1" applyFont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5" borderId="13" xfId="0" applyFont="1" applyFill="1" applyBorder="1" applyAlignment="1">
      <alignment horizontal="center"/>
    </xf>
    <xf numFmtId="0" fontId="4" fillId="5" borderId="2" xfId="0" applyFont="1" applyFill="1" applyBorder="1" applyAlignment="1">
      <alignment horizontal="center"/>
    </xf>
    <xf numFmtId="0" fontId="3" fillId="5" borderId="14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0" fillId="4" borderId="26" xfId="0" applyFill="1" applyBorder="1" applyAlignment="1">
      <alignment horizontal="center" vertical="center"/>
    </xf>
    <xf numFmtId="0" fontId="0" fillId="4" borderId="27" xfId="0" applyFill="1" applyBorder="1" applyAlignment="1">
      <alignment horizontal="center" vertical="center"/>
    </xf>
    <xf numFmtId="0" fontId="0" fillId="4" borderId="28" xfId="0" applyFill="1" applyBorder="1" applyAlignment="1">
      <alignment horizontal="center" vertical="center"/>
    </xf>
    <xf numFmtId="0" fontId="3" fillId="4" borderId="26" xfId="0" applyFont="1" applyFill="1" applyBorder="1" applyAlignment="1">
      <alignment horizontal="center"/>
    </xf>
    <xf numFmtId="0" fontId="3" fillId="4" borderId="28" xfId="0" applyFont="1" applyFill="1" applyBorder="1" applyAlignment="1">
      <alignment horizontal="center"/>
    </xf>
    <xf numFmtId="0" fontId="13" fillId="4" borderId="26" xfId="0" applyFont="1" applyFill="1" applyBorder="1" applyAlignment="1">
      <alignment horizontal="center" vertical="center"/>
    </xf>
    <xf numFmtId="0" fontId="13" fillId="4" borderId="27" xfId="0" applyFont="1" applyFill="1" applyBorder="1" applyAlignment="1">
      <alignment horizontal="center" vertical="center"/>
    </xf>
    <xf numFmtId="0" fontId="13" fillId="4" borderId="28" xfId="0" applyFont="1" applyFill="1" applyBorder="1" applyAlignment="1">
      <alignment horizontal="center" vertical="center"/>
    </xf>
    <xf numFmtId="0" fontId="14" fillId="4" borderId="26" xfId="0" quotePrefix="1" applyFont="1" applyFill="1" applyBorder="1" applyAlignment="1">
      <alignment horizontal="center"/>
    </xf>
    <xf numFmtId="0" fontId="14" fillId="4" borderId="28" xfId="0" applyFont="1" applyFill="1" applyBorder="1" applyAlignment="1">
      <alignment horizontal="center"/>
    </xf>
    <xf numFmtId="49" fontId="14" fillId="0" borderId="0" xfId="0" applyNumberFormat="1" applyFont="1" applyAlignment="1">
      <alignment horizontal="center"/>
    </xf>
    <xf numFmtId="0" fontId="14" fillId="0" borderId="0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3" borderId="14" xfId="0" applyFont="1" applyFill="1" applyBorder="1" applyAlignment="1">
      <alignment horizontal="center"/>
    </xf>
    <xf numFmtId="0" fontId="14" fillId="3" borderId="1" xfId="0" applyFont="1" applyFill="1" applyBorder="1" applyAlignment="1">
      <alignment horizontal="center"/>
    </xf>
    <xf numFmtId="0" fontId="20" fillId="6" borderId="0" xfId="0" applyFont="1" applyFill="1" applyBorder="1" applyAlignment="1">
      <alignment horizontal="center"/>
    </xf>
    <xf numFmtId="0" fontId="14" fillId="4" borderId="27" xfId="0" applyFont="1" applyFill="1" applyBorder="1" applyAlignment="1">
      <alignment horizontal="center"/>
    </xf>
  </cellXfs>
  <cellStyles count="755">
    <cellStyle name="Comma 10" xfId="1"/>
    <cellStyle name="Comma 10 2" xfId="2"/>
    <cellStyle name="Comma 10 3" xfId="3"/>
    <cellStyle name="Comma 10 3 2" xfId="4"/>
    <cellStyle name="Comma 10 3 3" xfId="5"/>
    <cellStyle name="Comma 10 4" xfId="6"/>
    <cellStyle name="Comma 10 4 2" xfId="7"/>
    <cellStyle name="Comma 10 4 3" xfId="8"/>
    <cellStyle name="Comma 10 4 4" xfId="9"/>
    <cellStyle name="Comma 10 5" xfId="10"/>
    <cellStyle name="Comma 10 5 2" xfId="11"/>
    <cellStyle name="Comma 10 5 2 2" xfId="12"/>
    <cellStyle name="Comma 10 5 2 3" xfId="13"/>
    <cellStyle name="Comma 10 5 2 3 2" xfId="14"/>
    <cellStyle name="Comma 10 5 3" xfId="15"/>
    <cellStyle name="Comma 10 6" xfId="16"/>
    <cellStyle name="Comma 10 6 2" xfId="17"/>
    <cellStyle name="Comma 10 6 3" xfId="18"/>
    <cellStyle name="Comma 10 6 3 2" xfId="19"/>
    <cellStyle name="Comma 10 7" xfId="20"/>
    <cellStyle name="Comma 10 8" xfId="21"/>
    <cellStyle name="Comma 10 8 2" xfId="22"/>
    <cellStyle name="Comma 11" xfId="23"/>
    <cellStyle name="Comma 11 10" xfId="24"/>
    <cellStyle name="Comma 11 11" xfId="25"/>
    <cellStyle name="Comma 11 11 2" xfId="26"/>
    <cellStyle name="Comma 11 11 2 2" xfId="27"/>
    <cellStyle name="Comma 11 11 2 3" xfId="28"/>
    <cellStyle name="Comma 11 11 2 3 2" xfId="29"/>
    <cellStyle name="Comma 11 12" xfId="30"/>
    <cellStyle name="Comma 11 13" xfId="31"/>
    <cellStyle name="Comma 11 13 2" xfId="32"/>
    <cellStyle name="Comma 11 13 2 2" xfId="33"/>
    <cellStyle name="Comma 11 13 2 3" xfId="34"/>
    <cellStyle name="Comma 11 13 2 3 2" xfId="35"/>
    <cellStyle name="Comma 11 2" xfId="36"/>
    <cellStyle name="Comma 11 3" xfId="37"/>
    <cellStyle name="Comma 11 4" xfId="38"/>
    <cellStyle name="Comma 11 5" xfId="39"/>
    <cellStyle name="Comma 11 6" xfId="40"/>
    <cellStyle name="Comma 11 7" xfId="41"/>
    <cellStyle name="Comma 11 7 2" xfId="42"/>
    <cellStyle name="Comma 11 7 2 2" xfId="43"/>
    <cellStyle name="Comma 11 7 2 3" xfId="44"/>
    <cellStyle name="Comma 11 8" xfId="45"/>
    <cellStyle name="Comma 11 9" xfId="46"/>
    <cellStyle name="Comma 12" xfId="47"/>
    <cellStyle name="Comma 12 10" xfId="48"/>
    <cellStyle name="Comma 12 10 2" xfId="49"/>
    <cellStyle name="Comma 12 10 2 2" xfId="50"/>
    <cellStyle name="Comma 12 10 2 3" xfId="51"/>
    <cellStyle name="Comma 12 10 2 3 2" xfId="52"/>
    <cellStyle name="Comma 12 11" xfId="53"/>
    <cellStyle name="Comma 12 12" xfId="54"/>
    <cellStyle name="Comma 12 12 2" xfId="55"/>
    <cellStyle name="Comma 12 12 2 2" xfId="56"/>
    <cellStyle name="Comma 12 12 2 3" xfId="57"/>
    <cellStyle name="Comma 12 12 2 3 2" xfId="58"/>
    <cellStyle name="Comma 12 2" xfId="59"/>
    <cellStyle name="Comma 12 3" xfId="60"/>
    <cellStyle name="Comma 12 4" xfId="61"/>
    <cellStyle name="Comma 12 5" xfId="62"/>
    <cellStyle name="Comma 12 6" xfId="63"/>
    <cellStyle name="Comma 12 6 2" xfId="64"/>
    <cellStyle name="Comma 12 6 2 2" xfId="65"/>
    <cellStyle name="Comma 12 6 2 3" xfId="66"/>
    <cellStyle name="Comma 12 7" xfId="67"/>
    <cellStyle name="Comma 12 8" xfId="68"/>
    <cellStyle name="Comma 12 9" xfId="69"/>
    <cellStyle name="Comma 13" xfId="70"/>
    <cellStyle name="Comma 13 2" xfId="71"/>
    <cellStyle name="Comma 13 3" xfId="72"/>
    <cellStyle name="Comma 13 4" xfId="73"/>
    <cellStyle name="Comma 13 5" xfId="74"/>
    <cellStyle name="Comma 13 6" xfId="75"/>
    <cellStyle name="Comma 14" xfId="76"/>
    <cellStyle name="Comma 14 2" xfId="77"/>
    <cellStyle name="Comma 14 3" xfId="78"/>
    <cellStyle name="Comma 14 4" xfId="79"/>
    <cellStyle name="Comma 14 5" xfId="80"/>
    <cellStyle name="Comma 15" xfId="81"/>
    <cellStyle name="Comma 15 2" xfId="82"/>
    <cellStyle name="Comma 15 3" xfId="83"/>
    <cellStyle name="Comma 15 4" xfId="84"/>
    <cellStyle name="Comma 15 5" xfId="85"/>
    <cellStyle name="Comma 16" xfId="86"/>
    <cellStyle name="Comma 16 2" xfId="87"/>
    <cellStyle name="Comma 16 3" xfId="88"/>
    <cellStyle name="Comma 16 3 2" xfId="89"/>
    <cellStyle name="Comma 16 3 3" xfId="90"/>
    <cellStyle name="Comma 16 3 3 2" xfId="91"/>
    <cellStyle name="Comma 17" xfId="92"/>
    <cellStyle name="Comma 17 2" xfId="93"/>
    <cellStyle name="Comma 17 3" xfId="94"/>
    <cellStyle name="Comma 17 3 2" xfId="95"/>
    <cellStyle name="Comma 18" xfId="96"/>
    <cellStyle name="Comma 18 2" xfId="97"/>
    <cellStyle name="Comma 18 3" xfId="98"/>
    <cellStyle name="Comma 18 3 2" xfId="99"/>
    <cellStyle name="Comma 19" xfId="100"/>
    <cellStyle name="Comma 19 2" xfId="101"/>
    <cellStyle name="Comma 19 3" xfId="102"/>
    <cellStyle name="Comma 19 3 2" xfId="103"/>
    <cellStyle name="Comma 2" xfId="104"/>
    <cellStyle name="Comma 2 2" xfId="105"/>
    <cellStyle name="Comma 2 2 2" xfId="106"/>
    <cellStyle name="Comma 2 2 3" xfId="107"/>
    <cellStyle name="Comma 2 2 4" xfId="108"/>
    <cellStyle name="Comma 2 2 5" xfId="109"/>
    <cellStyle name="Comma 2 3" xfId="110"/>
    <cellStyle name="Comma 2 3 2" xfId="111"/>
    <cellStyle name="Comma 2 3 3" xfId="112"/>
    <cellStyle name="Comma 2 3 4" xfId="113"/>
    <cellStyle name="Comma 2 3 4 2" xfId="114"/>
    <cellStyle name="Comma 2 3 4 2 2" xfId="115"/>
    <cellStyle name="Comma 2 3 4 3" xfId="116"/>
    <cellStyle name="Comma 2 3 4 4" xfId="117"/>
    <cellStyle name="Comma 2 3 4 5" xfId="118"/>
    <cellStyle name="Comma 2 3 4 5 2" xfId="119"/>
    <cellStyle name="Comma 2 3 5" xfId="120"/>
    <cellStyle name="Comma 2 4" xfId="121"/>
    <cellStyle name="Comma 2 5" xfId="122"/>
    <cellStyle name="Comma 20" xfId="123"/>
    <cellStyle name="Comma 20 2" xfId="124"/>
    <cellStyle name="Comma 20 3" xfId="125"/>
    <cellStyle name="Comma 20 3 2" xfId="126"/>
    <cellStyle name="Comma 21" xfId="127"/>
    <cellStyle name="Comma 21 2" xfId="128"/>
    <cellStyle name="Comma 21 3" xfId="129"/>
    <cellStyle name="Comma 21 3 2" xfId="130"/>
    <cellStyle name="Comma 22" xfId="131"/>
    <cellStyle name="Comma 22 2" xfId="132"/>
    <cellStyle name="Comma 22 3" xfId="133"/>
    <cellStyle name="Comma 22 3 2" xfId="134"/>
    <cellStyle name="Comma 23" xfId="135"/>
    <cellStyle name="Comma 23 2" xfId="136"/>
    <cellStyle name="Comma 23 3" xfId="137"/>
    <cellStyle name="Comma 23 3 2" xfId="138"/>
    <cellStyle name="Comma 24" xfId="139"/>
    <cellStyle name="Comma 24 2" xfId="140"/>
    <cellStyle name="Comma 24 3" xfId="141"/>
    <cellStyle name="Comma 24 3 2" xfId="142"/>
    <cellStyle name="Comma 25" xfId="143"/>
    <cellStyle name="Comma 25 2" xfId="144"/>
    <cellStyle name="Comma 25 3" xfId="145"/>
    <cellStyle name="Comma 25 3 2" xfId="146"/>
    <cellStyle name="Comma 26" xfId="147"/>
    <cellStyle name="Comma 26 2" xfId="148"/>
    <cellStyle name="Comma 26 3" xfId="149"/>
    <cellStyle name="Comma 26 3 2" xfId="150"/>
    <cellStyle name="Comma 27" xfId="151"/>
    <cellStyle name="Comma 27 2" xfId="152"/>
    <cellStyle name="Comma 27 3" xfId="153"/>
    <cellStyle name="Comma 27 3 2" xfId="154"/>
    <cellStyle name="Comma 28" xfId="155"/>
    <cellStyle name="Comma 28 2" xfId="156"/>
    <cellStyle name="Comma 29" xfId="157"/>
    <cellStyle name="Comma 29 2" xfId="158"/>
    <cellStyle name="Comma 3" xfId="159"/>
    <cellStyle name="Comma 3 2" xfId="160"/>
    <cellStyle name="Comma 3 3" xfId="161"/>
    <cellStyle name="Comma 3 4" xfId="162"/>
    <cellStyle name="Comma 30" xfId="163"/>
    <cellStyle name="Comma 31" xfId="164"/>
    <cellStyle name="Comma 31 2" xfId="165"/>
    <cellStyle name="Comma 31 3" xfId="166"/>
    <cellStyle name="Comma 31 3 2" xfId="167"/>
    <cellStyle name="Comma 32" xfId="168"/>
    <cellStyle name="Comma 32 2" xfId="169"/>
    <cellStyle name="Comma 32 2 2" xfId="170"/>
    <cellStyle name="Comma 32 3" xfId="171"/>
    <cellStyle name="Comma 32 4" xfId="172"/>
    <cellStyle name="Comma 32 4 2" xfId="173"/>
    <cellStyle name="Comma 33" xfId="174"/>
    <cellStyle name="Comma 33 2" xfId="175"/>
    <cellStyle name="Comma 33 3" xfId="176"/>
    <cellStyle name="Comma 33 3 2" xfId="177"/>
    <cellStyle name="Comma 34" xfId="178"/>
    <cellStyle name="Comma 35" xfId="179"/>
    <cellStyle name="Comma 35 2" xfId="180"/>
    <cellStyle name="Comma 36" xfId="181"/>
    <cellStyle name="Comma 37" xfId="182"/>
    <cellStyle name="Comma 38" xfId="183"/>
    <cellStyle name="Comma 39" xfId="184"/>
    <cellStyle name="Comma 4" xfId="185"/>
    <cellStyle name="Comma 4 2" xfId="186"/>
    <cellStyle name="Comma 4 3" xfId="187"/>
    <cellStyle name="Comma 4 4" xfId="188"/>
    <cellStyle name="Comma 4 5" xfId="189"/>
    <cellStyle name="Comma 5" xfId="190"/>
    <cellStyle name="Comma 5 2" xfId="191"/>
    <cellStyle name="Comma 5 3" xfId="192"/>
    <cellStyle name="Comma 5 4" xfId="193"/>
    <cellStyle name="Comma 5 5" xfId="194"/>
    <cellStyle name="Comma 5 6" xfId="195"/>
    <cellStyle name="Comma 6" xfId="196"/>
    <cellStyle name="Comma 6 2" xfId="197"/>
    <cellStyle name="Comma 6 3" xfId="198"/>
    <cellStyle name="Comma 6 4" xfId="199"/>
    <cellStyle name="Comma 6 4 2" xfId="200"/>
    <cellStyle name="Comma 6 4 2 2" xfId="201"/>
    <cellStyle name="Comma 6 4 3" xfId="202"/>
    <cellStyle name="Comma 6 4 4" xfId="203"/>
    <cellStyle name="Comma 6 4 5" xfId="204"/>
    <cellStyle name="Comma 6 4 5 2" xfId="205"/>
    <cellStyle name="Comma 6 5" xfId="206"/>
    <cellStyle name="Comma 7" xfId="207"/>
    <cellStyle name="Comma 7 2" xfId="208"/>
    <cellStyle name="Comma 7 2 2" xfId="209"/>
    <cellStyle name="Comma 7 2 2 2" xfId="210"/>
    <cellStyle name="Comma 7 2 2 2 2" xfId="211"/>
    <cellStyle name="Comma 7 2 2 3" xfId="212"/>
    <cellStyle name="Comma 7 2 2 3 2" xfId="213"/>
    <cellStyle name="Comma 7 2 2 3 2 2" xfId="214"/>
    <cellStyle name="Comma 7 2 2 3 3" xfId="215"/>
    <cellStyle name="Comma 7 2 2 4" xfId="216"/>
    <cellStyle name="Comma 7 2 3" xfId="217"/>
    <cellStyle name="Comma 7 3" xfId="218"/>
    <cellStyle name="Comma 7 3 2" xfId="219"/>
    <cellStyle name="Comma 7 3 2 2" xfId="220"/>
    <cellStyle name="Comma 7 3 3" xfId="221"/>
    <cellStyle name="Comma 7 3 3 2" xfId="222"/>
    <cellStyle name="Comma 7 3 3 2 2" xfId="223"/>
    <cellStyle name="Comma 7 3 3 3" xfId="224"/>
    <cellStyle name="Comma 7 3 4" xfId="225"/>
    <cellStyle name="Comma 7 4" xfId="226"/>
    <cellStyle name="Comma 7 4 2" xfId="227"/>
    <cellStyle name="Comma 7 5" xfId="228"/>
    <cellStyle name="Comma 7 5 2" xfId="229"/>
    <cellStyle name="Comma 7 5 2 2" xfId="230"/>
    <cellStyle name="Comma 7 5 3" xfId="231"/>
    <cellStyle name="Comma 7 6" xfId="232"/>
    <cellStyle name="Comma 8" xfId="233"/>
    <cellStyle name="Comma 8 2" xfId="234"/>
    <cellStyle name="Comma 8 2 2" xfId="235"/>
    <cellStyle name="Comma 8 2 3" xfId="236"/>
    <cellStyle name="Comma 8 2 4" xfId="237"/>
    <cellStyle name="Comma 8 2 4 10" xfId="238"/>
    <cellStyle name="Comma 8 2 4 11" xfId="239"/>
    <cellStyle name="Comma 8 2 4 11 2" xfId="240"/>
    <cellStyle name="Comma 8 2 4 11 2 2" xfId="241"/>
    <cellStyle name="Comma 8 2 4 11 2 3" xfId="242"/>
    <cellStyle name="Comma 8 2 4 11 2 3 2" xfId="243"/>
    <cellStyle name="Comma 8 2 4 2" xfId="244"/>
    <cellStyle name="Comma 8 2 4 3" xfId="245"/>
    <cellStyle name="Comma 8 2 4 4" xfId="246"/>
    <cellStyle name="Comma 8 2 4 5" xfId="247"/>
    <cellStyle name="Comma 8 2 4 5 2" xfId="248"/>
    <cellStyle name="Comma 8 2 4 5 2 2" xfId="249"/>
    <cellStyle name="Comma 8 2 4 5 2 3" xfId="250"/>
    <cellStyle name="Comma 8 2 4 6" xfId="251"/>
    <cellStyle name="Comma 8 2 4 7" xfId="252"/>
    <cellStyle name="Comma 8 2 4 8" xfId="253"/>
    <cellStyle name="Comma 8 2 4 9" xfId="254"/>
    <cellStyle name="Comma 8 2 4 9 2" xfId="255"/>
    <cellStyle name="Comma 8 2 4 9 2 2" xfId="256"/>
    <cellStyle name="Comma 8 2 4 9 2 3" xfId="257"/>
    <cellStyle name="Comma 8 2 4 9 2 3 2" xfId="258"/>
    <cellStyle name="Comma 8 2 5" xfId="259"/>
    <cellStyle name="Comma 8 2 5 2" xfId="260"/>
    <cellStyle name="Comma 8 2 5 3" xfId="261"/>
    <cellStyle name="Comma 8 2 5 4" xfId="262"/>
    <cellStyle name="Comma 8 2 6" xfId="263"/>
    <cellStyle name="Comma 8 2 6 2" xfId="264"/>
    <cellStyle name="Comma 8 2 6 2 2" xfId="265"/>
    <cellStyle name="Comma 8 2 6 2 3" xfId="266"/>
    <cellStyle name="Comma 8 2 6 2 3 2" xfId="267"/>
    <cellStyle name="Comma 8 2 6 3" xfId="268"/>
    <cellStyle name="Comma 8 2 7" xfId="269"/>
    <cellStyle name="Comma 8 2 7 2" xfId="270"/>
    <cellStyle name="Comma 8 2 7 3" xfId="271"/>
    <cellStyle name="Comma 8 2 7 3 2" xfId="272"/>
    <cellStyle name="Comma 8 2 8" xfId="273"/>
    <cellStyle name="Comma 8 2 9" xfId="274"/>
    <cellStyle name="Comma 8 2 9 2" xfId="275"/>
    <cellStyle name="Comma 8 3" xfId="276"/>
    <cellStyle name="Comma 8 4" xfId="277"/>
    <cellStyle name="Comma 8 5" xfId="278"/>
    <cellStyle name="Comma 8 5 2" xfId="279"/>
    <cellStyle name="Comma 8 6" xfId="280"/>
    <cellStyle name="Comma 8 6 2" xfId="281"/>
    <cellStyle name="Comma 9" xfId="282"/>
    <cellStyle name="Comma 9 2" xfId="283"/>
    <cellStyle name="Comma 9 2 2" xfId="284"/>
    <cellStyle name="Comma 9 2 3" xfId="285"/>
    <cellStyle name="Comma 9 2 3 2" xfId="286"/>
    <cellStyle name="Comma 9 2 3 3" xfId="287"/>
    <cellStyle name="Comma 9 2 3 4" xfId="288"/>
    <cellStyle name="Comma 9 2 4" xfId="289"/>
    <cellStyle name="Comma 9 2 4 2" xfId="290"/>
    <cellStyle name="Comma 9 2 4 2 2" xfId="291"/>
    <cellStyle name="Comma 9 2 4 2 3" xfId="292"/>
    <cellStyle name="Comma 9 2 4 2 3 2" xfId="293"/>
    <cellStyle name="Comma 9 2 4 3" xfId="294"/>
    <cellStyle name="Comma 9 2 5" xfId="295"/>
    <cellStyle name="Comma 9 2 5 2" xfId="296"/>
    <cellStyle name="Comma 9 2 5 3" xfId="297"/>
    <cellStyle name="Comma 9 2 5 3 2" xfId="298"/>
    <cellStyle name="Comma 9 2 6" xfId="299"/>
    <cellStyle name="Comma 9 2 7" xfId="300"/>
    <cellStyle name="Comma 9 2 7 2" xfId="301"/>
    <cellStyle name="Comma 9 3" xfId="302"/>
    <cellStyle name="Comma 9 4" xfId="303"/>
    <cellStyle name="Comma 9 5" xfId="304"/>
    <cellStyle name="Comma 9 6" xfId="305"/>
    <cellStyle name="Comma 9 6 10" xfId="306"/>
    <cellStyle name="Comma 9 6 11" xfId="307"/>
    <cellStyle name="Comma 9 6 11 2" xfId="308"/>
    <cellStyle name="Comma 9 6 11 2 2" xfId="309"/>
    <cellStyle name="Comma 9 6 11 2 3" xfId="310"/>
    <cellStyle name="Comma 9 6 11 2 3 2" xfId="311"/>
    <cellStyle name="Comma 9 6 2" xfId="312"/>
    <cellStyle name="Comma 9 6 3" xfId="313"/>
    <cellStyle name="Comma 9 6 4" xfId="314"/>
    <cellStyle name="Comma 9 6 5" xfId="315"/>
    <cellStyle name="Comma 9 6 5 2" xfId="316"/>
    <cellStyle name="Comma 9 6 5 2 2" xfId="317"/>
    <cellStyle name="Comma 9 6 5 2 3" xfId="318"/>
    <cellStyle name="Comma 9 6 6" xfId="319"/>
    <cellStyle name="Comma 9 6 7" xfId="320"/>
    <cellStyle name="Comma 9 6 8" xfId="321"/>
    <cellStyle name="Comma 9 6 9" xfId="322"/>
    <cellStyle name="Comma 9 6 9 2" xfId="323"/>
    <cellStyle name="Comma 9 6 9 2 2" xfId="324"/>
    <cellStyle name="Comma 9 6 9 2 3" xfId="325"/>
    <cellStyle name="Comma 9 6 9 2 3 2" xfId="326"/>
    <cellStyle name="Currency" xfId="327" builtinId="4"/>
    <cellStyle name="Currency 2" xfId="328"/>
    <cellStyle name="Currency 3" xfId="329"/>
    <cellStyle name="Currency 4" xfId="330"/>
    <cellStyle name="Currency 4 2" xfId="331"/>
    <cellStyle name="Currency 4 3" xfId="332"/>
    <cellStyle name="Currency 4 3 2" xfId="333"/>
    <cellStyle name="Currency 5" xfId="334"/>
    <cellStyle name="Currency 5 2" xfId="335"/>
    <cellStyle name="Currency 5 3" xfId="336"/>
    <cellStyle name="Currency 5 3 2" xfId="337"/>
    <cellStyle name="Currency 6" xfId="338"/>
    <cellStyle name="Currency 7" xfId="339"/>
    <cellStyle name="Currency 7 2" xfId="340"/>
    <cellStyle name="Currency 8" xfId="341"/>
    <cellStyle name="Normal" xfId="0" builtinId="0"/>
    <cellStyle name="Normal 10" xfId="342"/>
    <cellStyle name="Normal 11" xfId="343"/>
    <cellStyle name="Normal 12" xfId="344"/>
    <cellStyle name="Normal 13" xfId="345"/>
    <cellStyle name="Normal 14" xfId="346"/>
    <cellStyle name="Normal 16" xfId="347"/>
    <cellStyle name="Normal 2" xfId="348"/>
    <cellStyle name="Normal 2 2" xfId="349"/>
    <cellStyle name="Normal 2 2 2" xfId="350"/>
    <cellStyle name="Normal 2 2 3" xfId="351"/>
    <cellStyle name="Normal 2 2 4" xfId="352"/>
    <cellStyle name="Normal 2 2 4 2" xfId="353"/>
    <cellStyle name="Normal 2 2 4 2 2" xfId="354"/>
    <cellStyle name="Normal 2 2 4 3" xfId="355"/>
    <cellStyle name="Normal 2 2 4 4" xfId="356"/>
    <cellStyle name="Normal 2 2 4 5" xfId="357"/>
    <cellStyle name="Normal 2 2 4 5 2" xfId="358"/>
    <cellStyle name="Normal 2 2 5" xfId="359"/>
    <cellStyle name="Normal 2 2 6" xfId="360"/>
    <cellStyle name="Normal 2 3" xfId="361"/>
    <cellStyle name="Normal 2 4" xfId="362"/>
    <cellStyle name="Normal 2 5" xfId="363"/>
    <cellStyle name="Normal 2 6" xfId="364"/>
    <cellStyle name="Normal 3" xfId="365"/>
    <cellStyle name="Normal 3 2" xfId="366"/>
    <cellStyle name="Normal 3 2 2" xfId="367"/>
    <cellStyle name="Normal 3 3" xfId="368"/>
    <cellStyle name="Normal 3 3 2" xfId="369"/>
    <cellStyle name="Normal 3 4" xfId="370"/>
    <cellStyle name="Normal 3 5" xfId="371"/>
    <cellStyle name="Normal 3 6" xfId="372"/>
    <cellStyle name="Normal 4" xfId="373"/>
    <cellStyle name="Normal 4 2" xfId="374"/>
    <cellStyle name="Normal 4 3" xfId="375"/>
    <cellStyle name="Normal 4 3 2" xfId="376"/>
    <cellStyle name="Normal 4 3 3" xfId="377"/>
    <cellStyle name="Normal 4 4" xfId="378"/>
    <cellStyle name="Normal 5" xfId="379"/>
    <cellStyle name="Normal 5 2" xfId="380"/>
    <cellStyle name="Normal 5 2 2" xfId="381"/>
    <cellStyle name="Normal 5 2 3" xfId="382"/>
    <cellStyle name="Normal 5 2 3 2" xfId="383"/>
    <cellStyle name="Normal 5 3" xfId="384"/>
    <cellStyle name="Normal 5 4" xfId="385"/>
    <cellStyle name="Normal 6" xfId="386"/>
    <cellStyle name="Normal 6 2" xfId="387"/>
    <cellStyle name="Normal 7" xfId="388"/>
    <cellStyle name="Normal 7 2" xfId="389"/>
    <cellStyle name="Normal 7 3" xfId="390"/>
    <cellStyle name="Normal 7 3 2" xfId="391"/>
    <cellStyle name="Normal 8" xfId="392"/>
    <cellStyle name="Normal 9" xfId="393"/>
    <cellStyle name="Normal 9 2" xfId="394"/>
    <cellStyle name="Percent" xfId="395" builtinId="5"/>
    <cellStyle name="Percent 10" xfId="396"/>
    <cellStyle name="Percent 10 2" xfId="397"/>
    <cellStyle name="Percent 10 3" xfId="398"/>
    <cellStyle name="Percent 10 3 2" xfId="399"/>
    <cellStyle name="Percent 10 3 3" xfId="400"/>
    <cellStyle name="Percent 10 3 3 2" xfId="401"/>
    <cellStyle name="Percent 11" xfId="402"/>
    <cellStyle name="Percent 11 2" xfId="403"/>
    <cellStyle name="Percent 11 3" xfId="404"/>
    <cellStyle name="Percent 11 3 2" xfId="405"/>
    <cellStyle name="Percent 12" xfId="406"/>
    <cellStyle name="Percent 12 2" xfId="407"/>
    <cellStyle name="Percent 12 3" xfId="408"/>
    <cellStyle name="Percent 12 3 2" xfId="409"/>
    <cellStyle name="Percent 13" xfId="410"/>
    <cellStyle name="Percent 13 2" xfId="411"/>
    <cellStyle name="Percent 13 3" xfId="412"/>
    <cellStyle name="Percent 13 3 2" xfId="413"/>
    <cellStyle name="Percent 14" xfId="414"/>
    <cellStyle name="Percent 14 2" xfId="415"/>
    <cellStyle name="Percent 14 3" xfId="416"/>
    <cellStyle name="Percent 14 3 2" xfId="417"/>
    <cellStyle name="Percent 15" xfId="418"/>
    <cellStyle name="Percent 15 2" xfId="419"/>
    <cellStyle name="Percent 15 3" xfId="420"/>
    <cellStyle name="Percent 15 3 2" xfId="421"/>
    <cellStyle name="Percent 16" xfId="422"/>
    <cellStyle name="Percent 16 2" xfId="423"/>
    <cellStyle name="Percent 16 3" xfId="424"/>
    <cellStyle name="Percent 16 3 2" xfId="425"/>
    <cellStyle name="Percent 17" xfId="426"/>
    <cellStyle name="Percent 17 2" xfId="427"/>
    <cellStyle name="Percent 17 3" xfId="428"/>
    <cellStyle name="Percent 17 3 2" xfId="429"/>
    <cellStyle name="Percent 18" xfId="430"/>
    <cellStyle name="Percent 18 2" xfId="431"/>
    <cellStyle name="Percent 18 3" xfId="432"/>
    <cellStyle name="Percent 18 3 2" xfId="433"/>
    <cellStyle name="Percent 19" xfId="434"/>
    <cellStyle name="Percent 19 2" xfId="435"/>
    <cellStyle name="Percent 19 3" xfId="436"/>
    <cellStyle name="Percent 19 3 2" xfId="437"/>
    <cellStyle name="Percent 2" xfId="438"/>
    <cellStyle name="Percent 2 2" xfId="439"/>
    <cellStyle name="Percent 2 2 2" xfId="440"/>
    <cellStyle name="Percent 2 2 2 2" xfId="441"/>
    <cellStyle name="Percent 2 2 2 3" xfId="442"/>
    <cellStyle name="Percent 2 2 2 3 2" xfId="443"/>
    <cellStyle name="Percent 2 2 2 3 3" xfId="444"/>
    <cellStyle name="Percent 2 2 2 3 3 2" xfId="445"/>
    <cellStyle name="Percent 2 2 2 3 3 3" xfId="446"/>
    <cellStyle name="Percent 2 2 2 3 3 4" xfId="447"/>
    <cellStyle name="Percent 2 2 2 3 4" xfId="448"/>
    <cellStyle name="Percent 2 2 2 3 4 2" xfId="449"/>
    <cellStyle name="Percent 2 2 2 3 4 2 2" xfId="450"/>
    <cellStyle name="Percent 2 2 2 3 4 2 3" xfId="451"/>
    <cellStyle name="Percent 2 2 2 3 4 2 3 2" xfId="452"/>
    <cellStyle name="Percent 2 2 2 3 4 3" xfId="453"/>
    <cellStyle name="Percent 2 2 2 3 5" xfId="454"/>
    <cellStyle name="Percent 2 2 2 3 5 2" xfId="455"/>
    <cellStyle name="Percent 2 2 2 3 5 3" xfId="456"/>
    <cellStyle name="Percent 2 2 2 3 5 3 2" xfId="457"/>
    <cellStyle name="Percent 2 2 2 3 6" xfId="458"/>
    <cellStyle name="Percent 2 2 2 3 7" xfId="459"/>
    <cellStyle name="Percent 2 2 2 3 7 2" xfId="460"/>
    <cellStyle name="Percent 2 2 2 4" xfId="461"/>
    <cellStyle name="Percent 2 2 2 4 2" xfId="462"/>
    <cellStyle name="Percent 2 2 2 4 2 2" xfId="463"/>
    <cellStyle name="Percent 2 2 2 4 2 3" xfId="464"/>
    <cellStyle name="Percent 2 2 2 4 2 3 2" xfId="465"/>
    <cellStyle name="Percent 2 2 2 4 3" xfId="466"/>
    <cellStyle name="Percent 2 2 2 5" xfId="467"/>
    <cellStyle name="Percent 2 2 2 5 2" xfId="468"/>
    <cellStyle name="Percent 2 2 2 5 3" xfId="469"/>
    <cellStyle name="Percent 2 2 2 5 3 2" xfId="470"/>
    <cellStyle name="Percent 2 2 2 6" xfId="471"/>
    <cellStyle name="Percent 2 2 2 6 2" xfId="472"/>
    <cellStyle name="Percent 2 2 3" xfId="473"/>
    <cellStyle name="Percent 2 2 3 2" xfId="474"/>
    <cellStyle name="Percent 2 2 3 3" xfId="475"/>
    <cellStyle name="Percent 2 2 3 4" xfId="476"/>
    <cellStyle name="Percent 2 3" xfId="477"/>
    <cellStyle name="Percent 2 4" xfId="478"/>
    <cellStyle name="Percent 2 4 10" xfId="479"/>
    <cellStyle name="Percent 2 4 11" xfId="480"/>
    <cellStyle name="Percent 2 4 11 2" xfId="481"/>
    <cellStyle name="Percent 2 4 11 2 2" xfId="482"/>
    <cellStyle name="Percent 2 4 11 2 3" xfId="483"/>
    <cellStyle name="Percent 2 4 11 2 3 2" xfId="484"/>
    <cellStyle name="Percent 2 4 2" xfId="485"/>
    <cellStyle name="Percent 2 4 3" xfId="486"/>
    <cellStyle name="Percent 2 4 4" xfId="487"/>
    <cellStyle name="Percent 2 4 5" xfId="488"/>
    <cellStyle name="Percent 2 4 5 2" xfId="489"/>
    <cellStyle name="Percent 2 4 5 2 2" xfId="490"/>
    <cellStyle name="Percent 2 4 5 2 3" xfId="491"/>
    <cellStyle name="Percent 2 4 6" xfId="492"/>
    <cellStyle name="Percent 2 4 7" xfId="493"/>
    <cellStyle name="Percent 2 4 8" xfId="494"/>
    <cellStyle name="Percent 2 4 9" xfId="495"/>
    <cellStyle name="Percent 2 4 9 2" xfId="496"/>
    <cellStyle name="Percent 2 4 9 2 2" xfId="497"/>
    <cellStyle name="Percent 2 4 9 2 3" xfId="498"/>
    <cellStyle name="Percent 2 4 9 2 3 2" xfId="499"/>
    <cellStyle name="Percent 2 5" xfId="500"/>
    <cellStyle name="Percent 2 6" xfId="501"/>
    <cellStyle name="Percent 20" xfId="502"/>
    <cellStyle name="Percent 20 2" xfId="503"/>
    <cellStyle name="Percent 20 3" xfId="504"/>
    <cellStyle name="Percent 20 3 2" xfId="505"/>
    <cellStyle name="Percent 21" xfId="506"/>
    <cellStyle name="Percent 21 2" xfId="507"/>
    <cellStyle name="Percent 21 3" xfId="508"/>
    <cellStyle name="Percent 21 3 2" xfId="509"/>
    <cellStyle name="Percent 22" xfId="510"/>
    <cellStyle name="Percent 22 2" xfId="511"/>
    <cellStyle name="Percent 23" xfId="512"/>
    <cellStyle name="Percent 23 2" xfId="513"/>
    <cellStyle name="Percent 24" xfId="514"/>
    <cellStyle name="Percent 25" xfId="515"/>
    <cellStyle name="Percent 25 2" xfId="516"/>
    <cellStyle name="Percent 25 3" xfId="517"/>
    <cellStyle name="Percent 25 3 2" xfId="518"/>
    <cellStyle name="Percent 26" xfId="519"/>
    <cellStyle name="Percent 27" xfId="520"/>
    <cellStyle name="Percent 27 2" xfId="521"/>
    <cellStyle name="Percent 28" xfId="522"/>
    <cellStyle name="Percent 29" xfId="523"/>
    <cellStyle name="Percent 3" xfId="524"/>
    <cellStyle name="Percent 3 2" xfId="525"/>
    <cellStyle name="Percent 3 2 2" xfId="526"/>
    <cellStyle name="Percent 3 2 3" xfId="527"/>
    <cellStyle name="Percent 3 2 3 2" xfId="528"/>
    <cellStyle name="Percent 3 2 3 3" xfId="529"/>
    <cellStyle name="Percent 3 2 3 4" xfId="530"/>
    <cellStyle name="Percent 3 2 4" xfId="531"/>
    <cellStyle name="Percent 3 2 4 2" xfId="532"/>
    <cellStyle name="Percent 3 2 4 2 2" xfId="533"/>
    <cellStyle name="Percent 3 2 4 2 3" xfId="534"/>
    <cellStyle name="Percent 3 2 4 2 3 2" xfId="535"/>
    <cellStyle name="Percent 3 2 4 3" xfId="536"/>
    <cellStyle name="Percent 3 2 5" xfId="537"/>
    <cellStyle name="Percent 3 2 5 2" xfId="538"/>
    <cellStyle name="Percent 3 2 5 3" xfId="539"/>
    <cellStyle name="Percent 3 2 5 3 2" xfId="540"/>
    <cellStyle name="Percent 3 2 6" xfId="541"/>
    <cellStyle name="Percent 3 2 7" xfId="542"/>
    <cellStyle name="Percent 3 2 7 2" xfId="543"/>
    <cellStyle name="Percent 3 3" xfId="544"/>
    <cellStyle name="Percent 3 4" xfId="545"/>
    <cellStyle name="Percent 3 5" xfId="546"/>
    <cellStyle name="Percent 3 5 2" xfId="547"/>
    <cellStyle name="Percent 3 5 3" xfId="548"/>
    <cellStyle name="Percent 3 5 4" xfId="549"/>
    <cellStyle name="Percent 4" xfId="550"/>
    <cellStyle name="Percent 4 2" xfId="551"/>
    <cellStyle name="Percent 4 3" xfId="552"/>
    <cellStyle name="Percent 4 3 2" xfId="553"/>
    <cellStyle name="Percent 4 3 3" xfId="554"/>
    <cellStyle name="Percent 4 3 4" xfId="555"/>
    <cellStyle name="Percent 4 4" xfId="556"/>
    <cellStyle name="Percent 4 4 2" xfId="557"/>
    <cellStyle name="Percent 4 4 2 2" xfId="558"/>
    <cellStyle name="Percent 4 4 2 3" xfId="559"/>
    <cellStyle name="Percent 4 4 2 3 2" xfId="560"/>
    <cellStyle name="Percent 4 4 3" xfId="561"/>
    <cellStyle name="Percent 4 5" xfId="562"/>
    <cellStyle name="Percent 4 5 2" xfId="563"/>
    <cellStyle name="Percent 4 5 3" xfId="564"/>
    <cellStyle name="Percent 4 5 3 2" xfId="565"/>
    <cellStyle name="Percent 4 6" xfId="566"/>
    <cellStyle name="Percent 4 7" xfId="567"/>
    <cellStyle name="Percent 4 7 2" xfId="568"/>
    <cellStyle name="Percent 5" xfId="569"/>
    <cellStyle name="Percent 5 2" xfId="570"/>
    <cellStyle name="Percent 5 3" xfId="571"/>
    <cellStyle name="Percent 5 3 2" xfId="572"/>
    <cellStyle name="Percent 5 3 3" xfId="573"/>
    <cellStyle name="Percent 5 4" xfId="574"/>
    <cellStyle name="Percent 5 4 2" xfId="575"/>
    <cellStyle name="Percent 5 4 3" xfId="576"/>
    <cellStyle name="Percent 5 4 4" xfId="577"/>
    <cellStyle name="Percent 5 5" xfId="578"/>
    <cellStyle name="Percent 5 5 2" xfId="579"/>
    <cellStyle name="Percent 5 5 2 2" xfId="580"/>
    <cellStyle name="Percent 5 5 2 3" xfId="581"/>
    <cellStyle name="Percent 5 5 2 3 2" xfId="582"/>
    <cellStyle name="Percent 5 5 3" xfId="583"/>
    <cellStyle name="Percent 5 6" xfId="584"/>
    <cellStyle name="Percent 5 6 2" xfId="585"/>
    <cellStyle name="Percent 5 6 3" xfId="586"/>
    <cellStyle name="Percent 5 6 3 2" xfId="587"/>
    <cellStyle name="Percent 5 7" xfId="588"/>
    <cellStyle name="Percent 5 8" xfId="589"/>
    <cellStyle name="Percent 5 8 2" xfId="590"/>
    <cellStyle name="Percent 5 9" xfId="591"/>
    <cellStyle name="Percent 5 9 2" xfId="592"/>
    <cellStyle name="Percent 5 9 3" xfId="593"/>
    <cellStyle name="Percent 5 9 3 2" xfId="594"/>
    <cellStyle name="Percent 6" xfId="595"/>
    <cellStyle name="Percent 6 10" xfId="596"/>
    <cellStyle name="Percent 6 11" xfId="597"/>
    <cellStyle name="Percent 6 11 2" xfId="598"/>
    <cellStyle name="Percent 6 11 2 2" xfId="599"/>
    <cellStyle name="Percent 6 11 2 3" xfId="600"/>
    <cellStyle name="Percent 6 11 2 3 2" xfId="601"/>
    <cellStyle name="Percent 6 12" xfId="602"/>
    <cellStyle name="Percent 6 13" xfId="603"/>
    <cellStyle name="Percent 6 13 2" xfId="604"/>
    <cellStyle name="Percent 6 13 2 2" xfId="605"/>
    <cellStyle name="Percent 6 13 2 3" xfId="606"/>
    <cellStyle name="Percent 6 13 2 3 2" xfId="607"/>
    <cellStyle name="Percent 6 14" xfId="608"/>
    <cellStyle name="Percent 6 14 2" xfId="609"/>
    <cellStyle name="Percent 6 15" xfId="610"/>
    <cellStyle name="Percent 6 16" xfId="611"/>
    <cellStyle name="Percent 6 16 2" xfId="612"/>
    <cellStyle name="Percent 6 2" xfId="613"/>
    <cellStyle name="Percent 6 3" xfId="614"/>
    <cellStyle name="Percent 6 4" xfId="615"/>
    <cellStyle name="Percent 6 5" xfId="616"/>
    <cellStyle name="Percent 6 6" xfId="617"/>
    <cellStyle name="Percent 6 7" xfId="618"/>
    <cellStyle name="Percent 6 7 2" xfId="619"/>
    <cellStyle name="Percent 6 7 2 2" xfId="620"/>
    <cellStyle name="Percent 6 7 2 3" xfId="621"/>
    <cellStyle name="Percent 6 8" xfId="622"/>
    <cellStyle name="Percent 6 9" xfId="623"/>
    <cellStyle name="Percent 7" xfId="624"/>
    <cellStyle name="Percent 7 10" xfId="625"/>
    <cellStyle name="Percent 7 11" xfId="626"/>
    <cellStyle name="Percent 7 11 2" xfId="627"/>
    <cellStyle name="Percent 7 11 2 2" xfId="628"/>
    <cellStyle name="Percent 7 11 2 3" xfId="629"/>
    <cellStyle name="Percent 7 11 2 3 2" xfId="630"/>
    <cellStyle name="Percent 7 12" xfId="631"/>
    <cellStyle name="Percent 7 12 2" xfId="632"/>
    <cellStyle name="Percent 7 13" xfId="633"/>
    <cellStyle name="Percent 7 14" xfId="634"/>
    <cellStyle name="Percent 7 14 2" xfId="635"/>
    <cellStyle name="Percent 7 2" xfId="636"/>
    <cellStyle name="Percent 7 3" xfId="637"/>
    <cellStyle name="Percent 7 4" xfId="638"/>
    <cellStyle name="Percent 7 5" xfId="639"/>
    <cellStyle name="Percent 7 5 2" xfId="640"/>
    <cellStyle name="Percent 7 5 2 2" xfId="641"/>
    <cellStyle name="Percent 7 5 2 3" xfId="642"/>
    <cellStyle name="Percent 7 5 2 4" xfId="643"/>
    <cellStyle name="Percent 7 6" xfId="644"/>
    <cellStyle name="Percent 7 7" xfId="645"/>
    <cellStyle name="Percent 7 8" xfId="646"/>
    <cellStyle name="Percent 7 9" xfId="647"/>
    <cellStyle name="Percent 7 9 2" xfId="648"/>
    <cellStyle name="Percent 7 9 2 2" xfId="649"/>
    <cellStyle name="Percent 7 9 2 3" xfId="650"/>
    <cellStyle name="Percent 7 9 2 3 2" xfId="651"/>
    <cellStyle name="Percent 8" xfId="652"/>
    <cellStyle name="Percent 8 2" xfId="653"/>
    <cellStyle name="Percent 8 3" xfId="654"/>
    <cellStyle name="Percent 8 4" xfId="655"/>
    <cellStyle name="Percent 8 5" xfId="656"/>
    <cellStyle name="Percent 9" xfId="657"/>
    <cellStyle name="Percent 9 2" xfId="658"/>
    <cellStyle name="Percent 9 3" xfId="659"/>
    <cellStyle name="Percent 9 4" xfId="660"/>
    <cellStyle name="Percent 9 5" xfId="661"/>
    <cellStyle name="PSChar" xfId="662"/>
    <cellStyle name="PSChar 2" xfId="663"/>
    <cellStyle name="PSChar 2 2" xfId="664"/>
    <cellStyle name="PSChar 2 2 2" xfId="665"/>
    <cellStyle name="PSChar 3" xfId="666"/>
    <cellStyle name="PSChar 3 2" xfId="667"/>
    <cellStyle name="PSChar 4" xfId="668"/>
    <cellStyle name="PSChar 4 2" xfId="669"/>
    <cellStyle name="PSChar 5" xfId="670"/>
    <cellStyle name="PSChar 5 2" xfId="671"/>
    <cellStyle name="PSChar 5 3" xfId="672"/>
    <cellStyle name="PSChar 5 3 2" xfId="673"/>
    <cellStyle name="PSChar 6" xfId="674"/>
    <cellStyle name="PSChar 6 2" xfId="675"/>
    <cellStyle name="PSChar 7" xfId="676"/>
    <cellStyle name="PSChar 8" xfId="677"/>
    <cellStyle name="PSChar 9" xfId="678"/>
    <cellStyle name="PSDate" xfId="679"/>
    <cellStyle name="PSDate 2" xfId="680"/>
    <cellStyle name="PSDate 2 2" xfId="681"/>
    <cellStyle name="PSDate 2 2 2" xfId="682"/>
    <cellStyle name="PSDate 3" xfId="683"/>
    <cellStyle name="PSDate 3 2" xfId="684"/>
    <cellStyle name="PSDate 4" xfId="685"/>
    <cellStyle name="PSDate 4 2" xfId="686"/>
    <cellStyle name="PSDate 5" xfId="687"/>
    <cellStyle name="PSDate 5 2" xfId="688"/>
    <cellStyle name="PSDate 5 3" xfId="689"/>
    <cellStyle name="PSDate 5 3 2" xfId="690"/>
    <cellStyle name="PSDate 6" xfId="691"/>
    <cellStyle name="PSDate 6 2" xfId="692"/>
    <cellStyle name="PSDate 7" xfId="693"/>
    <cellStyle name="PSDate 8" xfId="694"/>
    <cellStyle name="PSDec" xfId="695"/>
    <cellStyle name="PSDec 2" xfId="696"/>
    <cellStyle name="PSDec 2 2" xfId="697"/>
    <cellStyle name="PSDec 2 2 2" xfId="698"/>
    <cellStyle name="PSDec 3" xfId="699"/>
    <cellStyle name="PSDec 3 2" xfId="700"/>
    <cellStyle name="PSDec 4" xfId="701"/>
    <cellStyle name="PSDec 4 2" xfId="702"/>
    <cellStyle name="PSDec 5" xfId="703"/>
    <cellStyle name="PSDec 5 2" xfId="704"/>
    <cellStyle name="PSDec 5 3" xfId="705"/>
    <cellStyle name="PSDec 5 3 2" xfId="706"/>
    <cellStyle name="PSDec 6" xfId="707"/>
    <cellStyle name="PSDec 6 2" xfId="708"/>
    <cellStyle name="PSDec 7" xfId="709"/>
    <cellStyle name="PSDec 8" xfId="710"/>
    <cellStyle name="PSDec 9" xfId="711"/>
    <cellStyle name="PSHeading" xfId="712"/>
    <cellStyle name="PSHeading 2" xfId="713"/>
    <cellStyle name="PSHeading 2 2" xfId="714"/>
    <cellStyle name="PSHeading 2 2 2" xfId="715"/>
    <cellStyle name="PSHeading 2 2 3" xfId="716"/>
    <cellStyle name="PSHeading 3" xfId="717"/>
    <cellStyle name="PSHeading 3 2" xfId="718"/>
    <cellStyle name="PSHeading 3 3" xfId="719"/>
    <cellStyle name="PSHeading 3 3 2" xfId="720"/>
    <cellStyle name="PSHeading 4" xfId="721"/>
    <cellStyle name="PSHeading 5" xfId="722"/>
    <cellStyle name="PSInt" xfId="723"/>
    <cellStyle name="PSInt 2" xfId="724"/>
    <cellStyle name="PSInt 2 2" xfId="725"/>
    <cellStyle name="PSInt 2 2 2" xfId="726"/>
    <cellStyle name="PSInt 3" xfId="727"/>
    <cellStyle name="PSInt 3 2" xfId="728"/>
    <cellStyle name="PSInt 4" xfId="729"/>
    <cellStyle name="PSInt 4 2" xfId="730"/>
    <cellStyle name="PSInt 5" xfId="731"/>
    <cellStyle name="PSInt 5 2" xfId="732"/>
    <cellStyle name="PSInt 5 3" xfId="733"/>
    <cellStyle name="PSInt 5 3 2" xfId="734"/>
    <cellStyle name="PSInt 6" xfId="735"/>
    <cellStyle name="PSInt 6 2" xfId="736"/>
    <cellStyle name="PSInt 7" xfId="737"/>
    <cellStyle name="PSInt 8" xfId="738"/>
    <cellStyle name="PSInt 9" xfId="739"/>
    <cellStyle name="PSSpacer" xfId="740"/>
    <cellStyle name="PSSpacer 2" xfId="741"/>
    <cellStyle name="PSSpacer 2 2" xfId="742"/>
    <cellStyle name="PSSpacer 3" xfId="743"/>
    <cellStyle name="PSSpacer 3 2" xfId="744"/>
    <cellStyle name="PSSpacer 4" xfId="745"/>
    <cellStyle name="PSSpacer 4 2" xfId="746"/>
    <cellStyle name="PSSpacer 5" xfId="747"/>
    <cellStyle name="PSSpacer 5 2" xfId="748"/>
    <cellStyle name="PSSpacer 5 3" xfId="749"/>
    <cellStyle name="PSSpacer 5 3 2" xfId="750"/>
    <cellStyle name="PSSpacer 6" xfId="751"/>
    <cellStyle name="PSSpacer 6 2" xfId="752"/>
    <cellStyle name="PSSpacer 7" xfId="753"/>
    <cellStyle name="PSSpacer 8" xfId="75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1"/>
  <sheetViews>
    <sheetView workbookViewId="0">
      <selection activeCell="J34" sqref="J34"/>
    </sheetView>
  </sheetViews>
  <sheetFormatPr defaultRowHeight="12.75"/>
  <cols>
    <col min="1" max="1" width="1.140625" customWidth="1"/>
    <col min="2" max="2" width="5.42578125" style="24" customWidth="1"/>
    <col min="3" max="3" width="5.5703125" customWidth="1"/>
    <col min="4" max="4" width="55" customWidth="1"/>
    <col min="5" max="16" width="12.7109375" customWidth="1"/>
  </cols>
  <sheetData>
    <row r="1" spans="1:16">
      <c r="B1" s="147" t="s">
        <v>6</v>
      </c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</row>
    <row r="2" spans="1:16">
      <c r="B2" s="148" t="s">
        <v>5</v>
      </c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  <c r="P2" s="148"/>
    </row>
    <row r="3" spans="1:16">
      <c r="B3" s="149" t="s">
        <v>4</v>
      </c>
      <c r="C3" s="149"/>
      <c r="D3" s="149"/>
      <c r="E3" s="149"/>
      <c r="F3" s="149"/>
      <c r="G3" s="149"/>
      <c r="H3" s="149"/>
      <c r="I3" s="149"/>
      <c r="J3" s="149"/>
      <c r="K3" s="149"/>
      <c r="L3" s="149"/>
      <c r="M3" s="149"/>
      <c r="N3" s="149"/>
      <c r="O3" s="149"/>
      <c r="P3" s="149"/>
    </row>
    <row r="4" spans="1:16">
      <c r="B4" s="148" t="s">
        <v>14</v>
      </c>
      <c r="C4" s="148"/>
      <c r="D4" s="148"/>
      <c r="E4" s="148"/>
      <c r="F4" s="148"/>
      <c r="G4" s="148"/>
      <c r="H4" s="148"/>
      <c r="I4" s="148"/>
      <c r="J4" s="148"/>
      <c r="K4" s="148"/>
      <c r="L4" s="148"/>
      <c r="M4" s="148"/>
      <c r="N4" s="148"/>
      <c r="O4" s="148"/>
      <c r="P4" s="148"/>
    </row>
    <row r="5" spans="1:16" ht="13.5" thickBot="1">
      <c r="A5" s="18"/>
      <c r="D5" s="1"/>
    </row>
    <row r="6" spans="1:16">
      <c r="A6" s="20"/>
      <c r="B6" s="150" t="s">
        <v>2</v>
      </c>
      <c r="C6" s="151"/>
      <c r="D6" s="151"/>
      <c r="E6" s="151"/>
      <c r="F6" s="151"/>
      <c r="G6" s="151"/>
      <c r="H6" s="151"/>
      <c r="I6" s="151"/>
      <c r="J6" s="151"/>
      <c r="K6" s="151"/>
      <c r="L6" s="151"/>
      <c r="M6" s="151"/>
      <c r="N6" s="151"/>
      <c r="O6" s="151"/>
      <c r="P6" s="151"/>
    </row>
    <row r="7" spans="1:16" ht="13.5" thickBot="1">
      <c r="A7" s="20"/>
      <c r="B7" s="152" t="s">
        <v>3</v>
      </c>
      <c r="C7" s="153"/>
      <c r="D7" s="153"/>
      <c r="E7" s="153"/>
      <c r="F7" s="153"/>
      <c r="G7" s="153"/>
      <c r="H7" s="153"/>
      <c r="I7" s="153"/>
      <c r="J7" s="153"/>
      <c r="K7" s="153"/>
      <c r="L7" s="153"/>
      <c r="M7" s="153"/>
      <c r="N7" s="153"/>
      <c r="O7" s="153"/>
      <c r="P7" s="153"/>
    </row>
    <row r="8" spans="1:16" ht="13.5" thickBot="1">
      <c r="A8" s="20"/>
      <c r="B8" s="46"/>
      <c r="C8" s="45"/>
      <c r="D8" s="47"/>
      <c r="E8" s="145" t="s">
        <v>36</v>
      </c>
      <c r="F8" s="146"/>
      <c r="G8" s="146"/>
      <c r="H8" s="146"/>
      <c r="I8" s="146"/>
      <c r="J8" s="146"/>
      <c r="K8" s="146"/>
      <c r="L8" s="146"/>
      <c r="M8" s="146"/>
      <c r="N8" s="146"/>
      <c r="O8" s="146"/>
      <c r="P8" s="146"/>
    </row>
    <row r="9" spans="1:16" ht="13.5" thickBot="1">
      <c r="A9" s="20"/>
      <c r="B9" s="154"/>
      <c r="C9" s="155"/>
      <c r="D9" s="156"/>
      <c r="E9" s="157" t="s">
        <v>7</v>
      </c>
      <c r="F9" s="158"/>
      <c r="G9" s="157" t="s">
        <v>8</v>
      </c>
      <c r="H9" s="158"/>
      <c r="I9" s="157" t="s">
        <v>9</v>
      </c>
      <c r="J9" s="158"/>
      <c r="K9" s="157" t="s">
        <v>10</v>
      </c>
      <c r="L9" s="158"/>
      <c r="M9" s="157" t="s">
        <v>11</v>
      </c>
      <c r="N9" s="158"/>
      <c r="O9" s="157" t="s">
        <v>12</v>
      </c>
      <c r="P9" s="158"/>
    </row>
    <row r="10" spans="1:16" ht="12.75" customHeight="1">
      <c r="A10" s="20"/>
      <c r="B10" s="41" t="s">
        <v>0</v>
      </c>
      <c r="C10" s="5">
        <v>1</v>
      </c>
      <c r="D10" s="6" t="s">
        <v>1</v>
      </c>
      <c r="E10" s="48">
        <v>4156942</v>
      </c>
      <c r="F10" s="25"/>
      <c r="G10" s="26">
        <v>3973553</v>
      </c>
      <c r="H10" s="19"/>
      <c r="I10" s="48">
        <v>4492340</v>
      </c>
      <c r="J10" s="25"/>
      <c r="K10" s="26">
        <v>4172650</v>
      </c>
      <c r="L10" s="19"/>
      <c r="M10" s="48">
        <v>4132883</v>
      </c>
      <c r="N10" s="25"/>
      <c r="O10" s="26">
        <v>3852487</v>
      </c>
      <c r="P10" s="19"/>
    </row>
    <row r="11" spans="1:16" ht="12.75" customHeight="1">
      <c r="A11" s="20"/>
      <c r="B11" s="10"/>
      <c r="C11" s="3"/>
      <c r="D11" s="7"/>
      <c r="E11" s="49"/>
      <c r="F11" s="18"/>
      <c r="G11" s="27"/>
      <c r="H11" s="21"/>
      <c r="I11" s="49"/>
      <c r="J11" s="18"/>
      <c r="K11" s="27"/>
      <c r="L11" s="21"/>
      <c r="M11" s="49"/>
      <c r="N11" s="18"/>
      <c r="O11" s="27"/>
      <c r="P11" s="21"/>
    </row>
    <row r="12" spans="1:16" ht="12.75" customHeight="1">
      <c r="A12" s="20"/>
      <c r="B12" s="10" t="s">
        <v>0</v>
      </c>
      <c r="C12" s="3">
        <v>2</v>
      </c>
      <c r="D12" s="11" t="s">
        <v>13</v>
      </c>
      <c r="E12" s="49">
        <v>2782209</v>
      </c>
      <c r="F12" s="18"/>
      <c r="G12" s="27">
        <v>2723098</v>
      </c>
      <c r="H12" s="21"/>
      <c r="I12" s="49">
        <v>3416840</v>
      </c>
      <c r="J12" s="18"/>
      <c r="K12" s="27">
        <v>3184443</v>
      </c>
      <c r="L12" s="21"/>
      <c r="M12" s="49">
        <v>3236974</v>
      </c>
      <c r="N12" s="18"/>
      <c r="O12" s="27">
        <v>2982958</v>
      </c>
      <c r="P12" s="21"/>
    </row>
    <row r="13" spans="1:16" ht="12.75" customHeight="1">
      <c r="A13" s="20"/>
      <c r="B13" s="10"/>
      <c r="C13" s="3"/>
      <c r="D13" s="7"/>
      <c r="E13" s="49"/>
      <c r="F13" s="18"/>
      <c r="G13" s="27"/>
      <c r="H13" s="21"/>
      <c r="I13" s="49"/>
      <c r="J13" s="18"/>
      <c r="K13" s="27"/>
      <c r="L13" s="21"/>
      <c r="M13" s="49"/>
      <c r="N13" s="18"/>
      <c r="O13" s="27"/>
      <c r="P13" s="21"/>
    </row>
    <row r="14" spans="1:16" ht="12.75" customHeight="1">
      <c r="A14" s="20"/>
      <c r="B14" s="10" t="s">
        <v>0</v>
      </c>
      <c r="C14" s="3">
        <v>3</v>
      </c>
      <c r="D14" s="11" t="s">
        <v>22</v>
      </c>
      <c r="E14" s="49">
        <v>2823763</v>
      </c>
      <c r="F14" s="18"/>
      <c r="G14" s="27">
        <v>2928968</v>
      </c>
      <c r="H14" s="21"/>
      <c r="I14" s="49">
        <v>2987280</v>
      </c>
      <c r="J14" s="18"/>
      <c r="K14" s="27">
        <v>3147084</v>
      </c>
      <c r="L14" s="21"/>
      <c r="M14" s="49">
        <v>2888944</v>
      </c>
      <c r="N14" s="18"/>
      <c r="O14" s="27">
        <v>2959540</v>
      </c>
      <c r="P14" s="21"/>
    </row>
    <row r="15" spans="1:16" ht="12.75" customHeight="1">
      <c r="A15" s="20"/>
      <c r="B15" s="10"/>
      <c r="C15" s="3"/>
      <c r="D15" s="7"/>
      <c r="E15" s="49"/>
      <c r="F15" s="18"/>
      <c r="G15" s="27"/>
      <c r="H15" s="21"/>
      <c r="I15" s="49"/>
      <c r="J15" s="18"/>
      <c r="K15" s="27"/>
      <c r="L15" s="21"/>
      <c r="M15" s="49"/>
      <c r="N15" s="18"/>
      <c r="O15" s="27"/>
      <c r="P15" s="21"/>
    </row>
    <row r="16" spans="1:16" ht="12.75" customHeight="1">
      <c r="A16" s="20"/>
      <c r="B16" s="10" t="s">
        <v>0</v>
      </c>
      <c r="C16" s="3">
        <v>4</v>
      </c>
      <c r="D16" s="7" t="s">
        <v>19</v>
      </c>
      <c r="E16" s="49">
        <f>E10-E12+E14+1</f>
        <v>4198497</v>
      </c>
      <c r="F16" s="18"/>
      <c r="G16" s="27">
        <f>G10-G12+G14</f>
        <v>4179423</v>
      </c>
      <c r="H16" s="21"/>
      <c r="I16" s="49">
        <f>I10-I12+I14</f>
        <v>4062780</v>
      </c>
      <c r="J16" s="18"/>
      <c r="K16" s="27">
        <f>K10-K12+K14</f>
        <v>4135291</v>
      </c>
      <c r="L16" s="21"/>
      <c r="M16" s="49">
        <f>M10-M12+M14</f>
        <v>3784853</v>
      </c>
      <c r="N16" s="18"/>
      <c r="O16" s="27">
        <f>O10-O12+O14</f>
        <v>3829069</v>
      </c>
      <c r="P16" s="21"/>
    </row>
    <row r="17" spans="1:16" ht="12.75" customHeight="1">
      <c r="A17" s="20"/>
      <c r="B17" s="10"/>
      <c r="C17" s="3"/>
      <c r="D17" s="7"/>
      <c r="E17" s="18"/>
      <c r="F17" s="18"/>
      <c r="G17" s="20"/>
      <c r="H17" s="21"/>
      <c r="I17" s="18"/>
      <c r="J17" s="18"/>
      <c r="K17" s="20"/>
      <c r="L17" s="21"/>
      <c r="M17" s="18"/>
      <c r="N17" s="18"/>
      <c r="O17" s="20"/>
      <c r="P17" s="21"/>
    </row>
    <row r="18" spans="1:16" ht="12.75" customHeight="1">
      <c r="A18" s="20"/>
      <c r="B18" s="10" t="s">
        <v>0</v>
      </c>
      <c r="C18" s="14">
        <v>5</v>
      </c>
      <c r="D18" s="9" t="s">
        <v>23</v>
      </c>
      <c r="E18" s="50">
        <v>0.92500000000000004</v>
      </c>
      <c r="F18" s="18"/>
      <c r="G18" s="28">
        <v>0.89400000000000002</v>
      </c>
      <c r="H18" s="21"/>
      <c r="I18" s="50">
        <v>0.83699999999999997</v>
      </c>
      <c r="J18" s="18"/>
      <c r="K18" s="28">
        <v>0.871</v>
      </c>
      <c r="L18" s="21"/>
      <c r="M18" s="50">
        <v>0.89700000000000002</v>
      </c>
      <c r="N18" s="18"/>
      <c r="O18" s="28">
        <v>0.79800000000000004</v>
      </c>
      <c r="P18" s="21"/>
    </row>
    <row r="19" spans="1:16" ht="12.75" customHeight="1">
      <c r="A19" s="20"/>
      <c r="B19" s="10"/>
      <c r="C19" s="3"/>
      <c r="D19" s="7"/>
      <c r="E19" s="18"/>
      <c r="F19" s="18"/>
      <c r="G19" s="20"/>
      <c r="H19" s="21"/>
      <c r="I19" s="18"/>
      <c r="J19" s="18"/>
      <c r="K19" s="20"/>
      <c r="L19" s="21"/>
      <c r="M19" s="18"/>
      <c r="N19" s="18"/>
      <c r="O19" s="20"/>
      <c r="P19" s="21"/>
    </row>
    <row r="20" spans="1:16" ht="12.75" customHeight="1">
      <c r="A20" s="20"/>
      <c r="B20" s="10" t="s">
        <v>0</v>
      </c>
      <c r="C20" s="3">
        <v>6</v>
      </c>
      <c r="D20" s="11" t="s">
        <v>18</v>
      </c>
      <c r="E20" s="51">
        <f>E16*E18-1</f>
        <v>3883608.7250000001</v>
      </c>
      <c r="F20" s="18"/>
      <c r="G20" s="29">
        <f>G16*G18</f>
        <v>3736404.162</v>
      </c>
      <c r="H20" s="21"/>
      <c r="I20" s="51">
        <f>I16*I18</f>
        <v>3400546.86</v>
      </c>
      <c r="J20" s="18"/>
      <c r="K20" s="29">
        <f>K16*K18</f>
        <v>3601838.4610000001</v>
      </c>
      <c r="L20" s="21"/>
      <c r="M20" s="51">
        <f>M16*M18</f>
        <v>3395013.1410000003</v>
      </c>
      <c r="N20" s="18"/>
      <c r="O20" s="29">
        <f>O16*O18</f>
        <v>3055597.0620000004</v>
      </c>
      <c r="P20" s="21"/>
    </row>
    <row r="21" spans="1:16" ht="12.75" customHeight="1">
      <c r="A21" s="20"/>
      <c r="B21" s="10"/>
      <c r="C21" s="3"/>
      <c r="D21" s="11"/>
      <c r="E21" s="18"/>
      <c r="F21" s="18"/>
      <c r="G21" s="20"/>
      <c r="H21" s="21"/>
      <c r="I21" s="18"/>
      <c r="J21" s="18"/>
      <c r="K21" s="20"/>
      <c r="L21" s="21"/>
      <c r="M21" s="18"/>
      <c r="N21" s="18"/>
      <c r="O21" s="20"/>
      <c r="P21" s="21"/>
    </row>
    <row r="22" spans="1:16" ht="12.75" customHeight="1">
      <c r="A22" s="20"/>
      <c r="B22" s="42" t="s">
        <v>24</v>
      </c>
      <c r="C22" s="3">
        <v>7</v>
      </c>
      <c r="D22" s="11" t="s">
        <v>25</v>
      </c>
      <c r="E22" s="49">
        <v>670410.90399999963</v>
      </c>
      <c r="F22" s="18"/>
      <c r="G22" s="27">
        <v>-157480</v>
      </c>
      <c r="H22" s="21"/>
      <c r="I22" s="49">
        <v>-104106.29600000009</v>
      </c>
      <c r="J22" s="18"/>
      <c r="K22" s="27">
        <v>-75597.013000000268</v>
      </c>
      <c r="L22" s="21"/>
      <c r="M22" s="49">
        <v>235161</v>
      </c>
      <c r="N22" s="18"/>
      <c r="O22" s="27">
        <v>453058</v>
      </c>
      <c r="P22" s="21"/>
    </row>
    <row r="23" spans="1:16" ht="12.75" customHeight="1">
      <c r="A23" s="20"/>
      <c r="B23" s="42"/>
      <c r="C23" s="3"/>
      <c r="D23" s="11"/>
      <c r="E23" s="18"/>
      <c r="F23" s="18"/>
      <c r="G23" s="20"/>
      <c r="H23" s="21"/>
      <c r="I23" s="18"/>
      <c r="J23" s="18"/>
      <c r="K23" s="20"/>
      <c r="L23" s="21"/>
      <c r="M23" s="18"/>
      <c r="N23" s="18"/>
      <c r="O23" s="20"/>
      <c r="P23" s="21"/>
    </row>
    <row r="24" spans="1:16" ht="12.75" customHeight="1">
      <c r="A24" s="20"/>
      <c r="B24" s="42" t="s">
        <v>24</v>
      </c>
      <c r="C24" s="3">
        <v>8</v>
      </c>
      <c r="D24" s="11" t="s">
        <v>26</v>
      </c>
      <c r="E24" s="51">
        <f>E20+E22</f>
        <v>4554019.6289999997</v>
      </c>
      <c r="F24" s="18"/>
      <c r="G24" s="29">
        <f>G20+G22</f>
        <v>3578924.162</v>
      </c>
      <c r="H24" s="21"/>
      <c r="I24" s="51">
        <f>I20+I22</f>
        <v>3296440.5639999998</v>
      </c>
      <c r="J24" s="18"/>
      <c r="K24" s="29">
        <f>K20+K22</f>
        <v>3526241.4479999999</v>
      </c>
      <c r="L24" s="21"/>
      <c r="M24" s="51">
        <f>M20+M22</f>
        <v>3630174.1410000003</v>
      </c>
      <c r="N24" s="18"/>
      <c r="O24" s="29">
        <f>O20+O22</f>
        <v>3508655.0620000004</v>
      </c>
      <c r="P24" s="21"/>
    </row>
    <row r="25" spans="1:16" ht="12.75" customHeight="1">
      <c r="A25" s="20"/>
      <c r="B25" s="10"/>
      <c r="C25" s="3"/>
      <c r="D25" s="7"/>
      <c r="E25" s="18"/>
      <c r="F25" s="18"/>
      <c r="G25" s="20"/>
      <c r="H25" s="21"/>
      <c r="I25" s="18"/>
      <c r="J25" s="18"/>
      <c r="K25" s="20"/>
      <c r="L25" s="21"/>
      <c r="M25" s="18"/>
      <c r="N25" s="18"/>
      <c r="O25" s="20"/>
      <c r="P25" s="21"/>
    </row>
    <row r="26" spans="1:16" ht="12.75" customHeight="1">
      <c r="A26" s="20"/>
      <c r="B26" s="10"/>
      <c r="C26" s="3"/>
      <c r="D26" s="44" t="s">
        <v>27</v>
      </c>
      <c r="E26" s="52" t="s">
        <v>16</v>
      </c>
      <c r="F26" s="54" t="s">
        <v>17</v>
      </c>
      <c r="G26" s="36" t="s">
        <v>16</v>
      </c>
      <c r="H26" s="37" t="s">
        <v>17</v>
      </c>
      <c r="I26" s="52" t="s">
        <v>16</v>
      </c>
      <c r="J26" s="54" t="s">
        <v>17</v>
      </c>
      <c r="K26" s="36" t="s">
        <v>16</v>
      </c>
      <c r="L26" s="37" t="s">
        <v>17</v>
      </c>
      <c r="M26" s="52" t="s">
        <v>16</v>
      </c>
      <c r="N26" s="54" t="s">
        <v>17</v>
      </c>
      <c r="O26" s="36" t="s">
        <v>16</v>
      </c>
      <c r="P26" s="37" t="s">
        <v>17</v>
      </c>
    </row>
    <row r="27" spans="1:16" ht="12.75" customHeight="1">
      <c r="A27" s="20"/>
      <c r="B27" s="10"/>
      <c r="C27" s="3"/>
      <c r="D27" s="7"/>
      <c r="E27" s="18"/>
      <c r="F27" s="16"/>
      <c r="G27" s="20"/>
      <c r="H27" s="22"/>
      <c r="I27" s="18"/>
      <c r="J27" s="16"/>
      <c r="K27" s="20"/>
      <c r="L27" s="22"/>
      <c r="M27" s="18"/>
      <c r="N27" s="16"/>
      <c r="O27" s="20"/>
      <c r="P27" s="22"/>
    </row>
    <row r="28" spans="1:16" ht="12.75" customHeight="1">
      <c r="A28" s="20"/>
      <c r="B28" s="10" t="s">
        <v>29</v>
      </c>
      <c r="C28" s="3">
        <v>9</v>
      </c>
      <c r="D28" s="38" t="s">
        <v>28</v>
      </c>
      <c r="E28" s="53">
        <v>0.44180000000000003</v>
      </c>
      <c r="F28" s="55">
        <v>0.55820000000000003</v>
      </c>
      <c r="G28" s="30">
        <v>0.44180000000000003</v>
      </c>
      <c r="H28" s="31">
        <v>0.55820000000000003</v>
      </c>
      <c r="I28" s="53">
        <v>0.44180000000000003</v>
      </c>
      <c r="J28" s="55">
        <v>0.55820000000000003</v>
      </c>
      <c r="K28" s="30">
        <v>0.44180000000000003</v>
      </c>
      <c r="L28" s="31">
        <v>0.55820000000000003</v>
      </c>
      <c r="M28" s="53">
        <v>0.44180000000000003</v>
      </c>
      <c r="N28" s="55">
        <v>0.55820000000000003</v>
      </c>
      <c r="O28" s="30">
        <v>0.44180000000000003</v>
      </c>
      <c r="P28" s="31">
        <v>0.55820000000000003</v>
      </c>
    </row>
    <row r="29" spans="1:16" ht="12.75" customHeight="1">
      <c r="A29" s="20"/>
      <c r="B29" s="10"/>
      <c r="C29" s="3"/>
      <c r="D29" s="39"/>
      <c r="E29" s="18"/>
      <c r="F29" s="17"/>
      <c r="G29" s="20"/>
      <c r="H29" s="23"/>
      <c r="I29" s="18"/>
      <c r="J29" s="17"/>
      <c r="K29" s="20"/>
      <c r="L29" s="23"/>
      <c r="M29" s="18"/>
      <c r="N29" s="17"/>
      <c r="O29" s="20"/>
      <c r="P29" s="23"/>
    </row>
    <row r="30" spans="1:16" ht="12.75" customHeight="1">
      <c r="A30" s="20"/>
      <c r="B30" s="10" t="s">
        <v>0</v>
      </c>
      <c r="C30" s="3">
        <v>10</v>
      </c>
      <c r="D30" s="40" t="s">
        <v>30</v>
      </c>
      <c r="E30" s="49">
        <f>E24*E28</f>
        <v>2011965.8720922</v>
      </c>
      <c r="F30" s="56">
        <f>E24*F28</f>
        <v>2542053.7569078002</v>
      </c>
      <c r="G30" s="27">
        <f>G24*G28</f>
        <v>1581168.6947716002</v>
      </c>
      <c r="H30" s="32">
        <f>G24*H28</f>
        <v>1997755.4672284001</v>
      </c>
      <c r="I30" s="49">
        <f>I24*I28</f>
        <v>1456367.4411752</v>
      </c>
      <c r="J30" s="56">
        <f>I24*J28</f>
        <v>1840073.1228248</v>
      </c>
      <c r="K30" s="27">
        <f>K24*K28</f>
        <v>1557893.4717264001</v>
      </c>
      <c r="L30" s="32">
        <f>K24*L28</f>
        <v>1968347.9762736</v>
      </c>
      <c r="M30" s="49">
        <f>M24*M28</f>
        <v>1603810.9354938003</v>
      </c>
      <c r="N30" s="56">
        <f>M24*N28</f>
        <v>2026363.2055062002</v>
      </c>
      <c r="O30" s="27">
        <f>O24*O28</f>
        <v>1550123.8063916003</v>
      </c>
      <c r="P30" s="32">
        <f>O24*P28</f>
        <v>1958531.2556084003</v>
      </c>
    </row>
    <row r="31" spans="1:16" ht="12.75" customHeight="1">
      <c r="A31" s="20"/>
      <c r="B31" s="10"/>
      <c r="C31" s="3"/>
      <c r="D31" s="40"/>
      <c r="E31" s="18"/>
      <c r="F31" s="17"/>
      <c r="G31" s="20"/>
      <c r="H31" s="23"/>
      <c r="I31" s="18"/>
      <c r="J31" s="17"/>
      <c r="K31" s="20"/>
      <c r="L31" s="23"/>
      <c r="M31" s="18"/>
      <c r="N31" s="17"/>
      <c r="O31" s="20"/>
      <c r="P31" s="23"/>
    </row>
    <row r="32" spans="1:16" ht="12.75" customHeight="1">
      <c r="A32" s="20"/>
      <c r="B32" s="42" t="s">
        <v>24</v>
      </c>
      <c r="C32" s="12" t="s">
        <v>31</v>
      </c>
      <c r="D32" s="40" t="s">
        <v>21</v>
      </c>
      <c r="E32" s="49">
        <v>-134403</v>
      </c>
      <c r="F32" s="57">
        <v>134403</v>
      </c>
      <c r="G32" s="27"/>
      <c r="H32" s="33"/>
      <c r="I32" s="49"/>
      <c r="J32" s="57"/>
      <c r="K32" s="27"/>
      <c r="L32" s="33"/>
      <c r="M32" s="49"/>
      <c r="N32" s="57"/>
      <c r="O32" s="27"/>
      <c r="P32" s="33"/>
    </row>
    <row r="33" spans="1:16" ht="12.75" customHeight="1">
      <c r="A33" s="20"/>
      <c r="B33" s="10"/>
      <c r="C33" s="15" t="s">
        <v>15</v>
      </c>
      <c r="D33" s="39"/>
      <c r="E33" s="49"/>
      <c r="F33" s="57"/>
      <c r="G33" s="27"/>
      <c r="H33" s="33"/>
      <c r="I33" s="49"/>
      <c r="J33" s="57"/>
      <c r="K33" s="27"/>
      <c r="L33" s="33"/>
      <c r="M33" s="49"/>
      <c r="N33" s="57"/>
      <c r="O33" s="27"/>
      <c r="P33" s="33"/>
    </row>
    <row r="34" spans="1:16" ht="12.75" customHeight="1">
      <c r="A34" s="20"/>
      <c r="B34" s="42" t="s">
        <v>0</v>
      </c>
      <c r="C34" s="15" t="s">
        <v>32</v>
      </c>
      <c r="D34" s="40" t="s">
        <v>21</v>
      </c>
      <c r="E34" s="49">
        <v>-146232</v>
      </c>
      <c r="F34" s="57">
        <v>146232</v>
      </c>
      <c r="G34" s="27">
        <v>-146232</v>
      </c>
      <c r="H34" s="33">
        <v>146232</v>
      </c>
      <c r="I34" s="49">
        <v>-146232</v>
      </c>
      <c r="J34" s="57">
        <v>146232</v>
      </c>
      <c r="K34" s="27">
        <v>-146232</v>
      </c>
      <c r="L34" s="33">
        <v>146232</v>
      </c>
      <c r="M34" s="49"/>
      <c r="N34" s="57"/>
      <c r="O34" s="27"/>
      <c r="P34" s="33"/>
    </row>
    <row r="35" spans="1:16" ht="12.75" customHeight="1">
      <c r="A35" s="20"/>
      <c r="B35" s="10"/>
      <c r="C35" s="15"/>
      <c r="D35" s="39"/>
      <c r="E35" s="18"/>
      <c r="F35" s="17"/>
      <c r="G35" s="20"/>
      <c r="H35" s="23"/>
      <c r="I35" s="18"/>
      <c r="J35" s="17"/>
      <c r="K35" s="20"/>
      <c r="L35" s="23"/>
      <c r="M35" s="18"/>
      <c r="N35" s="17"/>
      <c r="O35" s="20"/>
      <c r="P35" s="23"/>
    </row>
    <row r="36" spans="1:16" ht="12.75" customHeight="1">
      <c r="A36" s="20"/>
      <c r="B36" s="42" t="s">
        <v>0</v>
      </c>
      <c r="C36" s="13" t="s">
        <v>20</v>
      </c>
      <c r="D36" s="40" t="s">
        <v>33</v>
      </c>
      <c r="E36" s="51">
        <f t="shared" ref="E36:P36" si="0">E30+E32+E34</f>
        <v>1731330.8720922</v>
      </c>
      <c r="F36" s="57">
        <f t="shared" si="0"/>
        <v>2822688.7569078002</v>
      </c>
      <c r="G36" s="29">
        <f t="shared" si="0"/>
        <v>1434936.6947716002</v>
      </c>
      <c r="H36" s="33">
        <f t="shared" si="0"/>
        <v>2143987.4672284001</v>
      </c>
      <c r="I36" s="51">
        <f t="shared" si="0"/>
        <v>1310135.4411752</v>
      </c>
      <c r="J36" s="57">
        <f t="shared" si="0"/>
        <v>1986305.1228248</v>
      </c>
      <c r="K36" s="29">
        <f t="shared" si="0"/>
        <v>1411661.4717264001</v>
      </c>
      <c r="L36" s="33">
        <f t="shared" si="0"/>
        <v>2114579.9762736</v>
      </c>
      <c r="M36" s="51">
        <f t="shared" si="0"/>
        <v>1603810.9354938003</v>
      </c>
      <c r="N36" s="57">
        <f t="shared" si="0"/>
        <v>2026363.2055062002</v>
      </c>
      <c r="O36" s="29">
        <f t="shared" si="0"/>
        <v>1550123.8063916003</v>
      </c>
      <c r="P36" s="33">
        <f t="shared" si="0"/>
        <v>1958531.2556084003</v>
      </c>
    </row>
    <row r="37" spans="1:16" ht="12.75" customHeight="1">
      <c r="A37" s="20"/>
      <c r="B37" s="10"/>
      <c r="C37" s="4"/>
      <c r="D37" s="39"/>
      <c r="E37" s="18"/>
      <c r="F37" s="17"/>
      <c r="G37" s="20"/>
      <c r="H37" s="23"/>
      <c r="I37" s="18"/>
      <c r="J37" s="17"/>
      <c r="K37" s="20"/>
      <c r="L37" s="23"/>
      <c r="M37" s="18"/>
      <c r="N37" s="17"/>
      <c r="O37" s="20"/>
      <c r="P37" s="23"/>
    </row>
    <row r="38" spans="1:16" ht="12.75" customHeight="1">
      <c r="A38" s="20"/>
      <c r="B38" s="10" t="s">
        <v>0</v>
      </c>
      <c r="C38" s="3">
        <v>11</v>
      </c>
      <c r="D38" s="11" t="s">
        <v>34</v>
      </c>
      <c r="E38" s="49">
        <v>17888335</v>
      </c>
      <c r="F38" s="57">
        <v>14825851</v>
      </c>
      <c r="G38" s="27">
        <v>17860465</v>
      </c>
      <c r="H38" s="33">
        <v>14974860</v>
      </c>
      <c r="I38" s="49">
        <v>17783577</v>
      </c>
      <c r="J38" s="57">
        <v>14964564</v>
      </c>
      <c r="K38" s="27">
        <v>17623117</v>
      </c>
      <c r="L38" s="33">
        <v>14769485</v>
      </c>
      <c r="M38" s="49">
        <v>17304791</v>
      </c>
      <c r="N38" s="57">
        <v>14603121</v>
      </c>
      <c r="O38" s="27">
        <v>17121843</v>
      </c>
      <c r="P38" s="33">
        <v>14547965</v>
      </c>
    </row>
    <row r="39" spans="1:16" ht="12.75" customHeight="1">
      <c r="A39" s="20"/>
      <c r="B39" s="10"/>
      <c r="C39" s="4"/>
      <c r="D39" s="7"/>
      <c r="E39" s="18"/>
      <c r="F39" s="17"/>
      <c r="G39" s="20"/>
      <c r="H39" s="23"/>
      <c r="I39" s="18"/>
      <c r="J39" s="17"/>
      <c r="K39" s="20"/>
      <c r="L39" s="23"/>
      <c r="M39" s="18"/>
      <c r="N39" s="17"/>
      <c r="O39" s="20"/>
      <c r="P39" s="23"/>
    </row>
    <row r="40" spans="1:16" ht="12.75" customHeight="1" thickBot="1">
      <c r="A40" s="20"/>
      <c r="B40" s="43" t="s">
        <v>24</v>
      </c>
      <c r="C40" s="2">
        <v>12</v>
      </c>
      <c r="D40" s="8" t="s">
        <v>35</v>
      </c>
      <c r="E40" s="58">
        <f t="shared" ref="E40:P40" si="1">E36/E38</f>
        <v>9.6785467853335708E-2</v>
      </c>
      <c r="F40" s="59">
        <f t="shared" si="1"/>
        <v>0.19038966174068525</v>
      </c>
      <c r="G40" s="34">
        <f t="shared" si="1"/>
        <v>8.0341508173029097E-2</v>
      </c>
      <c r="H40" s="35">
        <f t="shared" si="1"/>
        <v>0.14317245484955451</v>
      </c>
      <c r="I40" s="58">
        <f t="shared" si="1"/>
        <v>7.3671086597212707E-2</v>
      </c>
      <c r="J40" s="59">
        <f t="shared" si="1"/>
        <v>0.13273391211563532</v>
      </c>
      <c r="K40" s="34">
        <f t="shared" si="1"/>
        <v>8.0102825835316194E-2</v>
      </c>
      <c r="L40" s="35">
        <f t="shared" si="1"/>
        <v>0.14317222139252656</v>
      </c>
      <c r="M40" s="58">
        <f t="shared" si="1"/>
        <v>9.2680167908055083E-2</v>
      </c>
      <c r="N40" s="59">
        <f t="shared" si="1"/>
        <v>0.13876233755141795</v>
      </c>
      <c r="O40" s="34">
        <f t="shared" si="1"/>
        <v>9.0534868611492361E-2</v>
      </c>
      <c r="P40" s="35">
        <f t="shared" si="1"/>
        <v>0.13462578825343616</v>
      </c>
    </row>
    <row r="41" spans="1:16" ht="12.75" customHeight="1">
      <c r="A41" s="18"/>
      <c r="B41"/>
    </row>
    <row r="42" spans="1:16" ht="12.75" customHeight="1">
      <c r="B42"/>
    </row>
    <row r="43" spans="1:16" ht="13.5" customHeight="1">
      <c r="B43"/>
    </row>
    <row r="44" spans="1:16">
      <c r="B44"/>
    </row>
    <row r="45" spans="1:16">
      <c r="B45"/>
    </row>
    <row r="46" spans="1:16">
      <c r="B46"/>
    </row>
    <row r="47" spans="1:16">
      <c r="B47"/>
    </row>
    <row r="48" spans="1:16">
      <c r="B48"/>
    </row>
    <row r="49" spans="2:2">
      <c r="B49"/>
    </row>
    <row r="50" spans="2:2">
      <c r="B50"/>
    </row>
    <row r="51" spans="2:2">
      <c r="B51"/>
    </row>
  </sheetData>
  <mergeCells count="14">
    <mergeCell ref="B9:D9"/>
    <mergeCell ref="O9:P9"/>
    <mergeCell ref="M9:N9"/>
    <mergeCell ref="K9:L9"/>
    <mergeCell ref="I9:J9"/>
    <mergeCell ref="G9:H9"/>
    <mergeCell ref="E9:F9"/>
    <mergeCell ref="E8:P8"/>
    <mergeCell ref="B1:P1"/>
    <mergeCell ref="B2:P2"/>
    <mergeCell ref="B3:P3"/>
    <mergeCell ref="B4:P4"/>
    <mergeCell ref="B6:P6"/>
    <mergeCell ref="B7:P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68"/>
  <sheetViews>
    <sheetView tabSelected="1" topLeftCell="B1" zoomScale="90" zoomScaleNormal="90" workbookViewId="0">
      <pane xSplit="3" ySplit="3" topLeftCell="E4" activePane="bottomRight" state="frozen"/>
      <selection activeCell="B1" sqref="B1"/>
      <selection pane="topRight" activeCell="E1" sqref="E1"/>
      <selection pane="bottomLeft" activeCell="B4" sqref="B4"/>
      <selection pane="bottomRight" activeCell="E67" sqref="E67"/>
    </sheetView>
  </sheetViews>
  <sheetFormatPr defaultRowHeight="12.75"/>
  <cols>
    <col min="1" max="1" width="1.140625" style="60" customWidth="1"/>
    <col min="2" max="2" width="5.42578125" style="96" customWidth="1"/>
    <col min="3" max="3" width="5.5703125" style="60" customWidth="1"/>
    <col min="4" max="4" width="50.85546875" style="60" customWidth="1"/>
    <col min="5" max="26" width="12.7109375" style="60" customWidth="1"/>
    <col min="27" max="16384" width="9.140625" style="60"/>
  </cols>
  <sheetData>
    <row r="1" spans="1:26">
      <c r="B1" s="164" t="s">
        <v>6</v>
      </c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64"/>
      <c r="Q1" s="164"/>
      <c r="R1" s="164"/>
    </row>
    <row r="2" spans="1:26">
      <c r="B2" s="165" t="s">
        <v>5</v>
      </c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  <c r="R2" s="165"/>
    </row>
    <row r="3" spans="1:26">
      <c r="B3" s="166" t="s">
        <v>4</v>
      </c>
      <c r="C3" s="166"/>
      <c r="D3" s="166"/>
      <c r="E3" s="166"/>
      <c r="F3" s="166"/>
      <c r="G3" s="166"/>
      <c r="H3" s="166"/>
      <c r="I3" s="166"/>
      <c r="J3" s="166"/>
      <c r="K3" s="166"/>
      <c r="L3" s="166"/>
      <c r="M3" s="166"/>
      <c r="N3" s="166"/>
      <c r="O3" s="166"/>
      <c r="P3" s="166"/>
      <c r="Q3" s="166"/>
      <c r="R3" s="166"/>
    </row>
    <row r="4" spans="1:26"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</row>
    <row r="5" spans="1:26">
      <c r="A5" s="62"/>
      <c r="B5" s="61" t="s">
        <v>14</v>
      </c>
      <c r="C5" s="61"/>
      <c r="D5" s="61"/>
      <c r="E5" s="61"/>
      <c r="F5" s="61"/>
      <c r="G5" s="61"/>
      <c r="H5" s="61"/>
      <c r="I5" s="169" t="s">
        <v>51</v>
      </c>
      <c r="J5" s="169"/>
      <c r="K5" s="169"/>
      <c r="L5" s="169"/>
      <c r="M5" s="169"/>
      <c r="N5" s="169"/>
      <c r="O5" s="169"/>
      <c r="P5" s="169"/>
      <c r="Q5" s="169"/>
      <c r="R5" s="169"/>
      <c r="S5" s="169"/>
      <c r="T5" s="169"/>
    </row>
    <row r="6" spans="1:26" ht="13.5" thickBot="1">
      <c r="A6" s="63"/>
      <c r="B6" s="64"/>
      <c r="C6" s="65"/>
      <c r="D6" s="66"/>
      <c r="E6" s="167" t="s">
        <v>36</v>
      </c>
      <c r="F6" s="168"/>
      <c r="G6" s="168"/>
      <c r="H6" s="168"/>
      <c r="I6" s="168"/>
      <c r="J6" s="168"/>
      <c r="K6" s="168"/>
      <c r="L6" s="168"/>
      <c r="M6" s="168"/>
      <c r="N6" s="168"/>
      <c r="O6" s="168"/>
      <c r="P6" s="168"/>
      <c r="Q6" s="168"/>
      <c r="R6" s="168"/>
      <c r="S6" s="168"/>
      <c r="T6" s="168"/>
      <c r="U6" s="168"/>
      <c r="V6" s="168"/>
      <c r="W6" s="168"/>
      <c r="X6" s="168"/>
      <c r="Y6" s="168"/>
      <c r="Z6" s="168"/>
    </row>
    <row r="7" spans="1:26" ht="13.5" thickBot="1">
      <c r="A7" s="63"/>
      <c r="B7" s="159"/>
      <c r="C7" s="160"/>
      <c r="D7" s="161"/>
      <c r="E7" s="162" t="s">
        <v>38</v>
      </c>
      <c r="F7" s="163"/>
      <c r="G7" s="162" t="s">
        <v>39</v>
      </c>
      <c r="H7" s="163"/>
      <c r="I7" s="162" t="s">
        <v>40</v>
      </c>
      <c r="J7" s="163"/>
      <c r="K7" s="162" t="s">
        <v>41</v>
      </c>
      <c r="L7" s="163"/>
      <c r="M7" s="162" t="s">
        <v>42</v>
      </c>
      <c r="N7" s="163"/>
      <c r="O7" s="162" t="s">
        <v>43</v>
      </c>
      <c r="P7" s="170"/>
      <c r="Q7" s="162" t="s">
        <v>44</v>
      </c>
      <c r="R7" s="163"/>
      <c r="S7" s="162" t="s">
        <v>45</v>
      </c>
      <c r="T7" s="163"/>
      <c r="U7" s="162" t="s">
        <v>46</v>
      </c>
      <c r="V7" s="163"/>
      <c r="W7" s="162" t="s">
        <v>47</v>
      </c>
      <c r="X7" s="163"/>
      <c r="Y7" s="162" t="s">
        <v>48</v>
      </c>
      <c r="Z7" s="163"/>
    </row>
    <row r="8" spans="1:26" ht="12.75" customHeight="1">
      <c r="A8" s="63"/>
      <c r="B8" s="69" t="s">
        <v>0</v>
      </c>
      <c r="C8" s="70">
        <v>1</v>
      </c>
      <c r="D8" s="71" t="s">
        <v>1</v>
      </c>
      <c r="E8" s="72">
        <v>4099017.75</v>
      </c>
      <c r="F8" s="73"/>
      <c r="G8" s="72">
        <v>3641913.26</v>
      </c>
      <c r="H8" s="73"/>
      <c r="I8" s="111">
        <v>3954785.73</v>
      </c>
      <c r="J8" s="112"/>
      <c r="K8" s="111">
        <v>3889690.31</v>
      </c>
      <c r="L8" s="112"/>
      <c r="M8" s="111">
        <v>3933582.4</v>
      </c>
      <c r="N8" s="112"/>
      <c r="O8" s="113">
        <v>3796499.96</v>
      </c>
      <c r="P8" s="114"/>
      <c r="Q8" s="111">
        <v>3870956.66</v>
      </c>
      <c r="R8" s="112"/>
      <c r="S8" s="111">
        <v>3792097.26</v>
      </c>
      <c r="T8" s="112"/>
      <c r="U8" s="72">
        <v>3645825</v>
      </c>
      <c r="V8" s="73"/>
      <c r="W8" s="72">
        <v>3758312.03</v>
      </c>
      <c r="X8" s="73"/>
      <c r="Y8" s="72">
        <v>3774270.8</v>
      </c>
      <c r="Z8" s="73"/>
    </row>
    <row r="9" spans="1:26" ht="12.75" customHeight="1">
      <c r="A9" s="63"/>
      <c r="B9" s="74"/>
      <c r="C9" s="75"/>
      <c r="D9" s="76"/>
      <c r="E9" s="77"/>
      <c r="F9" s="78"/>
      <c r="G9" s="77"/>
      <c r="H9" s="78"/>
      <c r="I9" s="115"/>
      <c r="J9" s="116"/>
      <c r="K9" s="115"/>
      <c r="L9" s="116"/>
      <c r="M9" s="115"/>
      <c r="N9" s="116"/>
      <c r="O9" s="117"/>
      <c r="P9" s="118"/>
      <c r="Q9" s="115"/>
      <c r="R9" s="116"/>
      <c r="S9" s="115"/>
      <c r="T9" s="116"/>
      <c r="U9" s="77"/>
      <c r="V9" s="78"/>
      <c r="W9" s="77"/>
      <c r="X9" s="78"/>
      <c r="Y9" s="77"/>
      <c r="Z9" s="78"/>
    </row>
    <row r="10" spans="1:26" ht="12.75" customHeight="1">
      <c r="A10" s="63"/>
      <c r="B10" s="74" t="s">
        <v>0</v>
      </c>
      <c r="C10" s="75">
        <v>2</v>
      </c>
      <c r="D10" s="76" t="s">
        <v>13</v>
      </c>
      <c r="E10" s="77">
        <v>3353024</v>
      </c>
      <c r="F10" s="78"/>
      <c r="G10" s="77">
        <v>3661574</v>
      </c>
      <c r="H10" s="78"/>
      <c r="I10" s="115">
        <v>3595145</v>
      </c>
      <c r="J10" s="116"/>
      <c r="K10" s="115">
        <v>3827332</v>
      </c>
      <c r="L10" s="116"/>
      <c r="M10" s="115">
        <v>3747320</v>
      </c>
      <c r="N10" s="116"/>
      <c r="O10" s="117">
        <v>3888262</v>
      </c>
      <c r="P10" s="118"/>
      <c r="Q10" s="115">
        <v>3636247</v>
      </c>
      <c r="R10" s="116"/>
      <c r="S10" s="115">
        <v>3824697</v>
      </c>
      <c r="T10" s="116"/>
      <c r="U10" s="77">
        <v>3717340</v>
      </c>
      <c r="V10" s="78"/>
      <c r="W10" s="77">
        <v>3882677</v>
      </c>
      <c r="X10" s="78"/>
      <c r="Y10" s="77">
        <v>3664681</v>
      </c>
      <c r="Z10" s="78"/>
    </row>
    <row r="11" spans="1:26" ht="12.75" customHeight="1">
      <c r="A11" s="63"/>
      <c r="B11" s="74"/>
      <c r="C11" s="75"/>
      <c r="D11" s="76"/>
      <c r="E11" s="77"/>
      <c r="F11" s="78"/>
      <c r="G11" s="77"/>
      <c r="H11" s="78"/>
      <c r="I11" s="115"/>
      <c r="J11" s="116"/>
      <c r="K11" s="115"/>
      <c r="L11" s="116"/>
      <c r="M11" s="115"/>
      <c r="N11" s="116"/>
      <c r="O11" s="117"/>
      <c r="P11" s="118"/>
      <c r="Q11" s="115"/>
      <c r="R11" s="116"/>
      <c r="S11" s="115"/>
      <c r="T11" s="116"/>
      <c r="U11" s="77"/>
      <c r="V11" s="78"/>
      <c r="W11" s="77"/>
      <c r="X11" s="78"/>
      <c r="Y11" s="77"/>
      <c r="Z11" s="78"/>
    </row>
    <row r="12" spans="1:26" ht="12.75" customHeight="1">
      <c r="A12" s="63"/>
      <c r="B12" s="74" t="s">
        <v>0</v>
      </c>
      <c r="C12" s="75">
        <v>3</v>
      </c>
      <c r="D12" s="76" t="s">
        <v>22</v>
      </c>
      <c r="E12" s="77">
        <v>2225968.67</v>
      </c>
      <c r="F12" s="78"/>
      <c r="G12" s="77">
        <v>2407651.34</v>
      </c>
      <c r="H12" s="78"/>
      <c r="I12" s="115">
        <v>2336056.17</v>
      </c>
      <c r="J12" s="116"/>
      <c r="K12" s="115">
        <v>2309783.9300000002</v>
      </c>
      <c r="L12" s="116"/>
      <c r="M12" s="115">
        <v>2528865.56</v>
      </c>
      <c r="N12" s="116"/>
      <c r="O12" s="117">
        <v>2832082.52</v>
      </c>
      <c r="P12" s="118"/>
      <c r="Q12" s="115">
        <v>2384550.9</v>
      </c>
      <c r="R12" s="116"/>
      <c r="S12" s="115">
        <v>2431966.6</v>
      </c>
      <c r="T12" s="116"/>
      <c r="U12" s="77">
        <v>2499037.7799999998</v>
      </c>
      <c r="V12" s="78"/>
      <c r="W12" s="77">
        <v>2124302.52</v>
      </c>
      <c r="X12" s="78"/>
      <c r="Y12" s="77">
        <v>2292471.25</v>
      </c>
      <c r="Z12" s="78"/>
    </row>
    <row r="13" spans="1:26" ht="12.75" customHeight="1">
      <c r="A13" s="63"/>
      <c r="B13" s="74"/>
      <c r="C13" s="75"/>
      <c r="D13" s="76"/>
      <c r="E13" s="77"/>
      <c r="F13" s="78"/>
      <c r="G13" s="77"/>
      <c r="H13" s="78"/>
      <c r="I13" s="115"/>
      <c r="J13" s="116"/>
      <c r="K13" s="115"/>
      <c r="L13" s="116"/>
      <c r="M13" s="115"/>
      <c r="N13" s="116"/>
      <c r="O13" s="117"/>
      <c r="P13" s="118"/>
      <c r="Q13" s="115"/>
      <c r="R13" s="116"/>
      <c r="S13" s="115"/>
      <c r="T13" s="116"/>
      <c r="U13" s="77"/>
      <c r="V13" s="78"/>
      <c r="W13" s="77"/>
      <c r="X13" s="78"/>
      <c r="Y13" s="77"/>
      <c r="Z13" s="78"/>
    </row>
    <row r="14" spans="1:26" ht="12.75" customHeight="1">
      <c r="A14" s="63"/>
      <c r="B14" s="74" t="s">
        <v>0</v>
      </c>
      <c r="C14" s="75">
        <v>4</v>
      </c>
      <c r="D14" s="76" t="s">
        <v>19</v>
      </c>
      <c r="E14" s="77">
        <f>+E8-E10+E12</f>
        <v>2971962.42</v>
      </c>
      <c r="F14" s="78"/>
      <c r="G14" s="77">
        <f>+G8-G10+G12</f>
        <v>2387990.5999999996</v>
      </c>
      <c r="H14" s="78"/>
      <c r="I14" s="115">
        <f>+I8-I10+I12</f>
        <v>2695696.9</v>
      </c>
      <c r="J14" s="116"/>
      <c r="K14" s="115">
        <f>+K8-K10+K12</f>
        <v>2372142.2400000002</v>
      </c>
      <c r="L14" s="116"/>
      <c r="M14" s="115">
        <f>+M8-M10+M12</f>
        <v>2715127.96</v>
      </c>
      <c r="N14" s="116"/>
      <c r="O14" s="117">
        <f>+O8-O10+O12</f>
        <v>2740320.48</v>
      </c>
      <c r="P14" s="118"/>
      <c r="Q14" s="115">
        <f>+Q8-Q10+Q12</f>
        <v>2619260.56</v>
      </c>
      <c r="R14" s="116"/>
      <c r="S14" s="117">
        <f>+S8-S10+S12</f>
        <v>2399366.86</v>
      </c>
      <c r="T14" s="116"/>
      <c r="U14" s="77">
        <f>+U8-U10+U12</f>
        <v>2427522.7799999998</v>
      </c>
      <c r="V14" s="78"/>
      <c r="W14" s="77">
        <f>+W8-W10+W12</f>
        <v>1999937.5499999998</v>
      </c>
      <c r="X14" s="78"/>
      <c r="Y14" s="77">
        <f>+Y8-Y10+Y12</f>
        <v>2402061.0499999998</v>
      </c>
      <c r="Z14" s="78"/>
    </row>
    <row r="15" spans="1:26" ht="12.75" customHeight="1">
      <c r="A15" s="63"/>
      <c r="B15" s="74"/>
      <c r="C15" s="75"/>
      <c r="D15" s="76"/>
      <c r="E15" s="79"/>
      <c r="F15" s="78"/>
      <c r="G15" s="79"/>
      <c r="H15" s="78"/>
      <c r="I15" s="119"/>
      <c r="J15" s="116"/>
      <c r="K15" s="119"/>
      <c r="L15" s="116"/>
      <c r="M15" s="119"/>
      <c r="N15" s="116"/>
      <c r="O15" s="118"/>
      <c r="P15" s="118"/>
      <c r="Q15" s="119"/>
      <c r="R15" s="116"/>
      <c r="S15" s="119"/>
      <c r="T15" s="116"/>
      <c r="U15" s="79"/>
      <c r="V15" s="78"/>
      <c r="W15" s="79"/>
      <c r="X15" s="78"/>
      <c r="Y15" s="79"/>
      <c r="Z15" s="78"/>
    </row>
    <row r="16" spans="1:26" ht="12.75" customHeight="1">
      <c r="A16" s="63"/>
      <c r="B16" s="74" t="s">
        <v>0</v>
      </c>
      <c r="C16" s="80">
        <v>5</v>
      </c>
      <c r="D16" s="81" t="s">
        <v>23</v>
      </c>
      <c r="E16" s="82">
        <v>0.98699999999999999</v>
      </c>
      <c r="F16" s="78"/>
      <c r="G16" s="82">
        <v>0.97799999999999998</v>
      </c>
      <c r="H16" s="78"/>
      <c r="I16" s="120">
        <v>0.92</v>
      </c>
      <c r="J16" s="116"/>
      <c r="K16" s="120">
        <v>0.94799999999999995</v>
      </c>
      <c r="L16" s="116"/>
      <c r="M16" s="120">
        <v>0.877</v>
      </c>
      <c r="N16" s="116"/>
      <c r="O16" s="121">
        <v>0.85899999999999999</v>
      </c>
      <c r="P16" s="118"/>
      <c r="Q16" s="120">
        <v>0.92200000000000004</v>
      </c>
      <c r="R16" s="116"/>
      <c r="S16" s="120">
        <v>0.90539999999999998</v>
      </c>
      <c r="T16" s="116"/>
      <c r="U16" s="82">
        <v>0.97419999999999995</v>
      </c>
      <c r="V16" s="78"/>
      <c r="W16" s="82">
        <v>0.97870000000000001</v>
      </c>
      <c r="X16" s="78"/>
      <c r="Y16" s="82">
        <v>0.9345</v>
      </c>
      <c r="Z16" s="78"/>
    </row>
    <row r="17" spans="1:26" ht="12.75" customHeight="1">
      <c r="A17" s="63"/>
      <c r="B17" s="74"/>
      <c r="C17" s="75"/>
      <c r="D17" s="76"/>
      <c r="E17" s="79"/>
      <c r="F17" s="78"/>
      <c r="G17" s="79"/>
      <c r="H17" s="78"/>
      <c r="I17" s="119"/>
      <c r="J17" s="116"/>
      <c r="K17" s="119"/>
      <c r="L17" s="116"/>
      <c r="M17" s="119"/>
      <c r="N17" s="116"/>
      <c r="O17" s="118"/>
      <c r="P17" s="118"/>
      <c r="Q17" s="119"/>
      <c r="R17" s="116"/>
      <c r="S17" s="119"/>
      <c r="T17" s="116"/>
      <c r="U17" s="79"/>
      <c r="V17" s="78"/>
      <c r="W17" s="79"/>
      <c r="X17" s="78"/>
      <c r="Y17" s="79"/>
      <c r="Z17" s="78"/>
    </row>
    <row r="18" spans="1:26" ht="12.75" customHeight="1">
      <c r="A18" s="63"/>
      <c r="B18" s="74" t="s">
        <v>0</v>
      </c>
      <c r="C18" s="75">
        <v>6</v>
      </c>
      <c r="D18" s="76" t="s">
        <v>18</v>
      </c>
      <c r="E18" s="97">
        <f>+E14*E16</f>
        <v>2933326.9085399997</v>
      </c>
      <c r="F18" s="78"/>
      <c r="G18" s="97">
        <f>ROUND(G14*G16,0)</f>
        <v>2335455</v>
      </c>
      <c r="H18" s="78"/>
      <c r="I18" s="122">
        <f>ROUND(I14*I16,0)</f>
        <v>2480041</v>
      </c>
      <c r="J18" s="116"/>
      <c r="K18" s="122">
        <f>ROUND(K14*K16,0)</f>
        <v>2248791</v>
      </c>
      <c r="L18" s="116"/>
      <c r="M18" s="122">
        <f>ROUND(M14*M16,0)</f>
        <v>2381167</v>
      </c>
      <c r="N18" s="116"/>
      <c r="O18" s="122">
        <f>ROUND(O14*O16,0)</f>
        <v>2353935</v>
      </c>
      <c r="P18" s="118"/>
      <c r="Q18" s="122">
        <f>ROUND(Q14*Q16,0)</f>
        <v>2414958</v>
      </c>
      <c r="R18" s="116"/>
      <c r="S18" s="122">
        <f>ROUND(S14*S16,0)</f>
        <v>2172387</v>
      </c>
      <c r="T18" s="116"/>
      <c r="U18" s="97">
        <f>ROUND(U14*U16,0)</f>
        <v>2364893</v>
      </c>
      <c r="V18" s="78"/>
      <c r="W18" s="97">
        <f>ROUND(W14*W16,0)</f>
        <v>1957339</v>
      </c>
      <c r="X18" s="78"/>
      <c r="Y18" s="97">
        <f>ROUND(Y14*Y16,0)</f>
        <v>2244726</v>
      </c>
      <c r="Z18" s="78"/>
    </row>
    <row r="19" spans="1:26" ht="12.75" customHeight="1">
      <c r="A19" s="63"/>
      <c r="B19" s="74"/>
      <c r="C19" s="75"/>
      <c r="D19" s="76"/>
      <c r="E19" s="79"/>
      <c r="F19" s="78"/>
      <c r="G19" s="79"/>
      <c r="H19" s="78"/>
      <c r="I19" s="119"/>
      <c r="J19" s="116"/>
      <c r="K19" s="119"/>
      <c r="L19" s="116"/>
      <c r="M19" s="119"/>
      <c r="N19" s="116"/>
      <c r="O19" s="118"/>
      <c r="P19" s="118"/>
      <c r="Q19" s="119"/>
      <c r="R19" s="116"/>
      <c r="S19" s="119"/>
      <c r="T19" s="116"/>
      <c r="U19" s="79"/>
      <c r="V19" s="78"/>
      <c r="W19" s="79"/>
      <c r="X19" s="78"/>
      <c r="Y19" s="79"/>
      <c r="Z19" s="78"/>
    </row>
    <row r="20" spans="1:26" ht="12.75" customHeight="1">
      <c r="A20" s="63"/>
      <c r="B20" s="74" t="s">
        <v>24</v>
      </c>
      <c r="C20" s="75">
        <v>7</v>
      </c>
      <c r="D20" s="76" t="s">
        <v>25</v>
      </c>
      <c r="E20" s="77">
        <v>-355790.76</v>
      </c>
      <c r="F20" s="78"/>
      <c r="G20" s="77">
        <v>-267628.5</v>
      </c>
      <c r="H20" s="78"/>
      <c r="I20" s="115">
        <v>395161.74</v>
      </c>
      <c r="J20" s="116"/>
      <c r="K20" s="115">
        <v>-72471.86</v>
      </c>
      <c r="L20" s="116"/>
      <c r="M20" s="115">
        <v>-217605.66</v>
      </c>
      <c r="N20" s="116"/>
      <c r="O20" s="117">
        <v>31308.59</v>
      </c>
      <c r="P20" s="118"/>
      <c r="Q20" s="115">
        <v>80696.899999999994</v>
      </c>
      <c r="R20" s="116"/>
      <c r="S20" s="115">
        <v>286207.21000000002</v>
      </c>
      <c r="T20" s="116"/>
      <c r="U20" s="77">
        <v>339363.65</v>
      </c>
      <c r="V20" s="78"/>
      <c r="W20" s="77">
        <v>-193224.95</v>
      </c>
      <c r="X20" s="78"/>
      <c r="Y20" s="77">
        <v>-490516</v>
      </c>
      <c r="Z20" s="78"/>
    </row>
    <row r="21" spans="1:26" ht="12.75" customHeight="1">
      <c r="A21" s="63"/>
      <c r="B21" s="74"/>
      <c r="C21" s="75"/>
      <c r="D21" s="76"/>
      <c r="E21" s="79"/>
      <c r="F21" s="78"/>
      <c r="G21" s="79"/>
      <c r="H21" s="78"/>
      <c r="I21" s="119"/>
      <c r="J21" s="116"/>
      <c r="K21" s="119"/>
      <c r="L21" s="116"/>
      <c r="M21" s="119"/>
      <c r="N21" s="116"/>
      <c r="O21" s="118"/>
      <c r="P21" s="118"/>
      <c r="Q21" s="119"/>
      <c r="R21" s="116"/>
      <c r="S21" s="119"/>
      <c r="T21" s="116"/>
      <c r="U21" s="79"/>
      <c r="V21" s="78"/>
      <c r="W21" s="79"/>
      <c r="X21" s="78"/>
      <c r="Y21" s="79"/>
      <c r="Z21" s="78"/>
    </row>
    <row r="22" spans="1:26" ht="12.75" customHeight="1">
      <c r="A22" s="63"/>
      <c r="B22" s="74" t="s">
        <v>24</v>
      </c>
      <c r="C22" s="75">
        <v>8</v>
      </c>
      <c r="D22" s="76" t="s">
        <v>26</v>
      </c>
      <c r="E22" s="97">
        <f>E20+E18</f>
        <v>2577536.1485399995</v>
      </c>
      <c r="F22" s="78"/>
      <c r="G22" s="97">
        <f>G20+G18</f>
        <v>2067826.5</v>
      </c>
      <c r="H22" s="78"/>
      <c r="I22" s="122">
        <f>I20+I18</f>
        <v>2875202.74</v>
      </c>
      <c r="J22" s="116"/>
      <c r="K22" s="122">
        <f>K20+K18</f>
        <v>2176319.14</v>
      </c>
      <c r="L22" s="116"/>
      <c r="M22" s="122">
        <f>M20+M18</f>
        <v>2163561.34</v>
      </c>
      <c r="N22" s="116"/>
      <c r="O22" s="122">
        <f>O20+O18</f>
        <v>2385243.59</v>
      </c>
      <c r="P22" s="118"/>
      <c r="Q22" s="122">
        <f>Q20+Q18</f>
        <v>2495654.9</v>
      </c>
      <c r="R22" s="116"/>
      <c r="S22" s="122">
        <f>S20+S18</f>
        <v>2458594.21</v>
      </c>
      <c r="T22" s="116"/>
      <c r="U22" s="97">
        <f>U20+U18</f>
        <v>2704256.65</v>
      </c>
      <c r="V22" s="78"/>
      <c r="W22" s="97">
        <f>W20+W18</f>
        <v>1764114.05</v>
      </c>
      <c r="X22" s="78"/>
      <c r="Y22" s="97">
        <f>Y20+Y18</f>
        <v>1754210</v>
      </c>
      <c r="Z22" s="78"/>
    </row>
    <row r="23" spans="1:26" ht="12.75" customHeight="1">
      <c r="A23" s="63"/>
      <c r="B23" s="74"/>
      <c r="C23" s="75"/>
      <c r="D23" s="76"/>
      <c r="E23" s="79"/>
      <c r="F23" s="78"/>
      <c r="G23" s="79"/>
      <c r="H23" s="78"/>
      <c r="I23" s="119"/>
      <c r="J23" s="116"/>
      <c r="K23" s="119"/>
      <c r="L23" s="116"/>
      <c r="M23" s="119"/>
      <c r="N23" s="116"/>
      <c r="O23" s="118"/>
      <c r="P23" s="118"/>
      <c r="Q23" s="119"/>
      <c r="R23" s="116"/>
      <c r="S23" s="119"/>
      <c r="T23" s="116"/>
      <c r="U23" s="79"/>
      <c r="V23" s="78"/>
      <c r="W23" s="79"/>
      <c r="X23" s="78"/>
      <c r="Y23" s="79"/>
      <c r="Z23" s="78"/>
    </row>
    <row r="24" spans="1:26" ht="12.75" customHeight="1">
      <c r="A24" s="63"/>
      <c r="B24" s="74"/>
      <c r="C24" s="75"/>
      <c r="D24" s="83" t="s">
        <v>27</v>
      </c>
      <c r="E24" s="84" t="s">
        <v>16</v>
      </c>
      <c r="F24" s="85" t="s">
        <v>17</v>
      </c>
      <c r="G24" s="84" t="s">
        <v>16</v>
      </c>
      <c r="H24" s="85" t="s">
        <v>17</v>
      </c>
      <c r="I24" s="123" t="s">
        <v>16</v>
      </c>
      <c r="J24" s="124" t="s">
        <v>17</v>
      </c>
      <c r="K24" s="123" t="s">
        <v>16</v>
      </c>
      <c r="L24" s="124" t="s">
        <v>17</v>
      </c>
      <c r="M24" s="123" t="s">
        <v>16</v>
      </c>
      <c r="N24" s="124" t="s">
        <v>17</v>
      </c>
      <c r="O24" s="123" t="s">
        <v>16</v>
      </c>
      <c r="P24" s="125" t="s">
        <v>17</v>
      </c>
      <c r="Q24" s="123" t="s">
        <v>16</v>
      </c>
      <c r="R24" s="124" t="s">
        <v>17</v>
      </c>
      <c r="S24" s="123" t="s">
        <v>16</v>
      </c>
      <c r="T24" s="124" t="s">
        <v>17</v>
      </c>
      <c r="U24" s="84" t="s">
        <v>16</v>
      </c>
      <c r="V24" s="85" t="s">
        <v>17</v>
      </c>
      <c r="W24" s="84" t="s">
        <v>16</v>
      </c>
      <c r="X24" s="85" t="s">
        <v>17</v>
      </c>
      <c r="Y24" s="84" t="s">
        <v>16</v>
      </c>
      <c r="Z24" s="85" t="s">
        <v>17</v>
      </c>
    </row>
    <row r="25" spans="1:26" ht="12.75" customHeight="1">
      <c r="A25" s="63"/>
      <c r="B25" s="74"/>
      <c r="C25" s="75"/>
      <c r="D25" s="76"/>
      <c r="E25" s="86"/>
      <c r="F25" s="87"/>
      <c r="G25" s="86"/>
      <c r="H25" s="87"/>
      <c r="I25" s="126"/>
      <c r="J25" s="127"/>
      <c r="K25" s="126"/>
      <c r="L25" s="127"/>
      <c r="M25" s="126"/>
      <c r="N25" s="127"/>
      <c r="O25" s="126"/>
      <c r="P25" s="128"/>
      <c r="Q25" s="126"/>
      <c r="R25" s="127"/>
      <c r="S25" s="126"/>
      <c r="T25" s="127"/>
      <c r="U25" s="86"/>
      <c r="V25" s="87"/>
      <c r="W25" s="86"/>
      <c r="X25" s="87"/>
      <c r="Y25" s="86"/>
      <c r="Z25" s="87"/>
    </row>
    <row r="26" spans="1:26" ht="12.75" customHeight="1">
      <c r="A26" s="63"/>
      <c r="B26" s="74" t="s">
        <v>29</v>
      </c>
      <c r="C26" s="75">
        <v>9</v>
      </c>
      <c r="D26" s="88" t="s">
        <v>28</v>
      </c>
      <c r="E26" s="89">
        <v>0.4269</v>
      </c>
      <c r="F26" s="90">
        <v>0.57310000000000005</v>
      </c>
      <c r="G26" s="89">
        <v>0.4269</v>
      </c>
      <c r="H26" s="90">
        <v>0.57310000000000005</v>
      </c>
      <c r="I26" s="129">
        <v>0.4269</v>
      </c>
      <c r="J26" s="130">
        <v>0.57310000000000005</v>
      </c>
      <c r="K26" s="129">
        <v>0.4269</v>
      </c>
      <c r="L26" s="130">
        <v>0.57310000000000005</v>
      </c>
      <c r="M26" s="129">
        <v>0.4269</v>
      </c>
      <c r="N26" s="130">
        <v>0.57310000000000005</v>
      </c>
      <c r="O26" s="129">
        <v>0.4269</v>
      </c>
      <c r="P26" s="131">
        <v>0.57310000000000005</v>
      </c>
      <c r="Q26" s="129">
        <v>0.4269</v>
      </c>
      <c r="R26" s="130">
        <v>0.57310000000000005</v>
      </c>
      <c r="S26" s="129">
        <v>0.4269</v>
      </c>
      <c r="T26" s="130">
        <v>0.57310000000000005</v>
      </c>
      <c r="U26" s="89">
        <v>0.4269</v>
      </c>
      <c r="V26" s="90">
        <v>0.57310000000000005</v>
      </c>
      <c r="W26" s="89">
        <v>0.4269</v>
      </c>
      <c r="X26" s="90">
        <v>0.57310000000000005</v>
      </c>
      <c r="Y26" s="89">
        <v>0.4506</v>
      </c>
      <c r="Z26" s="90">
        <v>0.5494</v>
      </c>
    </row>
    <row r="27" spans="1:26" ht="12.75" customHeight="1">
      <c r="A27" s="63"/>
      <c r="B27" s="74"/>
      <c r="C27" s="75"/>
      <c r="D27" s="91"/>
      <c r="E27" s="86"/>
      <c r="F27" s="78"/>
      <c r="G27" s="86"/>
      <c r="H27" s="78"/>
      <c r="I27" s="126"/>
      <c r="J27" s="116"/>
      <c r="K27" s="126"/>
      <c r="L27" s="116"/>
      <c r="M27" s="126"/>
      <c r="N27" s="116"/>
      <c r="O27" s="126"/>
      <c r="P27" s="118"/>
      <c r="Q27" s="126"/>
      <c r="R27" s="116"/>
      <c r="S27" s="126"/>
      <c r="T27" s="116"/>
      <c r="U27" s="86"/>
      <c r="V27" s="78"/>
      <c r="W27" s="86"/>
      <c r="X27" s="78"/>
      <c r="Y27" s="86"/>
      <c r="Z27" s="78"/>
    </row>
    <row r="28" spans="1:26" ht="12.75" customHeight="1">
      <c r="A28" s="63"/>
      <c r="B28" s="74" t="s">
        <v>0</v>
      </c>
      <c r="C28" s="75">
        <v>10</v>
      </c>
      <c r="D28" s="91" t="s">
        <v>30</v>
      </c>
      <c r="E28" s="93">
        <f>+E22*E26</f>
        <v>1100350.1818117257</v>
      </c>
      <c r="F28" s="98">
        <f>E22*F26</f>
        <v>1477185.9667282738</v>
      </c>
      <c r="G28" s="93">
        <f>G22*G26</f>
        <v>882755.13285000005</v>
      </c>
      <c r="H28" s="98">
        <f>G22*H26</f>
        <v>1185071.3671500001</v>
      </c>
      <c r="I28" s="132">
        <f>I22*I26</f>
        <v>1227424.0497060001</v>
      </c>
      <c r="J28" s="133">
        <f>I22*J26</f>
        <v>1647778.6902940003</v>
      </c>
      <c r="K28" s="132">
        <f>K22*K26</f>
        <v>929070.64086600009</v>
      </c>
      <c r="L28" s="133">
        <f>K22*L26</f>
        <v>1247248.4991340002</v>
      </c>
      <c r="M28" s="132">
        <f>M22*M26</f>
        <v>923624.33604599989</v>
      </c>
      <c r="N28" s="133">
        <f>M22*N26</f>
        <v>1239937.0039540001</v>
      </c>
      <c r="O28" s="132">
        <f>O22*O26</f>
        <v>1018260.4885709999</v>
      </c>
      <c r="P28" s="134">
        <f>O22*P26</f>
        <v>1366983.101429</v>
      </c>
      <c r="Q28" s="132">
        <f>Q22*Q26</f>
        <v>1065395.07681</v>
      </c>
      <c r="R28" s="133">
        <f>Q22*R26</f>
        <v>1430259.8231900001</v>
      </c>
      <c r="S28" s="132">
        <f>S22*S26</f>
        <v>1049573.8682490001</v>
      </c>
      <c r="T28" s="133">
        <f>S22*T26</f>
        <v>1409020.3417510001</v>
      </c>
      <c r="U28" s="93">
        <f>U22*U26</f>
        <v>1154447.1638849999</v>
      </c>
      <c r="V28" s="98">
        <f>U22*V26</f>
        <v>1549809.486115</v>
      </c>
      <c r="W28" s="93">
        <f>W22*W26</f>
        <v>753100.28794499999</v>
      </c>
      <c r="X28" s="98">
        <f>W22*X26</f>
        <v>1011013.7620550002</v>
      </c>
      <c r="Y28" s="93">
        <f>Y22*Y26</f>
        <v>790447.02599999995</v>
      </c>
      <c r="Z28" s="98">
        <f>Y22*Z26</f>
        <v>963762.97400000005</v>
      </c>
    </row>
    <row r="29" spans="1:26" ht="12.75" customHeight="1">
      <c r="A29" s="63"/>
      <c r="B29" s="74"/>
      <c r="C29" s="75"/>
      <c r="D29" s="91"/>
      <c r="E29" s="86"/>
      <c r="F29" s="78"/>
      <c r="G29" s="86"/>
      <c r="H29" s="92"/>
      <c r="I29" s="126"/>
      <c r="J29" s="116"/>
      <c r="K29" s="126"/>
      <c r="L29" s="116"/>
      <c r="M29" s="126"/>
      <c r="N29" s="116"/>
      <c r="O29" s="126"/>
      <c r="P29" s="118"/>
      <c r="Q29" s="126"/>
      <c r="R29" s="116"/>
      <c r="S29" s="126"/>
      <c r="T29" s="116"/>
      <c r="U29" s="86"/>
      <c r="V29" s="78"/>
      <c r="W29" s="86"/>
      <c r="X29" s="78"/>
      <c r="Y29" s="86"/>
      <c r="Z29" s="78"/>
    </row>
    <row r="30" spans="1:26" ht="12.75" customHeight="1">
      <c r="A30" s="63"/>
      <c r="B30" s="74" t="s">
        <v>0</v>
      </c>
      <c r="C30" s="75">
        <v>11</v>
      </c>
      <c r="D30" s="76" t="s">
        <v>34</v>
      </c>
      <c r="E30" s="93">
        <v>17852573</v>
      </c>
      <c r="F30" s="92">
        <v>14475458</v>
      </c>
      <c r="G30" s="93">
        <v>18225975</v>
      </c>
      <c r="H30" s="92">
        <v>14524845</v>
      </c>
      <c r="I30" s="132">
        <v>18486456</v>
      </c>
      <c r="J30" s="135">
        <v>14762409</v>
      </c>
      <c r="K30" s="132">
        <v>18788243</v>
      </c>
      <c r="L30" s="135">
        <v>14622603</v>
      </c>
      <c r="M30" s="132">
        <v>18993939</v>
      </c>
      <c r="N30" s="135">
        <v>14831635</v>
      </c>
      <c r="O30" s="132">
        <v>19044021</v>
      </c>
      <c r="P30" s="117">
        <v>14822903</v>
      </c>
      <c r="Q30" s="132">
        <v>19240176</v>
      </c>
      <c r="R30" s="135">
        <v>14909261</v>
      </c>
      <c r="S30" s="132">
        <v>19412556</v>
      </c>
      <c r="T30" s="135">
        <v>14961100</v>
      </c>
      <c r="U30" s="93">
        <v>19575196</v>
      </c>
      <c r="V30" s="92">
        <v>14952409</v>
      </c>
      <c r="W30" s="93">
        <v>19706400</v>
      </c>
      <c r="X30" s="92">
        <v>15049481</v>
      </c>
      <c r="Y30" s="93">
        <v>19455704</v>
      </c>
      <c r="Z30" s="92">
        <v>15021911</v>
      </c>
    </row>
    <row r="31" spans="1:26" ht="12.75" customHeight="1">
      <c r="A31" s="63"/>
      <c r="B31" s="74"/>
      <c r="C31" s="94"/>
      <c r="D31" s="76"/>
      <c r="E31" s="86"/>
      <c r="F31" s="78"/>
      <c r="G31" s="86"/>
      <c r="H31" s="78"/>
      <c r="I31" s="126"/>
      <c r="J31" s="116"/>
      <c r="K31" s="126"/>
      <c r="L31" s="116"/>
      <c r="M31" s="126"/>
      <c r="N31" s="116"/>
      <c r="O31" s="126"/>
      <c r="P31" s="118"/>
      <c r="Q31" s="126"/>
      <c r="R31" s="116"/>
      <c r="S31" s="126"/>
      <c r="T31" s="116"/>
      <c r="U31" s="86"/>
      <c r="V31" s="78"/>
      <c r="W31" s="86"/>
      <c r="X31" s="78"/>
      <c r="Y31" s="86"/>
      <c r="Z31" s="78"/>
    </row>
    <row r="32" spans="1:26" ht="12.75" customHeight="1" thickBot="1">
      <c r="A32" s="63"/>
      <c r="B32" s="99" t="s">
        <v>24</v>
      </c>
      <c r="C32" s="100">
        <v>12</v>
      </c>
      <c r="D32" s="101" t="s">
        <v>35</v>
      </c>
      <c r="E32" s="102">
        <f t="shared" ref="E32:Z32" si="0">E28/E30</f>
        <v>6.1635383415697319E-2</v>
      </c>
      <c r="F32" s="103">
        <f t="shared" si="0"/>
        <v>0.1020476151240447</v>
      </c>
      <c r="G32" s="102">
        <f t="shared" si="0"/>
        <v>4.8433904515396302E-2</v>
      </c>
      <c r="H32" s="103">
        <f t="shared" si="0"/>
        <v>8.1589260825158549E-2</v>
      </c>
      <c r="I32" s="136">
        <f t="shared" si="0"/>
        <v>6.6395854873751908E-2</v>
      </c>
      <c r="J32" s="137">
        <f t="shared" si="0"/>
        <v>0.11161990500967696</v>
      </c>
      <c r="K32" s="136">
        <f t="shared" si="0"/>
        <v>4.9449575506661271E-2</v>
      </c>
      <c r="L32" s="137">
        <f t="shared" si="0"/>
        <v>8.5295928442699301E-2</v>
      </c>
      <c r="M32" s="136">
        <f t="shared" si="0"/>
        <v>4.862731927516456E-2</v>
      </c>
      <c r="N32" s="137">
        <f t="shared" si="0"/>
        <v>8.3600830518954922E-2</v>
      </c>
      <c r="O32" s="136">
        <f t="shared" si="0"/>
        <v>5.3468775768048142E-2</v>
      </c>
      <c r="P32" s="138">
        <f t="shared" si="0"/>
        <v>9.2221011054919547E-2</v>
      </c>
      <c r="Q32" s="136">
        <f t="shared" si="0"/>
        <v>5.5373457956413706E-2</v>
      </c>
      <c r="R32" s="137">
        <f t="shared" si="0"/>
        <v>9.5930966879579083E-2</v>
      </c>
      <c r="S32" s="136">
        <f t="shared" si="0"/>
        <v>5.4066752891736673E-2</v>
      </c>
      <c r="T32" s="137">
        <f t="shared" si="0"/>
        <v>9.4178926800235291E-2</v>
      </c>
      <c r="U32" s="102">
        <f t="shared" si="0"/>
        <v>5.8974998967315576E-2</v>
      </c>
      <c r="V32" s="103">
        <f t="shared" si="0"/>
        <v>0.10364948458238402</v>
      </c>
      <c r="W32" s="102">
        <f t="shared" si="0"/>
        <v>3.8216025653848497E-2</v>
      </c>
      <c r="X32" s="103">
        <f t="shared" si="0"/>
        <v>6.7179310838360484E-2</v>
      </c>
      <c r="Y32" s="102">
        <f t="shared" si="0"/>
        <v>4.0628035151028197E-2</v>
      </c>
      <c r="Z32" s="103">
        <f t="shared" si="0"/>
        <v>6.4157148448023699E-2</v>
      </c>
    </row>
    <row r="33" spans="1:26" ht="12.75" customHeight="1">
      <c r="A33" s="62"/>
      <c r="B33" s="95"/>
      <c r="C33" s="95"/>
      <c r="D33" s="95"/>
      <c r="E33" s="95"/>
      <c r="F33" s="95"/>
      <c r="G33" s="95"/>
      <c r="H33" s="95"/>
      <c r="I33" s="95"/>
      <c r="J33" s="95"/>
      <c r="K33" s="95"/>
      <c r="L33" s="95"/>
      <c r="M33" s="95"/>
      <c r="N33" s="95"/>
      <c r="O33" s="95"/>
      <c r="P33" s="95"/>
      <c r="Q33" s="95"/>
      <c r="R33" s="95"/>
      <c r="S33" s="95"/>
      <c r="T33" s="95"/>
      <c r="U33" s="95"/>
      <c r="V33" s="95"/>
      <c r="W33" s="95"/>
      <c r="X33" s="95"/>
      <c r="Y33" s="95"/>
      <c r="Z33" s="95"/>
    </row>
    <row r="34" spans="1:26" ht="12.75" customHeight="1">
      <c r="B34" s="60"/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5"/>
      <c r="P34" s="95"/>
      <c r="Q34" s="95"/>
      <c r="R34" s="95"/>
      <c r="S34" s="95"/>
      <c r="T34" s="95"/>
      <c r="U34" s="95"/>
      <c r="V34" s="95"/>
      <c r="W34" s="95"/>
      <c r="X34" s="95"/>
      <c r="Y34" s="95"/>
      <c r="Z34" s="95"/>
    </row>
    <row r="35" spans="1:26">
      <c r="A35" s="62"/>
      <c r="B35" s="61" t="s">
        <v>37</v>
      </c>
      <c r="C35" s="61"/>
      <c r="D35" s="61"/>
      <c r="E35" s="61"/>
      <c r="F35" s="61"/>
      <c r="G35" s="61"/>
      <c r="H35" s="61"/>
      <c r="I35" s="169" t="s">
        <v>51</v>
      </c>
      <c r="J35" s="169"/>
      <c r="K35" s="169"/>
      <c r="L35" s="169"/>
      <c r="M35" s="169"/>
      <c r="N35" s="169"/>
      <c r="O35" s="169"/>
      <c r="P35" s="169"/>
      <c r="Q35" s="169"/>
      <c r="R35" s="169"/>
      <c r="S35" s="169"/>
      <c r="T35" s="169"/>
    </row>
    <row r="36" spans="1:26" ht="13.5" thickBot="1">
      <c r="A36" s="63"/>
      <c r="B36" s="67"/>
      <c r="C36" s="68"/>
      <c r="D36" s="66"/>
      <c r="E36" s="167" t="s">
        <v>36</v>
      </c>
      <c r="F36" s="168"/>
      <c r="G36" s="168"/>
      <c r="H36" s="168"/>
      <c r="I36" s="168"/>
      <c r="J36" s="168"/>
      <c r="K36" s="168"/>
      <c r="L36" s="168"/>
      <c r="M36" s="168"/>
      <c r="N36" s="168"/>
      <c r="O36" s="168"/>
      <c r="P36" s="168"/>
      <c r="Q36" s="168"/>
      <c r="R36" s="168"/>
      <c r="S36" s="168"/>
      <c r="T36" s="168"/>
      <c r="U36" s="168"/>
      <c r="V36" s="168"/>
      <c r="W36" s="168"/>
      <c r="X36" s="168"/>
      <c r="Y36" s="168"/>
      <c r="Z36" s="168"/>
    </row>
    <row r="37" spans="1:26" ht="13.5" thickBot="1">
      <c r="A37" s="63"/>
      <c r="B37" s="159"/>
      <c r="C37" s="160"/>
      <c r="D37" s="161"/>
      <c r="E37" s="162" t="s">
        <v>38</v>
      </c>
      <c r="F37" s="163"/>
      <c r="G37" s="162" t="s">
        <v>39</v>
      </c>
      <c r="H37" s="163"/>
      <c r="I37" s="162" t="s">
        <v>40</v>
      </c>
      <c r="J37" s="163"/>
      <c r="K37" s="162" t="s">
        <v>41</v>
      </c>
      <c r="L37" s="163"/>
      <c r="M37" s="162" t="s">
        <v>42</v>
      </c>
      <c r="N37" s="163"/>
      <c r="O37" s="162" t="s">
        <v>43</v>
      </c>
      <c r="P37" s="170"/>
      <c r="Q37" s="162" t="s">
        <v>44</v>
      </c>
      <c r="R37" s="163"/>
      <c r="S37" s="162" t="s">
        <v>45</v>
      </c>
      <c r="T37" s="163"/>
      <c r="U37" s="162" t="s">
        <v>46</v>
      </c>
      <c r="V37" s="163"/>
      <c r="W37" s="162" t="s">
        <v>47</v>
      </c>
      <c r="X37" s="163"/>
      <c r="Y37" s="162" t="s">
        <v>48</v>
      </c>
      <c r="Z37" s="163"/>
    </row>
    <row r="38" spans="1:26" ht="12.75" customHeight="1">
      <c r="A38" s="63"/>
      <c r="B38" s="69" t="s">
        <v>0</v>
      </c>
      <c r="C38" s="70">
        <v>1</v>
      </c>
      <c r="D38" s="71" t="s">
        <v>1</v>
      </c>
      <c r="E38" s="72">
        <v>4099017.75</v>
      </c>
      <c r="F38" s="73"/>
      <c r="G38" s="72">
        <v>3641913.26</v>
      </c>
      <c r="H38" s="73"/>
      <c r="I38" s="111">
        <v>3954785.73</v>
      </c>
      <c r="J38" s="112"/>
      <c r="K38" s="111">
        <v>3889690.31</v>
      </c>
      <c r="L38" s="112"/>
      <c r="M38" s="111">
        <v>3933582.4</v>
      </c>
      <c r="N38" s="112"/>
      <c r="O38" s="113">
        <v>3796499.96</v>
      </c>
      <c r="P38" s="114"/>
      <c r="Q38" s="111">
        <v>3870956.66</v>
      </c>
      <c r="R38" s="112"/>
      <c r="S38" s="111">
        <v>3792097.26</v>
      </c>
      <c r="T38" s="112"/>
      <c r="U38" s="72">
        <v>3645825</v>
      </c>
      <c r="V38" s="73"/>
      <c r="W38" s="72">
        <v>3758312.03</v>
      </c>
      <c r="X38" s="73"/>
      <c r="Y38" s="72">
        <v>3774270.8</v>
      </c>
      <c r="Z38" s="73"/>
    </row>
    <row r="39" spans="1:26" ht="12.75" customHeight="1">
      <c r="A39" s="63"/>
      <c r="B39" s="74"/>
      <c r="C39" s="75"/>
      <c r="D39" s="76"/>
      <c r="E39" s="77"/>
      <c r="F39" s="78"/>
      <c r="G39" s="77"/>
      <c r="H39" s="78"/>
      <c r="I39" s="115"/>
      <c r="J39" s="116"/>
      <c r="K39" s="115"/>
      <c r="L39" s="116"/>
      <c r="M39" s="115"/>
      <c r="N39" s="116"/>
      <c r="O39" s="117"/>
      <c r="P39" s="118"/>
      <c r="Q39" s="115"/>
      <c r="R39" s="116"/>
      <c r="S39" s="115"/>
      <c r="T39" s="116"/>
      <c r="U39" s="77"/>
      <c r="V39" s="78"/>
      <c r="W39" s="77"/>
      <c r="X39" s="78"/>
      <c r="Y39" s="77"/>
      <c r="Z39" s="78"/>
    </row>
    <row r="40" spans="1:26" ht="12.75" customHeight="1">
      <c r="A40" s="63"/>
      <c r="B40" s="74" t="s">
        <v>0</v>
      </c>
      <c r="C40" s="75">
        <v>2</v>
      </c>
      <c r="D40" s="76" t="s">
        <v>13</v>
      </c>
      <c r="E40" s="77">
        <v>3353024</v>
      </c>
      <c r="F40" s="78"/>
      <c r="G40" s="77">
        <v>3661574</v>
      </c>
      <c r="H40" s="78"/>
      <c r="I40" s="115">
        <v>3595145</v>
      </c>
      <c r="J40" s="116"/>
      <c r="K40" s="115">
        <v>3827332</v>
      </c>
      <c r="L40" s="116"/>
      <c r="M40" s="115">
        <v>3747320</v>
      </c>
      <c r="N40" s="116"/>
      <c r="O40" s="117">
        <v>3888262</v>
      </c>
      <c r="P40" s="118"/>
      <c r="Q40" s="115">
        <v>3636247</v>
      </c>
      <c r="R40" s="116"/>
      <c r="S40" s="115">
        <v>3824697</v>
      </c>
      <c r="T40" s="116"/>
      <c r="U40" s="77">
        <v>3717340</v>
      </c>
      <c r="V40" s="78"/>
      <c r="W40" s="77">
        <v>3882677</v>
      </c>
      <c r="X40" s="78"/>
      <c r="Y40" s="77">
        <v>3664681</v>
      </c>
      <c r="Z40" s="78"/>
    </row>
    <row r="41" spans="1:26" ht="12.75" customHeight="1">
      <c r="A41" s="63"/>
      <c r="B41" s="74"/>
      <c r="C41" s="75"/>
      <c r="D41" s="76"/>
      <c r="E41" s="77"/>
      <c r="F41" s="78"/>
      <c r="G41" s="77"/>
      <c r="H41" s="78"/>
      <c r="I41" s="115"/>
      <c r="J41" s="116"/>
      <c r="K41" s="115"/>
      <c r="L41" s="116"/>
      <c r="M41" s="115"/>
      <c r="N41" s="116"/>
      <c r="O41" s="117"/>
      <c r="P41" s="118"/>
      <c r="Q41" s="115"/>
      <c r="R41" s="116"/>
      <c r="S41" s="115"/>
      <c r="T41" s="116"/>
      <c r="U41" s="77"/>
      <c r="V41" s="78"/>
      <c r="W41" s="77"/>
      <c r="X41" s="78"/>
      <c r="Y41" s="77"/>
      <c r="Z41" s="78"/>
    </row>
    <row r="42" spans="1:26" ht="12.75" customHeight="1">
      <c r="A42" s="63"/>
      <c r="B42" s="74" t="s">
        <v>0</v>
      </c>
      <c r="C42" s="75">
        <v>3</v>
      </c>
      <c r="D42" s="76" t="s">
        <v>22</v>
      </c>
      <c r="E42" s="77">
        <v>2225968.67</v>
      </c>
      <c r="F42" s="78"/>
      <c r="G42" s="77">
        <v>2407651.34</v>
      </c>
      <c r="H42" s="78"/>
      <c r="I42" s="115">
        <v>2336056.17</v>
      </c>
      <c r="J42" s="116"/>
      <c r="K42" s="115">
        <v>2309783.9300000002</v>
      </c>
      <c r="L42" s="116"/>
      <c r="M42" s="115">
        <v>2528865.56</v>
      </c>
      <c r="N42" s="116"/>
      <c r="O42" s="117">
        <v>2832082.52</v>
      </c>
      <c r="P42" s="118"/>
      <c r="Q42" s="115">
        <v>2384550.9</v>
      </c>
      <c r="R42" s="116"/>
      <c r="S42" s="115">
        <v>2431966.6</v>
      </c>
      <c r="T42" s="116"/>
      <c r="U42" s="77">
        <v>2499037.7799999998</v>
      </c>
      <c r="V42" s="78"/>
      <c r="W42" s="77">
        <v>2124302.52</v>
      </c>
      <c r="X42" s="78"/>
      <c r="Y42" s="77">
        <v>2292471.25</v>
      </c>
      <c r="Z42" s="78"/>
    </row>
    <row r="43" spans="1:26" ht="12.75" customHeight="1">
      <c r="A43" s="63"/>
      <c r="B43" s="74"/>
      <c r="C43" s="75"/>
      <c r="D43" s="76"/>
      <c r="E43" s="77"/>
      <c r="F43" s="78"/>
      <c r="G43" s="77"/>
      <c r="H43" s="78"/>
      <c r="I43" s="115"/>
      <c r="J43" s="116"/>
      <c r="K43" s="115"/>
      <c r="L43" s="116"/>
      <c r="M43" s="115"/>
      <c r="N43" s="116"/>
      <c r="O43" s="117"/>
      <c r="P43" s="118"/>
      <c r="Q43" s="115"/>
      <c r="R43" s="116"/>
      <c r="S43" s="115"/>
      <c r="T43" s="116"/>
      <c r="U43" s="77"/>
      <c r="V43" s="78"/>
      <c r="W43" s="77"/>
      <c r="X43" s="78"/>
      <c r="Y43" s="77"/>
      <c r="Z43" s="78"/>
    </row>
    <row r="44" spans="1:26" ht="12.75" customHeight="1">
      <c r="A44" s="63"/>
      <c r="B44" s="74" t="s">
        <v>0</v>
      </c>
      <c r="C44" s="75">
        <v>4</v>
      </c>
      <c r="D44" s="76" t="s">
        <v>19</v>
      </c>
      <c r="E44" s="77">
        <f>+E38-E40+E42</f>
        <v>2971962.42</v>
      </c>
      <c r="F44" s="78"/>
      <c r="G44" s="77">
        <f>+G38-G40+G42</f>
        <v>2387990.5999999996</v>
      </c>
      <c r="H44" s="78"/>
      <c r="I44" s="115">
        <f>+I38-I40+I42</f>
        <v>2695696.9</v>
      </c>
      <c r="J44" s="116"/>
      <c r="K44" s="115">
        <f>+K38-K40+K42</f>
        <v>2372142.2400000002</v>
      </c>
      <c r="L44" s="116"/>
      <c r="M44" s="115">
        <f>+M38-M40+M42</f>
        <v>2715127.96</v>
      </c>
      <c r="N44" s="116"/>
      <c r="O44" s="117">
        <f>+O38-O40+O42</f>
        <v>2740320.48</v>
      </c>
      <c r="P44" s="118"/>
      <c r="Q44" s="115">
        <f>+Q38-Q40+Q42</f>
        <v>2619260.56</v>
      </c>
      <c r="R44" s="116"/>
      <c r="S44" s="117">
        <f>+S38-S40+S42</f>
        <v>2399366.86</v>
      </c>
      <c r="T44" s="116"/>
      <c r="U44" s="77">
        <f>+U38-U40+U42</f>
        <v>2427522.7799999998</v>
      </c>
      <c r="V44" s="78"/>
      <c r="W44" s="77">
        <f>+W38-W40+W42</f>
        <v>1999937.5499999998</v>
      </c>
      <c r="X44" s="78"/>
      <c r="Y44" s="77">
        <f>+Y38-Y40+Y42</f>
        <v>2402061.0499999998</v>
      </c>
      <c r="Z44" s="78"/>
    </row>
    <row r="45" spans="1:26" ht="12.75" customHeight="1">
      <c r="A45" s="63"/>
      <c r="B45" s="74"/>
      <c r="C45" s="75"/>
      <c r="D45" s="76"/>
      <c r="E45" s="79"/>
      <c r="F45" s="78"/>
      <c r="G45" s="79"/>
      <c r="H45" s="78"/>
      <c r="I45" s="119"/>
      <c r="J45" s="116"/>
      <c r="K45" s="119"/>
      <c r="L45" s="116"/>
      <c r="M45" s="119"/>
      <c r="N45" s="116"/>
      <c r="O45" s="118"/>
      <c r="P45" s="118"/>
      <c r="Q45" s="119"/>
      <c r="R45" s="116"/>
      <c r="S45" s="119"/>
      <c r="T45" s="116"/>
      <c r="U45" s="79"/>
      <c r="V45" s="78"/>
      <c r="W45" s="79"/>
      <c r="X45" s="78"/>
      <c r="Y45" s="79"/>
      <c r="Z45" s="78"/>
    </row>
    <row r="46" spans="1:26" ht="12.75" customHeight="1">
      <c r="A46" s="63"/>
      <c r="B46" s="74" t="s">
        <v>0</v>
      </c>
      <c r="C46" s="80">
        <v>5</v>
      </c>
      <c r="D46" s="81" t="s">
        <v>23</v>
      </c>
      <c r="E46" s="82">
        <v>0.98699999999999999</v>
      </c>
      <c r="F46" s="78"/>
      <c r="G46" s="82">
        <v>0.97799999999999998</v>
      </c>
      <c r="H46" s="78"/>
      <c r="I46" s="120">
        <v>0.92</v>
      </c>
      <c r="J46" s="116"/>
      <c r="K46" s="120">
        <v>0.94799999999999995</v>
      </c>
      <c r="L46" s="116"/>
      <c r="M46" s="120">
        <v>0.877</v>
      </c>
      <c r="N46" s="116"/>
      <c r="O46" s="121">
        <v>0.85899999999999999</v>
      </c>
      <c r="P46" s="118"/>
      <c r="Q46" s="120">
        <v>0.92200000000000004</v>
      </c>
      <c r="R46" s="116"/>
      <c r="S46" s="120">
        <v>0.90539999999999998</v>
      </c>
      <c r="T46" s="116"/>
      <c r="U46" s="82">
        <v>0.97419999999999995</v>
      </c>
      <c r="V46" s="78"/>
      <c r="W46" s="82">
        <v>0.97870000000000001</v>
      </c>
      <c r="X46" s="78"/>
      <c r="Y46" s="82">
        <v>0.9345</v>
      </c>
      <c r="Z46" s="78"/>
    </row>
    <row r="47" spans="1:26" ht="12.75" customHeight="1">
      <c r="A47" s="63"/>
      <c r="B47" s="74"/>
      <c r="C47" s="75"/>
      <c r="D47" s="76"/>
      <c r="E47" s="79"/>
      <c r="F47" s="78"/>
      <c r="G47" s="79"/>
      <c r="H47" s="78"/>
      <c r="I47" s="119"/>
      <c r="J47" s="116"/>
      <c r="K47" s="119"/>
      <c r="L47" s="116"/>
      <c r="M47" s="119"/>
      <c r="N47" s="116"/>
      <c r="O47" s="118"/>
      <c r="P47" s="118"/>
      <c r="Q47" s="119"/>
      <c r="R47" s="116"/>
      <c r="S47" s="119"/>
      <c r="T47" s="116"/>
      <c r="U47" s="79"/>
      <c r="V47" s="78"/>
      <c r="W47" s="79"/>
      <c r="X47" s="78"/>
      <c r="Y47" s="79"/>
      <c r="Z47" s="78"/>
    </row>
    <row r="48" spans="1:26" ht="12.75" customHeight="1">
      <c r="A48" s="63"/>
      <c r="B48" s="74" t="s">
        <v>0</v>
      </c>
      <c r="C48" s="75">
        <v>6</v>
      </c>
      <c r="D48" s="76" t="s">
        <v>18</v>
      </c>
      <c r="E48" s="97">
        <f>+E44*E46</f>
        <v>2933326.9085399997</v>
      </c>
      <c r="F48" s="78"/>
      <c r="G48" s="97">
        <f>ROUND(G44*G46,0)</f>
        <v>2335455</v>
      </c>
      <c r="H48" s="78"/>
      <c r="I48" s="122">
        <f>ROUND(I44*I46,0)</f>
        <v>2480041</v>
      </c>
      <c r="J48" s="116"/>
      <c r="K48" s="122">
        <f>ROUND(K44*K46,0)</f>
        <v>2248791</v>
      </c>
      <c r="L48" s="116"/>
      <c r="M48" s="122">
        <f>ROUND(M44*M46,0)</f>
        <v>2381167</v>
      </c>
      <c r="N48" s="116"/>
      <c r="O48" s="122">
        <f>ROUND(O44*O46,0)</f>
        <v>2353935</v>
      </c>
      <c r="P48" s="118"/>
      <c r="Q48" s="122">
        <f>ROUND(Q44*Q46,0)</f>
        <v>2414958</v>
      </c>
      <c r="R48" s="116"/>
      <c r="S48" s="122">
        <f>ROUND(S44*S46,0)</f>
        <v>2172387</v>
      </c>
      <c r="T48" s="116"/>
      <c r="U48" s="97">
        <f>ROUND(U44*U46,0)</f>
        <v>2364893</v>
      </c>
      <c r="V48" s="78"/>
      <c r="W48" s="97">
        <f>ROUND(W44*W46,0)</f>
        <v>1957339</v>
      </c>
      <c r="X48" s="78"/>
      <c r="Y48" s="97">
        <f>ROUND(Y44*Y46,0)</f>
        <v>2244726</v>
      </c>
      <c r="Z48" s="78"/>
    </row>
    <row r="49" spans="1:26" ht="12.75" customHeight="1">
      <c r="A49" s="63"/>
      <c r="B49" s="74"/>
      <c r="C49" s="75"/>
      <c r="D49" s="76"/>
      <c r="E49" s="79"/>
      <c r="F49" s="78"/>
      <c r="G49" s="79"/>
      <c r="H49" s="78"/>
      <c r="I49" s="119"/>
      <c r="J49" s="116"/>
      <c r="K49" s="119"/>
      <c r="L49" s="116"/>
      <c r="M49" s="119"/>
      <c r="N49" s="116"/>
      <c r="O49" s="118"/>
      <c r="P49" s="118"/>
      <c r="Q49" s="119"/>
      <c r="R49" s="116"/>
      <c r="S49" s="119"/>
      <c r="T49" s="116"/>
      <c r="U49" s="79"/>
      <c r="V49" s="78"/>
      <c r="W49" s="79"/>
      <c r="X49" s="78"/>
      <c r="Y49" s="79"/>
      <c r="Z49" s="78"/>
    </row>
    <row r="50" spans="1:26" s="110" customFormat="1" ht="12.75" customHeight="1">
      <c r="A50" s="104"/>
      <c r="B50" s="105" t="s">
        <v>0</v>
      </c>
      <c r="C50" s="106" t="s">
        <v>49</v>
      </c>
      <c r="D50" s="107" t="s">
        <v>50</v>
      </c>
      <c r="E50" s="108">
        <v>2000</v>
      </c>
      <c r="F50" s="109"/>
      <c r="G50" s="108">
        <v>1982</v>
      </c>
      <c r="H50" s="109"/>
      <c r="I50" s="139">
        <v>1864</v>
      </c>
      <c r="J50" s="140"/>
      <c r="K50" s="139">
        <v>1596</v>
      </c>
      <c r="L50" s="140"/>
      <c r="M50" s="139">
        <v>1097</v>
      </c>
      <c r="N50" s="140"/>
      <c r="O50" s="139">
        <v>1858</v>
      </c>
      <c r="P50" s="141"/>
      <c r="Q50" s="139">
        <v>1500</v>
      </c>
      <c r="R50" s="140"/>
      <c r="S50" s="139">
        <v>-779</v>
      </c>
      <c r="T50" s="140"/>
      <c r="U50" s="108">
        <v>397</v>
      </c>
      <c r="V50" s="109"/>
      <c r="W50" s="108">
        <v>31</v>
      </c>
      <c r="X50" s="109"/>
      <c r="Y50" s="108">
        <v>-271</v>
      </c>
      <c r="Z50" s="109"/>
    </row>
    <row r="51" spans="1:26" ht="12.75" customHeight="1">
      <c r="A51" s="63"/>
      <c r="B51" s="74"/>
      <c r="C51" s="75"/>
      <c r="D51" s="76"/>
      <c r="E51" s="79"/>
      <c r="F51" s="78"/>
      <c r="G51" s="79"/>
      <c r="H51" s="78"/>
      <c r="I51" s="119"/>
      <c r="J51" s="116"/>
      <c r="K51" s="119"/>
      <c r="L51" s="116"/>
      <c r="M51" s="119"/>
      <c r="N51" s="116"/>
      <c r="O51" s="118"/>
      <c r="P51" s="118"/>
      <c r="Q51" s="119"/>
      <c r="R51" s="116"/>
      <c r="S51" s="119"/>
      <c r="T51" s="116"/>
      <c r="U51" s="79"/>
      <c r="V51" s="78"/>
      <c r="W51" s="79"/>
      <c r="X51" s="78"/>
      <c r="Y51" s="79"/>
      <c r="Z51" s="78"/>
    </row>
    <row r="52" spans="1:26" ht="12.75" customHeight="1">
      <c r="A52" s="63"/>
      <c r="B52" s="74" t="s">
        <v>24</v>
      </c>
      <c r="C52" s="75">
        <v>7</v>
      </c>
      <c r="D52" s="76" t="s">
        <v>25</v>
      </c>
      <c r="E52" s="77">
        <v>-355790.76</v>
      </c>
      <c r="F52" s="78"/>
      <c r="G52" s="77">
        <v>-267628.5</v>
      </c>
      <c r="H52" s="78"/>
      <c r="I52" s="115">
        <v>395161.74</v>
      </c>
      <c r="J52" s="116"/>
      <c r="K52" s="115">
        <v>-72471.86</v>
      </c>
      <c r="L52" s="116"/>
      <c r="M52" s="115">
        <v>-217605.66</v>
      </c>
      <c r="N52" s="116"/>
      <c r="O52" s="117">
        <v>31308.59</v>
      </c>
      <c r="P52" s="118"/>
      <c r="Q52" s="115">
        <v>80696.899999999994</v>
      </c>
      <c r="R52" s="116"/>
      <c r="S52" s="115">
        <v>286207.21000000002</v>
      </c>
      <c r="T52" s="116"/>
      <c r="U52" s="77">
        <v>339363.65</v>
      </c>
      <c r="V52" s="78"/>
      <c r="W52" s="77">
        <v>-193224.95</v>
      </c>
      <c r="X52" s="78"/>
      <c r="Y52" s="77">
        <v>-490516</v>
      </c>
      <c r="Z52" s="78"/>
    </row>
    <row r="53" spans="1:26" ht="12.75" customHeight="1">
      <c r="A53" s="63"/>
      <c r="B53" s="74"/>
      <c r="C53" s="75"/>
      <c r="D53" s="76"/>
      <c r="E53" s="79"/>
      <c r="F53" s="78"/>
      <c r="G53" s="79"/>
      <c r="H53" s="78"/>
      <c r="I53" s="119"/>
      <c r="J53" s="116"/>
      <c r="K53" s="119"/>
      <c r="L53" s="116"/>
      <c r="M53" s="119"/>
      <c r="N53" s="116"/>
      <c r="O53" s="118"/>
      <c r="P53" s="118"/>
      <c r="Q53" s="119"/>
      <c r="R53" s="116"/>
      <c r="S53" s="119"/>
      <c r="T53" s="116"/>
      <c r="U53" s="79"/>
      <c r="V53" s="78"/>
      <c r="W53" s="79"/>
      <c r="X53" s="78"/>
      <c r="Y53" s="79"/>
      <c r="Z53" s="78"/>
    </row>
    <row r="54" spans="1:26" ht="12.75" customHeight="1">
      <c r="A54" s="63"/>
      <c r="B54" s="74" t="s">
        <v>24</v>
      </c>
      <c r="C54" s="75">
        <v>8</v>
      </c>
      <c r="D54" s="76" t="s">
        <v>26</v>
      </c>
      <c r="E54" s="97">
        <f>E48+E50+E52</f>
        <v>2579536.1485399995</v>
      </c>
      <c r="F54" s="78"/>
      <c r="G54" s="97">
        <f>G48+G50+G52</f>
        <v>2069808.5</v>
      </c>
      <c r="H54" s="78"/>
      <c r="I54" s="122">
        <f>I48+I50+I52</f>
        <v>2877066.74</v>
      </c>
      <c r="J54" s="116"/>
      <c r="K54" s="122">
        <f>K48+K50+K52</f>
        <v>2177915.14</v>
      </c>
      <c r="L54" s="116"/>
      <c r="M54" s="122">
        <f>M48+M50+M52</f>
        <v>2164658.34</v>
      </c>
      <c r="N54" s="116"/>
      <c r="O54" s="122">
        <f>O48+O50+O52</f>
        <v>2387101.59</v>
      </c>
      <c r="P54" s="118"/>
      <c r="Q54" s="122">
        <f>Q48+Q50+Q52</f>
        <v>2497154.9</v>
      </c>
      <c r="R54" s="116"/>
      <c r="S54" s="122">
        <f>S48+S50+S52</f>
        <v>2457815.21</v>
      </c>
      <c r="T54" s="116"/>
      <c r="U54" s="97">
        <f>U48+U50+U52</f>
        <v>2704653.65</v>
      </c>
      <c r="V54" s="78"/>
      <c r="W54" s="97">
        <f>W48+W50+W52</f>
        <v>1764145.05</v>
      </c>
      <c r="X54" s="78"/>
      <c r="Y54" s="97">
        <f>Y48+Y50+Y52</f>
        <v>1753939</v>
      </c>
      <c r="Z54" s="78"/>
    </row>
    <row r="55" spans="1:26" ht="12.75" customHeight="1">
      <c r="A55" s="63"/>
      <c r="B55" s="74"/>
      <c r="C55" s="75"/>
      <c r="D55" s="76"/>
      <c r="E55" s="79"/>
      <c r="F55" s="78"/>
      <c r="G55" s="79"/>
      <c r="H55" s="78"/>
      <c r="I55" s="119"/>
      <c r="J55" s="116"/>
      <c r="K55" s="119"/>
      <c r="L55" s="116"/>
      <c r="M55" s="119"/>
      <c r="N55" s="116"/>
      <c r="O55" s="118"/>
      <c r="P55" s="118"/>
      <c r="Q55" s="119"/>
      <c r="R55" s="116"/>
      <c r="S55" s="119"/>
      <c r="T55" s="116"/>
      <c r="U55" s="79"/>
      <c r="V55" s="78"/>
      <c r="W55" s="79"/>
      <c r="X55" s="78"/>
      <c r="Y55" s="79"/>
      <c r="Z55" s="78"/>
    </row>
    <row r="56" spans="1:26" ht="12.75" customHeight="1">
      <c r="A56" s="63"/>
      <c r="B56" s="74"/>
      <c r="C56" s="75"/>
      <c r="D56" s="83" t="s">
        <v>27</v>
      </c>
      <c r="E56" s="84" t="s">
        <v>16</v>
      </c>
      <c r="F56" s="85" t="s">
        <v>17</v>
      </c>
      <c r="G56" s="84" t="s">
        <v>16</v>
      </c>
      <c r="H56" s="85" t="s">
        <v>17</v>
      </c>
      <c r="I56" s="123" t="s">
        <v>16</v>
      </c>
      <c r="J56" s="124" t="s">
        <v>17</v>
      </c>
      <c r="K56" s="123" t="s">
        <v>16</v>
      </c>
      <c r="L56" s="124" t="s">
        <v>17</v>
      </c>
      <c r="M56" s="123" t="s">
        <v>16</v>
      </c>
      <c r="N56" s="124" t="s">
        <v>17</v>
      </c>
      <c r="O56" s="123" t="s">
        <v>16</v>
      </c>
      <c r="P56" s="125" t="s">
        <v>17</v>
      </c>
      <c r="Q56" s="123" t="s">
        <v>16</v>
      </c>
      <c r="R56" s="124" t="s">
        <v>17</v>
      </c>
      <c r="S56" s="123" t="s">
        <v>16</v>
      </c>
      <c r="T56" s="124" t="s">
        <v>17</v>
      </c>
      <c r="U56" s="84" t="s">
        <v>16</v>
      </c>
      <c r="V56" s="85" t="s">
        <v>17</v>
      </c>
      <c r="W56" s="84" t="s">
        <v>16</v>
      </c>
      <c r="X56" s="85" t="s">
        <v>17</v>
      </c>
      <c r="Y56" s="84" t="s">
        <v>16</v>
      </c>
      <c r="Z56" s="85" t="s">
        <v>17</v>
      </c>
    </row>
    <row r="57" spans="1:26" ht="12.75" customHeight="1">
      <c r="A57" s="63"/>
      <c r="B57" s="74"/>
      <c r="C57" s="75"/>
      <c r="D57" s="76"/>
      <c r="E57" s="86"/>
      <c r="F57" s="87"/>
      <c r="G57" s="86"/>
      <c r="H57" s="87"/>
      <c r="I57" s="126"/>
      <c r="J57" s="127"/>
      <c r="K57" s="126"/>
      <c r="L57" s="127"/>
      <c r="M57" s="126"/>
      <c r="N57" s="127"/>
      <c r="O57" s="126"/>
      <c r="P57" s="128"/>
      <c r="Q57" s="126"/>
      <c r="R57" s="127"/>
      <c r="S57" s="126"/>
      <c r="T57" s="127"/>
      <c r="U57" s="86"/>
      <c r="V57" s="87"/>
      <c r="W57" s="86"/>
      <c r="X57" s="87"/>
      <c r="Y57" s="86"/>
      <c r="Z57" s="87"/>
    </row>
    <row r="58" spans="1:26" ht="12.75" customHeight="1">
      <c r="A58" s="63"/>
      <c r="B58" s="74" t="s">
        <v>29</v>
      </c>
      <c r="C58" s="75">
        <v>9</v>
      </c>
      <c r="D58" s="88" t="s">
        <v>28</v>
      </c>
      <c r="E58" s="89">
        <v>0.4269</v>
      </c>
      <c r="F58" s="90">
        <v>0.57310000000000005</v>
      </c>
      <c r="G58" s="89">
        <v>0.4269</v>
      </c>
      <c r="H58" s="90">
        <v>0.57310000000000005</v>
      </c>
      <c r="I58" s="129">
        <v>0.4269</v>
      </c>
      <c r="J58" s="130">
        <v>0.57310000000000005</v>
      </c>
      <c r="K58" s="129">
        <v>0.4269</v>
      </c>
      <c r="L58" s="130">
        <v>0.57310000000000005</v>
      </c>
      <c r="M58" s="129">
        <v>0.4269</v>
      </c>
      <c r="N58" s="130">
        <v>0.57310000000000005</v>
      </c>
      <c r="O58" s="129">
        <v>0.4269</v>
      </c>
      <c r="P58" s="131">
        <v>0.57310000000000005</v>
      </c>
      <c r="Q58" s="129">
        <v>0.4269</v>
      </c>
      <c r="R58" s="130">
        <v>0.57310000000000005</v>
      </c>
      <c r="S58" s="129">
        <v>0.4269</v>
      </c>
      <c r="T58" s="130">
        <v>0.57310000000000005</v>
      </c>
      <c r="U58" s="89">
        <v>0.4269</v>
      </c>
      <c r="V58" s="90">
        <v>0.57310000000000005</v>
      </c>
      <c r="W58" s="89">
        <v>0.4269</v>
      </c>
      <c r="X58" s="90">
        <v>0.57310000000000005</v>
      </c>
      <c r="Y58" s="89">
        <v>0.4506</v>
      </c>
      <c r="Z58" s="90">
        <v>0.5494</v>
      </c>
    </row>
    <row r="59" spans="1:26" ht="12.75" customHeight="1">
      <c r="A59" s="63"/>
      <c r="B59" s="74"/>
      <c r="C59" s="75"/>
      <c r="D59" s="91"/>
      <c r="E59" s="86"/>
      <c r="F59" s="78"/>
      <c r="G59" s="86"/>
      <c r="H59" s="78"/>
      <c r="I59" s="126"/>
      <c r="J59" s="116"/>
      <c r="K59" s="126"/>
      <c r="L59" s="116"/>
      <c r="M59" s="126"/>
      <c r="N59" s="116"/>
      <c r="O59" s="126"/>
      <c r="P59" s="118"/>
      <c r="Q59" s="126"/>
      <c r="R59" s="116"/>
      <c r="S59" s="126"/>
      <c r="T59" s="116"/>
      <c r="U59" s="86"/>
      <c r="V59" s="78"/>
      <c r="W59" s="86"/>
      <c r="X59" s="78"/>
      <c r="Y59" s="86"/>
      <c r="Z59" s="78"/>
    </row>
    <row r="60" spans="1:26" ht="12.75" customHeight="1">
      <c r="A60" s="63"/>
      <c r="B60" s="74" t="s">
        <v>0</v>
      </c>
      <c r="C60" s="75">
        <v>10</v>
      </c>
      <c r="D60" s="91" t="s">
        <v>30</v>
      </c>
      <c r="E60" s="93">
        <f>+E54*E58</f>
        <v>1101203.9818117258</v>
      </c>
      <c r="F60" s="98">
        <f>E54*F58</f>
        <v>1478332.166728274</v>
      </c>
      <c r="G60" s="93">
        <f>G54*G58</f>
        <v>883601.24864999996</v>
      </c>
      <c r="H60" s="98">
        <f>G54*H58</f>
        <v>1186207.25135</v>
      </c>
      <c r="I60" s="132">
        <f>I54*I58</f>
        <v>1228219.7913060002</v>
      </c>
      <c r="J60" s="133">
        <f>I54*J58</f>
        <v>1648846.9486940003</v>
      </c>
      <c r="K60" s="132">
        <f>K54*K58</f>
        <v>929751.97326600004</v>
      </c>
      <c r="L60" s="133">
        <f>K54*L58</f>
        <v>1248163.1667340002</v>
      </c>
      <c r="M60" s="132">
        <f>M54*M58</f>
        <v>924092.64534599998</v>
      </c>
      <c r="N60" s="133">
        <f>M54*N58</f>
        <v>1240565.694654</v>
      </c>
      <c r="O60" s="132">
        <f>O54*O58</f>
        <v>1019053.668771</v>
      </c>
      <c r="P60" s="134">
        <f>O54*P58</f>
        <v>1368047.921229</v>
      </c>
      <c r="Q60" s="132">
        <f>Q54*Q58</f>
        <v>1066035.4268099999</v>
      </c>
      <c r="R60" s="133">
        <f>Q54*R58</f>
        <v>1431119.47319</v>
      </c>
      <c r="S60" s="132">
        <f>S54*S58</f>
        <v>1049241.3131490001</v>
      </c>
      <c r="T60" s="133">
        <f>S54*T58</f>
        <v>1408573.8968510001</v>
      </c>
      <c r="U60" s="93">
        <f>U54*U58</f>
        <v>1154616.6431849999</v>
      </c>
      <c r="V60" s="98">
        <f>U54*V58</f>
        <v>1550037.0068150002</v>
      </c>
      <c r="W60" s="93">
        <f>W54*W58</f>
        <v>753113.52184499998</v>
      </c>
      <c r="X60" s="98">
        <f>W54*X58</f>
        <v>1011031.5281550001</v>
      </c>
      <c r="Y60" s="93">
        <f>Y54*Y58</f>
        <v>790324.91339999996</v>
      </c>
      <c r="Z60" s="98">
        <f>Y54*Z58</f>
        <v>963614.08660000004</v>
      </c>
    </row>
    <row r="61" spans="1:26" ht="12.75" customHeight="1">
      <c r="A61" s="63"/>
      <c r="B61" s="74"/>
      <c r="C61" s="75"/>
      <c r="D61" s="91"/>
      <c r="E61" s="86"/>
      <c r="F61" s="78"/>
      <c r="G61" s="86"/>
      <c r="H61" s="92"/>
      <c r="I61" s="126"/>
      <c r="J61" s="116"/>
      <c r="K61" s="126"/>
      <c r="L61" s="116"/>
      <c r="M61" s="126"/>
      <c r="N61" s="116"/>
      <c r="O61" s="126"/>
      <c r="P61" s="118"/>
      <c r="Q61" s="126"/>
      <c r="R61" s="116"/>
      <c r="S61" s="126"/>
      <c r="T61" s="116"/>
      <c r="U61" s="86"/>
      <c r="V61" s="78"/>
      <c r="W61" s="86"/>
      <c r="X61" s="78"/>
      <c r="Y61" s="86"/>
      <c r="Z61" s="78"/>
    </row>
    <row r="62" spans="1:26" ht="12.75" customHeight="1">
      <c r="A62" s="63"/>
      <c r="B62" s="74" t="s">
        <v>0</v>
      </c>
      <c r="C62" s="75">
        <v>11</v>
      </c>
      <c r="D62" s="76" t="s">
        <v>34</v>
      </c>
      <c r="E62" s="93">
        <v>17852573</v>
      </c>
      <c r="F62" s="92">
        <v>14475458</v>
      </c>
      <c r="G62" s="93">
        <v>18225975</v>
      </c>
      <c r="H62" s="92">
        <v>14524845</v>
      </c>
      <c r="I62" s="132">
        <v>18486456</v>
      </c>
      <c r="J62" s="135">
        <v>14762409</v>
      </c>
      <c r="K62" s="132">
        <v>18788243</v>
      </c>
      <c r="L62" s="135">
        <v>14622603</v>
      </c>
      <c r="M62" s="132">
        <v>18993939</v>
      </c>
      <c r="N62" s="135">
        <v>14831635</v>
      </c>
      <c r="O62" s="132">
        <v>19044021</v>
      </c>
      <c r="P62" s="117">
        <v>14822903</v>
      </c>
      <c r="Q62" s="132">
        <v>19240176</v>
      </c>
      <c r="R62" s="135">
        <v>14909261</v>
      </c>
      <c r="S62" s="132">
        <v>19412556</v>
      </c>
      <c r="T62" s="135">
        <v>14961100</v>
      </c>
      <c r="U62" s="93">
        <v>19575196</v>
      </c>
      <c r="V62" s="92">
        <v>14952409</v>
      </c>
      <c r="W62" s="93">
        <v>19706400</v>
      </c>
      <c r="X62" s="92">
        <v>15049481</v>
      </c>
      <c r="Y62" s="93">
        <v>19455704</v>
      </c>
      <c r="Z62" s="92">
        <v>15021911</v>
      </c>
    </row>
    <row r="63" spans="1:26" ht="12.75" customHeight="1">
      <c r="A63" s="63"/>
      <c r="B63" s="74"/>
      <c r="C63" s="94"/>
      <c r="D63" s="76"/>
      <c r="E63" s="86"/>
      <c r="F63" s="78"/>
      <c r="G63" s="86"/>
      <c r="H63" s="78"/>
      <c r="I63" s="126"/>
      <c r="J63" s="116"/>
      <c r="K63" s="126"/>
      <c r="L63" s="116"/>
      <c r="M63" s="126"/>
      <c r="N63" s="116"/>
      <c r="O63" s="126"/>
      <c r="P63" s="118"/>
      <c r="Q63" s="126"/>
      <c r="R63" s="116"/>
      <c r="S63" s="126"/>
      <c r="T63" s="116"/>
      <c r="U63" s="86"/>
      <c r="V63" s="78"/>
      <c r="W63" s="86"/>
      <c r="X63" s="78"/>
      <c r="Y63" s="86"/>
      <c r="Z63" s="78"/>
    </row>
    <row r="64" spans="1:26" ht="12.75" customHeight="1" thickBot="1">
      <c r="A64" s="63"/>
      <c r="B64" s="99" t="s">
        <v>24</v>
      </c>
      <c r="C64" s="100">
        <v>12</v>
      </c>
      <c r="D64" s="101" t="s">
        <v>35</v>
      </c>
      <c r="E64" s="102">
        <f t="shared" ref="E64:Z64" si="1">E60/E62</f>
        <v>6.1683208454698699E-2</v>
      </c>
      <c r="F64" s="103">
        <f t="shared" si="1"/>
        <v>0.10212679742003838</v>
      </c>
      <c r="G64" s="102">
        <f t="shared" si="1"/>
        <v>4.8480328138823844E-2</v>
      </c>
      <c r="H64" s="103">
        <f t="shared" si="1"/>
        <v>8.1667463670008184E-2</v>
      </c>
      <c r="I64" s="136">
        <f t="shared" si="1"/>
        <v>6.6438899446492075E-2</v>
      </c>
      <c r="J64" s="137">
        <f t="shared" si="1"/>
        <v>0.11169226842949551</v>
      </c>
      <c r="K64" s="136">
        <f t="shared" si="1"/>
        <v>4.9485839270122282E-2</v>
      </c>
      <c r="L64" s="137">
        <f t="shared" si="1"/>
        <v>8.5358480069109455E-2</v>
      </c>
      <c r="M64" s="136">
        <f t="shared" si="1"/>
        <v>4.8651974998234961E-2</v>
      </c>
      <c r="N64" s="137">
        <f t="shared" si="1"/>
        <v>8.36432190148962E-2</v>
      </c>
      <c r="O64" s="136">
        <f t="shared" si="1"/>
        <v>5.3510425596096541E-2</v>
      </c>
      <c r="P64" s="138">
        <f t="shared" si="1"/>
        <v>9.2292847172311662E-2</v>
      </c>
      <c r="Q64" s="136">
        <f t="shared" si="1"/>
        <v>5.5406739876495928E-2</v>
      </c>
      <c r="R64" s="137">
        <f t="shared" si="1"/>
        <v>9.5988625672996139E-2</v>
      </c>
      <c r="S64" s="136">
        <f t="shared" si="1"/>
        <v>5.4049621963691959E-2</v>
      </c>
      <c r="T64" s="137">
        <f t="shared" si="1"/>
        <v>9.4149086420851416E-2</v>
      </c>
      <c r="U64" s="102">
        <f t="shared" si="1"/>
        <v>5.8983656826986558E-2</v>
      </c>
      <c r="V64" s="103">
        <f t="shared" si="1"/>
        <v>0.10366470090638907</v>
      </c>
      <c r="W64" s="102">
        <f t="shared" si="1"/>
        <v>3.8216697207252466E-2</v>
      </c>
      <c r="X64" s="103">
        <f t="shared" si="1"/>
        <v>6.7180491350831303E-2</v>
      </c>
      <c r="Y64" s="102">
        <f t="shared" si="1"/>
        <v>4.0621758708911278E-2</v>
      </c>
      <c r="Z64" s="103">
        <f t="shared" si="1"/>
        <v>6.4147237099194634E-2</v>
      </c>
    </row>
    <row r="67" spans="4:5">
      <c r="D67" s="143" t="s">
        <v>53</v>
      </c>
      <c r="E67" s="144">
        <f>SUM(I50:S50)</f>
        <v>7136</v>
      </c>
    </row>
    <row r="68" spans="4:5">
      <c r="D68" s="142" t="s">
        <v>52</v>
      </c>
      <c r="E68" s="144">
        <f>SUM(E50:Y50)</f>
        <v>11275</v>
      </c>
    </row>
  </sheetData>
  <mergeCells count="31">
    <mergeCell ref="Y37:Z37"/>
    <mergeCell ref="E36:Z36"/>
    <mergeCell ref="M37:N37"/>
    <mergeCell ref="M7:N7"/>
    <mergeCell ref="O7:P7"/>
    <mergeCell ref="Q7:R7"/>
    <mergeCell ref="W7:X7"/>
    <mergeCell ref="Y7:Z7"/>
    <mergeCell ref="O37:P37"/>
    <mergeCell ref="Q37:R37"/>
    <mergeCell ref="S37:T37"/>
    <mergeCell ref="U37:V37"/>
    <mergeCell ref="W37:X37"/>
    <mergeCell ref="I35:T35"/>
    <mergeCell ref="B1:R1"/>
    <mergeCell ref="B2:R2"/>
    <mergeCell ref="B3:R3"/>
    <mergeCell ref="B7:D7"/>
    <mergeCell ref="E7:F7"/>
    <mergeCell ref="G7:H7"/>
    <mergeCell ref="I7:J7"/>
    <mergeCell ref="E6:Z6"/>
    <mergeCell ref="S7:T7"/>
    <mergeCell ref="U7:V7"/>
    <mergeCell ref="K7:L7"/>
    <mergeCell ref="I5:T5"/>
    <mergeCell ref="B37:D37"/>
    <mergeCell ref="E37:F37"/>
    <mergeCell ref="G37:H37"/>
    <mergeCell ref="I37:J37"/>
    <mergeCell ref="K37:L37"/>
  </mergeCells>
  <pageMargins left="0.7" right="0.7" top="0.75" bottom="0.75" header="0.3" footer="0.3"/>
  <pageSetup scale="3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e9c0b8d7-bdb4-4fd3-b62a-f50327aaefce" origin="userSelected">
  <element uid="c5f8eb12-5b27-439d-aaa6-3402af626fa3" value=""/>
</sisl>
</file>

<file path=customXml/itemProps1.xml><?xml version="1.0" encoding="utf-8"?>
<ds:datastoreItem xmlns:ds="http://schemas.openxmlformats.org/officeDocument/2006/customXml" ds:itemID="{DECC2189-4597-4290-B35A-C89AC74CB4E0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May 2017 to Oct 2017</vt:lpstr>
      <vt:lpstr>Calc of E(m)</vt:lpstr>
    </vt:vector>
  </TitlesOfParts>
  <Company>AEP-IT-CPS 4/30/3-(8-835-3050)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AEP</dc:creator>
  <cp:keywords>AEP Public</cp:keywords>
  <cp:lastModifiedBy>s290792</cp:lastModifiedBy>
  <cp:lastPrinted>2018-10-09T12:20:57Z</cp:lastPrinted>
  <dcterms:created xsi:type="dcterms:W3CDTF">2009-02-27T14:32:50Z</dcterms:created>
  <dcterms:modified xsi:type="dcterms:W3CDTF">2019-04-25T16:56:58Z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e68e53ce-ef64-4bc1-979b-8fc3c9ff3778</vt:lpwstr>
  </property>
  <property fmtid="{D5CDD505-2E9C-101B-9397-08002B2CF9AE}" pid="3" name="bjSaver">
    <vt:lpwstr>Yzo6iu4RCOp5VcJWjy40zzIEO7NbA0wx</vt:lpwstr>
  </property>
  <property fmtid="{D5CDD505-2E9C-101B-9397-08002B2CF9AE}" pid="4" name="bjDocumentSecurityLabel">
    <vt:lpwstr>AEP Public</vt:lpwstr>
  </property>
  <property fmtid="{D5CDD505-2E9C-101B-9397-08002B2CF9AE}" pid="5" name="bjDocumentLabelXML">
    <vt:lpwstr>&lt;?xml version="1.0" encoding="us-ascii"?&gt;&lt;sisl xmlns:xsi="http://www.w3.org/2001/XMLSchema-instance" xmlns:xsd="http://www.w3.org/2001/XMLSchema" sislVersion="0" policy="e9c0b8d7-bdb4-4fd3-b62a-f50327aaefce" origin="userSelected" xmlns="http://www.boldonj</vt:lpwstr>
  </property>
  <property fmtid="{D5CDD505-2E9C-101B-9397-08002B2CF9AE}" pid="6" name="bjDocumentLabelXML-0">
    <vt:lpwstr>ames.com/2008/01/sie/internal/label"&gt;&lt;element uid="c5f8eb12-5b27-439d-aaa6-3402af626fa3" value="" /&gt;&lt;/sisl&gt;</vt:lpwstr>
  </property>
</Properties>
</file>