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710a2fd9085f6a/Desktop/GRANT DOC/"/>
    </mc:Choice>
  </mc:AlternateContent>
  <xr:revisionPtr revIDLastSave="1011" documentId="8_{33BD700E-0AD7-454E-AE5B-C68161B68C12}" xr6:coauthVersionLast="45" xr6:coauthVersionMax="45" xr10:uidLastSave="{D2395729-BE87-485C-A42E-1CE723B70744}"/>
  <bookViews>
    <workbookView xWindow="-120" yWindow="-120" windowWidth="29040" windowHeight="15840" activeTab="1" xr2:uid="{D0739BE6-C833-4C08-B099-BEE5495F4976}"/>
  </bookViews>
  <sheets>
    <sheet name="2019" sheetId="2" r:id="rId1"/>
    <sheet name="202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3" i="2" l="1"/>
  <c r="AF13" i="2"/>
  <c r="AC13" i="2"/>
  <c r="Z13" i="2"/>
  <c r="W13" i="2"/>
  <c r="T13" i="2"/>
  <c r="Q13" i="2"/>
  <c r="N13" i="2"/>
  <c r="K13" i="2"/>
  <c r="H13" i="2"/>
  <c r="E13" i="2"/>
  <c r="B1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10" i="2"/>
  <c r="AL8" i="2"/>
  <c r="AL7" i="2"/>
  <c r="AL6" i="2"/>
  <c r="AL5" i="2"/>
  <c r="AL4" i="2"/>
  <c r="AL3" i="2"/>
  <c r="B52" i="2"/>
  <c r="E52" i="2"/>
  <c r="H52" i="2"/>
  <c r="K52" i="2"/>
  <c r="N52" i="2"/>
  <c r="Q52" i="2"/>
  <c r="T52" i="2"/>
  <c r="W52" i="2"/>
  <c r="Z52" i="2"/>
  <c r="AC52" i="2"/>
  <c r="AF52" i="2"/>
  <c r="AI52" i="2"/>
  <c r="AI10" i="2"/>
  <c r="Z9" i="1" l="1"/>
  <c r="AL41" i="1" l="1"/>
  <c r="AL43" i="1"/>
  <c r="AL32" i="1"/>
  <c r="AL47" i="1" l="1"/>
  <c r="AL46" i="1"/>
  <c r="AL45" i="1"/>
  <c r="AL44" i="1"/>
  <c r="AL42" i="1"/>
  <c r="AL40" i="1"/>
  <c r="AL39" i="1"/>
  <c r="AL38" i="1"/>
  <c r="AL37" i="1"/>
  <c r="AL36" i="1"/>
  <c r="AL35" i="1"/>
  <c r="AL34" i="1"/>
  <c r="AL33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I49" i="1"/>
  <c r="AJ11" i="1" s="1"/>
  <c r="AJ12" i="1" s="1"/>
  <c r="AJ16" i="1" s="1"/>
  <c r="AI9" i="1"/>
  <c r="AI15" i="1" s="1"/>
  <c r="AK11" i="1" s="1"/>
  <c r="AF49" i="1"/>
  <c r="AG11" i="1" s="1"/>
  <c r="AG12" i="1" s="1"/>
  <c r="AG16" i="1" s="1"/>
  <c r="AF9" i="1"/>
  <c r="AF15" i="1" s="1"/>
  <c r="AH11" i="1" s="1"/>
  <c r="AC49" i="1"/>
  <c r="AD11" i="1" s="1"/>
  <c r="AD12" i="1" s="1"/>
  <c r="AD16" i="1" s="1"/>
  <c r="AC9" i="1"/>
  <c r="AC15" i="1" s="1"/>
  <c r="AE11" i="1" s="1"/>
  <c r="Z49" i="1"/>
  <c r="AA11" i="1" s="1"/>
  <c r="AA12" i="1" s="1"/>
  <c r="AA16" i="1" s="1"/>
  <c r="Z15" i="1"/>
  <c r="AB11" i="1" s="1"/>
  <c r="W49" i="1"/>
  <c r="X11" i="1" s="1"/>
  <c r="W9" i="1"/>
  <c r="W15" i="1" s="1"/>
  <c r="Y11" i="1" s="1"/>
  <c r="X12" i="1" l="1"/>
  <c r="X16" i="1" s="1"/>
  <c r="AJ12" i="2"/>
  <c r="AJ13" i="2" s="1"/>
  <c r="AJ17" i="2" s="1"/>
  <c r="AI16" i="2"/>
  <c r="AK12" i="2" s="1"/>
  <c r="AG12" i="2"/>
  <c r="AG13" i="2" s="1"/>
  <c r="AG17" i="2" s="1"/>
  <c r="AF10" i="2"/>
  <c r="AF16" i="2" s="1"/>
  <c r="AH12" i="2" s="1"/>
  <c r="AD12" i="2"/>
  <c r="AD13" i="2" s="1"/>
  <c r="AD17" i="2" s="1"/>
  <c r="AC10" i="2"/>
  <c r="AC16" i="2" s="1"/>
  <c r="AE12" i="2" s="1"/>
  <c r="AA12" i="2"/>
  <c r="AA13" i="2" s="1"/>
  <c r="AA17" i="2" s="1"/>
  <c r="Z10" i="2"/>
  <c r="Z16" i="2" s="1"/>
  <c r="AB12" i="2" s="1"/>
  <c r="X12" i="2"/>
  <c r="X13" i="2" s="1"/>
  <c r="X17" i="2" s="1"/>
  <c r="W10" i="2"/>
  <c r="W16" i="2" s="1"/>
  <c r="Y12" i="2" s="1"/>
  <c r="U12" i="2"/>
  <c r="U13" i="2" s="1"/>
  <c r="U17" i="2" s="1"/>
  <c r="R12" i="2"/>
  <c r="R13" i="2" s="1"/>
  <c r="R17" i="2" s="1"/>
  <c r="O12" i="2"/>
  <c r="O13" i="2" s="1"/>
  <c r="O17" i="2" s="1"/>
  <c r="L12" i="2"/>
  <c r="L13" i="2" s="1"/>
  <c r="L17" i="2" s="1"/>
  <c r="I12" i="2"/>
  <c r="I13" i="2" s="1"/>
  <c r="I17" i="2" s="1"/>
  <c r="F12" i="2"/>
  <c r="F13" i="2" s="1"/>
  <c r="F17" i="2" s="1"/>
  <c r="C12" i="2"/>
  <c r="C13" i="2" s="1"/>
  <c r="C17" i="2" s="1"/>
  <c r="T10" i="2"/>
  <c r="T16" i="2" s="1"/>
  <c r="V12" i="2" s="1"/>
  <c r="Q10" i="2"/>
  <c r="Q16" i="2" s="1"/>
  <c r="S12" i="2" s="1"/>
  <c r="N10" i="2"/>
  <c r="N16" i="2" s="1"/>
  <c r="P12" i="2" s="1"/>
  <c r="K10" i="2"/>
  <c r="K16" i="2" s="1"/>
  <c r="M12" i="2" s="1"/>
  <c r="H10" i="2"/>
  <c r="H16" i="2" s="1"/>
  <c r="J12" i="2" s="1"/>
  <c r="E10" i="2"/>
  <c r="E16" i="2" s="1"/>
  <c r="G12" i="2" s="1"/>
  <c r="B10" i="2"/>
  <c r="B16" i="2" s="1"/>
  <c r="D12" i="2" s="1"/>
  <c r="AL17" i="2" l="1"/>
  <c r="AL7" i="1"/>
  <c r="AL6" i="1"/>
  <c r="AL5" i="1"/>
  <c r="AL4" i="1"/>
  <c r="AL3" i="1"/>
  <c r="T49" i="1"/>
  <c r="U11" i="1" s="1"/>
  <c r="U12" i="1" s="1"/>
  <c r="U16" i="1" s="1"/>
  <c r="Q49" i="1"/>
  <c r="R11" i="1" s="1"/>
  <c r="R12" i="1" s="1"/>
  <c r="R16" i="1" s="1"/>
  <c r="N49" i="1"/>
  <c r="O11" i="1" s="1"/>
  <c r="O12" i="1" s="1"/>
  <c r="O16" i="1" s="1"/>
  <c r="K49" i="1"/>
  <c r="L11" i="1" s="1"/>
  <c r="L12" i="1" s="1"/>
  <c r="L16" i="1" s="1"/>
  <c r="H49" i="1"/>
  <c r="I11" i="1" s="1"/>
  <c r="I12" i="1" s="1"/>
  <c r="I16" i="1" s="1"/>
  <c r="E49" i="1"/>
  <c r="F11" i="1" s="1"/>
  <c r="F12" i="1" s="1"/>
  <c r="F16" i="1" s="1"/>
  <c r="B49" i="1"/>
  <c r="C11" i="1" s="1"/>
  <c r="C12" i="1" s="1"/>
  <c r="C16" i="1" s="1"/>
  <c r="AL49" i="1" l="1"/>
  <c r="AL16" i="1"/>
  <c r="T9" i="1"/>
  <c r="T15" i="1" s="1"/>
  <c r="V11" i="1" s="1"/>
  <c r="Q9" i="1"/>
  <c r="Q15" i="1" s="1"/>
  <c r="S11" i="1" s="1"/>
  <c r="N9" i="1"/>
  <c r="N15" i="1" s="1"/>
  <c r="P11" i="1" s="1"/>
  <c r="K9" i="1"/>
  <c r="K15" i="1" s="1"/>
  <c r="M11" i="1" s="1"/>
  <c r="H9" i="1"/>
  <c r="H15" i="1" s="1"/>
  <c r="J11" i="1" s="1"/>
  <c r="E9" i="1"/>
  <c r="E15" i="1" s="1"/>
  <c r="G11" i="1" s="1"/>
  <c r="B9" i="1"/>
  <c r="AL9" i="1" l="1"/>
  <c r="B15" i="1"/>
  <c r="D11" i="1" s="1"/>
</calcChain>
</file>

<file path=xl/sharedStrings.xml><?xml version="1.0" encoding="utf-8"?>
<sst xmlns="http://schemas.openxmlformats.org/spreadsheetml/2006/main" count="113" uniqueCount="60">
  <si>
    <t>WATER SALES-RESIDENTIAL</t>
  </si>
  <si>
    <t>OTHER INCOME-RECONNECT FEES</t>
  </si>
  <si>
    <t>OTHER INCOME -TAP FEE</t>
  </si>
  <si>
    <t>OTHER INCOME- SERVICE CHARGES</t>
  </si>
  <si>
    <t>NONUTILITY INCOME</t>
  </si>
  <si>
    <t>REVENUE</t>
  </si>
  <si>
    <t>PURCHASED WATER</t>
  </si>
  <si>
    <t>COGS</t>
  </si>
  <si>
    <t>GROSS PROFIT</t>
  </si>
  <si>
    <t>SALARIES AND WAGES</t>
  </si>
  <si>
    <t>EMPLOYEE TRAVEL EXPENSE</t>
  </si>
  <si>
    <t>EMPLOYEE GROUP INSURANCE</t>
  </si>
  <si>
    <t>UTILITIES</t>
  </si>
  <si>
    <t>CHEMICALS</t>
  </si>
  <si>
    <t>MATERIALS WATER</t>
  </si>
  <si>
    <t>MATERIALS OFFICE</t>
  </si>
  <si>
    <t xml:space="preserve">MATERIALS PLANT </t>
  </si>
  <si>
    <t>TRANSPORTATION EXPENSE (FUEL)</t>
  </si>
  <si>
    <t>CONTRACTUAL SERVICES</t>
  </si>
  <si>
    <t>LABORATORY ANALYSIS</t>
  </si>
  <si>
    <t>INSURANCE PROPERTY LIABILITY</t>
  </si>
  <si>
    <t>TELEPHONE AND TELEMETRY</t>
  </si>
  <si>
    <t>MISCELLANEOUS</t>
  </si>
  <si>
    <t>POSTAGE</t>
  </si>
  <si>
    <t>INSURANCE WORKERS COMPENSATION</t>
  </si>
  <si>
    <t>UNIFORMS</t>
  </si>
  <si>
    <t>LEGAL ACCOUNTING</t>
  </si>
  <si>
    <t>DISTRIBUTION LINE REPAIRS</t>
  </si>
  <si>
    <t>DISTRIBUTION LINE RELOCATION</t>
  </si>
  <si>
    <t>REPAIRS EQUIPMENT</t>
  </si>
  <si>
    <t>TRAINING EXPENSE</t>
  </si>
  <si>
    <t>KY RURAL WATER ASSOC DUES</t>
  </si>
  <si>
    <t>DEPRECIATION EXPENSE</t>
  </si>
  <si>
    <t>PAYROLL EXPENSES</t>
  </si>
  <si>
    <t>TOTAL EXPENSE</t>
  </si>
  <si>
    <t>JAN</t>
  </si>
  <si>
    <t>FEB</t>
  </si>
  <si>
    <t>MARCH</t>
  </si>
  <si>
    <t>APR</t>
  </si>
  <si>
    <t>MAY</t>
  </si>
  <si>
    <t>JUN</t>
  </si>
  <si>
    <t>JULY</t>
  </si>
  <si>
    <t>WATER PRODUCED OVER 15%</t>
  </si>
  <si>
    <t>CAWOOD WATER DISTRICT WATER AUDIT</t>
  </si>
  <si>
    <t>WATER PRODUCED/PURCHASED</t>
  </si>
  <si>
    <t>CASH COST OF WATER LOSE OVER 15%</t>
  </si>
  <si>
    <t>TOTALS</t>
  </si>
  <si>
    <t>AUG</t>
  </si>
  <si>
    <t>SEP</t>
  </si>
  <si>
    <t>OCT</t>
  </si>
  <si>
    <t>NOV</t>
  </si>
  <si>
    <t>DEC</t>
  </si>
  <si>
    <t>REGULATORY COMMISSION</t>
  </si>
  <si>
    <t>REPAIRS OPERATION SITES</t>
  </si>
  <si>
    <t>EQUIPMENT OPERATION COST</t>
  </si>
  <si>
    <t>WATER SALES-COMMERCIAL</t>
  </si>
  <si>
    <t>EMPLOYEE EXPENSE AND REIMBURSEMT</t>
  </si>
  <si>
    <t>PAYROLL TAX</t>
  </si>
  <si>
    <t>BAD DEBT EXPENSE</t>
  </si>
  <si>
    <t>TELEMETRY LINE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</si>
</sst>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&quot;$&quot;#,##0.00"/>
    <numFmt numFmtId="165" formatCode="#,##0;[Red]#,##0"/>
    <numFmt numFmtId="166" formatCode="&quot;$&quot;#,##0.0000;[Red]&quot;$&quot;#,##0.0000"/>
    <numFmt numFmtId="167" formatCode="&quot;$&quot;#,##0.00"/>
    <numFmt numFmtId="168" formatCode="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323232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0" fontId="1" fillId="0" borderId="0" xfId="0" applyNumberFormat="1" applyFont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8" fontId="5" fillId="0" borderId="1" xfId="0" applyNumberFormat="1" applyFont="1" applyBorder="1"/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0" fontId="6" fillId="0" borderId="1" xfId="0" applyNumberFormat="1" applyFont="1" applyBorder="1" applyAlignment="1">
      <alignment horizontal="center" vertical="center"/>
    </xf>
    <xf numFmtId="40" fontId="5" fillId="2" borderId="1" xfId="0" applyNumberFormat="1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76FED-E27B-4629-8C10-2DA8AD8EA674}">
  <dimension ref="A1:AL52"/>
  <sheetViews>
    <sheetView workbookViewId="0">
      <pane xSplit="1" topLeftCell="R1" activePane="topRight" state="frozen"/>
      <selection pane="topRight" activeCell="D22" sqref="D22"/>
    </sheetView>
  </sheetViews>
  <sheetFormatPr defaultRowHeight="15" x14ac:dyDescent="0.25"/>
  <cols>
    <col min="1" max="1" width="36.85546875" style="1" customWidth="1"/>
    <col min="2" max="2" width="14.85546875" style="1" customWidth="1"/>
    <col min="3" max="3" width="11.85546875" style="1" customWidth="1"/>
    <col min="4" max="4" width="9.140625" style="1"/>
    <col min="5" max="5" width="13.28515625" style="1" customWidth="1"/>
    <col min="6" max="6" width="11.7109375" style="1" customWidth="1"/>
    <col min="7" max="7" width="9.140625" style="1"/>
    <col min="8" max="8" width="13" style="1" customWidth="1"/>
    <col min="9" max="9" width="11.5703125" style="1" customWidth="1"/>
    <col min="10" max="10" width="9.140625" style="1"/>
    <col min="11" max="11" width="12.28515625" style="1" customWidth="1"/>
    <col min="12" max="12" width="11.7109375" style="1" customWidth="1"/>
    <col min="13" max="13" width="9.140625" style="1"/>
    <col min="14" max="14" width="12.28515625" style="1" customWidth="1"/>
    <col min="15" max="15" width="11" style="1" customWidth="1"/>
    <col min="16" max="16" width="9.140625" style="1"/>
    <col min="17" max="17" width="12" style="1" customWidth="1"/>
    <col min="18" max="18" width="10.85546875" style="1" customWidth="1"/>
    <col min="19" max="19" width="9.140625" style="1"/>
    <col min="20" max="20" width="12.140625" style="1" customWidth="1"/>
    <col min="21" max="22" width="9.140625" style="1"/>
    <col min="23" max="23" width="12.140625" style="1" customWidth="1"/>
    <col min="24" max="25" width="9.140625" style="1"/>
    <col min="26" max="26" width="13.140625" style="1" customWidth="1"/>
    <col min="27" max="27" width="10.7109375" style="1" customWidth="1"/>
    <col min="28" max="28" width="9.140625" style="1"/>
    <col min="29" max="29" width="12.140625" style="1" customWidth="1"/>
    <col min="30" max="31" width="9.140625" style="1"/>
    <col min="32" max="32" width="12.140625" style="1" customWidth="1"/>
    <col min="33" max="33" width="11.42578125" style="1" customWidth="1"/>
    <col min="34" max="34" width="9.140625" style="1"/>
    <col min="35" max="35" width="12" style="1" customWidth="1"/>
    <col min="36" max="36" width="11.5703125" style="1" customWidth="1"/>
    <col min="37" max="37" width="9.140625" style="1"/>
    <col min="38" max="38" width="18.5703125" style="1" customWidth="1"/>
    <col min="39" max="16384" width="9.140625" style="1"/>
  </cols>
  <sheetData>
    <row r="1" spans="1:38" ht="33.75" x14ac:dyDescent="0.25">
      <c r="K1" s="2" t="s">
        <v>43</v>
      </c>
      <c r="L1" s="2"/>
      <c r="M1" s="2"/>
    </row>
    <row r="2" spans="1:38" x14ac:dyDescent="0.25">
      <c r="B2" s="5" t="s">
        <v>35</v>
      </c>
      <c r="C2" s="5"/>
      <c r="D2" s="5"/>
      <c r="E2" s="5" t="s">
        <v>36</v>
      </c>
      <c r="F2" s="5"/>
      <c r="G2" s="5"/>
      <c r="H2" s="5" t="s">
        <v>37</v>
      </c>
      <c r="I2" s="5"/>
      <c r="J2" s="5"/>
      <c r="K2" s="5" t="s">
        <v>38</v>
      </c>
      <c r="L2" s="5"/>
      <c r="M2" s="5"/>
      <c r="N2" s="5" t="s">
        <v>39</v>
      </c>
      <c r="O2" s="5"/>
      <c r="P2" s="5"/>
      <c r="Q2" s="5" t="s">
        <v>40</v>
      </c>
      <c r="R2" s="5"/>
      <c r="S2" s="5"/>
      <c r="T2" s="15" t="s">
        <v>41</v>
      </c>
      <c r="U2" s="5"/>
      <c r="V2" s="5"/>
      <c r="W2" s="15" t="s">
        <v>47</v>
      </c>
      <c r="X2" s="5"/>
      <c r="Y2" s="5"/>
      <c r="Z2" s="15" t="s">
        <v>48</v>
      </c>
      <c r="AA2" s="5"/>
      <c r="AB2" s="5"/>
      <c r="AC2" s="15" t="s">
        <v>49</v>
      </c>
      <c r="AD2" s="5"/>
      <c r="AE2" s="5"/>
      <c r="AF2" s="15" t="s">
        <v>50</v>
      </c>
      <c r="AG2" s="5"/>
      <c r="AH2" s="5"/>
      <c r="AI2" s="15" t="s">
        <v>51</v>
      </c>
      <c r="AJ2" s="5"/>
      <c r="AK2" s="5"/>
      <c r="AL2" s="5" t="s">
        <v>46</v>
      </c>
    </row>
    <row r="3" spans="1:38" x14ac:dyDescent="0.2">
      <c r="A3" s="1" t="s">
        <v>0</v>
      </c>
      <c r="B3" s="27">
        <v>67452.479999999996</v>
      </c>
      <c r="C3" s="28"/>
      <c r="D3" s="28"/>
      <c r="E3" s="27">
        <v>64151.02</v>
      </c>
      <c r="F3" s="28"/>
      <c r="G3" s="28"/>
      <c r="H3" s="27">
        <v>59691.54</v>
      </c>
      <c r="I3" s="28"/>
      <c r="J3" s="28"/>
      <c r="K3" s="27">
        <v>65710.39</v>
      </c>
      <c r="L3" s="28"/>
      <c r="M3" s="28"/>
      <c r="N3" s="27">
        <v>71294.28</v>
      </c>
      <c r="O3" s="28"/>
      <c r="P3" s="28"/>
      <c r="Q3" s="27">
        <v>65209.9</v>
      </c>
      <c r="R3" s="28"/>
      <c r="S3" s="28"/>
      <c r="T3" s="27">
        <v>70905.649999999994</v>
      </c>
      <c r="U3" s="29"/>
      <c r="V3" s="29"/>
      <c r="W3" s="27">
        <v>67753.17</v>
      </c>
      <c r="X3" s="29"/>
      <c r="Y3" s="29"/>
      <c r="Z3" s="27">
        <v>70654.97</v>
      </c>
      <c r="AA3" s="29"/>
      <c r="AB3" s="29"/>
      <c r="AC3" s="27">
        <v>68908.05</v>
      </c>
      <c r="AD3" s="29"/>
      <c r="AE3" s="29"/>
      <c r="AF3" s="27">
        <v>66801.2</v>
      </c>
      <c r="AG3" s="29"/>
      <c r="AH3" s="29"/>
      <c r="AI3" s="27">
        <v>14164.49</v>
      </c>
      <c r="AJ3" s="7"/>
      <c r="AK3" s="7"/>
      <c r="AL3" s="32">
        <f>SUM(B3:AK3)</f>
        <v>752697.14</v>
      </c>
    </row>
    <row r="4" spans="1:38" x14ac:dyDescent="0.2">
      <c r="A4" s="1" t="s">
        <v>55</v>
      </c>
      <c r="B4" s="27">
        <v>0</v>
      </c>
      <c r="C4" s="28"/>
      <c r="D4" s="28"/>
      <c r="E4" s="27">
        <v>0</v>
      </c>
      <c r="F4" s="28"/>
      <c r="G4" s="28"/>
      <c r="H4" s="27">
        <v>0</v>
      </c>
      <c r="I4" s="28"/>
      <c r="J4" s="28"/>
      <c r="K4" s="27">
        <v>0</v>
      </c>
      <c r="L4" s="28"/>
      <c r="M4" s="28"/>
      <c r="N4" s="27">
        <v>0</v>
      </c>
      <c r="O4" s="28"/>
      <c r="P4" s="28"/>
      <c r="Q4" s="27">
        <v>0</v>
      </c>
      <c r="R4" s="28"/>
      <c r="S4" s="28"/>
      <c r="T4" s="27">
        <v>0</v>
      </c>
      <c r="U4" s="29"/>
      <c r="V4" s="29"/>
      <c r="W4" s="27">
        <v>0</v>
      </c>
      <c r="X4" s="29"/>
      <c r="Y4" s="29"/>
      <c r="Z4" s="27">
        <v>0</v>
      </c>
      <c r="AA4" s="29"/>
      <c r="AB4" s="29"/>
      <c r="AC4" s="27">
        <v>0</v>
      </c>
      <c r="AD4" s="29"/>
      <c r="AE4" s="29"/>
      <c r="AF4" s="27">
        <v>0</v>
      </c>
      <c r="AG4" s="29"/>
      <c r="AH4" s="29"/>
      <c r="AI4" s="27">
        <v>42772.6</v>
      </c>
      <c r="AJ4" s="7"/>
      <c r="AK4" s="7"/>
      <c r="AL4" s="32">
        <f t="shared" ref="AL4:AL52" si="0">SUM(B4:AK4)</f>
        <v>42772.6</v>
      </c>
    </row>
    <row r="5" spans="1:38" x14ac:dyDescent="0.2">
      <c r="A5" s="1" t="s">
        <v>1</v>
      </c>
      <c r="B5" s="27">
        <v>525</v>
      </c>
      <c r="C5" s="28"/>
      <c r="D5" s="28"/>
      <c r="E5" s="27">
        <v>1155</v>
      </c>
      <c r="F5" s="28"/>
      <c r="G5" s="28"/>
      <c r="H5" s="27">
        <v>1225</v>
      </c>
      <c r="I5" s="28"/>
      <c r="J5" s="28"/>
      <c r="K5" s="27">
        <v>900</v>
      </c>
      <c r="L5" s="28"/>
      <c r="M5" s="28"/>
      <c r="N5" s="27">
        <v>980</v>
      </c>
      <c r="O5" s="28"/>
      <c r="P5" s="28"/>
      <c r="Q5" s="27">
        <v>910</v>
      </c>
      <c r="R5" s="28"/>
      <c r="S5" s="28"/>
      <c r="T5" s="27">
        <v>1085</v>
      </c>
      <c r="U5" s="29"/>
      <c r="V5" s="29"/>
      <c r="W5" s="27">
        <v>1050</v>
      </c>
      <c r="X5" s="29"/>
      <c r="Y5" s="29"/>
      <c r="Z5" s="27">
        <v>1190</v>
      </c>
      <c r="AA5" s="29"/>
      <c r="AB5" s="29"/>
      <c r="AC5" s="27">
        <v>1295</v>
      </c>
      <c r="AD5" s="29"/>
      <c r="AE5" s="29"/>
      <c r="AF5" s="27">
        <v>1190</v>
      </c>
      <c r="AG5" s="29"/>
      <c r="AH5" s="29"/>
      <c r="AI5" s="27">
        <v>1010.12</v>
      </c>
      <c r="AJ5" s="7"/>
      <c r="AK5" s="7"/>
      <c r="AL5" s="32">
        <f t="shared" si="0"/>
        <v>12515.12</v>
      </c>
    </row>
    <row r="6" spans="1:38" x14ac:dyDescent="0.2">
      <c r="A6" s="1" t="s">
        <v>2</v>
      </c>
      <c r="B6" s="27">
        <v>0</v>
      </c>
      <c r="C6" s="28"/>
      <c r="D6" s="28"/>
      <c r="E6" s="27">
        <v>0</v>
      </c>
      <c r="F6" s="28"/>
      <c r="G6" s="28"/>
      <c r="H6" s="27">
        <v>0</v>
      </c>
      <c r="I6" s="28"/>
      <c r="J6" s="28"/>
      <c r="K6" s="27">
        <v>1465</v>
      </c>
      <c r="L6" s="28"/>
      <c r="M6" s="28"/>
      <c r="N6" s="27">
        <v>2250</v>
      </c>
      <c r="O6" s="28"/>
      <c r="P6" s="28"/>
      <c r="Q6" s="27">
        <v>750</v>
      </c>
      <c r="R6" s="28"/>
      <c r="S6" s="28"/>
      <c r="T6" s="27">
        <v>3750</v>
      </c>
      <c r="U6" s="29"/>
      <c r="V6" s="29"/>
      <c r="W6" s="27">
        <v>2050</v>
      </c>
      <c r="X6" s="29"/>
      <c r="Y6" s="29"/>
      <c r="Z6" s="27">
        <v>0</v>
      </c>
      <c r="AA6" s="29"/>
      <c r="AB6" s="29"/>
      <c r="AC6" s="27">
        <v>983.85</v>
      </c>
      <c r="AD6" s="29"/>
      <c r="AE6" s="29"/>
      <c r="AF6" s="27">
        <v>0</v>
      </c>
      <c r="AG6" s="29"/>
      <c r="AH6" s="29"/>
      <c r="AI6" s="27">
        <v>1500</v>
      </c>
      <c r="AJ6" s="7"/>
      <c r="AK6" s="7"/>
      <c r="AL6" s="32">
        <f t="shared" si="0"/>
        <v>12748.85</v>
      </c>
    </row>
    <row r="7" spans="1:38" x14ac:dyDescent="0.2">
      <c r="A7" s="1" t="s">
        <v>3</v>
      </c>
      <c r="B7" s="27">
        <v>2257.41</v>
      </c>
      <c r="C7" s="28"/>
      <c r="D7" s="28"/>
      <c r="E7" s="27">
        <v>2263.46</v>
      </c>
      <c r="F7" s="28"/>
      <c r="G7" s="28"/>
      <c r="H7" s="27">
        <v>2522.31</v>
      </c>
      <c r="I7" s="28"/>
      <c r="J7" s="28"/>
      <c r="K7" s="27">
        <v>1948.85</v>
      </c>
      <c r="L7" s="28"/>
      <c r="M7" s="28"/>
      <c r="N7" s="27">
        <v>2581.54</v>
      </c>
      <c r="O7" s="28"/>
      <c r="P7" s="28"/>
      <c r="Q7" s="27">
        <v>2924.59</v>
      </c>
      <c r="R7" s="28"/>
      <c r="S7" s="28"/>
      <c r="T7" s="27">
        <v>2569.25</v>
      </c>
      <c r="U7" s="29"/>
      <c r="V7" s="29"/>
      <c r="W7" s="27">
        <v>2741.67</v>
      </c>
      <c r="X7" s="29"/>
      <c r="Y7" s="29"/>
      <c r="Z7" s="27">
        <v>3013.85</v>
      </c>
      <c r="AA7" s="29"/>
      <c r="AB7" s="29"/>
      <c r="AC7" s="27">
        <v>2776.94</v>
      </c>
      <c r="AD7" s="29"/>
      <c r="AE7" s="29"/>
      <c r="AF7" s="27">
        <v>2575.9699999999998</v>
      </c>
      <c r="AG7" s="29"/>
      <c r="AH7" s="29"/>
      <c r="AI7" s="27">
        <v>2469.4</v>
      </c>
      <c r="AJ7" s="7"/>
      <c r="AK7" s="7"/>
      <c r="AL7" s="32">
        <f t="shared" si="0"/>
        <v>30645.24</v>
      </c>
    </row>
    <row r="8" spans="1:38" x14ac:dyDescent="0.2">
      <c r="A8" s="1" t="s">
        <v>4</v>
      </c>
      <c r="B8" s="27">
        <v>4560.8100000000004</v>
      </c>
      <c r="C8" s="28"/>
      <c r="D8" s="28"/>
      <c r="E8" s="27">
        <v>2402.1999999999998</v>
      </c>
      <c r="F8" s="28"/>
      <c r="G8" s="28"/>
      <c r="H8" s="27">
        <v>317.93</v>
      </c>
      <c r="I8" s="28"/>
      <c r="J8" s="28"/>
      <c r="K8" s="27">
        <v>4597.3500000000004</v>
      </c>
      <c r="L8" s="28"/>
      <c r="M8" s="28"/>
      <c r="N8" s="27">
        <v>2474.54</v>
      </c>
      <c r="O8" s="28"/>
      <c r="P8" s="28"/>
      <c r="Q8" s="27">
        <v>2267.1999999999998</v>
      </c>
      <c r="R8" s="28"/>
      <c r="S8" s="28"/>
      <c r="T8" s="27">
        <v>2416.87</v>
      </c>
      <c r="U8" s="29"/>
      <c r="V8" s="29"/>
      <c r="W8" s="27">
        <v>2409.83</v>
      </c>
      <c r="X8" s="29"/>
      <c r="Y8" s="29"/>
      <c r="Z8" s="27">
        <v>2334.15</v>
      </c>
      <c r="AA8" s="29"/>
      <c r="AB8" s="29"/>
      <c r="AC8" s="27">
        <v>2413.83</v>
      </c>
      <c r="AD8" s="29"/>
      <c r="AE8" s="29"/>
      <c r="AF8" s="27">
        <v>2322.29</v>
      </c>
      <c r="AG8" s="29"/>
      <c r="AH8" s="29"/>
      <c r="AI8" s="27">
        <v>2337.54</v>
      </c>
      <c r="AJ8" s="7"/>
      <c r="AK8" s="7"/>
      <c r="AL8" s="32">
        <f t="shared" si="0"/>
        <v>30854.540000000008</v>
      </c>
    </row>
    <row r="9" spans="1:38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28"/>
      <c r="X9" s="29"/>
      <c r="Y9" s="29"/>
      <c r="Z9" s="28"/>
      <c r="AA9" s="29"/>
      <c r="AB9" s="29"/>
      <c r="AC9" s="28"/>
      <c r="AD9" s="29"/>
      <c r="AE9" s="29"/>
      <c r="AF9" s="28"/>
      <c r="AG9" s="29"/>
      <c r="AH9" s="29"/>
      <c r="AI9" s="28"/>
      <c r="AJ9" s="7"/>
      <c r="AK9" s="7"/>
      <c r="AL9" s="32"/>
    </row>
    <row r="10" spans="1:38" x14ac:dyDescent="0.25">
      <c r="A10" s="1" t="s">
        <v>5</v>
      </c>
      <c r="B10" s="28">
        <f>B3+B5+B6+B7+B8</f>
        <v>74795.7</v>
      </c>
      <c r="C10" s="28"/>
      <c r="D10" s="28"/>
      <c r="E10" s="28">
        <f t="shared" ref="E10:T10" si="1">E3+E5+E6+E7+E8</f>
        <v>69971.679999999993</v>
      </c>
      <c r="F10" s="28"/>
      <c r="G10" s="28"/>
      <c r="H10" s="28">
        <f t="shared" si="1"/>
        <v>63756.78</v>
      </c>
      <c r="I10" s="28"/>
      <c r="J10" s="28"/>
      <c r="K10" s="28">
        <f t="shared" si="1"/>
        <v>74621.590000000011</v>
      </c>
      <c r="L10" s="28"/>
      <c r="M10" s="28"/>
      <c r="N10" s="28">
        <f t="shared" si="1"/>
        <v>79580.359999999986</v>
      </c>
      <c r="O10" s="28"/>
      <c r="P10" s="28"/>
      <c r="Q10" s="28">
        <f t="shared" si="1"/>
        <v>72061.689999999988</v>
      </c>
      <c r="R10" s="28"/>
      <c r="S10" s="28"/>
      <c r="T10" s="28">
        <f t="shared" si="1"/>
        <v>80726.76999999999</v>
      </c>
      <c r="U10" s="29"/>
      <c r="V10" s="29"/>
      <c r="W10" s="28">
        <f t="shared" ref="W10" si="2">W3+W5+W6+W7+W8</f>
        <v>76004.67</v>
      </c>
      <c r="X10" s="29"/>
      <c r="Y10" s="29"/>
      <c r="Z10" s="28">
        <f t="shared" ref="Z10" si="3">Z3+Z5+Z6+Z7+Z8</f>
        <v>77192.97</v>
      </c>
      <c r="AA10" s="29"/>
      <c r="AB10" s="29"/>
      <c r="AC10" s="28">
        <f t="shared" ref="AC10" si="4">AC3+AC5+AC6+AC7+AC8</f>
        <v>76377.670000000013</v>
      </c>
      <c r="AD10" s="29"/>
      <c r="AE10" s="29"/>
      <c r="AF10" s="28">
        <f t="shared" ref="AF10" si="5">AF3+AF5+AF6+AF7+AF8</f>
        <v>72889.459999999992</v>
      </c>
      <c r="AG10" s="29"/>
      <c r="AH10" s="29"/>
      <c r="AI10" s="28">
        <f>SUM((AI4+AI5+AI6+AI7+AI8)-AI3)</f>
        <v>35925.170000000006</v>
      </c>
      <c r="AJ10" s="7"/>
      <c r="AK10" s="7"/>
      <c r="AL10" s="32">
        <f t="shared" si="0"/>
        <v>853904.51</v>
      </c>
    </row>
    <row r="11" spans="1:38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29"/>
      <c r="W11" s="28"/>
      <c r="X11" s="29"/>
      <c r="Y11" s="29"/>
      <c r="Z11" s="28"/>
      <c r="AA11" s="29"/>
      <c r="AB11" s="29"/>
      <c r="AC11" s="28"/>
      <c r="AD11" s="29"/>
      <c r="AE11" s="29"/>
      <c r="AF11" s="28"/>
      <c r="AG11" s="29"/>
      <c r="AH11" s="29"/>
      <c r="AI11" s="28"/>
      <c r="AJ11" s="7"/>
      <c r="AK11" s="7"/>
      <c r="AL11" s="32"/>
    </row>
    <row r="12" spans="1:38" x14ac:dyDescent="0.25">
      <c r="A12" s="1" t="s">
        <v>44</v>
      </c>
      <c r="B12" s="24">
        <v>13737429</v>
      </c>
      <c r="C12" s="12">
        <f>B52/B12*1000</f>
        <v>5.275640005127598</v>
      </c>
      <c r="D12" s="25">
        <f>B16/B12*1000</f>
        <v>5.3050989380909632</v>
      </c>
      <c r="E12" s="24">
        <v>12225282</v>
      </c>
      <c r="F12" s="12">
        <f>E52/E12*1000</f>
        <v>5.8056247700462036</v>
      </c>
      <c r="G12" s="25">
        <f>E16/E12*1000</f>
        <v>5.3319432631492667</v>
      </c>
      <c r="H12" s="24">
        <v>13500224</v>
      </c>
      <c r="I12" s="12">
        <f>H52/H12*1000</f>
        <v>5.2580949767944594</v>
      </c>
      <c r="J12" s="25">
        <f>H16/H12*1000</f>
        <v>4.5885431234326184</v>
      </c>
      <c r="K12" s="24">
        <v>10562557</v>
      </c>
      <c r="L12" s="12">
        <f>K52/K12*1000</f>
        <v>7.5838359972873972</v>
      </c>
      <c r="M12" s="25">
        <f>K16/K12*1000</f>
        <v>6.882129961523523</v>
      </c>
      <c r="N12" s="24">
        <v>9852748</v>
      </c>
      <c r="O12" s="12">
        <f>N52/N12*1000</f>
        <v>12.941296174427682</v>
      </c>
      <c r="P12" s="25">
        <f>N16/N12*1000</f>
        <v>7.830976698074485</v>
      </c>
      <c r="Q12" s="24">
        <v>9325356</v>
      </c>
      <c r="R12" s="12">
        <f>Q52/Q12*1000</f>
        <v>9.6850168508312162</v>
      </c>
      <c r="S12" s="25">
        <f>Q16/Q12*1000</f>
        <v>7.4949771354573471</v>
      </c>
      <c r="T12" s="26">
        <v>10020145</v>
      </c>
      <c r="U12" s="25">
        <f>T52/T12*1000</f>
        <v>7.9971058303048501</v>
      </c>
      <c r="V12" s="25">
        <f>T16/T12*1000</f>
        <v>7.8503714267607885</v>
      </c>
      <c r="W12" s="26">
        <v>9545357</v>
      </c>
      <c r="X12" s="25">
        <f>W52/W12*1000</f>
        <v>13.789667583936357</v>
      </c>
      <c r="Y12" s="25">
        <f>W16/W12*1000</f>
        <v>7.7383004113937277</v>
      </c>
      <c r="Z12" s="26">
        <v>10536936</v>
      </c>
      <c r="AA12" s="25">
        <f>Z52/Z12*1000</f>
        <v>5.7400661824272259</v>
      </c>
      <c r="AB12" s="25">
        <f>Z16/Z12*1000</f>
        <v>7.1033666712979944</v>
      </c>
      <c r="AC12" s="26">
        <v>10530965</v>
      </c>
      <c r="AD12" s="25">
        <f>AC52/AC12*1000</f>
        <v>5.9705554049415221</v>
      </c>
      <c r="AE12" s="25">
        <f>AC16/AC12*1000</f>
        <v>7.0497528004318708</v>
      </c>
      <c r="AF12" s="26">
        <v>11658021</v>
      </c>
      <c r="AG12" s="25">
        <f>AF52/AF12*1000</f>
        <v>7.3212426019819317</v>
      </c>
      <c r="AH12" s="25">
        <f>AF16/AF12*1000</f>
        <v>6.0264954060384692</v>
      </c>
      <c r="AI12" s="26">
        <v>11658024</v>
      </c>
      <c r="AJ12" s="8">
        <f>AI52/AI12*1000</f>
        <v>8.9174794973830895</v>
      </c>
      <c r="AK12" s="8">
        <f>AI16/AI12*1000</f>
        <v>2.8780837987638388</v>
      </c>
      <c r="AL12" s="32"/>
    </row>
    <row r="13" spans="1:38" x14ac:dyDescent="0.25">
      <c r="A13" s="1" t="s">
        <v>42</v>
      </c>
      <c r="B13" s="10">
        <f>B12*C14</f>
        <v>4395977.28</v>
      </c>
      <c r="C13" s="13">
        <f>B13/1000*C12</f>
        <v>23191.593600000004</v>
      </c>
      <c r="D13" s="10"/>
      <c r="E13" s="10">
        <f>E12*F14</f>
        <v>3447529.5239999997</v>
      </c>
      <c r="F13" s="13">
        <f>E13/1000*F12</f>
        <v>20015.062799999996</v>
      </c>
      <c r="G13" s="10"/>
      <c r="H13" s="10">
        <f>H12*I14</f>
        <v>3915064.96</v>
      </c>
      <c r="I13" s="13">
        <f>H13/1000*I12</f>
        <v>20585.7834</v>
      </c>
      <c r="J13" s="10"/>
      <c r="K13" s="10">
        <f>K12*L14</f>
        <v>1563258.436</v>
      </c>
      <c r="L13" s="13">
        <f>K13/1000*L12</f>
        <v>11855.495599999997</v>
      </c>
      <c r="M13" s="10"/>
      <c r="N13" s="10">
        <f>N12*O14</f>
        <v>334993.43200000003</v>
      </c>
      <c r="O13" s="13">
        <f>N13/1000*O12</f>
        <v>4335.2492200000006</v>
      </c>
      <c r="P13" s="10"/>
      <c r="Q13" s="10">
        <f>Q12*R14</f>
        <v>438291.73200000002</v>
      </c>
      <c r="R13" s="13">
        <f>Q13/1000*R12</f>
        <v>4244.8628099999996</v>
      </c>
      <c r="S13" s="10"/>
      <c r="T13" s="10">
        <f>T12*U14</f>
        <v>400805.8</v>
      </c>
      <c r="U13" s="13">
        <f>T13/1000*U12</f>
        <v>3205.2863999999995</v>
      </c>
      <c r="V13" s="20"/>
      <c r="W13" s="10">
        <f>W12*X14</f>
        <v>372268.92300000001</v>
      </c>
      <c r="X13" s="13">
        <f>W13/1000*X12</f>
        <v>5133.4647000000004</v>
      </c>
      <c r="Y13" s="20"/>
      <c r="Z13" s="10">
        <f>Z12*AA14</f>
        <v>969398.11199999996</v>
      </c>
      <c r="AA13" s="13">
        <f>Z13/1000*AA12</f>
        <v>5564.4093199999998</v>
      </c>
      <c r="AB13" s="20"/>
      <c r="AC13" s="10">
        <f>AC12*AD14</f>
        <v>1000441.675</v>
      </c>
      <c r="AD13" s="13">
        <f>AC13/1000*AD12</f>
        <v>5973.1924499999996</v>
      </c>
      <c r="AE13" s="20"/>
      <c r="AF13" s="10">
        <f>AF12*AG14</f>
        <v>1667097.0029999998</v>
      </c>
      <c r="AG13" s="13">
        <f>AF13/1000*AG12</f>
        <v>12205.221599999999</v>
      </c>
      <c r="AH13" s="20"/>
      <c r="AI13" s="10">
        <f>AI12*AJ14</f>
        <v>2016838.1519999998</v>
      </c>
      <c r="AJ13" s="13">
        <f>AI13/1000*AJ12</f>
        <v>17985.112869999997</v>
      </c>
      <c r="AK13" s="20"/>
      <c r="AL13" s="32"/>
    </row>
    <row r="14" spans="1:38" x14ac:dyDescent="0.25">
      <c r="A14" s="1" t="s">
        <v>6</v>
      </c>
      <c r="B14" s="8">
        <v>1917.28</v>
      </c>
      <c r="C14" s="35">
        <v>0.32</v>
      </c>
      <c r="D14" s="14"/>
      <c r="E14" s="8">
        <v>4787.17</v>
      </c>
      <c r="F14" s="35">
        <v>0.28199999999999997</v>
      </c>
      <c r="G14" s="14"/>
      <c r="H14" s="8">
        <v>1810.42</v>
      </c>
      <c r="I14" s="35">
        <v>0.28999999999999998</v>
      </c>
      <c r="J14" s="14"/>
      <c r="K14" s="8">
        <v>1928.7</v>
      </c>
      <c r="L14" s="35">
        <v>0.14799999999999999</v>
      </c>
      <c r="M14" s="14"/>
      <c r="N14" s="8">
        <v>2423.7199999999998</v>
      </c>
      <c r="O14" s="35">
        <v>3.4000000000000002E-2</v>
      </c>
      <c r="P14" s="14"/>
      <c r="Q14" s="8">
        <v>2168.36</v>
      </c>
      <c r="R14" s="35">
        <v>4.7E-2</v>
      </c>
      <c r="S14" s="14"/>
      <c r="T14" s="19">
        <v>2064.91</v>
      </c>
      <c r="U14" s="35">
        <v>0.04</v>
      </c>
      <c r="V14" s="7"/>
      <c r="W14" s="19">
        <v>2139.83</v>
      </c>
      <c r="X14" s="35">
        <v>3.9E-2</v>
      </c>
      <c r="Y14" s="7"/>
      <c r="Z14" s="19">
        <v>2345.25</v>
      </c>
      <c r="AA14" s="35">
        <v>9.1999999999999998E-2</v>
      </c>
      <c r="AB14" s="7"/>
      <c r="AC14" s="19">
        <v>2136.9699999999998</v>
      </c>
      <c r="AD14" s="35">
        <v>9.5000000000000001E-2</v>
      </c>
      <c r="AE14" s="7"/>
      <c r="AF14" s="19">
        <v>2632.45</v>
      </c>
      <c r="AG14" s="35">
        <v>0.14299999999999999</v>
      </c>
      <c r="AH14" s="7"/>
      <c r="AI14" s="19">
        <v>2372.4</v>
      </c>
      <c r="AJ14" s="35">
        <v>0.17299999999999999</v>
      </c>
      <c r="AK14" s="7"/>
      <c r="AL14" s="32"/>
    </row>
    <row r="15" spans="1:3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7"/>
      <c r="V15" s="7"/>
      <c r="W15" s="4"/>
      <c r="X15" s="7"/>
      <c r="Y15" s="7"/>
      <c r="Z15" s="4"/>
      <c r="AA15" s="7"/>
      <c r="AB15" s="7"/>
      <c r="AC15" s="4"/>
      <c r="AD15" s="7"/>
      <c r="AE15" s="7"/>
      <c r="AF15" s="4"/>
      <c r="AG15" s="7"/>
      <c r="AH15" s="7"/>
      <c r="AI15" s="4"/>
      <c r="AJ15" s="7"/>
      <c r="AK15" s="7"/>
      <c r="AL15" s="32"/>
    </row>
    <row r="16" spans="1:38" x14ac:dyDescent="0.25">
      <c r="A16" s="1" t="s">
        <v>7</v>
      </c>
      <c r="B16" s="8">
        <f>B10-B14</f>
        <v>72878.42</v>
      </c>
      <c r="C16" s="14"/>
      <c r="D16" s="14"/>
      <c r="E16" s="8">
        <f>E10-E14</f>
        <v>65184.509999999995</v>
      </c>
      <c r="F16" s="14"/>
      <c r="G16" s="14"/>
      <c r="H16" s="8">
        <f>H10-H14</f>
        <v>61946.36</v>
      </c>
      <c r="I16" s="14"/>
      <c r="J16" s="14"/>
      <c r="K16" s="8">
        <f>K10-K14</f>
        <v>72692.890000000014</v>
      </c>
      <c r="L16" s="14"/>
      <c r="M16" s="14"/>
      <c r="N16" s="8">
        <f>N10-N14</f>
        <v>77156.639999999985</v>
      </c>
      <c r="O16" s="14"/>
      <c r="P16" s="14"/>
      <c r="Q16" s="8">
        <f>Q10-Q14</f>
        <v>69893.329999999987</v>
      </c>
      <c r="R16" s="14"/>
      <c r="S16" s="14"/>
      <c r="T16" s="19">
        <f>T10-T14</f>
        <v>78661.859999999986</v>
      </c>
      <c r="U16" s="7"/>
      <c r="V16" s="7"/>
      <c r="W16" s="19">
        <f>W10-W14</f>
        <v>73864.84</v>
      </c>
      <c r="X16" s="7"/>
      <c r="Y16" s="7"/>
      <c r="Z16" s="19">
        <f>Z10-Z14</f>
        <v>74847.72</v>
      </c>
      <c r="AA16" s="7"/>
      <c r="AB16" s="7"/>
      <c r="AC16" s="19">
        <f>AC10-AC14</f>
        <v>74240.700000000012</v>
      </c>
      <c r="AD16" s="7"/>
      <c r="AE16" s="7"/>
      <c r="AF16" s="19">
        <f>AF10-AF14</f>
        <v>70257.009999999995</v>
      </c>
      <c r="AG16" s="7"/>
      <c r="AH16" s="7"/>
      <c r="AI16" s="19">
        <f>AI10-AI14</f>
        <v>33552.770000000004</v>
      </c>
      <c r="AJ16" s="7"/>
      <c r="AK16" s="7"/>
      <c r="AL16" s="32"/>
    </row>
    <row r="17" spans="1:38" x14ac:dyDescent="0.25">
      <c r="A17" s="1" t="s">
        <v>45</v>
      </c>
      <c r="B17" s="4"/>
      <c r="C17" s="21">
        <f>C13*1</f>
        <v>23191.593600000004</v>
      </c>
      <c r="D17" s="4"/>
      <c r="E17" s="4"/>
      <c r="F17" s="21">
        <f>F13*1</f>
        <v>20015.062799999996</v>
      </c>
      <c r="G17" s="4"/>
      <c r="H17" s="4"/>
      <c r="I17" s="21">
        <f>I13*1</f>
        <v>20585.7834</v>
      </c>
      <c r="J17" s="4"/>
      <c r="K17" s="4"/>
      <c r="L17" s="21">
        <f>L13*1</f>
        <v>11855.495599999997</v>
      </c>
      <c r="M17" s="4"/>
      <c r="N17" s="4"/>
      <c r="O17" s="21">
        <f>O13*1</f>
        <v>4335.2492200000006</v>
      </c>
      <c r="P17" s="4"/>
      <c r="Q17" s="4"/>
      <c r="R17" s="21">
        <f>R13*1</f>
        <v>4244.8628099999996</v>
      </c>
      <c r="S17" s="4"/>
      <c r="T17" s="4"/>
      <c r="U17" s="21">
        <f>U13*1</f>
        <v>3205.2863999999995</v>
      </c>
      <c r="W17" s="4"/>
      <c r="X17" s="21">
        <f>X13*1</f>
        <v>5133.4647000000004</v>
      </c>
      <c r="Z17" s="4"/>
      <c r="AA17" s="21">
        <f>AA13*1</f>
        <v>5564.4093199999998</v>
      </c>
      <c r="AC17" s="4"/>
      <c r="AD17" s="21">
        <f>AD13*1</f>
        <v>5973.1924499999996</v>
      </c>
      <c r="AF17" s="4"/>
      <c r="AG17" s="21">
        <f>AG13*1</f>
        <v>12205.221599999999</v>
      </c>
      <c r="AI17" s="4"/>
      <c r="AJ17" s="21">
        <f>AJ13*1</f>
        <v>17985.112869999997</v>
      </c>
      <c r="AL17" s="34">
        <f t="shared" si="0"/>
        <v>134294.73477000001</v>
      </c>
    </row>
    <row r="18" spans="1:3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W18" s="4"/>
      <c r="Z18" s="4"/>
      <c r="AC18" s="4"/>
      <c r="AF18" s="4"/>
      <c r="AI18" s="4"/>
      <c r="AL18" s="32"/>
    </row>
    <row r="19" spans="1:38" x14ac:dyDescent="0.25">
      <c r="A19" s="1" t="s">
        <v>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W19" s="4"/>
      <c r="Z19" s="4"/>
      <c r="AC19" s="4"/>
      <c r="AF19" s="4"/>
      <c r="AI19" s="4"/>
      <c r="AL19" s="32"/>
    </row>
    <row r="20" spans="1:3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W20" s="4"/>
      <c r="Z20" s="4"/>
      <c r="AC20" s="4"/>
      <c r="AF20" s="4"/>
      <c r="AI20" s="4"/>
      <c r="AL20" s="32"/>
    </row>
    <row r="21" spans="1:38" x14ac:dyDescent="0.2">
      <c r="A21" s="1" t="s">
        <v>9</v>
      </c>
      <c r="B21" s="31">
        <v>17356</v>
      </c>
      <c r="C21" s="30"/>
      <c r="D21" s="30"/>
      <c r="E21" s="31">
        <v>17459.89</v>
      </c>
      <c r="F21" s="30"/>
      <c r="G21" s="30"/>
      <c r="H21" s="31">
        <v>22021.26</v>
      </c>
      <c r="I21" s="30"/>
      <c r="J21" s="30"/>
      <c r="K21" s="31">
        <v>18288.89</v>
      </c>
      <c r="L21" s="30"/>
      <c r="M21" s="30"/>
      <c r="N21" s="31">
        <v>22800.83</v>
      </c>
      <c r="O21" s="30"/>
      <c r="P21" s="30"/>
      <c r="Q21" s="31">
        <v>17069.07</v>
      </c>
      <c r="R21" s="30"/>
      <c r="S21" s="30"/>
      <c r="T21" s="31">
        <v>16901.5</v>
      </c>
      <c r="U21" s="30"/>
      <c r="V21" s="30"/>
      <c r="W21" s="31">
        <v>22183.64</v>
      </c>
      <c r="X21" s="30"/>
      <c r="Y21" s="30"/>
      <c r="Z21" s="31">
        <v>17441.52</v>
      </c>
      <c r="AA21" s="30"/>
      <c r="AB21" s="30"/>
      <c r="AC21" s="31">
        <v>17902.13</v>
      </c>
      <c r="AD21" s="30"/>
      <c r="AE21" s="30"/>
      <c r="AF21" s="31">
        <v>21801.77</v>
      </c>
      <c r="AG21" s="30"/>
      <c r="AH21" s="30"/>
      <c r="AI21" s="31">
        <v>18320.8</v>
      </c>
      <c r="AL21" s="33">
        <f t="shared" si="0"/>
        <v>229547.3</v>
      </c>
    </row>
    <row r="22" spans="1:38" x14ac:dyDescent="0.2">
      <c r="A22" s="1" t="s">
        <v>10</v>
      </c>
      <c r="B22" s="31">
        <v>285.05</v>
      </c>
      <c r="C22" s="30"/>
      <c r="D22" s="30"/>
      <c r="E22" s="31">
        <v>420.21</v>
      </c>
      <c r="F22" s="30"/>
      <c r="G22" s="30"/>
      <c r="H22" s="31">
        <v>749.4</v>
      </c>
      <c r="I22" s="30"/>
      <c r="J22" s="30"/>
      <c r="K22" s="31">
        <v>747.2</v>
      </c>
      <c r="L22" s="30"/>
      <c r="M22" s="30"/>
      <c r="N22" s="31">
        <v>808.8</v>
      </c>
      <c r="O22" s="30"/>
      <c r="P22" s="30"/>
      <c r="Q22" s="31">
        <v>333</v>
      </c>
      <c r="R22" s="30"/>
      <c r="S22" s="30"/>
      <c r="T22" s="31">
        <v>572.25</v>
      </c>
      <c r="U22" s="30"/>
      <c r="V22" s="30"/>
      <c r="W22" s="31">
        <v>344.99</v>
      </c>
      <c r="X22" s="30"/>
      <c r="Y22" s="30"/>
      <c r="Z22" s="31">
        <v>190.75</v>
      </c>
      <c r="AA22" s="30"/>
      <c r="AB22" s="30"/>
      <c r="AC22" s="31">
        <v>341.17</v>
      </c>
      <c r="AD22" s="30"/>
      <c r="AE22" s="30"/>
      <c r="AF22" s="31">
        <v>183.12</v>
      </c>
      <c r="AG22" s="30"/>
      <c r="AH22" s="30"/>
      <c r="AI22" s="31">
        <v>432.73</v>
      </c>
      <c r="AL22" s="33">
        <f t="shared" si="0"/>
        <v>5408.67</v>
      </c>
    </row>
    <row r="23" spans="1:38" x14ac:dyDescent="0.2">
      <c r="A23" s="1" t="s">
        <v>56</v>
      </c>
      <c r="B23" s="31">
        <v>0</v>
      </c>
      <c r="C23" s="30"/>
      <c r="D23" s="30"/>
      <c r="E23" s="31">
        <v>0</v>
      </c>
      <c r="F23" s="30"/>
      <c r="G23" s="30"/>
      <c r="H23" s="31">
        <v>0</v>
      </c>
      <c r="I23" s="30"/>
      <c r="J23" s="30"/>
      <c r="K23" s="31">
        <v>0</v>
      </c>
      <c r="L23" s="30"/>
      <c r="M23" s="30"/>
      <c r="N23" s="31">
        <v>0</v>
      </c>
      <c r="O23" s="30"/>
      <c r="P23" s="30"/>
      <c r="Q23" s="31">
        <v>0</v>
      </c>
      <c r="R23" s="30"/>
      <c r="S23" s="30"/>
      <c r="T23" s="31">
        <v>62.44</v>
      </c>
      <c r="U23" s="30"/>
      <c r="V23" s="30"/>
      <c r="W23" s="31">
        <v>0</v>
      </c>
      <c r="X23" s="30"/>
      <c r="Y23" s="30"/>
      <c r="Z23" s="31">
        <v>0</v>
      </c>
      <c r="AA23" s="30"/>
      <c r="AB23" s="30"/>
      <c r="AC23" s="31">
        <v>0</v>
      </c>
      <c r="AD23" s="30"/>
      <c r="AE23" s="30"/>
      <c r="AF23" s="31">
        <v>0</v>
      </c>
      <c r="AG23" s="30"/>
      <c r="AH23" s="30"/>
      <c r="AI23" s="31">
        <v>0</v>
      </c>
      <c r="AL23" s="33">
        <f t="shared" si="0"/>
        <v>62.44</v>
      </c>
    </row>
    <row r="24" spans="1:38" x14ac:dyDescent="0.2">
      <c r="A24" s="1" t="s">
        <v>11</v>
      </c>
      <c r="B24" s="31">
        <v>2881.48</v>
      </c>
      <c r="C24" s="30"/>
      <c r="D24" s="30"/>
      <c r="E24" s="31">
        <v>3555.7</v>
      </c>
      <c r="F24" s="30"/>
      <c r="G24" s="30"/>
      <c r="H24" s="31">
        <v>3555.7</v>
      </c>
      <c r="I24" s="30"/>
      <c r="J24" s="30"/>
      <c r="K24" s="31">
        <v>3555.7</v>
      </c>
      <c r="L24" s="30"/>
      <c r="M24" s="30"/>
      <c r="N24" s="31">
        <v>4932.8599999999997</v>
      </c>
      <c r="O24" s="30"/>
      <c r="P24" s="30"/>
      <c r="Q24" s="31">
        <v>4532.18</v>
      </c>
      <c r="R24" s="30"/>
      <c r="S24" s="30"/>
      <c r="T24" s="31">
        <v>4538.18</v>
      </c>
      <c r="U24" s="30"/>
      <c r="V24" s="30"/>
      <c r="W24" s="31">
        <v>9058.36</v>
      </c>
      <c r="X24" s="30"/>
      <c r="Y24" s="30"/>
      <c r="Z24" s="31">
        <v>0</v>
      </c>
      <c r="AA24" s="30"/>
      <c r="AB24" s="30"/>
      <c r="AC24" s="31">
        <v>0</v>
      </c>
      <c r="AD24" s="30"/>
      <c r="AE24" s="30"/>
      <c r="AF24" s="31">
        <v>9070.36</v>
      </c>
      <c r="AG24" s="30"/>
      <c r="AH24" s="30"/>
      <c r="AI24" s="31">
        <v>2694.02</v>
      </c>
      <c r="AL24" s="33">
        <f t="shared" si="0"/>
        <v>48374.54</v>
      </c>
    </row>
    <row r="25" spans="1:38" x14ac:dyDescent="0.2">
      <c r="A25" s="1" t="s">
        <v>12</v>
      </c>
      <c r="B25" s="31">
        <v>11022.84</v>
      </c>
      <c r="C25" s="30"/>
      <c r="D25" s="30"/>
      <c r="E25" s="31">
        <v>7802.4</v>
      </c>
      <c r="F25" s="30"/>
      <c r="G25" s="30"/>
      <c r="H25" s="31">
        <v>6138.16</v>
      </c>
      <c r="I25" s="30"/>
      <c r="J25" s="30"/>
      <c r="K25" s="31">
        <v>5675.16</v>
      </c>
      <c r="L25" s="30"/>
      <c r="M25" s="30"/>
      <c r="N25" s="31">
        <v>4915.07</v>
      </c>
      <c r="O25" s="30"/>
      <c r="P25" s="30"/>
      <c r="Q25" s="31">
        <v>4923.03</v>
      </c>
      <c r="R25" s="30"/>
      <c r="S25" s="30"/>
      <c r="T25" s="31">
        <v>4962.22</v>
      </c>
      <c r="U25" s="30"/>
      <c r="V25" s="30"/>
      <c r="W25" s="31">
        <v>4968.9799999999996</v>
      </c>
      <c r="X25" s="30"/>
      <c r="Y25" s="30"/>
      <c r="Z25" s="31">
        <v>4545.67</v>
      </c>
      <c r="AA25" s="30"/>
      <c r="AB25" s="30"/>
      <c r="AC25" s="31">
        <v>4452.97</v>
      </c>
      <c r="AD25" s="30"/>
      <c r="AE25" s="30"/>
      <c r="AF25" s="31">
        <v>4878.2700000000004</v>
      </c>
      <c r="AG25" s="30"/>
      <c r="AH25" s="30"/>
      <c r="AI25" s="31">
        <v>6274.86</v>
      </c>
      <c r="AL25" s="33">
        <f t="shared" si="0"/>
        <v>70559.63</v>
      </c>
    </row>
    <row r="26" spans="1:38" x14ac:dyDescent="0.2">
      <c r="A26" s="1" t="s">
        <v>13</v>
      </c>
      <c r="B26" s="31">
        <v>3544.09</v>
      </c>
      <c r="C26" s="30"/>
      <c r="D26" s="30"/>
      <c r="E26" s="31">
        <v>4108.29</v>
      </c>
      <c r="F26" s="30"/>
      <c r="G26" s="30"/>
      <c r="H26" s="31">
        <v>2949.64</v>
      </c>
      <c r="I26" s="30"/>
      <c r="J26" s="30"/>
      <c r="K26" s="31">
        <v>2682.99</v>
      </c>
      <c r="L26" s="30"/>
      <c r="M26" s="30"/>
      <c r="N26" s="31">
        <v>3846.74</v>
      </c>
      <c r="O26" s="30"/>
      <c r="P26" s="30"/>
      <c r="Q26" s="31">
        <v>2839.37</v>
      </c>
      <c r="R26" s="30"/>
      <c r="S26" s="30"/>
      <c r="T26" s="31">
        <v>5547.76</v>
      </c>
      <c r="U26" s="30"/>
      <c r="V26" s="30"/>
      <c r="W26" s="31">
        <v>3156.93</v>
      </c>
      <c r="X26" s="30"/>
      <c r="Y26" s="30"/>
      <c r="Z26" s="31">
        <v>2352.11</v>
      </c>
      <c r="AA26" s="30"/>
      <c r="AB26" s="30"/>
      <c r="AC26" s="31">
        <v>3895.51</v>
      </c>
      <c r="AD26" s="30"/>
      <c r="AE26" s="30"/>
      <c r="AF26" s="31">
        <v>2884.13</v>
      </c>
      <c r="AG26" s="30"/>
      <c r="AH26" s="30"/>
      <c r="AI26" s="31">
        <v>3937.5</v>
      </c>
      <c r="AL26" s="33">
        <f t="shared" si="0"/>
        <v>41745.06</v>
      </c>
    </row>
    <row r="27" spans="1:38" x14ac:dyDescent="0.2">
      <c r="A27" s="1" t="s">
        <v>15</v>
      </c>
      <c r="B27" s="31">
        <v>76.62</v>
      </c>
      <c r="C27" s="30"/>
      <c r="D27" s="30"/>
      <c r="E27" s="31">
        <v>502.73</v>
      </c>
      <c r="F27" s="30"/>
      <c r="G27" s="30"/>
      <c r="H27" s="31">
        <v>746.33</v>
      </c>
      <c r="I27" s="30"/>
      <c r="J27" s="30"/>
      <c r="K27" s="31">
        <v>828.2</v>
      </c>
      <c r="L27" s="30"/>
      <c r="M27" s="30"/>
      <c r="N27" s="31">
        <v>1132.98</v>
      </c>
      <c r="O27" s="30"/>
      <c r="P27" s="30"/>
      <c r="Q27" s="31">
        <v>275.72000000000003</v>
      </c>
      <c r="R27" s="30"/>
      <c r="S27" s="30"/>
      <c r="T27" s="31">
        <v>227.55</v>
      </c>
      <c r="U27" s="30"/>
      <c r="V27" s="30"/>
      <c r="W27" s="31">
        <v>2049.56</v>
      </c>
      <c r="X27" s="30"/>
      <c r="Y27" s="30"/>
      <c r="Z27" s="31">
        <v>1032.55</v>
      </c>
      <c r="AA27" s="30"/>
      <c r="AB27" s="30"/>
      <c r="AC27" s="31">
        <v>332.55</v>
      </c>
      <c r="AD27" s="30"/>
      <c r="AE27" s="30"/>
      <c r="AF27" s="31">
        <v>435.9</v>
      </c>
      <c r="AG27" s="30"/>
      <c r="AH27" s="30"/>
      <c r="AI27" s="31">
        <v>658.63</v>
      </c>
      <c r="AL27" s="33">
        <f t="shared" si="0"/>
        <v>8299.32</v>
      </c>
    </row>
    <row r="28" spans="1:38" x14ac:dyDescent="0.2">
      <c r="A28" s="1" t="s">
        <v>16</v>
      </c>
      <c r="B28" s="31">
        <v>2958.92</v>
      </c>
      <c r="C28" s="30"/>
      <c r="D28" s="30"/>
      <c r="E28" s="31">
        <v>4761.62</v>
      </c>
      <c r="F28" s="30"/>
      <c r="G28" s="30"/>
      <c r="H28" s="31">
        <v>5999.41</v>
      </c>
      <c r="I28" s="30"/>
      <c r="J28" s="30"/>
      <c r="K28" s="31">
        <v>7487.85</v>
      </c>
      <c r="L28" s="30"/>
      <c r="M28" s="30"/>
      <c r="N28" s="31">
        <v>3450.66</v>
      </c>
      <c r="O28" s="30"/>
      <c r="P28" s="30"/>
      <c r="Q28" s="31">
        <v>3007.63</v>
      </c>
      <c r="R28" s="30"/>
      <c r="S28" s="30"/>
      <c r="T28" s="31">
        <v>3126.95</v>
      </c>
      <c r="U28" s="30"/>
      <c r="V28" s="30"/>
      <c r="W28" s="31">
        <v>3622.66</v>
      </c>
      <c r="X28" s="30"/>
      <c r="Y28" s="30"/>
      <c r="Z28" s="31">
        <v>1420.6</v>
      </c>
      <c r="AA28" s="30"/>
      <c r="AB28" s="30"/>
      <c r="AC28" s="31">
        <v>852.11</v>
      </c>
      <c r="AD28" s="30"/>
      <c r="AE28" s="30"/>
      <c r="AF28" s="31">
        <v>423.14</v>
      </c>
      <c r="AG28" s="30"/>
      <c r="AH28" s="30"/>
      <c r="AI28" s="31">
        <v>6418.48</v>
      </c>
      <c r="AL28" s="33">
        <f t="shared" si="0"/>
        <v>43530.03</v>
      </c>
    </row>
    <row r="29" spans="1:38" x14ac:dyDescent="0.2">
      <c r="A29" s="1" t="s">
        <v>17</v>
      </c>
      <c r="B29" s="31">
        <v>332.1</v>
      </c>
      <c r="C29" s="30"/>
      <c r="D29" s="30"/>
      <c r="E29" s="31">
        <v>94</v>
      </c>
      <c r="F29" s="30"/>
      <c r="G29" s="30"/>
      <c r="H29" s="31">
        <v>0</v>
      </c>
      <c r="I29" s="30"/>
      <c r="J29" s="30"/>
      <c r="K29" s="31">
        <v>0</v>
      </c>
      <c r="L29" s="30"/>
      <c r="M29" s="30"/>
      <c r="N29" s="31">
        <v>1850</v>
      </c>
      <c r="O29" s="30"/>
      <c r="P29" s="30"/>
      <c r="Q29" s="31">
        <v>449.31</v>
      </c>
      <c r="R29" s="30"/>
      <c r="S29" s="30"/>
      <c r="T29" s="31">
        <v>799.53</v>
      </c>
      <c r="U29" s="30"/>
      <c r="V29" s="30"/>
      <c r="W29" s="31">
        <v>653.03</v>
      </c>
      <c r="X29" s="30"/>
      <c r="Y29" s="30"/>
      <c r="Z29" s="31">
        <v>837.47</v>
      </c>
      <c r="AA29" s="30"/>
      <c r="AB29" s="30"/>
      <c r="AC29" s="31">
        <v>562.94000000000005</v>
      </c>
      <c r="AD29" s="30"/>
      <c r="AE29" s="30"/>
      <c r="AF29" s="31">
        <v>878.43</v>
      </c>
      <c r="AG29" s="30"/>
      <c r="AH29" s="30"/>
      <c r="AI29" s="31">
        <v>722.71</v>
      </c>
      <c r="AL29" s="33">
        <f t="shared" si="0"/>
        <v>7179.5199999999995</v>
      </c>
    </row>
    <row r="30" spans="1:38" x14ac:dyDescent="0.2">
      <c r="A30" s="1" t="s">
        <v>18</v>
      </c>
      <c r="B30" s="31">
        <v>1863.95</v>
      </c>
      <c r="C30" s="30"/>
      <c r="D30" s="30"/>
      <c r="E30" s="31">
        <v>923.95</v>
      </c>
      <c r="F30" s="30"/>
      <c r="G30" s="30"/>
      <c r="H30" s="31">
        <v>1022.55</v>
      </c>
      <c r="I30" s="30"/>
      <c r="J30" s="30"/>
      <c r="K30" s="31">
        <v>1106.75</v>
      </c>
      <c r="L30" s="30"/>
      <c r="M30" s="30"/>
      <c r="N30" s="31">
        <v>1061.3499999999999</v>
      </c>
      <c r="O30" s="30"/>
      <c r="P30" s="30"/>
      <c r="Q30" s="31">
        <v>1394</v>
      </c>
      <c r="R30" s="30"/>
      <c r="S30" s="30"/>
      <c r="T30" s="31">
        <v>665</v>
      </c>
      <c r="U30" s="30"/>
      <c r="V30" s="30"/>
      <c r="W30" s="31">
        <v>2174.4499999999998</v>
      </c>
      <c r="X30" s="30"/>
      <c r="Y30" s="30"/>
      <c r="Z30" s="31">
        <v>0</v>
      </c>
      <c r="AA30" s="30"/>
      <c r="AB30" s="30"/>
      <c r="AC30" s="31">
        <v>1933.9</v>
      </c>
      <c r="AD30" s="30"/>
      <c r="AE30" s="30"/>
      <c r="AF30" s="31">
        <v>1014.45</v>
      </c>
      <c r="AG30" s="30"/>
      <c r="AH30" s="30"/>
      <c r="AI30" s="31">
        <v>17893.599999999999</v>
      </c>
      <c r="AL30" s="33">
        <f t="shared" si="0"/>
        <v>31053.949999999997</v>
      </c>
    </row>
    <row r="31" spans="1:38" x14ac:dyDescent="0.2">
      <c r="A31" s="1" t="s">
        <v>19</v>
      </c>
      <c r="B31" s="31">
        <v>286</v>
      </c>
      <c r="C31" s="30"/>
      <c r="D31" s="30"/>
      <c r="E31" s="31">
        <v>1813.7</v>
      </c>
      <c r="F31" s="30"/>
      <c r="G31" s="30"/>
      <c r="H31" s="31">
        <v>0</v>
      </c>
      <c r="I31" s="30"/>
      <c r="J31" s="30"/>
      <c r="K31" s="31">
        <v>3225.78</v>
      </c>
      <c r="L31" s="30"/>
      <c r="M31" s="30"/>
      <c r="N31" s="31">
        <v>1179</v>
      </c>
      <c r="O31" s="30"/>
      <c r="P31" s="30"/>
      <c r="Q31" s="31">
        <v>589</v>
      </c>
      <c r="R31" s="30"/>
      <c r="S31" s="30"/>
      <c r="T31" s="31">
        <v>1161.92</v>
      </c>
      <c r="U31" s="30"/>
      <c r="V31" s="30"/>
      <c r="W31" s="31">
        <v>3167.33</v>
      </c>
      <c r="X31" s="30"/>
      <c r="Y31" s="30"/>
      <c r="Z31" s="31">
        <v>594.79999999999995</v>
      </c>
      <c r="AA31" s="30"/>
      <c r="AB31" s="30"/>
      <c r="AC31" s="31">
        <v>1164</v>
      </c>
      <c r="AD31" s="30"/>
      <c r="AE31" s="30"/>
      <c r="AF31" s="31">
        <v>0</v>
      </c>
      <c r="AG31" s="30"/>
      <c r="AH31" s="30"/>
      <c r="AI31" s="31">
        <v>586.4</v>
      </c>
      <c r="AL31" s="33">
        <f t="shared" si="0"/>
        <v>13767.929999999998</v>
      </c>
    </row>
    <row r="32" spans="1:38" x14ac:dyDescent="0.2">
      <c r="A32" s="1" t="s">
        <v>20</v>
      </c>
      <c r="B32" s="31">
        <v>636.25</v>
      </c>
      <c r="C32" s="30"/>
      <c r="D32" s="30"/>
      <c r="E32" s="31">
        <v>0</v>
      </c>
      <c r="F32" s="30"/>
      <c r="G32" s="30"/>
      <c r="H32" s="31">
        <v>0</v>
      </c>
      <c r="I32" s="30"/>
      <c r="J32" s="30"/>
      <c r="K32" s="31">
        <v>0</v>
      </c>
      <c r="L32" s="30"/>
      <c r="M32" s="30"/>
      <c r="N32" s="31">
        <v>15240.06</v>
      </c>
      <c r="O32" s="30"/>
      <c r="P32" s="30"/>
      <c r="Q32" s="31">
        <v>0</v>
      </c>
      <c r="R32" s="30"/>
      <c r="S32" s="30"/>
      <c r="T32" s="31">
        <v>659.66</v>
      </c>
      <c r="U32" s="30"/>
      <c r="V32" s="30"/>
      <c r="W32" s="31">
        <v>0</v>
      </c>
      <c r="X32" s="30"/>
      <c r="Y32" s="30"/>
      <c r="Z32" s="31">
        <v>0</v>
      </c>
      <c r="AA32" s="30"/>
      <c r="AB32" s="30"/>
      <c r="AC32" s="31">
        <v>0</v>
      </c>
      <c r="AD32" s="30"/>
      <c r="AE32" s="30"/>
      <c r="AF32" s="31">
        <v>0</v>
      </c>
      <c r="AG32" s="30"/>
      <c r="AH32" s="30"/>
      <c r="AI32" s="31">
        <v>-143.36000000000001</v>
      </c>
      <c r="AL32" s="33">
        <f t="shared" si="0"/>
        <v>16392.61</v>
      </c>
    </row>
    <row r="33" spans="1:38" x14ac:dyDescent="0.2">
      <c r="A33" s="1" t="s">
        <v>57</v>
      </c>
      <c r="B33" s="31">
        <v>0</v>
      </c>
      <c r="C33" s="30"/>
      <c r="D33" s="30"/>
      <c r="E33" s="31">
        <v>0</v>
      </c>
      <c r="F33" s="30"/>
      <c r="G33" s="30"/>
      <c r="H33" s="31">
        <v>816.92</v>
      </c>
      <c r="I33" s="30"/>
      <c r="J33" s="30"/>
      <c r="K33" s="31">
        <v>0</v>
      </c>
      <c r="L33" s="30"/>
      <c r="M33" s="30"/>
      <c r="N33" s="31">
        <v>0</v>
      </c>
      <c r="O33" s="30"/>
      <c r="P33" s="30"/>
      <c r="Q33" s="31">
        <v>1209.8399999999999</v>
      </c>
      <c r="R33" s="30"/>
      <c r="S33" s="30"/>
      <c r="T33" s="31">
        <v>0</v>
      </c>
      <c r="U33" s="30"/>
      <c r="V33" s="30"/>
      <c r="W33" s="31">
        <v>0</v>
      </c>
      <c r="X33" s="30"/>
      <c r="Y33" s="30"/>
      <c r="Z33" s="31">
        <v>0</v>
      </c>
      <c r="AA33" s="30"/>
      <c r="AB33" s="30"/>
      <c r="AC33" s="31">
        <v>0</v>
      </c>
      <c r="AD33" s="30"/>
      <c r="AE33" s="30"/>
      <c r="AF33" s="31">
        <v>0</v>
      </c>
      <c r="AG33" s="30"/>
      <c r="AH33" s="30"/>
      <c r="AI33" s="31">
        <v>0</v>
      </c>
      <c r="AL33" s="33">
        <f t="shared" si="0"/>
        <v>2026.7599999999998</v>
      </c>
    </row>
    <row r="34" spans="1:38" x14ac:dyDescent="0.2">
      <c r="A34" s="1" t="s">
        <v>52</v>
      </c>
      <c r="B34" s="31">
        <v>0</v>
      </c>
      <c r="C34" s="30"/>
      <c r="D34" s="30"/>
      <c r="E34" s="31">
        <v>0</v>
      </c>
      <c r="F34" s="30"/>
      <c r="G34" s="30"/>
      <c r="H34" s="31">
        <v>0</v>
      </c>
      <c r="I34" s="30"/>
      <c r="J34" s="30"/>
      <c r="K34" s="31">
        <v>0</v>
      </c>
      <c r="L34" s="30"/>
      <c r="M34" s="30"/>
      <c r="N34" s="31">
        <v>0</v>
      </c>
      <c r="O34" s="30"/>
      <c r="P34" s="30"/>
      <c r="Q34" s="31">
        <v>1528.53</v>
      </c>
      <c r="R34" s="30"/>
      <c r="S34" s="30"/>
      <c r="T34" s="31">
        <v>0</v>
      </c>
      <c r="U34" s="30"/>
      <c r="V34" s="30"/>
      <c r="W34" s="31">
        <v>0</v>
      </c>
      <c r="X34" s="30"/>
      <c r="Y34" s="30"/>
      <c r="Z34" s="31">
        <v>0</v>
      </c>
      <c r="AA34" s="30"/>
      <c r="AB34" s="30"/>
      <c r="AC34" s="31">
        <v>0</v>
      </c>
      <c r="AD34" s="30"/>
      <c r="AE34" s="30"/>
      <c r="AF34" s="31">
        <v>0</v>
      </c>
      <c r="AG34" s="30"/>
      <c r="AH34" s="30"/>
      <c r="AI34" s="31">
        <v>1018.73</v>
      </c>
      <c r="AL34" s="33">
        <f t="shared" si="0"/>
        <v>2547.2600000000002</v>
      </c>
    </row>
    <row r="35" spans="1:38" x14ac:dyDescent="0.2">
      <c r="A35" s="1" t="s">
        <v>58</v>
      </c>
      <c r="B35" s="31">
        <v>0</v>
      </c>
      <c r="C35" s="30"/>
      <c r="D35" s="30"/>
      <c r="E35" s="31">
        <v>0</v>
      </c>
      <c r="F35" s="30"/>
      <c r="G35" s="30"/>
      <c r="H35" s="31">
        <v>0</v>
      </c>
      <c r="I35" s="30"/>
      <c r="J35" s="30"/>
      <c r="K35" s="31">
        <v>0</v>
      </c>
      <c r="L35" s="30"/>
      <c r="M35" s="30"/>
      <c r="N35" s="31">
        <v>0</v>
      </c>
      <c r="O35" s="30"/>
      <c r="P35" s="30"/>
      <c r="Q35" s="31">
        <v>0</v>
      </c>
      <c r="R35" s="30"/>
      <c r="S35" s="30"/>
      <c r="T35" s="31">
        <v>0</v>
      </c>
      <c r="U35" s="30"/>
      <c r="V35" s="30"/>
      <c r="W35" s="31">
        <v>0</v>
      </c>
      <c r="X35" s="30"/>
      <c r="Y35" s="30"/>
      <c r="Z35" s="31">
        <v>0</v>
      </c>
      <c r="AA35" s="30"/>
      <c r="AB35" s="30"/>
      <c r="AC35" s="31">
        <v>0</v>
      </c>
      <c r="AD35" s="30"/>
      <c r="AE35" s="30"/>
      <c r="AF35" s="31">
        <v>0</v>
      </c>
      <c r="AG35" s="30"/>
      <c r="AH35" s="30"/>
      <c r="AI35" s="31">
        <v>20525.3</v>
      </c>
      <c r="AL35" s="33">
        <f t="shared" si="0"/>
        <v>20525.3</v>
      </c>
    </row>
    <row r="36" spans="1:38" x14ac:dyDescent="0.2">
      <c r="A36" s="1" t="s">
        <v>21</v>
      </c>
      <c r="B36" s="31">
        <v>-118.86</v>
      </c>
      <c r="C36" s="30"/>
      <c r="D36" s="30"/>
      <c r="E36" s="31">
        <v>173.55</v>
      </c>
      <c r="F36" s="30"/>
      <c r="G36" s="30"/>
      <c r="H36" s="31">
        <v>47.09</v>
      </c>
      <c r="I36" s="30"/>
      <c r="J36" s="30"/>
      <c r="K36" s="31">
        <v>47.09</v>
      </c>
      <c r="L36" s="30"/>
      <c r="M36" s="30"/>
      <c r="N36" s="31">
        <v>331.62</v>
      </c>
      <c r="O36" s="30"/>
      <c r="P36" s="30"/>
      <c r="Q36" s="31">
        <v>23.06</v>
      </c>
      <c r="R36" s="30"/>
      <c r="S36" s="30"/>
      <c r="T36" s="31">
        <v>0</v>
      </c>
      <c r="U36" s="30"/>
      <c r="V36" s="30"/>
      <c r="W36" s="31">
        <v>46.58</v>
      </c>
      <c r="X36" s="30"/>
      <c r="Y36" s="30"/>
      <c r="Z36" s="31">
        <v>182.59</v>
      </c>
      <c r="AA36" s="30"/>
      <c r="AB36" s="30"/>
      <c r="AC36" s="31">
        <v>46.62</v>
      </c>
      <c r="AD36" s="30"/>
      <c r="AE36" s="30"/>
      <c r="AF36" s="31">
        <v>307.23</v>
      </c>
      <c r="AG36" s="30"/>
      <c r="AH36" s="30"/>
      <c r="AI36" s="31">
        <v>172.3</v>
      </c>
      <c r="AL36" s="33">
        <f t="shared" si="0"/>
        <v>1258.8700000000001</v>
      </c>
    </row>
    <row r="37" spans="1:38" x14ac:dyDescent="0.2">
      <c r="A37" s="1" t="s">
        <v>22</v>
      </c>
      <c r="B37" s="31">
        <v>-0.45</v>
      </c>
      <c r="C37" s="30"/>
      <c r="D37" s="30"/>
      <c r="E37" s="31">
        <v>0</v>
      </c>
      <c r="F37" s="30"/>
      <c r="G37" s="30"/>
      <c r="H37" s="31">
        <v>0</v>
      </c>
      <c r="I37" s="30"/>
      <c r="J37" s="30"/>
      <c r="K37" s="31">
        <v>0</v>
      </c>
      <c r="L37" s="30"/>
      <c r="M37" s="30"/>
      <c r="N37" s="31">
        <v>0</v>
      </c>
      <c r="O37" s="30"/>
      <c r="P37" s="30"/>
      <c r="Q37" s="31">
        <v>0</v>
      </c>
      <c r="R37" s="30"/>
      <c r="S37" s="30"/>
      <c r="T37" s="31">
        <v>0</v>
      </c>
      <c r="U37" s="30"/>
      <c r="V37" s="30"/>
      <c r="W37" s="31">
        <v>0</v>
      </c>
      <c r="X37" s="30"/>
      <c r="Y37" s="30"/>
      <c r="Z37" s="31">
        <v>0</v>
      </c>
      <c r="AA37" s="30"/>
      <c r="AB37" s="30"/>
      <c r="AC37" s="31">
        <v>0</v>
      </c>
      <c r="AD37" s="30"/>
      <c r="AE37" s="30"/>
      <c r="AF37" s="31">
        <v>0</v>
      </c>
      <c r="AG37" s="30"/>
      <c r="AH37" s="30"/>
      <c r="AI37" s="31">
        <v>0</v>
      </c>
      <c r="AL37" s="33">
        <f t="shared" si="0"/>
        <v>-0.45</v>
      </c>
    </row>
    <row r="38" spans="1:38" x14ac:dyDescent="0.2">
      <c r="A38" s="1" t="s">
        <v>23</v>
      </c>
      <c r="B38" s="31">
        <v>0</v>
      </c>
      <c r="C38" s="30"/>
      <c r="D38" s="30"/>
      <c r="E38" s="31">
        <v>0</v>
      </c>
      <c r="F38" s="30"/>
      <c r="G38" s="30"/>
      <c r="H38" s="31">
        <v>0</v>
      </c>
      <c r="I38" s="30"/>
      <c r="J38" s="30"/>
      <c r="K38" s="31">
        <v>0</v>
      </c>
      <c r="L38" s="30"/>
      <c r="M38" s="30"/>
      <c r="N38" s="31">
        <v>55</v>
      </c>
      <c r="O38" s="30"/>
      <c r="P38" s="30"/>
      <c r="Q38" s="31">
        <v>52.18</v>
      </c>
      <c r="R38" s="30"/>
      <c r="S38" s="30"/>
      <c r="T38" s="31">
        <v>5065.8500000000004</v>
      </c>
      <c r="U38" s="30"/>
      <c r="V38" s="30"/>
      <c r="W38" s="31">
        <v>9.5500000000000007</v>
      </c>
      <c r="X38" s="30"/>
      <c r="Y38" s="30"/>
      <c r="Z38" s="31">
        <v>0</v>
      </c>
      <c r="AA38" s="30"/>
      <c r="AB38" s="30"/>
      <c r="AC38" s="31">
        <v>55</v>
      </c>
      <c r="AD38" s="30"/>
      <c r="AE38" s="30"/>
      <c r="AF38" s="31">
        <v>0</v>
      </c>
      <c r="AG38" s="30"/>
      <c r="AH38" s="30"/>
      <c r="AI38" s="31">
        <v>7956.61</v>
      </c>
      <c r="AL38" s="33">
        <f t="shared" si="0"/>
        <v>13194.19</v>
      </c>
    </row>
    <row r="39" spans="1:38" x14ac:dyDescent="0.2">
      <c r="A39" s="1" t="s">
        <v>24</v>
      </c>
      <c r="B39" s="31">
        <v>0</v>
      </c>
      <c r="C39" s="30"/>
      <c r="D39" s="30"/>
      <c r="E39" s="31">
        <v>0</v>
      </c>
      <c r="F39" s="30"/>
      <c r="G39" s="30"/>
      <c r="H39" s="31">
        <v>0</v>
      </c>
      <c r="I39" s="30"/>
      <c r="J39" s="30"/>
      <c r="K39" s="31">
        <v>0</v>
      </c>
      <c r="L39" s="30"/>
      <c r="M39" s="30"/>
      <c r="N39" s="31">
        <v>7766.55</v>
      </c>
      <c r="O39" s="30"/>
      <c r="P39" s="30"/>
      <c r="Q39" s="31">
        <v>0</v>
      </c>
      <c r="R39" s="30"/>
      <c r="S39" s="30"/>
      <c r="T39" s="31">
        <v>0</v>
      </c>
      <c r="U39" s="30"/>
      <c r="V39" s="30"/>
      <c r="W39" s="31">
        <v>0</v>
      </c>
      <c r="X39" s="30"/>
      <c r="Y39" s="30"/>
      <c r="Z39" s="31">
        <v>0</v>
      </c>
      <c r="AA39" s="30"/>
      <c r="AB39" s="30"/>
      <c r="AC39" s="31">
        <v>0</v>
      </c>
      <c r="AD39" s="30"/>
      <c r="AE39" s="30"/>
      <c r="AF39" s="31">
        <v>682</v>
      </c>
      <c r="AG39" s="30"/>
      <c r="AH39" s="30"/>
      <c r="AI39" s="31">
        <v>1028.22</v>
      </c>
      <c r="AL39" s="33">
        <f t="shared" si="0"/>
        <v>9476.7699999999986</v>
      </c>
    </row>
    <row r="40" spans="1:38" x14ac:dyDescent="0.2">
      <c r="A40" s="1" t="s">
        <v>25</v>
      </c>
      <c r="B40" s="31">
        <v>785.69</v>
      </c>
      <c r="C40" s="30"/>
      <c r="D40" s="30"/>
      <c r="E40" s="31">
        <v>335.89</v>
      </c>
      <c r="F40" s="30"/>
      <c r="G40" s="30"/>
      <c r="H40" s="31">
        <v>322.04000000000002</v>
      </c>
      <c r="I40" s="30"/>
      <c r="J40" s="30"/>
      <c r="K40" s="31">
        <v>322.04000000000002</v>
      </c>
      <c r="L40" s="30"/>
      <c r="M40" s="30"/>
      <c r="N40" s="31">
        <v>477.92</v>
      </c>
      <c r="O40" s="30"/>
      <c r="P40" s="30"/>
      <c r="Q40" s="31">
        <v>633.03</v>
      </c>
      <c r="R40" s="30"/>
      <c r="S40" s="30"/>
      <c r="T40" s="31">
        <v>451.47</v>
      </c>
      <c r="U40" s="30"/>
      <c r="V40" s="30"/>
      <c r="W40" s="31">
        <v>357.32</v>
      </c>
      <c r="X40" s="30"/>
      <c r="Y40" s="30"/>
      <c r="Z40" s="31">
        <v>357.92</v>
      </c>
      <c r="AA40" s="30"/>
      <c r="AB40" s="30"/>
      <c r="AC40" s="31">
        <v>447.18</v>
      </c>
      <c r="AD40" s="30"/>
      <c r="AE40" s="30"/>
      <c r="AF40" s="31">
        <v>357.32</v>
      </c>
      <c r="AG40" s="30"/>
      <c r="AH40" s="30"/>
      <c r="AI40" s="31">
        <v>471.65</v>
      </c>
      <c r="AL40" s="33">
        <f t="shared" si="0"/>
        <v>5319.4699999999993</v>
      </c>
    </row>
    <row r="41" spans="1:38" x14ac:dyDescent="0.2">
      <c r="A41" s="1" t="s">
        <v>26</v>
      </c>
      <c r="B41" s="31">
        <v>1846.84</v>
      </c>
      <c r="C41" s="30"/>
      <c r="D41" s="30"/>
      <c r="E41" s="31">
        <v>49.39</v>
      </c>
      <c r="F41" s="30"/>
      <c r="G41" s="30"/>
      <c r="H41" s="31">
        <v>7462.07</v>
      </c>
      <c r="I41" s="30"/>
      <c r="J41" s="30"/>
      <c r="K41" s="31">
        <v>4382.8100000000004</v>
      </c>
      <c r="L41" s="30"/>
      <c r="M41" s="30"/>
      <c r="N41" s="31">
        <v>7625.8</v>
      </c>
      <c r="O41" s="30"/>
      <c r="P41" s="30"/>
      <c r="Q41" s="31">
        <v>4777.16</v>
      </c>
      <c r="R41" s="30"/>
      <c r="S41" s="30"/>
      <c r="T41" s="31">
        <v>4220.3999999999996</v>
      </c>
      <c r="U41" s="30"/>
      <c r="V41" s="30"/>
      <c r="W41" s="31">
        <v>26584.959999999999</v>
      </c>
      <c r="X41" s="30"/>
      <c r="Y41" s="30"/>
      <c r="Z41" s="31">
        <v>2000</v>
      </c>
      <c r="AA41" s="30"/>
      <c r="AB41" s="30"/>
      <c r="AC41" s="31">
        <v>2000</v>
      </c>
      <c r="AD41" s="30"/>
      <c r="AE41" s="30"/>
      <c r="AF41" s="31">
        <v>2000</v>
      </c>
      <c r="AG41" s="30"/>
      <c r="AH41" s="30"/>
      <c r="AI41" s="31">
        <v>-2252.1999999999998</v>
      </c>
      <c r="AL41" s="33">
        <f t="shared" si="0"/>
        <v>60697.23</v>
      </c>
    </row>
    <row r="42" spans="1:38" x14ac:dyDescent="0.2">
      <c r="A42" s="1" t="s">
        <v>27</v>
      </c>
      <c r="B42" s="31">
        <v>1151.9100000000001</v>
      </c>
      <c r="C42" s="30"/>
      <c r="D42" s="30"/>
      <c r="E42" s="31">
        <v>5799.4</v>
      </c>
      <c r="F42" s="30"/>
      <c r="G42" s="30"/>
      <c r="H42" s="31">
        <v>11630.65</v>
      </c>
      <c r="I42" s="30"/>
      <c r="J42" s="30"/>
      <c r="K42" s="31">
        <v>4145.5200000000004</v>
      </c>
      <c r="L42" s="30"/>
      <c r="M42" s="30"/>
      <c r="N42" s="31">
        <v>27039.84</v>
      </c>
      <c r="O42" s="30"/>
      <c r="P42" s="30"/>
      <c r="Q42" s="31">
        <v>7014.89</v>
      </c>
      <c r="R42" s="30"/>
      <c r="S42" s="30"/>
      <c r="T42" s="31">
        <v>8292.0400000000009</v>
      </c>
      <c r="U42" s="30"/>
      <c r="V42" s="30"/>
      <c r="W42" s="31">
        <v>10006.200000000001</v>
      </c>
      <c r="X42" s="30"/>
      <c r="Y42" s="30"/>
      <c r="Z42" s="31">
        <v>6741.79</v>
      </c>
      <c r="AA42" s="30"/>
      <c r="AB42" s="30"/>
      <c r="AC42" s="31">
        <v>4888.47</v>
      </c>
      <c r="AD42" s="30"/>
      <c r="AE42" s="30"/>
      <c r="AF42" s="31">
        <v>7827.93</v>
      </c>
      <c r="AG42" s="30"/>
      <c r="AH42" s="30"/>
      <c r="AI42" s="31">
        <v>-7931.67</v>
      </c>
      <c r="AL42" s="33">
        <f t="shared" si="0"/>
        <v>86606.969999999987</v>
      </c>
    </row>
    <row r="43" spans="1:38" x14ac:dyDescent="0.2">
      <c r="A43" s="1" t="s">
        <v>28</v>
      </c>
      <c r="B43" s="31">
        <v>0</v>
      </c>
      <c r="C43" s="30"/>
      <c r="D43" s="30"/>
      <c r="E43" s="31">
        <v>0</v>
      </c>
      <c r="F43" s="30"/>
      <c r="G43" s="30"/>
      <c r="H43" s="31">
        <v>0</v>
      </c>
      <c r="I43" s="30"/>
      <c r="J43" s="30"/>
      <c r="K43" s="31">
        <v>0</v>
      </c>
      <c r="L43" s="30"/>
      <c r="M43" s="30"/>
      <c r="N43" s="31">
        <v>0</v>
      </c>
      <c r="O43" s="30"/>
      <c r="P43" s="30"/>
      <c r="Q43" s="31">
        <v>0</v>
      </c>
      <c r="R43" s="30"/>
      <c r="S43" s="30"/>
      <c r="T43" s="31">
        <v>0</v>
      </c>
      <c r="U43" s="30"/>
      <c r="V43" s="30"/>
      <c r="W43" s="31">
        <v>0</v>
      </c>
      <c r="X43" s="30"/>
      <c r="Y43" s="30"/>
      <c r="Z43" s="31">
        <v>0</v>
      </c>
      <c r="AA43" s="30"/>
      <c r="AB43" s="30"/>
      <c r="AC43" s="31">
        <v>0</v>
      </c>
      <c r="AD43" s="30"/>
      <c r="AE43" s="30"/>
      <c r="AF43" s="31">
        <v>950</v>
      </c>
      <c r="AG43" s="30"/>
      <c r="AH43" s="30"/>
      <c r="AI43" s="31">
        <v>0</v>
      </c>
      <c r="AL43" s="33">
        <f t="shared" si="0"/>
        <v>950</v>
      </c>
    </row>
    <row r="44" spans="1:38" x14ac:dyDescent="0.2">
      <c r="A44" s="1" t="s">
        <v>59</v>
      </c>
      <c r="B44" s="31">
        <v>0</v>
      </c>
      <c r="C44" s="30"/>
      <c r="D44" s="30"/>
      <c r="E44" s="31">
        <v>713.1</v>
      </c>
      <c r="F44" s="30"/>
      <c r="G44" s="30"/>
      <c r="H44" s="31">
        <v>0</v>
      </c>
      <c r="I44" s="30"/>
      <c r="J44" s="30"/>
      <c r="K44" s="31">
        <v>1385</v>
      </c>
      <c r="L44" s="30"/>
      <c r="M44" s="30"/>
      <c r="N44" s="31">
        <v>125</v>
      </c>
      <c r="O44" s="30"/>
      <c r="P44" s="30"/>
      <c r="Q44" s="31">
        <v>125</v>
      </c>
      <c r="R44" s="30"/>
      <c r="S44" s="30"/>
      <c r="T44" s="31">
        <v>250</v>
      </c>
      <c r="U44" s="30"/>
      <c r="V44" s="30"/>
      <c r="W44" s="31">
        <v>125</v>
      </c>
      <c r="X44" s="30"/>
      <c r="Y44" s="30"/>
      <c r="Z44" s="31">
        <v>125</v>
      </c>
      <c r="AA44" s="30"/>
      <c r="AB44" s="30"/>
      <c r="AC44" s="31">
        <v>0</v>
      </c>
      <c r="AD44" s="30"/>
      <c r="AE44" s="30"/>
      <c r="AF44" s="31">
        <v>0</v>
      </c>
      <c r="AG44" s="30"/>
      <c r="AH44" s="30"/>
      <c r="AI44" s="31">
        <v>0</v>
      </c>
      <c r="AL44" s="33">
        <f t="shared" si="0"/>
        <v>2848.1</v>
      </c>
    </row>
    <row r="45" spans="1:38" x14ac:dyDescent="0.2">
      <c r="A45" s="1" t="s">
        <v>29</v>
      </c>
      <c r="B45" s="31">
        <v>850</v>
      </c>
      <c r="C45" s="30"/>
      <c r="D45" s="30"/>
      <c r="E45" s="31">
        <v>6.08</v>
      </c>
      <c r="F45" s="30"/>
      <c r="G45" s="30"/>
      <c r="H45" s="31">
        <v>0</v>
      </c>
      <c r="I45" s="30"/>
      <c r="J45" s="30"/>
      <c r="K45" s="31">
        <v>355.81</v>
      </c>
      <c r="L45" s="30"/>
      <c r="M45" s="30"/>
      <c r="N45" s="31">
        <v>0</v>
      </c>
      <c r="O45" s="30"/>
      <c r="P45" s="30"/>
      <c r="Q45" s="31">
        <v>45.99</v>
      </c>
      <c r="R45" s="30"/>
      <c r="S45" s="30"/>
      <c r="T45" s="31">
        <v>0</v>
      </c>
      <c r="U45" s="30"/>
      <c r="V45" s="30"/>
      <c r="W45" s="31">
        <v>305.02999999999997</v>
      </c>
      <c r="X45" s="30"/>
      <c r="Y45" s="30"/>
      <c r="Z45" s="31">
        <v>0</v>
      </c>
      <c r="AA45" s="30"/>
      <c r="AB45" s="30"/>
      <c r="AC45" s="31">
        <v>677.99</v>
      </c>
      <c r="AD45" s="30"/>
      <c r="AE45" s="30"/>
      <c r="AF45" s="31">
        <v>9250.4500000000007</v>
      </c>
      <c r="AG45" s="30"/>
      <c r="AH45" s="30"/>
      <c r="AI45" s="31">
        <v>1605.4</v>
      </c>
      <c r="AL45" s="33">
        <f t="shared" si="0"/>
        <v>13096.75</v>
      </c>
    </row>
    <row r="46" spans="1:38" x14ac:dyDescent="0.2">
      <c r="A46" s="1" t="s">
        <v>54</v>
      </c>
      <c r="B46" s="31">
        <v>1446.16</v>
      </c>
      <c r="C46" s="30"/>
      <c r="D46" s="30"/>
      <c r="E46" s="31">
        <v>41.3</v>
      </c>
      <c r="F46" s="30"/>
      <c r="G46" s="30"/>
      <c r="H46" s="31">
        <v>-14714.79</v>
      </c>
      <c r="I46" s="30"/>
      <c r="J46" s="30"/>
      <c r="K46" s="31">
        <v>140.9</v>
      </c>
      <c r="L46" s="30"/>
      <c r="M46" s="30"/>
      <c r="N46" s="31">
        <v>0</v>
      </c>
      <c r="O46" s="30"/>
      <c r="P46" s="30"/>
      <c r="Q46" s="31">
        <v>16762.099999999999</v>
      </c>
      <c r="R46" s="30"/>
      <c r="S46" s="30"/>
      <c r="T46" s="31">
        <v>0</v>
      </c>
      <c r="U46" s="30"/>
      <c r="V46" s="30"/>
      <c r="W46" s="31">
        <v>0</v>
      </c>
      <c r="X46" s="30"/>
      <c r="Y46" s="30"/>
      <c r="Z46" s="31">
        <v>0</v>
      </c>
      <c r="AA46" s="30"/>
      <c r="AB46" s="30"/>
      <c r="AC46" s="31">
        <v>0</v>
      </c>
      <c r="AD46" s="30"/>
      <c r="AE46" s="30"/>
      <c r="AF46" s="31">
        <v>0</v>
      </c>
      <c r="AG46" s="30"/>
      <c r="AH46" s="30"/>
      <c r="AI46" s="31">
        <v>0</v>
      </c>
      <c r="AL46" s="33">
        <f t="shared" si="0"/>
        <v>3675.6699999999964</v>
      </c>
    </row>
    <row r="47" spans="1:38" x14ac:dyDescent="0.2">
      <c r="A47" s="1" t="s">
        <v>30</v>
      </c>
      <c r="B47" s="31">
        <v>0</v>
      </c>
      <c r="C47" s="30"/>
      <c r="D47" s="30"/>
      <c r="E47" s="31">
        <v>75</v>
      </c>
      <c r="F47" s="30"/>
      <c r="G47" s="30"/>
      <c r="H47" s="31">
        <v>0</v>
      </c>
      <c r="I47" s="30"/>
      <c r="J47" s="30"/>
      <c r="K47" s="31">
        <v>0</v>
      </c>
      <c r="L47" s="30"/>
      <c r="M47" s="30"/>
      <c r="N47" s="31">
        <v>570</v>
      </c>
      <c r="O47" s="30"/>
      <c r="P47" s="30"/>
      <c r="Q47" s="31">
        <v>0</v>
      </c>
      <c r="R47" s="30"/>
      <c r="S47" s="30"/>
      <c r="T47" s="31">
        <v>83.63</v>
      </c>
      <c r="U47" s="30"/>
      <c r="V47" s="30"/>
      <c r="W47" s="31">
        <v>887.53</v>
      </c>
      <c r="X47" s="30"/>
      <c r="Y47" s="30"/>
      <c r="Z47" s="31">
        <v>200</v>
      </c>
      <c r="AA47" s="30"/>
      <c r="AB47" s="30"/>
      <c r="AC47" s="31">
        <v>36.4</v>
      </c>
      <c r="AD47" s="30"/>
      <c r="AE47" s="30"/>
      <c r="AF47" s="31">
        <v>200</v>
      </c>
      <c r="AG47" s="30"/>
      <c r="AH47" s="30"/>
      <c r="AI47" s="31">
        <v>916</v>
      </c>
      <c r="AL47" s="33">
        <f t="shared" si="0"/>
        <v>2968.56</v>
      </c>
    </row>
    <row r="48" spans="1:38" x14ac:dyDescent="0.2">
      <c r="A48" s="1" t="s">
        <v>31</v>
      </c>
      <c r="B48" s="31">
        <v>1432.5</v>
      </c>
      <c r="C48" s="30"/>
      <c r="D48" s="30"/>
      <c r="E48" s="31">
        <v>0</v>
      </c>
      <c r="F48" s="30"/>
      <c r="G48" s="30"/>
      <c r="H48" s="31">
        <v>0</v>
      </c>
      <c r="I48" s="30"/>
      <c r="J48" s="30"/>
      <c r="K48" s="31">
        <v>4032</v>
      </c>
      <c r="L48" s="30"/>
      <c r="M48" s="30"/>
      <c r="N48" s="31">
        <v>0</v>
      </c>
      <c r="O48" s="30"/>
      <c r="P48" s="30"/>
      <c r="Q48" s="31">
        <v>0</v>
      </c>
      <c r="R48" s="30"/>
      <c r="S48" s="30"/>
      <c r="T48" s="31">
        <v>0</v>
      </c>
      <c r="U48" s="30"/>
      <c r="V48" s="30"/>
      <c r="W48" s="31">
        <v>18566.09</v>
      </c>
      <c r="X48" s="30"/>
      <c r="Y48" s="30"/>
      <c r="Z48" s="31">
        <v>0</v>
      </c>
      <c r="AA48" s="30"/>
      <c r="AB48" s="30"/>
      <c r="AC48" s="31">
        <v>0</v>
      </c>
      <c r="AD48" s="30"/>
      <c r="AE48" s="30"/>
      <c r="AF48" s="31">
        <v>0</v>
      </c>
      <c r="AG48" s="30"/>
      <c r="AH48" s="30"/>
      <c r="AI48" s="31">
        <v>0</v>
      </c>
      <c r="AL48" s="33">
        <f t="shared" si="0"/>
        <v>24030.59</v>
      </c>
    </row>
    <row r="49" spans="1:38" x14ac:dyDescent="0.2">
      <c r="A49" s="1" t="s">
        <v>32</v>
      </c>
      <c r="B49" s="31">
        <v>175</v>
      </c>
      <c r="C49" s="30"/>
      <c r="D49" s="30"/>
      <c r="E49" s="31">
        <v>175</v>
      </c>
      <c r="F49" s="30"/>
      <c r="G49" s="30"/>
      <c r="H49" s="31">
        <v>175</v>
      </c>
      <c r="I49" s="30"/>
      <c r="J49" s="30"/>
      <c r="K49" s="31">
        <v>0</v>
      </c>
      <c r="L49" s="30"/>
      <c r="M49" s="30"/>
      <c r="N49" s="31">
        <v>175</v>
      </c>
      <c r="O49" s="30"/>
      <c r="P49" s="30"/>
      <c r="Q49" s="31">
        <v>175</v>
      </c>
      <c r="R49" s="30"/>
      <c r="S49" s="30"/>
      <c r="T49" s="31">
        <v>350</v>
      </c>
      <c r="U49" s="30"/>
      <c r="V49" s="30"/>
      <c r="W49" s="31">
        <v>175</v>
      </c>
      <c r="X49" s="30"/>
      <c r="Y49" s="30"/>
      <c r="Z49" s="31">
        <v>175</v>
      </c>
      <c r="AA49" s="30"/>
      <c r="AB49" s="30"/>
      <c r="AC49" s="31">
        <v>1058.5999999999999</v>
      </c>
      <c r="AD49" s="30"/>
      <c r="AE49" s="30"/>
      <c r="AF49" s="31">
        <v>175</v>
      </c>
      <c r="AG49" s="30"/>
      <c r="AH49" s="30"/>
      <c r="AI49" s="31">
        <v>350.4</v>
      </c>
      <c r="AL49" s="33">
        <f t="shared" si="0"/>
        <v>3159</v>
      </c>
    </row>
    <row r="50" spans="1:38" x14ac:dyDescent="0.2">
      <c r="A50" s="1" t="s">
        <v>33</v>
      </c>
      <c r="B50" s="31">
        <v>20175.36</v>
      </c>
      <c r="C50" s="30"/>
      <c r="D50" s="30"/>
      <c r="E50" s="31">
        <v>20175.36</v>
      </c>
      <c r="F50" s="30"/>
      <c r="G50" s="30"/>
      <c r="H50" s="31">
        <v>20175.36</v>
      </c>
      <c r="I50" s="30"/>
      <c r="J50" s="30"/>
      <c r="K50" s="31">
        <v>20175.36</v>
      </c>
      <c r="L50" s="30"/>
      <c r="M50" s="30"/>
      <c r="N50" s="31">
        <v>20175.36</v>
      </c>
      <c r="O50" s="30"/>
      <c r="P50" s="30"/>
      <c r="Q50" s="31">
        <v>20175.36</v>
      </c>
      <c r="R50" s="30"/>
      <c r="S50" s="30"/>
      <c r="T50" s="31">
        <v>20175.36</v>
      </c>
      <c r="U50" s="30"/>
      <c r="V50" s="30"/>
      <c r="W50" s="31">
        <v>20175.36</v>
      </c>
      <c r="X50" s="30"/>
      <c r="Y50" s="30"/>
      <c r="Z50" s="31">
        <v>20175.36</v>
      </c>
      <c r="AA50" s="30"/>
      <c r="AB50" s="30"/>
      <c r="AC50" s="31">
        <v>20175.36</v>
      </c>
      <c r="AD50" s="30"/>
      <c r="AE50" s="30"/>
      <c r="AF50" s="31">
        <v>20175.36</v>
      </c>
      <c r="AG50" s="30"/>
      <c r="AH50" s="30"/>
      <c r="AI50" s="31">
        <v>21598.62</v>
      </c>
      <c r="AL50" s="33">
        <f t="shared" si="0"/>
        <v>243527.57999999996</v>
      </c>
    </row>
    <row r="51" spans="1:38" x14ac:dyDescent="0.2">
      <c r="B51" s="31">
        <v>3486.28</v>
      </c>
      <c r="C51" s="30"/>
      <c r="D51" s="30"/>
      <c r="E51" s="31">
        <v>1988.84</v>
      </c>
      <c r="F51" s="30"/>
      <c r="G51" s="30"/>
      <c r="H51" s="31">
        <v>1888.67</v>
      </c>
      <c r="I51" s="30"/>
      <c r="J51" s="30"/>
      <c r="K51" s="31">
        <v>1519.65</v>
      </c>
      <c r="L51" s="30"/>
      <c r="M51" s="30"/>
      <c r="N51" s="31">
        <v>1946.89</v>
      </c>
      <c r="O51" s="30"/>
      <c r="P51" s="30"/>
      <c r="Q51" s="31">
        <v>2381.7800000000002</v>
      </c>
      <c r="R51" s="30"/>
      <c r="S51" s="30"/>
      <c r="T51" s="31">
        <v>2018.45</v>
      </c>
      <c r="U51" s="30"/>
      <c r="V51" s="30"/>
      <c r="W51" s="31">
        <v>3008.75</v>
      </c>
      <c r="X51" s="30"/>
      <c r="Y51" s="30"/>
      <c r="Z51" s="31">
        <v>2109.58</v>
      </c>
      <c r="AA51" s="30"/>
      <c r="AB51" s="30"/>
      <c r="AC51" s="31">
        <v>2052.81</v>
      </c>
      <c r="AD51" s="30"/>
      <c r="AE51" s="30"/>
      <c r="AF51" s="31">
        <v>1856.34</v>
      </c>
      <c r="AG51" s="30"/>
      <c r="AH51" s="30"/>
      <c r="AI51" s="31">
        <v>704.46</v>
      </c>
      <c r="AL51" s="33">
        <f t="shared" si="0"/>
        <v>24962.5</v>
      </c>
    </row>
    <row r="52" spans="1:38" x14ac:dyDescent="0.25">
      <c r="A52" s="1" t="s">
        <v>34</v>
      </c>
      <c r="B52" s="25">
        <f>SUM(B21:B51)</f>
        <v>72473.73000000001</v>
      </c>
      <c r="C52" s="11"/>
      <c r="D52" s="4"/>
      <c r="E52" s="25">
        <f>SUM(E21:E51)</f>
        <v>70975.399999999994</v>
      </c>
      <c r="F52" s="4"/>
      <c r="G52" s="4"/>
      <c r="H52" s="25">
        <f>SUM(H21:H51)</f>
        <v>70985.460000000006</v>
      </c>
      <c r="I52" s="4"/>
      <c r="J52" s="4"/>
      <c r="K52" s="25">
        <f>SUM(K21:K51)</f>
        <v>80104.699999999983</v>
      </c>
      <c r="L52" s="4"/>
      <c r="M52" s="4"/>
      <c r="N52" s="25">
        <f>SUM(N21:N51)</f>
        <v>127507.33</v>
      </c>
      <c r="O52" s="4"/>
      <c r="P52" s="4"/>
      <c r="Q52" s="25">
        <f>SUM(Q21:Q51)</f>
        <v>90316.229999999981</v>
      </c>
      <c r="R52" s="4"/>
      <c r="S52" s="4"/>
      <c r="T52" s="25">
        <f>SUM(T21:T51)</f>
        <v>80132.159999999989</v>
      </c>
      <c r="W52" s="25">
        <f>SUM(W21:W51)</f>
        <v>131627.29999999999</v>
      </c>
      <c r="Z52" s="25">
        <f>SUM(Z21:Z51)</f>
        <v>60482.71</v>
      </c>
      <c r="AC52" s="25">
        <f>SUM(AC21:AC51)</f>
        <v>62875.71</v>
      </c>
      <c r="AF52" s="25">
        <f>SUM(AF21:AF51)</f>
        <v>85351.2</v>
      </c>
      <c r="AI52" s="25">
        <f>SUM(AI21:AI51)</f>
        <v>103960.19</v>
      </c>
      <c r="AL52" s="33">
        <f t="shared" si="0"/>
        <v>1036792.1199999999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7C9A-B82B-4005-AA7B-D7DE12EC9198}">
  <dimension ref="A1:AL66"/>
  <sheetViews>
    <sheetView tabSelected="1" workbookViewId="0">
      <pane xSplit="1" topLeftCell="S1" activePane="topRight" state="frozen"/>
      <selection pane="topRight" activeCell="AL16" sqref="AL16"/>
    </sheetView>
  </sheetViews>
  <sheetFormatPr defaultRowHeight="15" x14ac:dyDescent="0.25"/>
  <cols>
    <col min="1" max="1" width="35.42578125" style="3" customWidth="1"/>
    <col min="2" max="2" width="13.5703125" style="1" customWidth="1"/>
    <col min="3" max="3" width="10.7109375" style="1" customWidth="1"/>
    <col min="4" max="4" width="7.42578125" style="1" customWidth="1"/>
    <col min="5" max="5" width="13.85546875" style="1" customWidth="1"/>
    <col min="6" max="6" width="10.140625" style="1" customWidth="1"/>
    <col min="7" max="7" width="7.28515625" style="1" customWidth="1"/>
    <col min="8" max="8" width="13.42578125" style="1" customWidth="1"/>
    <col min="9" max="9" width="9" style="1" customWidth="1"/>
    <col min="10" max="10" width="7.28515625" style="1" customWidth="1"/>
    <col min="11" max="11" width="12.7109375" style="1" customWidth="1"/>
    <col min="12" max="12" width="9.140625" style="1" customWidth="1"/>
    <col min="13" max="13" width="7.85546875" style="1" customWidth="1"/>
    <col min="14" max="14" width="13.7109375" style="1" customWidth="1"/>
    <col min="15" max="15" width="9" style="1" customWidth="1"/>
    <col min="16" max="16" width="7.42578125" style="1" customWidth="1"/>
    <col min="17" max="17" width="12.85546875" style="1" customWidth="1"/>
    <col min="18" max="18" width="9.28515625" style="1" customWidth="1"/>
    <col min="19" max="19" width="7.7109375" style="1" customWidth="1"/>
    <col min="20" max="20" width="13.140625" style="1" customWidth="1"/>
    <col min="21" max="21" width="9.140625" style="1"/>
    <col min="22" max="22" width="7.85546875" style="1" customWidth="1"/>
    <col min="23" max="23" width="14.28515625" style="1" customWidth="1"/>
    <col min="24" max="25" width="9.140625" style="1"/>
    <col min="26" max="26" width="14.42578125" style="1" customWidth="1"/>
    <col min="27" max="28" width="9.140625" style="1"/>
    <col min="29" max="29" width="13.7109375" style="1" customWidth="1"/>
    <col min="30" max="31" width="9.140625" style="1"/>
    <col min="32" max="32" width="12.5703125" style="1" customWidth="1"/>
    <col min="33" max="34" width="9.140625" style="1"/>
    <col min="35" max="35" width="12.7109375" style="1" customWidth="1"/>
    <col min="36" max="37" width="9.140625" style="1"/>
    <col min="38" max="38" width="19.85546875" style="1" customWidth="1"/>
    <col min="39" max="16384" width="9.140625" style="1"/>
  </cols>
  <sheetData>
    <row r="1" spans="1:38" ht="42" customHeight="1" x14ac:dyDescent="0.25">
      <c r="K1" s="2" t="s">
        <v>43</v>
      </c>
      <c r="L1" s="2"/>
      <c r="M1" s="2"/>
    </row>
    <row r="2" spans="1:38" x14ac:dyDescent="0.25">
      <c r="B2" s="5" t="s">
        <v>35</v>
      </c>
      <c r="C2" s="5"/>
      <c r="D2" s="5"/>
      <c r="E2" s="5" t="s">
        <v>36</v>
      </c>
      <c r="F2" s="5"/>
      <c r="G2" s="5"/>
      <c r="H2" s="5" t="s">
        <v>37</v>
      </c>
      <c r="I2" s="5"/>
      <c r="J2" s="5"/>
      <c r="K2" s="5" t="s">
        <v>38</v>
      </c>
      <c r="L2" s="5"/>
      <c r="M2" s="5"/>
      <c r="N2" s="5" t="s">
        <v>39</v>
      </c>
      <c r="O2" s="5"/>
      <c r="P2" s="5"/>
      <c r="Q2" s="5" t="s">
        <v>40</v>
      </c>
      <c r="R2" s="5"/>
      <c r="S2" s="5"/>
      <c r="T2" s="15" t="s">
        <v>41</v>
      </c>
      <c r="U2" s="5"/>
      <c r="V2" s="5"/>
      <c r="W2" s="15" t="s">
        <v>47</v>
      </c>
      <c r="X2" s="5"/>
      <c r="Y2" s="5"/>
      <c r="Z2" s="15" t="s">
        <v>48</v>
      </c>
      <c r="AA2" s="5"/>
      <c r="AB2" s="5"/>
      <c r="AC2" s="15" t="s">
        <v>49</v>
      </c>
      <c r="AD2" s="5"/>
      <c r="AE2" s="5"/>
      <c r="AF2" s="15" t="s">
        <v>50</v>
      </c>
      <c r="AG2" s="5"/>
      <c r="AH2" s="5"/>
      <c r="AI2" s="15" t="s">
        <v>51</v>
      </c>
      <c r="AJ2" s="5"/>
      <c r="AK2" s="5"/>
      <c r="AL2" s="7" t="s">
        <v>46</v>
      </c>
    </row>
    <row r="3" spans="1:38" x14ac:dyDescent="0.25">
      <c r="A3" s="3" t="s">
        <v>0</v>
      </c>
      <c r="B3" s="6">
        <v>67804.05</v>
      </c>
      <c r="C3" s="6"/>
      <c r="D3" s="6"/>
      <c r="E3" s="6">
        <v>61390.76</v>
      </c>
      <c r="F3" s="6"/>
      <c r="G3" s="6"/>
      <c r="H3" s="6">
        <v>63538.12</v>
      </c>
      <c r="I3" s="6"/>
      <c r="J3" s="6"/>
      <c r="K3" s="6">
        <v>65278.239999999998</v>
      </c>
      <c r="L3" s="6"/>
      <c r="M3" s="6"/>
      <c r="N3" s="6">
        <v>71392.67</v>
      </c>
      <c r="O3" s="6"/>
      <c r="P3" s="6"/>
      <c r="Q3" s="6">
        <v>74700.22</v>
      </c>
      <c r="R3" s="6"/>
      <c r="S3" s="6"/>
      <c r="T3" s="16">
        <v>71248.09</v>
      </c>
      <c r="U3" s="7"/>
      <c r="V3" s="7"/>
      <c r="W3" s="16">
        <v>67688.61</v>
      </c>
      <c r="X3" s="7"/>
      <c r="Y3" s="7"/>
      <c r="Z3" s="16">
        <v>67163.17</v>
      </c>
      <c r="AA3" s="7"/>
      <c r="AB3" s="7"/>
      <c r="AC3" s="16"/>
      <c r="AD3" s="7"/>
      <c r="AE3" s="7"/>
      <c r="AF3" s="16"/>
      <c r="AG3" s="7"/>
      <c r="AH3" s="7"/>
      <c r="AI3" s="16"/>
      <c r="AJ3" s="7"/>
      <c r="AK3" s="7"/>
      <c r="AL3" s="6">
        <f>B3+E3+H3+K3+N3+Q3+T3</f>
        <v>475352.14999999991</v>
      </c>
    </row>
    <row r="4" spans="1:38" x14ac:dyDescent="0.25">
      <c r="A4" s="3" t="s">
        <v>1</v>
      </c>
      <c r="B4" s="6">
        <v>945</v>
      </c>
      <c r="C4" s="6"/>
      <c r="D4" s="6"/>
      <c r="E4" s="6">
        <v>1015</v>
      </c>
      <c r="F4" s="6"/>
      <c r="G4" s="6"/>
      <c r="H4" s="6">
        <v>910</v>
      </c>
      <c r="I4" s="6"/>
      <c r="J4" s="6"/>
      <c r="K4" s="6">
        <v>280</v>
      </c>
      <c r="L4" s="6"/>
      <c r="M4" s="6"/>
      <c r="N4" s="6">
        <v>525</v>
      </c>
      <c r="O4" s="6"/>
      <c r="P4" s="6"/>
      <c r="Q4" s="6">
        <v>385</v>
      </c>
      <c r="R4" s="6"/>
      <c r="S4" s="6"/>
      <c r="T4" s="16">
        <v>527.69000000000005</v>
      </c>
      <c r="U4" s="7"/>
      <c r="V4" s="7"/>
      <c r="W4" s="16">
        <v>560</v>
      </c>
      <c r="X4" s="7"/>
      <c r="Y4" s="7"/>
      <c r="Z4" s="16">
        <v>420</v>
      </c>
      <c r="AA4" s="7"/>
      <c r="AB4" s="7"/>
      <c r="AC4" s="16"/>
      <c r="AD4" s="7"/>
      <c r="AE4" s="7"/>
      <c r="AF4" s="16"/>
      <c r="AG4" s="7"/>
      <c r="AH4" s="7"/>
      <c r="AI4" s="16"/>
      <c r="AJ4" s="7"/>
      <c r="AK4" s="7"/>
      <c r="AL4" s="6">
        <f>B4+E4+H4+K4+N4+Q4+T4</f>
        <v>4587.6900000000005</v>
      </c>
    </row>
    <row r="5" spans="1:38" x14ac:dyDescent="0.25">
      <c r="A5" s="3" t="s">
        <v>2</v>
      </c>
      <c r="B5" s="6">
        <v>0</v>
      </c>
      <c r="C5" s="6"/>
      <c r="D5" s="6"/>
      <c r="E5" s="6">
        <v>50</v>
      </c>
      <c r="F5" s="6"/>
      <c r="G5" s="6"/>
      <c r="H5" s="6">
        <v>3000</v>
      </c>
      <c r="I5" s="6"/>
      <c r="J5" s="6"/>
      <c r="K5" s="6">
        <v>0</v>
      </c>
      <c r="L5" s="6"/>
      <c r="M5" s="6"/>
      <c r="N5" s="6">
        <v>0</v>
      </c>
      <c r="O5" s="6"/>
      <c r="P5" s="6"/>
      <c r="Q5" s="6">
        <v>1500</v>
      </c>
      <c r="R5" s="6"/>
      <c r="S5" s="6"/>
      <c r="T5" s="16">
        <v>1500</v>
      </c>
      <c r="U5" s="7"/>
      <c r="V5" s="7"/>
      <c r="W5" s="16">
        <v>750</v>
      </c>
      <c r="X5" s="7"/>
      <c r="Y5" s="7"/>
      <c r="Z5" s="16">
        <v>0</v>
      </c>
      <c r="AA5" s="7"/>
      <c r="AB5" s="7"/>
      <c r="AC5" s="16"/>
      <c r="AD5" s="7"/>
      <c r="AE5" s="7"/>
      <c r="AF5" s="16"/>
      <c r="AG5" s="7"/>
      <c r="AH5" s="7"/>
      <c r="AI5" s="16"/>
      <c r="AJ5" s="7"/>
      <c r="AK5" s="7"/>
      <c r="AL5" s="6">
        <f>B5+E5+H5+K5+N5+Q5+T5</f>
        <v>6050</v>
      </c>
    </row>
    <row r="6" spans="1:38" x14ac:dyDescent="0.25">
      <c r="A6" s="3" t="s">
        <v>3</v>
      </c>
      <c r="B6" s="6">
        <v>2483.81</v>
      </c>
      <c r="C6" s="6"/>
      <c r="D6" s="6"/>
      <c r="E6" s="6">
        <v>2757.34</v>
      </c>
      <c r="F6" s="6"/>
      <c r="G6" s="6"/>
      <c r="H6" s="6">
        <v>109.21</v>
      </c>
      <c r="I6" s="6"/>
      <c r="J6" s="6"/>
      <c r="K6" s="6">
        <v>0</v>
      </c>
      <c r="L6" s="6"/>
      <c r="M6" s="6"/>
      <c r="N6" s="6">
        <v>0</v>
      </c>
      <c r="O6" s="6"/>
      <c r="P6" s="6"/>
      <c r="Q6" s="6">
        <v>35</v>
      </c>
      <c r="R6" s="6"/>
      <c r="S6" s="6"/>
      <c r="T6" s="16">
        <v>35</v>
      </c>
      <c r="U6" s="7"/>
      <c r="V6" s="7"/>
      <c r="W6" s="16">
        <v>181.18</v>
      </c>
      <c r="X6" s="7"/>
      <c r="Y6" s="7"/>
      <c r="Z6" s="16">
        <v>-6.97</v>
      </c>
      <c r="AA6" s="7"/>
      <c r="AB6" s="7"/>
      <c r="AC6" s="16"/>
      <c r="AD6" s="7"/>
      <c r="AE6" s="7"/>
      <c r="AF6" s="16"/>
      <c r="AG6" s="7"/>
      <c r="AH6" s="7"/>
      <c r="AI6" s="16"/>
      <c r="AJ6" s="7"/>
      <c r="AK6" s="7"/>
      <c r="AL6" s="6">
        <f>B6+E6+H6+K6+N6+Q6+T6</f>
        <v>5420.36</v>
      </c>
    </row>
    <row r="7" spans="1:38" x14ac:dyDescent="0.25">
      <c r="A7" s="3" t="s">
        <v>4</v>
      </c>
      <c r="B7" s="6">
        <v>2393.0500000000002</v>
      </c>
      <c r="C7" s="6"/>
      <c r="D7" s="6"/>
      <c r="E7" s="6">
        <v>2413.6799999999998</v>
      </c>
      <c r="F7" s="6"/>
      <c r="G7" s="6"/>
      <c r="H7" s="6">
        <v>2376.69</v>
      </c>
      <c r="I7" s="6"/>
      <c r="J7" s="6"/>
      <c r="K7" s="6">
        <v>2342.62</v>
      </c>
      <c r="L7" s="6"/>
      <c r="M7" s="6"/>
      <c r="N7" s="6">
        <v>2456.8000000000002</v>
      </c>
      <c r="O7" s="6"/>
      <c r="P7" s="6"/>
      <c r="Q7" s="6">
        <v>2556.61</v>
      </c>
      <c r="R7" s="6"/>
      <c r="S7" s="6"/>
      <c r="T7" s="16">
        <v>2309.5</v>
      </c>
      <c r="U7" s="7"/>
      <c r="V7" s="7"/>
      <c r="W7" s="16">
        <v>2227</v>
      </c>
      <c r="X7" s="7"/>
      <c r="Y7" s="7"/>
      <c r="Z7" s="16">
        <v>2415.52</v>
      </c>
      <c r="AA7" s="7"/>
      <c r="AB7" s="7"/>
      <c r="AC7" s="16"/>
      <c r="AD7" s="7"/>
      <c r="AE7" s="7"/>
      <c r="AF7" s="16"/>
      <c r="AG7" s="7"/>
      <c r="AH7" s="7"/>
      <c r="AI7" s="16"/>
      <c r="AJ7" s="7"/>
      <c r="AK7" s="7"/>
      <c r="AL7" s="6">
        <f>B7+E7+H7+K7+N7+Q7+T7</f>
        <v>16848.95</v>
      </c>
    </row>
    <row r="8" spans="1:38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6"/>
      <c r="U8" s="7"/>
      <c r="V8" s="7"/>
      <c r="W8" s="16"/>
      <c r="X8" s="7"/>
      <c r="Y8" s="7"/>
      <c r="Z8" s="16"/>
      <c r="AA8" s="7"/>
      <c r="AB8" s="7"/>
      <c r="AC8" s="16"/>
      <c r="AD8" s="7"/>
      <c r="AE8" s="7"/>
      <c r="AF8" s="16"/>
      <c r="AG8" s="7"/>
      <c r="AH8" s="7"/>
      <c r="AI8" s="16"/>
      <c r="AJ8" s="7"/>
      <c r="AK8" s="7"/>
      <c r="AL8" s="6"/>
    </row>
    <row r="9" spans="1:38" x14ac:dyDescent="0.25">
      <c r="A9" s="3" t="s">
        <v>5</v>
      </c>
      <c r="B9" s="6">
        <f>B3+B4+B5+B6+B7</f>
        <v>73625.91</v>
      </c>
      <c r="C9" s="6"/>
      <c r="D9" s="6"/>
      <c r="E9" s="6">
        <f t="shared" ref="E9:T9" si="0">E3+E4+E5+E6+E7</f>
        <v>67626.78</v>
      </c>
      <c r="F9" s="6"/>
      <c r="G9" s="6"/>
      <c r="H9" s="6">
        <f t="shared" si="0"/>
        <v>69934.02</v>
      </c>
      <c r="I9" s="6"/>
      <c r="J9" s="6"/>
      <c r="K9" s="6">
        <f t="shared" si="0"/>
        <v>67900.859999999986</v>
      </c>
      <c r="L9" s="6"/>
      <c r="M9" s="6"/>
      <c r="N9" s="6">
        <f t="shared" si="0"/>
        <v>74374.47</v>
      </c>
      <c r="O9" s="6"/>
      <c r="P9" s="6"/>
      <c r="Q9" s="6">
        <f t="shared" si="0"/>
        <v>79176.83</v>
      </c>
      <c r="R9" s="6"/>
      <c r="S9" s="6"/>
      <c r="T9" s="16">
        <f t="shared" si="0"/>
        <v>75620.28</v>
      </c>
      <c r="U9" s="7"/>
      <c r="V9" s="7"/>
      <c r="W9" s="16">
        <f t="shared" ref="W9" si="1">W3+W4+W5+W6+W7</f>
        <v>71406.789999999994</v>
      </c>
      <c r="X9" s="7"/>
      <c r="Y9" s="7"/>
      <c r="Z9" s="16">
        <f>Z3+Z4+Z5+Z6+Z7</f>
        <v>69991.72</v>
      </c>
      <c r="AA9" s="7"/>
      <c r="AB9" s="7"/>
      <c r="AC9" s="16">
        <f t="shared" ref="AC9" si="2">AC3+AC4+AC5+AC6+AC7</f>
        <v>0</v>
      </c>
      <c r="AD9" s="7"/>
      <c r="AE9" s="7"/>
      <c r="AF9" s="16">
        <f t="shared" ref="AF9" si="3">AF3+AF4+AF5+AF6+AF7</f>
        <v>0</v>
      </c>
      <c r="AG9" s="7"/>
      <c r="AH9" s="7"/>
      <c r="AI9" s="16">
        <f t="shared" ref="AI9" si="4">AI3+AI4+AI5+AI6+AI7</f>
        <v>0</v>
      </c>
      <c r="AJ9" s="7"/>
      <c r="AK9" s="7"/>
      <c r="AL9" s="6">
        <f>B9+E9+H9+K9+N9+Q9+T9</f>
        <v>508259.15</v>
      </c>
    </row>
    <row r="10" spans="1:38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"/>
      <c r="V10" s="7"/>
      <c r="W10" s="4"/>
      <c r="X10" s="7"/>
      <c r="Y10" s="7"/>
      <c r="Z10" s="4"/>
      <c r="AA10" s="7"/>
      <c r="AB10" s="7"/>
      <c r="AC10" s="4"/>
      <c r="AD10" s="7"/>
      <c r="AE10" s="7"/>
      <c r="AF10" s="4"/>
      <c r="AG10" s="7"/>
      <c r="AH10" s="7"/>
      <c r="AI10" s="4"/>
      <c r="AJ10" s="7"/>
      <c r="AK10" s="7"/>
      <c r="AL10" s="7"/>
    </row>
    <row r="11" spans="1:38" x14ac:dyDescent="0.25">
      <c r="A11" s="3" t="s">
        <v>44</v>
      </c>
      <c r="B11" s="9">
        <v>11798793</v>
      </c>
      <c r="C11" s="12">
        <f>B49/B11*1000</f>
        <v>8.477328994584445</v>
      </c>
      <c r="D11" s="8">
        <f>B15/B11*1000</f>
        <v>6.0475982585676347</v>
      </c>
      <c r="E11" s="9">
        <v>11317185</v>
      </c>
      <c r="F11" s="12">
        <f>E49/E11*1000</f>
        <v>5.8536093560368601</v>
      </c>
      <c r="G11" s="8">
        <f>E15/E11*1000</f>
        <v>5.7259751431120014</v>
      </c>
      <c r="H11" s="9">
        <v>9769482</v>
      </c>
      <c r="I11" s="12">
        <f>H49/H11*1000</f>
        <v>7.601648685160586</v>
      </c>
      <c r="J11" s="8">
        <f>H15/H11*1000</f>
        <v>6.8703734752773995</v>
      </c>
      <c r="K11" s="9">
        <v>8662502</v>
      </c>
      <c r="L11" s="12">
        <f>K49/K11*1000</f>
        <v>9.3335874554487859</v>
      </c>
      <c r="M11" s="8">
        <f>K15/K11*1000</f>
        <v>7.573674441864485</v>
      </c>
      <c r="N11" s="9">
        <v>10034256</v>
      </c>
      <c r="O11" s="12">
        <f>N49/N11*1000</f>
        <v>6.3376178562715566</v>
      </c>
      <c r="P11" s="8">
        <f>N15/N11*1000</f>
        <v>7.1666738420865492</v>
      </c>
      <c r="Q11" s="9">
        <v>9807664</v>
      </c>
      <c r="R11" s="12">
        <f>Q49/Q11*1000</f>
        <v>8.1806309840957017</v>
      </c>
      <c r="S11" s="8">
        <f>Q15/Q11*1000</f>
        <v>7.8195766086603289</v>
      </c>
      <c r="T11" s="17">
        <v>9607269</v>
      </c>
      <c r="U11" s="8">
        <f>T49/T11*1000</f>
        <v>12.257576008332856</v>
      </c>
      <c r="V11" s="8">
        <f>T15/T11*1000</f>
        <v>7.5602869035935178</v>
      </c>
      <c r="W11" s="17">
        <v>9693012</v>
      </c>
      <c r="X11" s="8">
        <f>W49/W11*1000</f>
        <v>8.1609689537163472</v>
      </c>
      <c r="Y11" s="8">
        <f>W15/W11*1000</f>
        <v>7.0898519469489969</v>
      </c>
      <c r="Z11" s="17">
        <v>9684253</v>
      </c>
      <c r="AA11" s="8">
        <f>Z49/Z11*1000</f>
        <v>7.7766183927660713</v>
      </c>
      <c r="AB11" s="8">
        <f>Z15/Z11*1000</f>
        <v>6.9003081600614937</v>
      </c>
      <c r="AC11" s="17"/>
      <c r="AD11" s="8" t="e">
        <f>AC49/AC11*1000</f>
        <v>#DIV/0!</v>
      </c>
      <c r="AE11" s="8" t="e">
        <f>AC15/AC11*1000</f>
        <v>#DIV/0!</v>
      </c>
      <c r="AF11" s="17"/>
      <c r="AG11" s="8" t="e">
        <f>AF49/AF11*1000</f>
        <v>#DIV/0!</v>
      </c>
      <c r="AH11" s="8" t="e">
        <f>AF15/AF11*1000</f>
        <v>#DIV/0!</v>
      </c>
      <c r="AI11" s="17"/>
      <c r="AJ11" s="8" t="e">
        <f>AI49/AI11*1000</f>
        <v>#DIV/0!</v>
      </c>
      <c r="AK11" s="8" t="e">
        <f>AI15/AI11*1000</f>
        <v>#DIV/0!</v>
      </c>
      <c r="AL11" s="7"/>
    </row>
    <row r="12" spans="1:38" x14ac:dyDescent="0.25">
      <c r="A12" s="3" t="s">
        <v>42</v>
      </c>
      <c r="B12" s="10">
        <v>1933422</v>
      </c>
      <c r="C12" s="13">
        <f>B12/1000*C11</f>
        <v>16390.254379367449</v>
      </c>
      <c r="D12" s="10"/>
      <c r="E12" s="10">
        <v>2722132</v>
      </c>
      <c r="F12" s="13">
        <f>E12/1000*F11</f>
        <v>15934.29734356733</v>
      </c>
      <c r="G12" s="10"/>
      <c r="H12" s="10">
        <v>480878</v>
      </c>
      <c r="I12" s="13">
        <f>H12/1000*I11</f>
        <v>3655.4656164226521</v>
      </c>
      <c r="J12" s="10"/>
      <c r="K12" s="10">
        <v>0</v>
      </c>
      <c r="L12" s="13">
        <f>K12/1000*L11</f>
        <v>0</v>
      </c>
      <c r="M12" s="10"/>
      <c r="N12" s="10">
        <v>16843</v>
      </c>
      <c r="O12" s="13">
        <f>N12/1000*O11</f>
        <v>106.74449755318183</v>
      </c>
      <c r="P12" s="10"/>
      <c r="Q12" s="10">
        <v>0</v>
      </c>
      <c r="R12" s="13">
        <f>Q12/1000*R11</f>
        <v>0</v>
      </c>
      <c r="S12" s="10"/>
      <c r="T12" s="18">
        <v>382343</v>
      </c>
      <c r="U12" s="13">
        <f>T12/1000*U11</f>
        <v>4686.5983837540098</v>
      </c>
      <c r="V12" s="20"/>
      <c r="W12" s="18">
        <v>365324</v>
      </c>
      <c r="X12" s="13">
        <f>W12/1000*X11</f>
        <v>2981.397822047471</v>
      </c>
      <c r="Y12" s="20"/>
      <c r="Z12" s="18">
        <v>382343</v>
      </c>
      <c r="AA12" s="13">
        <f>Z12/1000*AA11</f>
        <v>2973.3356061453583</v>
      </c>
      <c r="AB12" s="20"/>
      <c r="AC12" s="18"/>
      <c r="AD12" s="13" t="e">
        <f>AC12/1000*AD11</f>
        <v>#DIV/0!</v>
      </c>
      <c r="AE12" s="20"/>
      <c r="AF12" s="18"/>
      <c r="AG12" s="13" t="e">
        <f>AF12/1000*AG11</f>
        <v>#DIV/0!</v>
      </c>
      <c r="AH12" s="20"/>
      <c r="AI12" s="18"/>
      <c r="AJ12" s="13" t="e">
        <f>AI12/1000*AJ11</f>
        <v>#DIV/0!</v>
      </c>
      <c r="AK12" s="20"/>
      <c r="AL12" s="7"/>
    </row>
    <row r="13" spans="1:38" x14ac:dyDescent="0.25">
      <c r="A13" s="3" t="s">
        <v>6</v>
      </c>
      <c r="B13" s="8">
        <v>2271.5500000000002</v>
      </c>
      <c r="C13" s="14"/>
      <c r="D13" s="14"/>
      <c r="E13" s="8">
        <v>2824.86</v>
      </c>
      <c r="F13" s="14"/>
      <c r="G13" s="14"/>
      <c r="H13" s="8">
        <v>2814.03</v>
      </c>
      <c r="I13" s="14"/>
      <c r="J13" s="14"/>
      <c r="K13" s="8">
        <v>2293.89</v>
      </c>
      <c r="L13" s="14"/>
      <c r="M13" s="14"/>
      <c r="N13" s="8">
        <v>2462.23</v>
      </c>
      <c r="O13" s="14"/>
      <c r="P13" s="14"/>
      <c r="Q13" s="8">
        <v>2485.0500000000002</v>
      </c>
      <c r="R13" s="14"/>
      <c r="S13" s="14"/>
      <c r="T13" s="19">
        <v>2986.57</v>
      </c>
      <c r="U13" s="7"/>
      <c r="V13" s="7"/>
      <c r="W13" s="19">
        <v>2684.77</v>
      </c>
      <c r="X13" s="7"/>
      <c r="Y13" s="7"/>
      <c r="Z13" s="19">
        <v>3167.39</v>
      </c>
      <c r="AA13" s="7"/>
      <c r="AB13" s="7"/>
      <c r="AC13" s="19"/>
      <c r="AD13" s="7"/>
      <c r="AE13" s="7"/>
      <c r="AF13" s="19"/>
      <c r="AG13" s="7"/>
      <c r="AH13" s="7"/>
      <c r="AI13" s="19"/>
      <c r="AJ13" s="7"/>
      <c r="AK13" s="7"/>
      <c r="AL13" s="7"/>
    </row>
    <row r="14" spans="1:38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7"/>
      <c r="V14" s="7"/>
      <c r="W14" s="4"/>
      <c r="X14" s="7"/>
      <c r="Y14" s="7"/>
      <c r="Z14" s="4"/>
      <c r="AA14" s="7"/>
      <c r="AB14" s="7"/>
      <c r="AC14" s="4"/>
      <c r="AD14" s="7"/>
      <c r="AE14" s="7"/>
      <c r="AF14" s="4"/>
      <c r="AG14" s="7"/>
      <c r="AH14" s="7"/>
      <c r="AI14" s="4"/>
      <c r="AJ14" s="7"/>
      <c r="AK14" s="7"/>
      <c r="AL14" s="7"/>
    </row>
    <row r="15" spans="1:38" x14ac:dyDescent="0.25">
      <c r="A15" s="3" t="s">
        <v>7</v>
      </c>
      <c r="B15" s="8">
        <f>B9-B13</f>
        <v>71354.36</v>
      </c>
      <c r="C15" s="14"/>
      <c r="D15" s="14"/>
      <c r="E15" s="8">
        <f>E9-E13</f>
        <v>64801.919999999998</v>
      </c>
      <c r="F15" s="14"/>
      <c r="G15" s="14"/>
      <c r="H15" s="8">
        <f>H9-H13</f>
        <v>67119.990000000005</v>
      </c>
      <c r="I15" s="14"/>
      <c r="J15" s="14"/>
      <c r="K15" s="8">
        <f>K9-K13</f>
        <v>65606.969999999987</v>
      </c>
      <c r="L15" s="14"/>
      <c r="M15" s="14"/>
      <c r="N15" s="8">
        <f>N9-N13</f>
        <v>71912.240000000005</v>
      </c>
      <c r="O15" s="14"/>
      <c r="P15" s="14"/>
      <c r="Q15" s="8">
        <f>Q9-Q13</f>
        <v>76691.78</v>
      </c>
      <c r="R15" s="14"/>
      <c r="S15" s="14"/>
      <c r="T15" s="19">
        <f>T9-T13</f>
        <v>72633.709999999992</v>
      </c>
      <c r="U15" s="7"/>
      <c r="V15" s="7"/>
      <c r="W15" s="19">
        <f>W9-W13</f>
        <v>68722.01999999999</v>
      </c>
      <c r="X15" s="7"/>
      <c r="Y15" s="7"/>
      <c r="Z15" s="19">
        <f>Z9-Z13</f>
        <v>66824.33</v>
      </c>
      <c r="AA15" s="7"/>
      <c r="AB15" s="7"/>
      <c r="AC15" s="19">
        <f>AC9-AC13</f>
        <v>0</v>
      </c>
      <c r="AD15" s="7"/>
      <c r="AE15" s="7"/>
      <c r="AF15" s="19">
        <f>AF9-AF13</f>
        <v>0</v>
      </c>
      <c r="AG15" s="7"/>
      <c r="AH15" s="7"/>
      <c r="AI15" s="19">
        <f>AI9-AI13</f>
        <v>0</v>
      </c>
      <c r="AJ15" s="7"/>
      <c r="AK15" s="7"/>
      <c r="AL15" s="7"/>
    </row>
    <row r="16" spans="1:38" x14ac:dyDescent="0.25">
      <c r="A16" s="3" t="s">
        <v>45</v>
      </c>
      <c r="B16" s="4"/>
      <c r="C16" s="21">
        <f>C12*1</f>
        <v>16390.254379367449</v>
      </c>
      <c r="D16" s="4"/>
      <c r="E16" s="4"/>
      <c r="F16" s="21">
        <f>F12*1</f>
        <v>15934.29734356733</v>
      </c>
      <c r="G16" s="4"/>
      <c r="H16" s="4"/>
      <c r="I16" s="21">
        <f>I12*1</f>
        <v>3655.4656164226521</v>
      </c>
      <c r="J16" s="4"/>
      <c r="K16" s="4"/>
      <c r="L16" s="21">
        <f>L12*1</f>
        <v>0</v>
      </c>
      <c r="M16" s="4"/>
      <c r="N16" s="4"/>
      <c r="O16" s="21">
        <f>O12*1</f>
        <v>106.74449755318183</v>
      </c>
      <c r="P16" s="4"/>
      <c r="Q16" s="4"/>
      <c r="R16" s="21">
        <f>R12*1</f>
        <v>0</v>
      </c>
      <c r="S16" s="4"/>
      <c r="T16" s="4"/>
      <c r="U16" s="21">
        <f>U12*1</f>
        <v>4686.5983837540098</v>
      </c>
      <c r="W16" s="4"/>
      <c r="X16" s="21">
        <f>X12*1</f>
        <v>2981.397822047471</v>
      </c>
      <c r="Z16" s="4"/>
      <c r="AA16" s="21">
        <f>AA12*1</f>
        <v>2973.3356061453583</v>
      </c>
      <c r="AC16" s="4"/>
      <c r="AD16" s="21" t="e">
        <f>AD12*1</f>
        <v>#DIV/0!</v>
      </c>
      <c r="AF16" s="4"/>
      <c r="AG16" s="21" t="e">
        <f>AG12*1</f>
        <v>#DIV/0!</v>
      </c>
      <c r="AI16" s="4"/>
      <c r="AJ16" s="21" t="e">
        <f>AJ12*1</f>
        <v>#DIV/0!</v>
      </c>
      <c r="AL16" s="21">
        <f>C16+F16+I16+L16+O16+R16+U16</f>
        <v>40773.360220664625</v>
      </c>
    </row>
    <row r="17" spans="1:3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W17" s="4"/>
      <c r="Z17" s="4"/>
      <c r="AC17" s="4"/>
      <c r="AF17" s="4"/>
      <c r="AI17" s="4"/>
    </row>
    <row r="18" spans="1:38" x14ac:dyDescent="0.25">
      <c r="A18" s="3" t="s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W18" s="4"/>
      <c r="Z18" s="4"/>
      <c r="AC18" s="4"/>
      <c r="AF18" s="4"/>
      <c r="AI18" s="4"/>
    </row>
    <row r="19" spans="1:3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W19" s="4"/>
      <c r="Z19" s="4"/>
      <c r="AC19" s="4"/>
      <c r="AF19" s="4"/>
      <c r="AI19" s="4"/>
    </row>
    <row r="20" spans="1:38" x14ac:dyDescent="0.25">
      <c r="A20" s="3" t="s">
        <v>9</v>
      </c>
      <c r="B20" s="8">
        <v>21174.63</v>
      </c>
      <c r="C20" s="11"/>
      <c r="D20" s="4"/>
      <c r="E20" s="8">
        <v>18793.7</v>
      </c>
      <c r="F20" s="4"/>
      <c r="G20" s="4"/>
      <c r="H20" s="8">
        <v>19702.150000000001</v>
      </c>
      <c r="I20" s="4"/>
      <c r="J20" s="4"/>
      <c r="K20" s="8">
        <v>24516.52</v>
      </c>
      <c r="L20" s="4"/>
      <c r="M20" s="4"/>
      <c r="N20" s="8">
        <v>19127.13</v>
      </c>
      <c r="O20" s="4"/>
      <c r="P20" s="4"/>
      <c r="Q20" s="8">
        <v>19380.38</v>
      </c>
      <c r="R20" s="4"/>
      <c r="S20" s="4"/>
      <c r="T20" s="8">
        <v>23980</v>
      </c>
      <c r="W20" s="8">
        <v>17843.63</v>
      </c>
      <c r="Z20" s="8">
        <v>20113.5</v>
      </c>
      <c r="AC20" s="8"/>
      <c r="AF20" s="8"/>
      <c r="AI20" s="8"/>
      <c r="AL20" s="8">
        <f>B20+E20+H20+K20+N20+Q20+T20+W20+Z20+AC20+AF20+AI20</f>
        <v>184631.64</v>
      </c>
    </row>
    <row r="21" spans="1:38" x14ac:dyDescent="0.25">
      <c r="A21" s="3" t="s">
        <v>10</v>
      </c>
      <c r="B21" s="8">
        <v>438.73</v>
      </c>
      <c r="C21" s="11"/>
      <c r="D21" s="4"/>
      <c r="E21" s="8">
        <v>152.6</v>
      </c>
      <c r="F21" s="4"/>
      <c r="G21" s="4"/>
      <c r="H21" s="8">
        <v>144.97</v>
      </c>
      <c r="I21" s="4"/>
      <c r="J21" s="4"/>
      <c r="K21" s="8">
        <v>190.75</v>
      </c>
      <c r="L21" s="4"/>
      <c r="M21" s="4"/>
      <c r="N21" s="8">
        <v>144.97</v>
      </c>
      <c r="O21" s="4"/>
      <c r="P21" s="4"/>
      <c r="Q21" s="8">
        <v>144.97</v>
      </c>
      <c r="R21" s="4"/>
      <c r="S21" s="4"/>
      <c r="T21" s="8">
        <v>183.12</v>
      </c>
      <c r="W21" s="8">
        <v>356.98</v>
      </c>
      <c r="Z21" s="8">
        <v>144.97</v>
      </c>
      <c r="AC21" s="8"/>
      <c r="AF21" s="8"/>
      <c r="AI21" s="8"/>
      <c r="AL21" s="8">
        <f t="shared" ref="AL21:AL47" si="5">B21+E21+H21+K21+N21+Q21+T21+W21+Z21+AC21+AF21+AI21</f>
        <v>1902.0600000000002</v>
      </c>
    </row>
    <row r="22" spans="1:38" x14ac:dyDescent="0.25">
      <c r="A22" s="3" t="s">
        <v>11</v>
      </c>
      <c r="B22" s="8">
        <v>4526.47</v>
      </c>
      <c r="C22" s="11"/>
      <c r="D22" s="4"/>
      <c r="E22" s="8">
        <v>4538.18</v>
      </c>
      <c r="F22" s="4"/>
      <c r="G22" s="4"/>
      <c r="H22" s="8">
        <v>4526.18</v>
      </c>
      <c r="I22" s="4"/>
      <c r="J22" s="4"/>
      <c r="K22" s="8">
        <v>4532.18</v>
      </c>
      <c r="L22" s="4"/>
      <c r="M22" s="4"/>
      <c r="N22" s="8">
        <v>4532.18</v>
      </c>
      <c r="O22" s="4"/>
      <c r="P22" s="4"/>
      <c r="Q22" s="8">
        <v>5362.26</v>
      </c>
      <c r="R22" s="4"/>
      <c r="S22" s="4"/>
      <c r="T22" s="8">
        <v>4918.24</v>
      </c>
      <c r="W22" s="8">
        <v>5368.26</v>
      </c>
      <c r="Z22" s="8">
        <v>3869.67</v>
      </c>
      <c r="AC22" s="8"/>
      <c r="AF22" s="8"/>
      <c r="AI22" s="8"/>
      <c r="AL22" s="8">
        <f t="shared" si="5"/>
        <v>42173.62</v>
      </c>
    </row>
    <row r="23" spans="1:38" x14ac:dyDescent="0.25">
      <c r="A23" s="3" t="s">
        <v>12</v>
      </c>
      <c r="B23" s="8">
        <v>6621.47</v>
      </c>
      <c r="C23" s="11"/>
      <c r="D23" s="4"/>
      <c r="E23" s="8">
        <v>6607.93</v>
      </c>
      <c r="F23" s="4"/>
      <c r="G23" s="4"/>
      <c r="H23" s="8">
        <v>6503</v>
      </c>
      <c r="I23" s="4"/>
      <c r="J23" s="4"/>
      <c r="K23" s="8">
        <v>5952.27</v>
      </c>
      <c r="L23" s="4"/>
      <c r="M23" s="4"/>
      <c r="N23" s="8">
        <v>6258.57</v>
      </c>
      <c r="O23" s="4"/>
      <c r="P23" s="4"/>
      <c r="Q23" s="8">
        <v>6260.97</v>
      </c>
      <c r="R23" s="4"/>
      <c r="S23" s="4"/>
      <c r="T23" s="8">
        <v>5735.33</v>
      </c>
      <c r="W23" s="8">
        <v>4463.3500000000004</v>
      </c>
      <c r="Z23" s="8">
        <v>4651.0200000000004</v>
      </c>
      <c r="AC23" s="8"/>
      <c r="AF23" s="8"/>
      <c r="AI23" s="8"/>
      <c r="AL23" s="8">
        <f t="shared" si="5"/>
        <v>53053.91</v>
      </c>
    </row>
    <row r="24" spans="1:38" x14ac:dyDescent="0.25">
      <c r="A24" s="3" t="s">
        <v>13</v>
      </c>
      <c r="B24" s="8">
        <v>4480.6499999999996</v>
      </c>
      <c r="C24" s="11"/>
      <c r="D24" s="4"/>
      <c r="E24" s="8">
        <v>1302.79</v>
      </c>
      <c r="F24" s="4"/>
      <c r="G24" s="4"/>
      <c r="H24" s="8">
        <v>6240.44</v>
      </c>
      <c r="I24" s="4"/>
      <c r="J24" s="4"/>
      <c r="K24" s="8">
        <v>2898.41</v>
      </c>
      <c r="L24" s="4"/>
      <c r="M24" s="4"/>
      <c r="N24" s="8">
        <v>0</v>
      </c>
      <c r="O24" s="4"/>
      <c r="P24" s="4"/>
      <c r="Q24" s="8">
        <v>2842.56</v>
      </c>
      <c r="R24" s="4"/>
      <c r="S24" s="4"/>
      <c r="T24" s="8">
        <v>1403.05</v>
      </c>
      <c r="W24" s="8">
        <v>323.27</v>
      </c>
      <c r="Z24" s="8">
        <v>3993.08</v>
      </c>
      <c r="AC24" s="8"/>
      <c r="AF24" s="8"/>
      <c r="AI24" s="8"/>
      <c r="AL24" s="8">
        <f t="shared" si="5"/>
        <v>23484.25</v>
      </c>
    </row>
    <row r="25" spans="1:38" x14ac:dyDescent="0.25">
      <c r="A25" s="3" t="s">
        <v>14</v>
      </c>
      <c r="B25" s="8">
        <v>184.88</v>
      </c>
      <c r="C25" s="11"/>
      <c r="D25" s="4"/>
      <c r="E25" s="8">
        <v>0</v>
      </c>
      <c r="F25" s="4"/>
      <c r="G25" s="4"/>
      <c r="H25" s="8">
        <v>0</v>
      </c>
      <c r="I25" s="4"/>
      <c r="J25" s="4"/>
      <c r="K25" s="8">
        <v>0</v>
      </c>
      <c r="L25" s="4"/>
      <c r="M25" s="4"/>
      <c r="N25" s="8">
        <v>0</v>
      </c>
      <c r="O25" s="4"/>
      <c r="P25" s="4"/>
      <c r="Q25" s="8">
        <v>0</v>
      </c>
      <c r="R25" s="4"/>
      <c r="S25" s="4"/>
      <c r="T25" s="8">
        <v>0</v>
      </c>
      <c r="W25" s="8">
        <v>0</v>
      </c>
      <c r="Z25" s="8">
        <v>0</v>
      </c>
      <c r="AC25" s="8"/>
      <c r="AF25" s="8"/>
      <c r="AI25" s="8"/>
      <c r="AL25" s="8">
        <f t="shared" si="5"/>
        <v>184.88</v>
      </c>
    </row>
    <row r="26" spans="1:38" x14ac:dyDescent="0.25">
      <c r="A26" s="3" t="s">
        <v>15</v>
      </c>
      <c r="B26" s="8">
        <v>1340.62</v>
      </c>
      <c r="C26" s="11"/>
      <c r="D26" s="4"/>
      <c r="E26" s="8">
        <v>176.29</v>
      </c>
      <c r="F26" s="4"/>
      <c r="G26" s="4"/>
      <c r="H26" s="8">
        <v>429.49</v>
      </c>
      <c r="I26" s="4"/>
      <c r="J26" s="4"/>
      <c r="K26" s="8">
        <v>1846.64</v>
      </c>
      <c r="L26" s="4"/>
      <c r="M26" s="4"/>
      <c r="N26" s="8">
        <v>650.65</v>
      </c>
      <c r="O26" s="4"/>
      <c r="P26" s="4"/>
      <c r="Q26" s="8">
        <v>984.4</v>
      </c>
      <c r="R26" s="4"/>
      <c r="S26" s="4"/>
      <c r="T26" s="8">
        <v>947.84</v>
      </c>
      <c r="W26" s="8">
        <v>812.7</v>
      </c>
      <c r="Z26" s="8">
        <v>623.72</v>
      </c>
      <c r="AC26" s="8"/>
      <c r="AF26" s="8"/>
      <c r="AI26" s="8"/>
      <c r="AL26" s="8">
        <f t="shared" si="5"/>
        <v>7812.3499999999995</v>
      </c>
    </row>
    <row r="27" spans="1:38" x14ac:dyDescent="0.25">
      <c r="A27" s="3" t="s">
        <v>16</v>
      </c>
      <c r="B27" s="8">
        <v>4547.91</v>
      </c>
      <c r="C27" s="11"/>
      <c r="D27" s="4"/>
      <c r="E27" s="8">
        <v>699.37</v>
      </c>
      <c r="F27" s="4"/>
      <c r="G27" s="4"/>
      <c r="H27" s="8">
        <v>3582.79</v>
      </c>
      <c r="I27" s="4"/>
      <c r="J27" s="4"/>
      <c r="K27" s="8">
        <v>4533.0200000000004</v>
      </c>
      <c r="L27" s="4"/>
      <c r="M27" s="4"/>
      <c r="N27" s="8">
        <v>1657.86</v>
      </c>
      <c r="O27" s="4"/>
      <c r="P27" s="4"/>
      <c r="Q27" s="8">
        <v>4684.3999999999996</v>
      </c>
      <c r="R27" s="4"/>
      <c r="S27" s="4"/>
      <c r="T27" s="8">
        <v>7809.84</v>
      </c>
      <c r="W27" s="8">
        <v>2611.21</v>
      </c>
      <c r="Z27" s="8">
        <v>3626.18</v>
      </c>
      <c r="AC27" s="8"/>
      <c r="AF27" s="8"/>
      <c r="AI27" s="8"/>
      <c r="AL27" s="8">
        <f t="shared" si="5"/>
        <v>33752.579999999994</v>
      </c>
    </row>
    <row r="28" spans="1:38" x14ac:dyDescent="0.25">
      <c r="A28" s="3" t="s">
        <v>17</v>
      </c>
      <c r="B28" s="8">
        <v>41</v>
      </c>
      <c r="C28" s="11"/>
      <c r="D28" s="4"/>
      <c r="E28" s="8">
        <v>1821.82</v>
      </c>
      <c r="F28" s="4"/>
      <c r="G28" s="4"/>
      <c r="H28" s="8">
        <v>913.94</v>
      </c>
      <c r="I28" s="4"/>
      <c r="J28" s="4"/>
      <c r="K28" s="8">
        <v>714.2</v>
      </c>
      <c r="L28" s="4"/>
      <c r="M28" s="4"/>
      <c r="N28" s="8">
        <v>373.71</v>
      </c>
      <c r="O28" s="4"/>
      <c r="P28" s="4"/>
      <c r="Q28" s="8">
        <v>708.95</v>
      </c>
      <c r="R28" s="4"/>
      <c r="S28" s="4"/>
      <c r="T28" s="8">
        <v>491.19</v>
      </c>
      <c r="W28" s="8">
        <v>399.38</v>
      </c>
      <c r="Z28" s="8">
        <v>1006.19</v>
      </c>
      <c r="AC28" s="8"/>
      <c r="AF28" s="8"/>
      <c r="AI28" s="8"/>
      <c r="AL28" s="8">
        <f t="shared" si="5"/>
        <v>6470.3799999999992</v>
      </c>
    </row>
    <row r="29" spans="1:38" x14ac:dyDescent="0.25">
      <c r="A29" s="3" t="s">
        <v>18</v>
      </c>
      <c r="B29" s="8">
        <v>2018.16</v>
      </c>
      <c r="C29" s="11"/>
      <c r="D29" s="4"/>
      <c r="E29" s="8">
        <v>1013.55</v>
      </c>
      <c r="F29" s="4"/>
      <c r="G29" s="4"/>
      <c r="H29" s="8">
        <v>1011.75</v>
      </c>
      <c r="I29" s="4"/>
      <c r="J29" s="4"/>
      <c r="K29" s="8">
        <v>2029.8</v>
      </c>
      <c r="L29" s="4"/>
      <c r="M29" s="4"/>
      <c r="N29" s="8">
        <v>95</v>
      </c>
      <c r="O29" s="4"/>
      <c r="P29" s="4"/>
      <c r="Q29" s="8">
        <v>927.1</v>
      </c>
      <c r="R29" s="4"/>
      <c r="S29" s="4"/>
      <c r="T29" s="8">
        <v>1071.25</v>
      </c>
      <c r="W29" s="8">
        <v>1025.25</v>
      </c>
      <c r="Z29" s="8">
        <v>1075.3</v>
      </c>
      <c r="AC29" s="8"/>
      <c r="AF29" s="8"/>
      <c r="AI29" s="8"/>
      <c r="AL29" s="8">
        <f t="shared" si="5"/>
        <v>10267.16</v>
      </c>
    </row>
    <row r="30" spans="1:38" x14ac:dyDescent="0.25">
      <c r="A30" s="3" t="s">
        <v>19</v>
      </c>
      <c r="B30" s="8">
        <v>1144.74</v>
      </c>
      <c r="C30" s="11"/>
      <c r="D30" s="4"/>
      <c r="E30" s="8">
        <v>1989.8</v>
      </c>
      <c r="F30" s="4"/>
      <c r="G30" s="4"/>
      <c r="H30" s="8">
        <v>441.8</v>
      </c>
      <c r="I30" s="4"/>
      <c r="J30" s="4"/>
      <c r="K30" s="8">
        <v>0</v>
      </c>
      <c r="L30" s="4"/>
      <c r="M30" s="4"/>
      <c r="N30" s="8">
        <v>1521.8</v>
      </c>
      <c r="O30" s="4"/>
      <c r="P30" s="4"/>
      <c r="Q30" s="8">
        <v>1182.5999999999999</v>
      </c>
      <c r="R30" s="4"/>
      <c r="S30" s="4"/>
      <c r="T30" s="8">
        <v>923.6</v>
      </c>
      <c r="W30" s="8">
        <v>1800.95</v>
      </c>
      <c r="Z30" s="8">
        <v>0</v>
      </c>
      <c r="AC30" s="8"/>
      <c r="AF30" s="8"/>
      <c r="AI30" s="8"/>
      <c r="AL30" s="8">
        <f t="shared" si="5"/>
        <v>9005.2900000000009</v>
      </c>
    </row>
    <row r="31" spans="1:38" x14ac:dyDescent="0.25">
      <c r="A31" s="3" t="s">
        <v>20</v>
      </c>
      <c r="B31" s="8">
        <v>8802.09</v>
      </c>
      <c r="C31" s="11"/>
      <c r="D31" s="4"/>
      <c r="E31" s="8">
        <v>0</v>
      </c>
      <c r="F31" s="4"/>
      <c r="G31" s="4"/>
      <c r="H31" s="8">
        <v>0</v>
      </c>
      <c r="I31" s="4"/>
      <c r="J31" s="4"/>
      <c r="K31" s="8">
        <v>0</v>
      </c>
      <c r="L31" s="4"/>
      <c r="M31" s="4"/>
      <c r="N31" s="8">
        <v>0</v>
      </c>
      <c r="O31" s="4"/>
      <c r="P31" s="4"/>
      <c r="Q31" s="8">
        <v>0</v>
      </c>
      <c r="R31" s="4"/>
      <c r="S31" s="4"/>
      <c r="T31" s="8">
        <v>15567.75</v>
      </c>
      <c r="W31" s="8">
        <v>0</v>
      </c>
      <c r="Z31" s="8">
        <v>0</v>
      </c>
      <c r="AC31" s="8"/>
      <c r="AF31" s="8"/>
      <c r="AI31" s="8"/>
      <c r="AL31" s="8">
        <f t="shared" si="5"/>
        <v>24369.84</v>
      </c>
    </row>
    <row r="32" spans="1:38" x14ac:dyDescent="0.25">
      <c r="A32" s="3" t="s">
        <v>52</v>
      </c>
      <c r="B32" s="8">
        <v>0</v>
      </c>
      <c r="C32" s="11"/>
      <c r="D32" s="4"/>
      <c r="E32" s="8">
        <v>0</v>
      </c>
      <c r="F32" s="4"/>
      <c r="G32" s="4"/>
      <c r="H32" s="8">
        <v>0</v>
      </c>
      <c r="I32" s="4"/>
      <c r="J32" s="4"/>
      <c r="K32" s="8">
        <v>0</v>
      </c>
      <c r="L32" s="4"/>
      <c r="M32" s="4"/>
      <c r="N32" s="8">
        <v>0</v>
      </c>
      <c r="O32" s="4"/>
      <c r="P32" s="4"/>
      <c r="Q32" s="8">
        <v>0</v>
      </c>
      <c r="R32" s="4"/>
      <c r="S32" s="4"/>
      <c r="T32" s="8">
        <v>0</v>
      </c>
      <c r="W32" s="8">
        <v>1641.25</v>
      </c>
      <c r="Z32" s="8">
        <v>0</v>
      </c>
      <c r="AC32" s="8"/>
      <c r="AF32" s="8"/>
      <c r="AI32" s="8"/>
      <c r="AL32" s="8">
        <f t="shared" si="5"/>
        <v>1641.25</v>
      </c>
    </row>
    <row r="33" spans="1:38" x14ac:dyDescent="0.25">
      <c r="A33" s="3" t="s">
        <v>21</v>
      </c>
      <c r="B33" s="8">
        <v>266.02</v>
      </c>
      <c r="C33" s="11"/>
      <c r="D33" s="4"/>
      <c r="E33" s="8">
        <v>171.5</v>
      </c>
      <c r="F33" s="4"/>
      <c r="G33" s="4"/>
      <c r="H33" s="8">
        <v>172.2</v>
      </c>
      <c r="I33" s="4"/>
      <c r="J33" s="4"/>
      <c r="K33" s="8">
        <v>170.81</v>
      </c>
      <c r="L33" s="4"/>
      <c r="M33" s="4"/>
      <c r="N33" s="8">
        <v>294.72000000000003</v>
      </c>
      <c r="O33" s="4"/>
      <c r="P33" s="4"/>
      <c r="Q33" s="8">
        <v>260.04000000000002</v>
      </c>
      <c r="R33" s="4"/>
      <c r="S33" s="4"/>
      <c r="T33" s="8">
        <v>233.84</v>
      </c>
      <c r="W33" s="8">
        <v>389.27</v>
      </c>
      <c r="Z33" s="8">
        <v>3081.56</v>
      </c>
      <c r="AC33" s="8"/>
      <c r="AF33" s="8"/>
      <c r="AI33" s="8"/>
      <c r="AL33" s="8">
        <f t="shared" si="5"/>
        <v>5039.96</v>
      </c>
    </row>
    <row r="34" spans="1:38" x14ac:dyDescent="0.25">
      <c r="A34" s="3" t="s">
        <v>22</v>
      </c>
      <c r="B34" s="8">
        <v>0</v>
      </c>
      <c r="C34" s="11"/>
      <c r="D34" s="4"/>
      <c r="E34" s="8">
        <v>0</v>
      </c>
      <c r="F34" s="4"/>
      <c r="G34" s="4"/>
      <c r="H34" s="8">
        <v>50</v>
      </c>
      <c r="I34" s="4"/>
      <c r="J34" s="4"/>
      <c r="K34" s="8">
        <v>0</v>
      </c>
      <c r="L34" s="4"/>
      <c r="M34" s="4"/>
      <c r="N34" s="8">
        <v>0</v>
      </c>
      <c r="O34" s="4"/>
      <c r="P34" s="4"/>
      <c r="Q34" s="8">
        <v>0</v>
      </c>
      <c r="R34" s="4"/>
      <c r="S34" s="4"/>
      <c r="T34" s="8">
        <v>0</v>
      </c>
      <c r="W34" s="8">
        <v>0</v>
      </c>
      <c r="Z34" s="8">
        <v>0</v>
      </c>
      <c r="AC34" s="8"/>
      <c r="AF34" s="8"/>
      <c r="AI34" s="8"/>
      <c r="AL34" s="8">
        <f t="shared" si="5"/>
        <v>50</v>
      </c>
    </row>
    <row r="35" spans="1:38" x14ac:dyDescent="0.25">
      <c r="A35" s="3" t="s">
        <v>23</v>
      </c>
      <c r="B35" s="8">
        <v>5000</v>
      </c>
      <c r="C35" s="11"/>
      <c r="D35" s="4"/>
      <c r="E35" s="8">
        <v>0</v>
      </c>
      <c r="F35" s="4"/>
      <c r="G35" s="4"/>
      <c r="H35" s="8">
        <v>61.15</v>
      </c>
      <c r="I35" s="4"/>
      <c r="J35" s="4"/>
      <c r="K35" s="8">
        <v>0</v>
      </c>
      <c r="L35" s="4"/>
      <c r="M35" s="4"/>
      <c r="N35" s="8">
        <v>0</v>
      </c>
      <c r="O35" s="4"/>
      <c r="P35" s="4"/>
      <c r="Q35" s="8">
        <v>0</v>
      </c>
      <c r="R35" s="4"/>
      <c r="S35" s="4"/>
      <c r="T35" s="8">
        <v>5000</v>
      </c>
      <c r="W35" s="8">
        <v>0</v>
      </c>
      <c r="Z35" s="8">
        <v>0</v>
      </c>
      <c r="AC35" s="8"/>
      <c r="AF35" s="8"/>
      <c r="AI35" s="8"/>
      <c r="AL35" s="8">
        <f t="shared" si="5"/>
        <v>10061.15</v>
      </c>
    </row>
    <row r="36" spans="1:38" x14ac:dyDescent="0.25">
      <c r="A36" s="3" t="s">
        <v>24</v>
      </c>
      <c r="B36" s="8">
        <v>3883.28</v>
      </c>
      <c r="C36" s="11"/>
      <c r="D36" s="4"/>
      <c r="E36" s="8">
        <v>0</v>
      </c>
      <c r="F36" s="4"/>
      <c r="G36" s="4"/>
      <c r="H36" s="8">
        <v>0</v>
      </c>
      <c r="I36" s="4"/>
      <c r="J36" s="4"/>
      <c r="K36" s="8">
        <v>0</v>
      </c>
      <c r="L36" s="4"/>
      <c r="M36" s="4"/>
      <c r="N36" s="8">
        <v>0</v>
      </c>
      <c r="O36" s="4"/>
      <c r="P36" s="4"/>
      <c r="Q36" s="8">
        <v>0</v>
      </c>
      <c r="R36" s="4"/>
      <c r="S36" s="4"/>
      <c r="T36" s="8">
        <v>9972.27</v>
      </c>
      <c r="W36" s="8">
        <v>0</v>
      </c>
      <c r="Z36" s="8">
        <v>0</v>
      </c>
      <c r="AC36" s="8"/>
      <c r="AF36" s="8"/>
      <c r="AI36" s="8"/>
      <c r="AL36" s="8">
        <f t="shared" si="5"/>
        <v>13855.550000000001</v>
      </c>
    </row>
    <row r="37" spans="1:38" x14ac:dyDescent="0.25">
      <c r="A37" s="3" t="s">
        <v>25</v>
      </c>
      <c r="B37" s="8">
        <v>357.32</v>
      </c>
      <c r="C37" s="11"/>
      <c r="D37" s="4"/>
      <c r="E37" s="8">
        <v>463.26</v>
      </c>
      <c r="F37" s="4"/>
      <c r="G37" s="4"/>
      <c r="H37" s="8">
        <v>413.04</v>
      </c>
      <c r="I37" s="4"/>
      <c r="J37" s="4"/>
      <c r="K37" s="8">
        <v>564.73</v>
      </c>
      <c r="L37" s="4"/>
      <c r="M37" s="4"/>
      <c r="N37" s="8">
        <v>444.1</v>
      </c>
      <c r="O37" s="4"/>
      <c r="P37" s="4"/>
      <c r="Q37" s="8">
        <v>553.25</v>
      </c>
      <c r="R37" s="4"/>
      <c r="S37" s="4"/>
      <c r="T37" s="8">
        <v>581.6</v>
      </c>
      <c r="W37" s="8">
        <v>758.25</v>
      </c>
      <c r="Z37" s="8">
        <v>387.45</v>
      </c>
      <c r="AC37" s="8"/>
      <c r="AF37" s="8"/>
      <c r="AI37" s="8"/>
      <c r="AL37" s="8">
        <f t="shared" si="5"/>
        <v>4522.9999999999991</v>
      </c>
    </row>
    <row r="38" spans="1:38" x14ac:dyDescent="0.25">
      <c r="A38" s="3" t="s">
        <v>26</v>
      </c>
      <c r="B38" s="8">
        <v>2000</v>
      </c>
      <c r="C38" s="11"/>
      <c r="D38" s="4"/>
      <c r="E38" s="8">
        <v>2000</v>
      </c>
      <c r="F38" s="4"/>
      <c r="G38" s="4"/>
      <c r="H38" s="8">
        <v>2294.9699999999998</v>
      </c>
      <c r="I38" s="4"/>
      <c r="J38" s="4"/>
      <c r="K38" s="8">
        <v>2177</v>
      </c>
      <c r="L38" s="4"/>
      <c r="M38" s="4"/>
      <c r="N38" s="8">
        <v>2161.1999999999998</v>
      </c>
      <c r="O38" s="4"/>
      <c r="P38" s="4"/>
      <c r="Q38" s="8">
        <v>3517.75</v>
      </c>
      <c r="R38" s="4"/>
      <c r="S38" s="4"/>
      <c r="T38" s="8">
        <v>2517.5</v>
      </c>
      <c r="W38" s="8">
        <v>12000</v>
      </c>
      <c r="Z38" s="8">
        <v>2000</v>
      </c>
      <c r="AC38" s="8"/>
      <c r="AF38" s="8"/>
      <c r="AI38" s="8"/>
      <c r="AL38" s="8">
        <f t="shared" si="5"/>
        <v>30668.42</v>
      </c>
    </row>
    <row r="39" spans="1:38" x14ac:dyDescent="0.25">
      <c r="A39" s="3" t="s">
        <v>27</v>
      </c>
      <c r="B39" s="8">
        <v>5802.76</v>
      </c>
      <c r="C39" s="11"/>
      <c r="D39" s="4"/>
      <c r="E39" s="8">
        <v>3556.3</v>
      </c>
      <c r="F39" s="4"/>
      <c r="G39" s="4"/>
      <c r="H39" s="8">
        <v>5237.3999999999996</v>
      </c>
      <c r="I39" s="4"/>
      <c r="J39" s="4"/>
      <c r="K39" s="8">
        <v>8061.64</v>
      </c>
      <c r="L39" s="4"/>
      <c r="M39" s="4"/>
      <c r="N39" s="8">
        <v>3301.2</v>
      </c>
      <c r="O39" s="4"/>
      <c r="P39" s="4"/>
      <c r="Q39" s="8">
        <v>10296.49</v>
      </c>
      <c r="R39" s="4"/>
      <c r="S39" s="4"/>
      <c r="T39" s="8">
        <v>7647.94</v>
      </c>
      <c r="W39" s="8">
        <v>3063.05</v>
      </c>
      <c r="Z39" s="8">
        <v>5610.91</v>
      </c>
      <c r="AC39" s="8"/>
      <c r="AF39" s="8"/>
      <c r="AI39" s="8"/>
      <c r="AL39" s="8">
        <f t="shared" si="5"/>
        <v>52577.69</v>
      </c>
    </row>
    <row r="40" spans="1:38" x14ac:dyDescent="0.25">
      <c r="A40" s="3" t="s">
        <v>28</v>
      </c>
      <c r="B40" s="8">
        <v>0</v>
      </c>
      <c r="C40" s="11"/>
      <c r="D40" s="4"/>
      <c r="E40" s="8">
        <v>0</v>
      </c>
      <c r="F40" s="4"/>
      <c r="G40" s="4"/>
      <c r="H40" s="8">
        <v>0</v>
      </c>
      <c r="I40" s="4"/>
      <c r="J40" s="4"/>
      <c r="K40" s="8">
        <v>0</v>
      </c>
      <c r="L40" s="4"/>
      <c r="M40" s="4"/>
      <c r="N40" s="8">
        <v>0</v>
      </c>
      <c r="O40" s="4"/>
      <c r="P40" s="4"/>
      <c r="Q40" s="8">
        <v>0</v>
      </c>
      <c r="R40" s="4"/>
      <c r="S40" s="4"/>
      <c r="T40" s="8">
        <v>1245.75</v>
      </c>
      <c r="W40" s="8">
        <v>0</v>
      </c>
      <c r="Z40" s="8">
        <v>0</v>
      </c>
      <c r="AC40" s="8"/>
      <c r="AF40" s="8"/>
      <c r="AI40" s="8"/>
      <c r="AL40" s="8">
        <f t="shared" si="5"/>
        <v>1245.75</v>
      </c>
    </row>
    <row r="41" spans="1:38" x14ac:dyDescent="0.25">
      <c r="A41" s="3" t="s">
        <v>53</v>
      </c>
      <c r="B41" s="8">
        <v>0</v>
      </c>
      <c r="C41" s="11"/>
      <c r="D41" s="4"/>
      <c r="E41" s="8">
        <v>0</v>
      </c>
      <c r="F41" s="4"/>
      <c r="G41" s="4"/>
      <c r="H41" s="8">
        <v>0</v>
      </c>
      <c r="I41" s="4"/>
      <c r="J41" s="4"/>
      <c r="K41" s="8">
        <v>0</v>
      </c>
      <c r="L41" s="4"/>
      <c r="M41" s="4"/>
      <c r="N41" s="8">
        <v>0</v>
      </c>
      <c r="O41" s="4"/>
      <c r="P41" s="4"/>
      <c r="Q41" s="8">
        <v>0</v>
      </c>
      <c r="R41" s="4"/>
      <c r="S41" s="4"/>
      <c r="T41" s="8">
        <v>1971.45</v>
      </c>
      <c r="W41" s="8">
        <v>0</v>
      </c>
      <c r="Z41" s="8">
        <v>0</v>
      </c>
      <c r="AC41" s="8"/>
      <c r="AF41" s="8"/>
      <c r="AI41" s="8"/>
      <c r="AL41" s="8">
        <f t="shared" si="5"/>
        <v>1971.45</v>
      </c>
    </row>
    <row r="42" spans="1:38" x14ac:dyDescent="0.25">
      <c r="A42" s="3" t="s">
        <v>29</v>
      </c>
      <c r="B42" s="8">
        <v>1986.76</v>
      </c>
      <c r="C42" s="11"/>
      <c r="D42" s="4"/>
      <c r="E42" s="8">
        <v>0</v>
      </c>
      <c r="F42" s="4"/>
      <c r="G42" s="4"/>
      <c r="H42" s="8">
        <v>7.49</v>
      </c>
      <c r="I42" s="4"/>
      <c r="J42" s="4"/>
      <c r="K42" s="8">
        <v>226.06</v>
      </c>
      <c r="L42" s="4"/>
      <c r="M42" s="4"/>
      <c r="N42" s="8">
        <v>31.83</v>
      </c>
      <c r="O42" s="4"/>
      <c r="P42" s="4"/>
      <c r="Q42" s="8">
        <v>0</v>
      </c>
      <c r="R42" s="4"/>
      <c r="S42" s="4"/>
      <c r="T42" s="8">
        <v>831.14</v>
      </c>
      <c r="W42" s="8">
        <v>1128.3499999999999</v>
      </c>
      <c r="Z42" s="8">
        <v>95</v>
      </c>
      <c r="AC42" s="8"/>
      <c r="AF42" s="8"/>
      <c r="AI42" s="8"/>
      <c r="AL42" s="8">
        <f t="shared" si="5"/>
        <v>4306.6299999999992</v>
      </c>
    </row>
    <row r="43" spans="1:38" x14ac:dyDescent="0.25">
      <c r="A43" s="3" t="s">
        <v>54</v>
      </c>
      <c r="B43" s="8">
        <v>0</v>
      </c>
      <c r="C43" s="11"/>
      <c r="D43" s="4"/>
      <c r="E43" s="8">
        <v>0</v>
      </c>
      <c r="F43" s="4"/>
      <c r="G43" s="4"/>
      <c r="H43" s="8">
        <v>0</v>
      </c>
      <c r="I43" s="4"/>
      <c r="J43" s="4"/>
      <c r="K43" s="8">
        <v>0</v>
      </c>
      <c r="L43" s="4"/>
      <c r="M43" s="4"/>
      <c r="N43" s="8">
        <v>0</v>
      </c>
      <c r="O43" s="4"/>
      <c r="P43" s="4"/>
      <c r="Q43" s="8">
        <v>0</v>
      </c>
      <c r="R43" s="4"/>
      <c r="S43" s="4"/>
      <c r="T43" s="8">
        <v>0</v>
      </c>
      <c r="W43" s="8">
        <v>0</v>
      </c>
      <c r="Z43" s="8">
        <v>649.95000000000005</v>
      </c>
      <c r="AC43" s="8"/>
      <c r="AF43" s="8"/>
      <c r="AI43" s="8"/>
      <c r="AL43" s="8">
        <f t="shared" si="5"/>
        <v>649.95000000000005</v>
      </c>
    </row>
    <row r="44" spans="1:38" x14ac:dyDescent="0.25">
      <c r="A44" s="3" t="s">
        <v>30</v>
      </c>
      <c r="B44" s="8">
        <v>491.54</v>
      </c>
      <c r="C44" s="11"/>
      <c r="D44" s="4"/>
      <c r="E44" s="8">
        <v>750</v>
      </c>
      <c r="F44" s="4"/>
      <c r="G44" s="4"/>
      <c r="H44" s="8">
        <v>0</v>
      </c>
      <c r="I44" s="4"/>
      <c r="J44" s="4"/>
      <c r="K44" s="8">
        <v>0</v>
      </c>
      <c r="L44" s="4"/>
      <c r="M44" s="4"/>
      <c r="N44" s="8">
        <v>0</v>
      </c>
      <c r="O44" s="4"/>
      <c r="P44" s="4"/>
      <c r="Q44" s="8">
        <v>0</v>
      </c>
      <c r="R44" s="4"/>
      <c r="S44" s="4"/>
      <c r="T44" s="8">
        <v>250</v>
      </c>
      <c r="W44" s="8">
        <v>206</v>
      </c>
      <c r="Z44" s="8">
        <v>1000</v>
      </c>
      <c r="AC44" s="8"/>
      <c r="AF44" s="8"/>
      <c r="AI44" s="8"/>
      <c r="AL44" s="8">
        <f t="shared" si="5"/>
        <v>2697.54</v>
      </c>
    </row>
    <row r="45" spans="1:38" x14ac:dyDescent="0.25">
      <c r="A45" s="3" t="s">
        <v>31</v>
      </c>
      <c r="B45" s="8">
        <v>185</v>
      </c>
      <c r="C45" s="11"/>
      <c r="D45" s="4"/>
      <c r="E45" s="8">
        <v>185</v>
      </c>
      <c r="F45" s="4"/>
      <c r="G45" s="4"/>
      <c r="H45" s="8">
        <v>185</v>
      </c>
      <c r="I45" s="4"/>
      <c r="J45" s="4"/>
      <c r="K45" s="8">
        <v>0</v>
      </c>
      <c r="L45" s="4"/>
      <c r="M45" s="4"/>
      <c r="N45" s="8">
        <v>185</v>
      </c>
      <c r="O45" s="4"/>
      <c r="P45" s="4"/>
      <c r="Q45" s="8">
        <v>185</v>
      </c>
      <c r="R45" s="4"/>
      <c r="S45" s="4"/>
      <c r="T45" s="8">
        <v>185</v>
      </c>
      <c r="W45" s="8">
        <v>185</v>
      </c>
      <c r="Z45" s="8">
        <v>185</v>
      </c>
      <c r="AC45" s="8"/>
      <c r="AF45" s="8"/>
      <c r="AI45" s="8"/>
      <c r="AL45" s="8">
        <f t="shared" si="5"/>
        <v>1480</v>
      </c>
    </row>
    <row r="46" spans="1:38" x14ac:dyDescent="0.25">
      <c r="A46" s="3" t="s">
        <v>32</v>
      </c>
      <c r="B46" s="8">
        <v>20180.09</v>
      </c>
      <c r="C46" s="11"/>
      <c r="D46" s="4"/>
      <c r="E46" s="8">
        <v>20180.09</v>
      </c>
      <c r="F46" s="4"/>
      <c r="G46" s="4"/>
      <c r="H46" s="8">
        <v>20180.09</v>
      </c>
      <c r="I46" s="4"/>
      <c r="J46" s="4"/>
      <c r="K46" s="8">
        <v>20180.09</v>
      </c>
      <c r="L46" s="4"/>
      <c r="M46" s="4"/>
      <c r="N46" s="22">
        <v>20180.09</v>
      </c>
      <c r="O46" s="4"/>
      <c r="P46" s="4"/>
      <c r="Q46" s="8">
        <v>20180.09</v>
      </c>
      <c r="R46" s="4"/>
      <c r="S46" s="4"/>
      <c r="T46" s="8">
        <v>20180.09</v>
      </c>
      <c r="W46" s="8">
        <v>20180.09</v>
      </c>
      <c r="Z46" s="8">
        <v>20180.13</v>
      </c>
      <c r="AC46" s="8"/>
      <c r="AF46" s="8"/>
      <c r="AI46" s="8"/>
      <c r="AL46" s="8">
        <f t="shared" si="5"/>
        <v>181620.85</v>
      </c>
    </row>
    <row r="47" spans="1:38" x14ac:dyDescent="0.25">
      <c r="A47" s="3" t="s">
        <v>33</v>
      </c>
      <c r="B47" s="8">
        <v>4548.13</v>
      </c>
      <c r="C47" s="11"/>
      <c r="D47" s="4"/>
      <c r="E47" s="8">
        <v>1844.2</v>
      </c>
      <c r="F47" s="4"/>
      <c r="G47" s="4"/>
      <c r="H47" s="8">
        <v>2166.3200000000002</v>
      </c>
      <c r="I47" s="4"/>
      <c r="J47" s="4"/>
      <c r="K47" s="8">
        <v>2258.1</v>
      </c>
      <c r="L47" s="4"/>
      <c r="M47" s="4"/>
      <c r="N47" s="8">
        <v>2633.27</v>
      </c>
      <c r="O47" s="4"/>
      <c r="P47" s="4"/>
      <c r="Q47" s="8">
        <v>2761.67</v>
      </c>
      <c r="R47" s="4"/>
      <c r="S47" s="4"/>
      <c r="T47" s="8">
        <v>4114.04</v>
      </c>
      <c r="W47" s="8">
        <v>4548.13</v>
      </c>
      <c r="Z47" s="8">
        <v>3017.11</v>
      </c>
      <c r="AC47" s="8"/>
      <c r="AF47" s="8"/>
      <c r="AI47" s="8"/>
      <c r="AL47" s="8">
        <f t="shared" si="5"/>
        <v>27890.97</v>
      </c>
    </row>
    <row r="48" spans="1:38" x14ac:dyDescent="0.25">
      <c r="B48" s="6"/>
      <c r="C48" s="11"/>
      <c r="D48" s="4"/>
      <c r="E48" s="6"/>
      <c r="F48" s="4"/>
      <c r="G48" s="4"/>
      <c r="H48" s="6"/>
      <c r="I48" s="4"/>
      <c r="J48" s="4"/>
      <c r="K48" s="6"/>
      <c r="L48" s="4"/>
      <c r="M48" s="4"/>
      <c r="N48" s="6"/>
      <c r="O48" s="4"/>
      <c r="P48" s="4"/>
      <c r="Q48" s="6"/>
      <c r="R48" s="4"/>
      <c r="S48" s="4"/>
      <c r="T48" s="6"/>
      <c r="W48" s="6"/>
      <c r="Z48" s="6"/>
      <c r="AC48" s="6"/>
      <c r="AF48" s="6"/>
      <c r="AI48" s="6"/>
      <c r="AL48" s="7"/>
    </row>
    <row r="49" spans="1:38" x14ac:dyDescent="0.25">
      <c r="A49" s="3" t="s">
        <v>34</v>
      </c>
      <c r="B49" s="8">
        <f>SUM(B20:B47)</f>
        <v>100022.24999999999</v>
      </c>
      <c r="C49" s="11"/>
      <c r="D49" s="4"/>
      <c r="E49" s="8">
        <f>SUM(E20:E47)</f>
        <v>66246.38</v>
      </c>
      <c r="F49" s="4"/>
      <c r="G49" s="4"/>
      <c r="H49" s="8">
        <f>SUM(H20:H47)</f>
        <v>74264.170000000013</v>
      </c>
      <c r="I49" s="4"/>
      <c r="J49" s="4"/>
      <c r="K49" s="8">
        <f>SUM(K20:K47)</f>
        <v>80852.220000000016</v>
      </c>
      <c r="L49" s="4"/>
      <c r="M49" s="4"/>
      <c r="N49" s="8">
        <f>SUM(N20:N47)</f>
        <v>63593.280000000006</v>
      </c>
      <c r="O49" s="4"/>
      <c r="P49" s="4"/>
      <c r="Q49" s="8">
        <f>SUM(Q20:Q47)</f>
        <v>80232.87999999999</v>
      </c>
      <c r="R49" s="4"/>
      <c r="S49" s="4"/>
      <c r="T49" s="8">
        <f>SUM(T20:T47)</f>
        <v>117761.82999999999</v>
      </c>
      <c r="W49" s="8">
        <f>SUM(W20:W47)</f>
        <v>79104.37</v>
      </c>
      <c r="Z49" s="8">
        <f>SUM(Z20:Z47)</f>
        <v>75310.740000000005</v>
      </c>
      <c r="AC49" s="8">
        <f>SUM(AC20:AC47)</f>
        <v>0</v>
      </c>
      <c r="AF49" s="8">
        <f>SUM(AF20:AF47)</f>
        <v>0</v>
      </c>
      <c r="AI49" s="8">
        <f>SUM(AI20:AI47)</f>
        <v>0</v>
      </c>
      <c r="AL49" s="8">
        <f>SUM(AL20:AL47)</f>
        <v>737388.12</v>
      </c>
    </row>
    <row r="50" spans="1:38" x14ac:dyDescent="0.25">
      <c r="B50" s="4"/>
      <c r="C50" s="1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38" s="23" customFormat="1" x14ac:dyDescent="0.25"/>
    <row r="52" spans="1:38" x14ac:dyDescent="0.25">
      <c r="A52" s="1"/>
    </row>
    <row r="53" spans="1:38" s="23" customFormat="1" x14ac:dyDescent="0.25"/>
    <row r="54" spans="1:38" x14ac:dyDescent="0.25">
      <c r="A54" s="1"/>
    </row>
    <row r="55" spans="1:38" x14ac:dyDescent="0.25">
      <c r="A55" s="1"/>
    </row>
    <row r="56" spans="1:38" x14ac:dyDescent="0.25">
      <c r="A56" s="1"/>
    </row>
    <row r="57" spans="1:38" x14ac:dyDescent="0.25">
      <c r="A57" s="1"/>
    </row>
    <row r="58" spans="1:38" x14ac:dyDescent="0.25">
      <c r="A58" s="1"/>
    </row>
    <row r="59" spans="1:38" x14ac:dyDescent="0.25">
      <c r="A59" s="1"/>
    </row>
    <row r="60" spans="1:38" x14ac:dyDescent="0.25">
      <c r="A60" s="1"/>
    </row>
    <row r="61" spans="1:38" x14ac:dyDescent="0.25">
      <c r="A61" s="1"/>
    </row>
    <row r="62" spans="1:38" x14ac:dyDescent="0.25">
      <c r="A62" s="1"/>
    </row>
    <row r="63" spans="1:38" x14ac:dyDescent="0.25">
      <c r="A63" s="1"/>
    </row>
    <row r="64" spans="1:38" x14ac:dyDescent="0.25">
      <c r="A64" s="1"/>
    </row>
    <row r="65" spans="1:1" x14ac:dyDescent="0.25">
      <c r="A65" s="1"/>
    </row>
    <row r="66" spans="1:1" x14ac:dyDescent="0.25">
      <c r="A6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cooper</dc:creator>
  <cp:lastModifiedBy>grant cooper</cp:lastModifiedBy>
  <dcterms:created xsi:type="dcterms:W3CDTF">2020-08-27T16:59:18Z</dcterms:created>
  <dcterms:modified xsi:type="dcterms:W3CDTF">2020-10-29T16:30:04Z</dcterms:modified>
</cp:coreProperties>
</file>